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-120" yWindow="-120" windowWidth="20730" windowHeight="11760" tabRatio="753" activeTab="3"/>
  </bookViews>
  <sheets>
    <sheet name="1" sheetId="50" r:id="rId1"/>
    <sheet name="2" sheetId="44" r:id="rId2"/>
    <sheet name="3" sheetId="47" r:id="rId3"/>
    <sheet name="4" sheetId="49" r:id="rId4"/>
    <sheet name="5" sheetId="51" r:id="rId5"/>
    <sheet name="6" sheetId="42" r:id="rId6"/>
    <sheet name="7" sheetId="52" r:id="rId7"/>
    <sheet name="8" sheetId="45" r:id="rId8"/>
    <sheet name="9" sheetId="43" r:id="rId9"/>
  </sheets>
  <externalReferences>
    <externalReference r:id="rId10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 localSheetId="5">#REF!</definedName>
    <definedName name="AgencyName" localSheetId="6">#REF!</definedName>
    <definedName name="AgencyName" localSheetId="7">#REF!</definedName>
    <definedName name="AgencyName">#REF!</definedName>
    <definedName name="åû" localSheetId="4">#REF!</definedName>
    <definedName name="åû" localSheetId="6">#REF!</definedName>
    <definedName name="åû" localSheetId="7">#REF!</definedName>
    <definedName name="åû">#REF!</definedName>
    <definedName name="davit" localSheetId="4">#REF!</definedName>
    <definedName name="davit" localSheetId="6">#REF!</definedName>
    <definedName name="davit" localSheetId="7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 localSheetId="5">#REF!</definedName>
    <definedName name="Functional1" localSheetId="6">#REF!</definedName>
    <definedName name="Functional1" localSheetId="7">#REF!</definedName>
    <definedName name="Functional1">#REF!</definedName>
    <definedName name="ggg" localSheetId="4">#REF!</definedName>
    <definedName name="ggg" localSheetId="6">#REF!</definedName>
    <definedName name="ggg" localSheetId="7">#REF!</definedName>
    <definedName name="ggg">#REF!</definedName>
    <definedName name="mas" localSheetId="4">#REF!</definedName>
    <definedName name="mas" localSheetId="6">#REF!</definedName>
    <definedName name="mas" localSheetId="7">#REF!</definedName>
    <definedName name="mas">#REF!</definedName>
    <definedName name="mass" localSheetId="4">#REF!</definedName>
    <definedName name="mass" localSheetId="6">#REF!</definedName>
    <definedName name="mass" localSheetId="7">#REF!</definedName>
    <definedName name="mass">#REF!</definedName>
    <definedName name="nax">#REF!</definedName>
    <definedName name="PANature" localSheetId="2">#REF!</definedName>
    <definedName name="PANature" localSheetId="3">#REF!</definedName>
    <definedName name="PANature" localSheetId="4">#REF!</definedName>
    <definedName name="PANature" localSheetId="5">#REF!</definedName>
    <definedName name="PANature" localSheetId="6">#REF!</definedName>
    <definedName name="PANature" localSheetId="7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 localSheetId="5">#REF!</definedName>
    <definedName name="PAType" localSheetId="6">#REF!</definedName>
    <definedName name="PAType" localSheetId="7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 localSheetId="7">#REF!</definedName>
    <definedName name="PerformanceType">#REF!</definedName>
    <definedName name="_xlnm.Print_Area" localSheetId="2">'3'!$A$1:$I$232</definedName>
    <definedName name="_xlnm.Print_Area" localSheetId="4">'5'!$A$1:$M$91</definedName>
    <definedName name="_xlnm.Print_Area" localSheetId="6">'7'!$A$1:$G$186</definedName>
    <definedName name="_xlnm.Print_Area" localSheetId="7">'8'!$A$1:$G$217</definedName>
    <definedName name="_xlnm.Print_Titles" localSheetId="0">'1'!$6:$8</definedName>
    <definedName name="_xlnm.Print_Titles" localSheetId="1">'2'!$6:$8</definedName>
    <definedName name="x" localSheetId="4">#REF!</definedName>
    <definedName name="x" localSheetId="6">#REF!</definedName>
    <definedName name="x" localSheetId="7">#REF!</definedName>
    <definedName name="x">#REF!</definedName>
    <definedName name="Հավելված" localSheetId="0">#REF!</definedName>
    <definedName name="Հավելված" localSheetId="1">#REF!</definedName>
    <definedName name="Հավելված" localSheetId="4">#REF!</definedName>
    <definedName name="Հավելված" localSheetId="6">#REF!</definedName>
    <definedName name="Հավելված" localSheetId="7">#REF!</definedName>
    <definedName name="Հավելված">#REF!</definedName>
    <definedName name="Մաս" localSheetId="0">#REF!</definedName>
    <definedName name="Մաս" localSheetId="1">#REF!</definedName>
    <definedName name="Մաս" localSheetId="4">#REF!</definedName>
    <definedName name="Մաս" localSheetId="6">#REF!</definedName>
    <definedName name="Մաս" localSheetId="7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4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F41" i="44" l="1"/>
  <c r="F42" i="44"/>
  <c r="D42" i="44" s="1"/>
  <c r="F12" i="49"/>
  <c r="G12" i="49"/>
  <c r="E12" i="49"/>
  <c r="F14" i="49"/>
  <c r="G14" i="49"/>
  <c r="E14" i="49"/>
  <c r="F16" i="49"/>
  <c r="G16" i="49"/>
  <c r="E16" i="49"/>
  <c r="F61" i="49"/>
  <c r="F59" i="49" s="1"/>
  <c r="G61" i="49"/>
  <c r="G59" i="49" s="1"/>
  <c r="E61" i="49"/>
  <c r="E59" i="49" s="1"/>
  <c r="F58" i="49"/>
  <c r="F56" i="49" s="1"/>
  <c r="G58" i="49"/>
  <c r="G56" i="49" s="1"/>
  <c r="E58" i="49"/>
  <c r="E56" i="49" s="1"/>
  <c r="G89" i="51" l="1"/>
  <c r="E89" i="51" s="1"/>
  <c r="D83" i="52"/>
  <c r="D23" i="52"/>
  <c r="C65" i="52"/>
  <c r="F33" i="52" l="1"/>
  <c r="E33" i="52"/>
  <c r="D33" i="52"/>
  <c r="F23" i="52"/>
  <c r="E23" i="52"/>
  <c r="F182" i="52"/>
  <c r="E182" i="52"/>
  <c r="D182" i="52"/>
  <c r="F164" i="52"/>
  <c r="E164" i="52"/>
  <c r="D164" i="52"/>
  <c r="F154" i="52"/>
  <c r="E154" i="52"/>
  <c r="D154" i="52"/>
  <c r="C124" i="52"/>
  <c r="C123" i="52"/>
  <c r="F83" i="52"/>
  <c r="E83" i="52"/>
  <c r="C50" i="52"/>
  <c r="C42" i="52"/>
  <c r="C39" i="52"/>
  <c r="H39" i="43"/>
  <c r="H21" i="43"/>
  <c r="H11" i="43"/>
  <c r="H47" i="43"/>
  <c r="H46" i="43"/>
  <c r="H45" i="43"/>
  <c r="H44" i="43"/>
  <c r="H43" i="43"/>
  <c r="H42" i="43"/>
  <c r="H41" i="43"/>
  <c r="H40" i="43"/>
  <c r="H38" i="43"/>
  <c r="H37" i="43" s="1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0" i="43"/>
  <c r="H19" i="43"/>
  <c r="H18" i="43"/>
  <c r="H17" i="43"/>
  <c r="H16" i="43"/>
  <c r="H15" i="43"/>
  <c r="H14" i="43"/>
  <c r="H13" i="43"/>
  <c r="H12" i="43"/>
  <c r="H10" i="43" l="1"/>
  <c r="H36" i="43"/>
  <c r="H9" i="43" l="1"/>
  <c r="H58" i="43" l="1"/>
  <c r="H51" i="43"/>
  <c r="H50" i="43" s="1"/>
  <c r="H49" i="43" l="1"/>
  <c r="H48" i="43" s="1"/>
  <c r="C86" i="45"/>
  <c r="C85" i="45"/>
  <c r="C17" i="45"/>
  <c r="C25" i="45"/>
  <c r="H45" i="51"/>
  <c r="H44" i="51" s="1"/>
  <c r="H43" i="51" s="1"/>
  <c r="I45" i="51"/>
  <c r="I44" i="51" s="1"/>
  <c r="I43" i="51" s="1"/>
  <c r="J45" i="51"/>
  <c r="J44" i="51" s="1"/>
  <c r="J43" i="51" s="1"/>
  <c r="K45" i="51"/>
  <c r="K44" i="51" s="1"/>
  <c r="K43" i="51" s="1"/>
  <c r="L45" i="51"/>
  <c r="L44" i="51" s="1"/>
  <c r="L43" i="51" s="1"/>
  <c r="M45" i="51"/>
  <c r="G45" i="51"/>
  <c r="F45" i="51"/>
  <c r="M54" i="51"/>
  <c r="K54" i="51" s="1"/>
  <c r="J54" i="51"/>
  <c r="H54" i="51" s="1"/>
  <c r="G54" i="51"/>
  <c r="E54" i="51"/>
  <c r="D37" i="51"/>
  <c r="F44" i="51"/>
  <c r="F43" i="51" s="1"/>
  <c r="E45" i="51" l="1"/>
  <c r="G44" i="51"/>
  <c r="G43" i="51" s="1"/>
  <c r="E44" i="51"/>
  <c r="E43" i="51" s="1"/>
  <c r="M44" i="51"/>
  <c r="M43" i="51" s="1"/>
  <c r="D89" i="50" l="1"/>
  <c r="G89" i="50"/>
  <c r="F89" i="50"/>
  <c r="E90" i="45" l="1"/>
  <c r="E128" i="52"/>
  <c r="F90" i="45"/>
  <c r="F128" i="52"/>
  <c r="C84" i="45"/>
  <c r="C122" i="52"/>
  <c r="D39" i="50"/>
  <c r="H103" i="47"/>
  <c r="H102" i="47" s="1"/>
  <c r="H101" i="47" s="1"/>
  <c r="H100" i="47" s="1"/>
  <c r="H98" i="47" s="1"/>
  <c r="H96" i="47" s="1"/>
  <c r="I103" i="47"/>
  <c r="I102" i="47" s="1"/>
  <c r="I101" i="47" s="1"/>
  <c r="I100" i="47" s="1"/>
  <c r="I98" i="47" s="1"/>
  <c r="I96" i="47" s="1"/>
  <c r="G103" i="47"/>
  <c r="G102" i="47" s="1"/>
  <c r="H159" i="47"/>
  <c r="I159" i="47"/>
  <c r="G159" i="47"/>
  <c r="C16" i="45" l="1"/>
  <c r="C41" i="52"/>
  <c r="G101" i="47"/>
  <c r="G100" i="47" s="1"/>
  <c r="G98" i="47" s="1"/>
  <c r="G96" i="47" s="1"/>
  <c r="E89" i="50" s="1"/>
  <c r="E189" i="45"/>
  <c r="F189" i="45"/>
  <c r="D189" i="45"/>
  <c r="D90" i="45" l="1"/>
  <c r="D128" i="52"/>
  <c r="D205" i="45"/>
  <c r="E205" i="45"/>
  <c r="F205" i="45"/>
  <c r="E132" i="45"/>
  <c r="F132" i="45"/>
  <c r="D132" i="45"/>
  <c r="E114" i="45"/>
  <c r="F114" i="45"/>
  <c r="D114" i="45"/>
  <c r="E104" i="45"/>
  <c r="F104" i="45"/>
  <c r="D104" i="45"/>
  <c r="E45" i="45" l="1"/>
  <c r="F45" i="45"/>
  <c r="D45" i="45"/>
  <c r="E161" i="45"/>
  <c r="F161" i="45"/>
  <c r="D161" i="45"/>
  <c r="E150" i="45"/>
  <c r="F150" i="45"/>
  <c r="D150" i="45"/>
  <c r="C14" i="45" l="1"/>
  <c r="C182" i="45"/>
  <c r="M25" i="42" l="1"/>
  <c r="J25" i="42"/>
  <c r="G25" i="42"/>
  <c r="D22" i="51"/>
  <c r="M89" i="51" l="1"/>
  <c r="K89" i="51" s="1"/>
  <c r="J89" i="51"/>
  <c r="D79" i="51"/>
  <c r="D68" i="51"/>
  <c r="M78" i="51"/>
  <c r="J78" i="51"/>
  <c r="G78" i="51"/>
  <c r="M67" i="51"/>
  <c r="J67" i="51"/>
  <c r="G67" i="51"/>
  <c r="F55" i="51"/>
  <c r="I55" i="51"/>
  <c r="L55" i="51"/>
  <c r="M56" i="51"/>
  <c r="K56" i="51" s="1"/>
  <c r="K55" i="51" s="1"/>
  <c r="J56" i="51"/>
  <c r="J55" i="51" s="1"/>
  <c r="G56" i="51"/>
  <c r="M34" i="51"/>
  <c r="J34" i="51"/>
  <c r="G34" i="51"/>
  <c r="E34" i="51" s="1"/>
  <c r="E33" i="51" s="1"/>
  <c r="I24" i="51"/>
  <c r="F24" i="51"/>
  <c r="M25" i="51"/>
  <c r="M24" i="51" s="1"/>
  <c r="L25" i="51"/>
  <c r="L24" i="51" s="1"/>
  <c r="J25" i="51"/>
  <c r="J24" i="51" s="1"/>
  <c r="G25" i="51"/>
  <c r="G24" i="51" s="1"/>
  <c r="D23" i="42"/>
  <c r="D24" i="42"/>
  <c r="D25" i="42"/>
  <c r="D22" i="42"/>
  <c r="D17" i="42"/>
  <c r="K25" i="42"/>
  <c r="K24" i="42" s="1"/>
  <c r="H25" i="42"/>
  <c r="H24" i="42" s="1"/>
  <c r="E25" i="42"/>
  <c r="E24" i="42" s="1"/>
  <c r="E19" i="42" s="1"/>
  <c r="E17" i="42" s="1"/>
  <c r="E15" i="42" s="1"/>
  <c r="L24" i="42"/>
  <c r="L23" i="42" s="1"/>
  <c r="L22" i="42" s="1"/>
  <c r="L13" i="42" s="1"/>
  <c r="L11" i="42" s="1"/>
  <c r="J24" i="42"/>
  <c r="J23" i="42" s="1"/>
  <c r="J22" i="42" s="1"/>
  <c r="J13" i="42" s="1"/>
  <c r="J11" i="42" s="1"/>
  <c r="I24" i="42"/>
  <c r="I19" i="42" s="1"/>
  <c r="I17" i="42" s="1"/>
  <c r="I15" i="42" s="1"/>
  <c r="I14" i="42" s="1"/>
  <c r="G24" i="42"/>
  <c r="G19" i="42" s="1"/>
  <c r="G17" i="42" s="1"/>
  <c r="G15" i="42" s="1"/>
  <c r="G14" i="42" s="1"/>
  <c r="F24" i="42"/>
  <c r="F23" i="42" s="1"/>
  <c r="F22" i="42" s="1"/>
  <c r="F13" i="42" s="1"/>
  <c r="F11" i="42" s="1"/>
  <c r="D81" i="51"/>
  <c r="D78" i="51"/>
  <c r="D77" i="51"/>
  <c r="D76" i="51"/>
  <c r="D75" i="51"/>
  <c r="D70" i="51"/>
  <c r="D67" i="51"/>
  <c r="D66" i="51"/>
  <c r="D57" i="51"/>
  <c r="D59" i="51"/>
  <c r="D46" i="51"/>
  <c r="D35" i="51"/>
  <c r="C24" i="44"/>
  <c r="G55" i="51" l="1"/>
  <c r="E56" i="51"/>
  <c r="E55" i="51" s="1"/>
  <c r="J21" i="42"/>
  <c r="J19" i="42"/>
  <c r="J17" i="42" s="1"/>
  <c r="J15" i="42" s="1"/>
  <c r="J14" i="42" s="1"/>
  <c r="L21" i="42"/>
  <c r="F21" i="42"/>
  <c r="F19" i="42"/>
  <c r="F17" i="42" s="1"/>
  <c r="F15" i="42" s="1"/>
  <c r="F14" i="42" s="1"/>
  <c r="M55" i="51"/>
  <c r="H56" i="51"/>
  <c r="H55" i="51" s="1"/>
  <c r="E25" i="51"/>
  <c r="E24" i="51" s="1"/>
  <c r="K19" i="42"/>
  <c r="K17" i="42" s="1"/>
  <c r="K15" i="42" s="1"/>
  <c r="K14" i="42" s="1"/>
  <c r="K23" i="42"/>
  <c r="K22" i="42" s="1"/>
  <c r="K13" i="42" s="1"/>
  <c r="K11" i="42" s="1"/>
  <c r="L19" i="42"/>
  <c r="L17" i="42" s="1"/>
  <c r="L15" i="42" s="1"/>
  <c r="L14" i="42" s="1"/>
  <c r="G23" i="42"/>
  <c r="G22" i="42" s="1"/>
  <c r="G13" i="42" s="1"/>
  <c r="G11" i="42" s="1"/>
  <c r="M24" i="42"/>
  <c r="H23" i="42"/>
  <c r="H22" i="42" s="1"/>
  <c r="H13" i="42" s="1"/>
  <c r="H11" i="42" s="1"/>
  <c r="H19" i="42"/>
  <c r="H17" i="42" s="1"/>
  <c r="H15" i="42" s="1"/>
  <c r="H14" i="42" s="1"/>
  <c r="E14" i="42"/>
  <c r="E23" i="42"/>
  <c r="E22" i="42" s="1"/>
  <c r="E13" i="42" s="1"/>
  <c r="I23" i="42"/>
  <c r="I22" i="42" s="1"/>
  <c r="I13" i="42" s="1"/>
  <c r="I11" i="42" s="1"/>
  <c r="K88" i="51"/>
  <c r="H89" i="51"/>
  <c r="H88" i="51" s="1"/>
  <c r="H87" i="51" s="1"/>
  <c r="H86" i="51" s="1"/>
  <c r="H85" i="51" s="1"/>
  <c r="E88" i="51"/>
  <c r="M88" i="51"/>
  <c r="M83" i="51" s="1"/>
  <c r="M81" i="51" s="1"/>
  <c r="M79" i="51" s="1"/>
  <c r="L88" i="51"/>
  <c r="L87" i="51" s="1"/>
  <c r="L86" i="51" s="1"/>
  <c r="L85" i="51" s="1"/>
  <c r="J88" i="51"/>
  <c r="J83" i="51" s="1"/>
  <c r="J81" i="51" s="1"/>
  <c r="J79" i="51" s="1"/>
  <c r="I88" i="51"/>
  <c r="I87" i="51" s="1"/>
  <c r="I86" i="51" s="1"/>
  <c r="I85" i="51" s="1"/>
  <c r="G88" i="51"/>
  <c r="G87" i="51" s="1"/>
  <c r="G86" i="51" s="1"/>
  <c r="G85" i="51" s="1"/>
  <c r="F88" i="51"/>
  <c r="F83" i="51" s="1"/>
  <c r="F81" i="51" s="1"/>
  <c r="F79" i="51" s="1"/>
  <c r="M77" i="51"/>
  <c r="H78" i="51"/>
  <c r="H77" i="51" s="1"/>
  <c r="G77" i="51"/>
  <c r="E78" i="51"/>
  <c r="E77" i="51" s="1"/>
  <c r="L77" i="51"/>
  <c r="L76" i="51" s="1"/>
  <c r="L75" i="51" s="1"/>
  <c r="L74" i="51" s="1"/>
  <c r="I77" i="51"/>
  <c r="I76" i="51" s="1"/>
  <c r="I75" i="51" s="1"/>
  <c r="I74" i="51" s="1"/>
  <c r="F77" i="51"/>
  <c r="F76" i="51" s="1"/>
  <c r="F75" i="51" s="1"/>
  <c r="F74" i="51" s="1"/>
  <c r="K67" i="51"/>
  <c r="K66" i="51" s="1"/>
  <c r="H67" i="51"/>
  <c r="H66" i="51" s="1"/>
  <c r="H65" i="51" s="1"/>
  <c r="H64" i="51" s="1"/>
  <c r="H63" i="51" s="1"/>
  <c r="E67" i="51"/>
  <c r="E66" i="51" s="1"/>
  <c r="M66" i="51"/>
  <c r="M61" i="51" s="1"/>
  <c r="M59" i="51" s="1"/>
  <c r="M57" i="51" s="1"/>
  <c r="L66" i="51"/>
  <c r="L65" i="51" s="1"/>
  <c r="L64" i="51" s="1"/>
  <c r="L63" i="51" s="1"/>
  <c r="J66" i="51"/>
  <c r="J65" i="51" s="1"/>
  <c r="J64" i="51" s="1"/>
  <c r="J63" i="51" s="1"/>
  <c r="I66" i="51"/>
  <c r="I65" i="51" s="1"/>
  <c r="I64" i="51" s="1"/>
  <c r="I63" i="51" s="1"/>
  <c r="G66" i="51"/>
  <c r="G65" i="51" s="1"/>
  <c r="G64" i="51" s="1"/>
  <c r="G63" i="51" s="1"/>
  <c r="F66" i="51"/>
  <c r="F65" i="51" s="1"/>
  <c r="F64" i="51" s="1"/>
  <c r="F63" i="51" s="1"/>
  <c r="K53" i="51"/>
  <c r="K52" i="51" s="1"/>
  <c r="H53" i="51"/>
  <c r="E53" i="51"/>
  <c r="L53" i="51"/>
  <c r="J53" i="51"/>
  <c r="I53" i="51"/>
  <c r="I52" i="51" s="1"/>
  <c r="F53" i="51"/>
  <c r="K34" i="51"/>
  <c r="K33" i="51" s="1"/>
  <c r="H34" i="51"/>
  <c r="H33" i="51" s="1"/>
  <c r="H32" i="51" s="1"/>
  <c r="H31" i="51" s="1"/>
  <c r="M33" i="51"/>
  <c r="M32" i="51" s="1"/>
  <c r="M31" i="51" s="1"/>
  <c r="L33" i="51"/>
  <c r="L32" i="51" s="1"/>
  <c r="L31" i="51" s="1"/>
  <c r="J33" i="51"/>
  <c r="J32" i="51" s="1"/>
  <c r="J31" i="51" s="1"/>
  <c r="I33" i="51"/>
  <c r="I28" i="51" s="1"/>
  <c r="I26" i="51" s="1"/>
  <c r="G33" i="51"/>
  <c r="G28" i="51" s="1"/>
  <c r="G26" i="51" s="1"/>
  <c r="F33" i="51"/>
  <c r="F32" i="51" s="1"/>
  <c r="F31" i="51" s="1"/>
  <c r="K25" i="51"/>
  <c r="K24" i="51" s="1"/>
  <c r="H25" i="51"/>
  <c r="L23" i="51"/>
  <c r="J23" i="51"/>
  <c r="F23" i="51"/>
  <c r="I23" i="51"/>
  <c r="C31" i="44"/>
  <c r="C15" i="44"/>
  <c r="C39" i="44"/>
  <c r="C38" i="44"/>
  <c r="C37" i="44"/>
  <c r="E52" i="51" l="1"/>
  <c r="F87" i="51"/>
  <c r="F86" i="51" s="1"/>
  <c r="F85" i="51" s="1"/>
  <c r="I72" i="51"/>
  <c r="I70" i="51" s="1"/>
  <c r="I68" i="51" s="1"/>
  <c r="J21" i="51"/>
  <c r="J19" i="51" s="1"/>
  <c r="J17" i="51" s="1"/>
  <c r="J22" i="51"/>
  <c r="L28" i="51"/>
  <c r="L26" i="51" s="1"/>
  <c r="J30" i="51"/>
  <c r="F61" i="51"/>
  <c r="F59" i="51" s="1"/>
  <c r="F57" i="51" s="1"/>
  <c r="L72" i="51"/>
  <c r="L70" i="51" s="1"/>
  <c r="L68" i="51" s="1"/>
  <c r="F21" i="51"/>
  <c r="F19" i="51" s="1"/>
  <c r="F22" i="51"/>
  <c r="F12" i="51" s="1"/>
  <c r="H30" i="51"/>
  <c r="L21" i="51"/>
  <c r="L19" i="51" s="1"/>
  <c r="L17" i="51" s="1"/>
  <c r="L22" i="51"/>
  <c r="L12" i="51" s="1"/>
  <c r="F30" i="51"/>
  <c r="L30" i="51"/>
  <c r="F52" i="51"/>
  <c r="F51" i="51" s="1"/>
  <c r="M87" i="51"/>
  <c r="M86" i="51" s="1"/>
  <c r="M85" i="51" s="1"/>
  <c r="I21" i="51"/>
  <c r="I19" i="51" s="1"/>
  <c r="I17" i="51" s="1"/>
  <c r="I15" i="51" s="1"/>
  <c r="I22" i="51"/>
  <c r="I12" i="51" s="1"/>
  <c r="M30" i="51"/>
  <c r="I51" i="51"/>
  <c r="I50" i="51" s="1"/>
  <c r="I48" i="51" s="1"/>
  <c r="I46" i="51" s="1"/>
  <c r="F72" i="51"/>
  <c r="F70" i="51" s="1"/>
  <c r="F68" i="51" s="1"/>
  <c r="L52" i="51"/>
  <c r="L51" i="51" s="1"/>
  <c r="G21" i="42"/>
  <c r="K21" i="42"/>
  <c r="I21" i="42"/>
  <c r="H21" i="42"/>
  <c r="E21" i="42"/>
  <c r="E11" i="42"/>
  <c r="G61" i="51"/>
  <c r="G59" i="51" s="1"/>
  <c r="G57" i="51" s="1"/>
  <c r="J87" i="51"/>
  <c r="J86" i="51" s="1"/>
  <c r="J85" i="51" s="1"/>
  <c r="H24" i="51"/>
  <c r="H23" i="51" s="1"/>
  <c r="H52" i="51"/>
  <c r="H51" i="51" s="1"/>
  <c r="H50" i="51" s="1"/>
  <c r="H48" i="51" s="1"/>
  <c r="H46" i="51" s="1"/>
  <c r="J52" i="51"/>
  <c r="J51" i="51" s="1"/>
  <c r="J50" i="51" s="1"/>
  <c r="J48" i="51" s="1"/>
  <c r="J46" i="51" s="1"/>
  <c r="E83" i="51"/>
  <c r="E81" i="51" s="1"/>
  <c r="E79" i="51" s="1"/>
  <c r="E87" i="51"/>
  <c r="E86" i="51" s="1"/>
  <c r="E85" i="51" s="1"/>
  <c r="L83" i="51"/>
  <c r="L81" i="51" s="1"/>
  <c r="L79" i="51" s="1"/>
  <c r="M19" i="42"/>
  <c r="M17" i="42" s="1"/>
  <c r="M15" i="42" s="1"/>
  <c r="M14" i="42" s="1"/>
  <c r="M23" i="42"/>
  <c r="M22" i="42" s="1"/>
  <c r="M13" i="42" s="1"/>
  <c r="M11" i="42" s="1"/>
  <c r="I32" i="51"/>
  <c r="I31" i="51" s="1"/>
  <c r="G83" i="51"/>
  <c r="G81" i="51" s="1"/>
  <c r="G79" i="51" s="1"/>
  <c r="K78" i="51"/>
  <c r="K77" i="51" s="1"/>
  <c r="K72" i="51" s="1"/>
  <c r="K70" i="51" s="1"/>
  <c r="K68" i="51" s="1"/>
  <c r="G72" i="51"/>
  <c r="G70" i="51" s="1"/>
  <c r="G68" i="51" s="1"/>
  <c r="G76" i="51"/>
  <c r="G75" i="51" s="1"/>
  <c r="G74" i="51" s="1"/>
  <c r="H76" i="51"/>
  <c r="H75" i="51" s="1"/>
  <c r="H74" i="51" s="1"/>
  <c r="H72" i="51"/>
  <c r="H70" i="51" s="1"/>
  <c r="H68" i="51" s="1"/>
  <c r="H83" i="51"/>
  <c r="H81" i="51" s="1"/>
  <c r="H79" i="51" s="1"/>
  <c r="H28" i="51"/>
  <c r="H26" i="51" s="1"/>
  <c r="M53" i="51"/>
  <c r="M52" i="51" s="1"/>
  <c r="L61" i="51"/>
  <c r="L59" i="51" s="1"/>
  <c r="L57" i="51" s="1"/>
  <c r="J77" i="51"/>
  <c r="I83" i="51"/>
  <c r="I81" i="51" s="1"/>
  <c r="G32" i="51"/>
  <c r="G31" i="51" s="1"/>
  <c r="G53" i="51"/>
  <c r="G52" i="51" s="1"/>
  <c r="H61" i="51"/>
  <c r="H59" i="51" s="1"/>
  <c r="H57" i="51" s="1"/>
  <c r="M65" i="51"/>
  <c r="M64" i="51" s="1"/>
  <c r="M63" i="51" s="1"/>
  <c r="M28" i="51"/>
  <c r="M26" i="51" s="1"/>
  <c r="J61" i="51"/>
  <c r="J59" i="51" s="1"/>
  <c r="J57" i="51" s="1"/>
  <c r="F17" i="51"/>
  <c r="L15" i="51"/>
  <c r="I61" i="51"/>
  <c r="I59" i="51" s="1"/>
  <c r="I57" i="51" s="1"/>
  <c r="M23" i="51"/>
  <c r="F28" i="51"/>
  <c r="F26" i="51" s="1"/>
  <c r="J28" i="51"/>
  <c r="E61" i="51"/>
  <c r="E59" i="51" s="1"/>
  <c r="E57" i="51" s="1"/>
  <c r="E65" i="51"/>
  <c r="E64" i="51" s="1"/>
  <c r="E63" i="51" s="1"/>
  <c r="E23" i="51"/>
  <c r="K23" i="51"/>
  <c r="K28" i="51"/>
  <c r="K26" i="51" s="1"/>
  <c r="K32" i="51"/>
  <c r="K31" i="51" s="1"/>
  <c r="E51" i="51"/>
  <c r="E50" i="51" s="1"/>
  <c r="E48" i="51" s="1"/>
  <c r="E46" i="51" s="1"/>
  <c r="K51" i="51"/>
  <c r="K50" i="51" s="1"/>
  <c r="K48" i="51" s="1"/>
  <c r="K46" i="51" s="1"/>
  <c r="K65" i="51"/>
  <c r="K64" i="51" s="1"/>
  <c r="K63" i="51" s="1"/>
  <c r="K61" i="51"/>
  <c r="K59" i="51" s="1"/>
  <c r="K57" i="51" s="1"/>
  <c r="M76" i="51"/>
  <c r="M75" i="51" s="1"/>
  <c r="M74" i="51" s="1"/>
  <c r="M72" i="51"/>
  <c r="M70" i="51" s="1"/>
  <c r="M68" i="51" s="1"/>
  <c r="E32" i="51"/>
  <c r="E31" i="51" s="1"/>
  <c r="E28" i="51"/>
  <c r="E26" i="51" s="1"/>
  <c r="E76" i="51"/>
  <c r="E75" i="51" s="1"/>
  <c r="E74" i="51" s="1"/>
  <c r="E72" i="51"/>
  <c r="E70" i="51" s="1"/>
  <c r="E68" i="51" s="1"/>
  <c r="K83" i="51"/>
  <c r="K81" i="51" s="1"/>
  <c r="K79" i="51" s="1"/>
  <c r="K87" i="51"/>
  <c r="K86" i="51" s="1"/>
  <c r="K85" i="51" s="1"/>
  <c r="E51" i="44"/>
  <c r="D51" i="44" s="1"/>
  <c r="E50" i="44"/>
  <c r="D41" i="44"/>
  <c r="F43" i="44"/>
  <c r="D43" i="44" s="1"/>
  <c r="F44" i="44"/>
  <c r="D44" i="44" s="1"/>
  <c r="F45" i="44"/>
  <c r="D45" i="44" s="1"/>
  <c r="F46" i="44"/>
  <c r="D46" i="44" s="1"/>
  <c r="F47" i="44"/>
  <c r="D47" i="44" s="1"/>
  <c r="F48" i="44"/>
  <c r="D48" i="44" s="1"/>
  <c r="F49" i="44"/>
  <c r="D49" i="44" s="1"/>
  <c r="F52" i="44"/>
  <c r="D52" i="44" s="1"/>
  <c r="F53" i="44"/>
  <c r="D53" i="44" s="1"/>
  <c r="F54" i="44"/>
  <c r="D54" i="44" s="1"/>
  <c r="F55" i="44"/>
  <c r="D55" i="44" s="1"/>
  <c r="F56" i="44"/>
  <c r="D56" i="44" s="1"/>
  <c r="F57" i="44"/>
  <c r="D57" i="44" s="1"/>
  <c r="F40" i="44"/>
  <c r="D40" i="44" s="1"/>
  <c r="C41" i="44"/>
  <c r="C42" i="44"/>
  <c r="C43" i="44"/>
  <c r="C44" i="44"/>
  <c r="C45" i="44"/>
  <c r="C46" i="44"/>
  <c r="C47" i="44"/>
  <c r="C48" i="44"/>
  <c r="C49" i="44"/>
  <c r="C50" i="44"/>
  <c r="C51" i="44"/>
  <c r="C52" i="44"/>
  <c r="C53" i="44"/>
  <c r="C54" i="44"/>
  <c r="C55" i="44"/>
  <c r="C56" i="44"/>
  <c r="C57" i="44"/>
  <c r="C40" i="44"/>
  <c r="C36" i="44"/>
  <c r="G39" i="44"/>
  <c r="G38" i="44" s="1"/>
  <c r="H36" i="44"/>
  <c r="F17" i="44"/>
  <c r="D17" i="44" l="1"/>
  <c r="E38" i="44"/>
  <c r="D50" i="44"/>
  <c r="E42" i="51"/>
  <c r="E41" i="51" s="1"/>
  <c r="E39" i="51" s="1"/>
  <c r="E37" i="51" s="1"/>
  <c r="E35" i="51" s="1"/>
  <c r="J42" i="51"/>
  <c r="J41" i="51" s="1"/>
  <c r="J39" i="51" s="1"/>
  <c r="J37" i="51" s="1"/>
  <c r="J35" i="51" s="1"/>
  <c r="K42" i="51"/>
  <c r="K41" i="51" s="1"/>
  <c r="K39" i="51" s="1"/>
  <c r="K37" i="51" s="1"/>
  <c r="K35" i="51" s="1"/>
  <c r="H42" i="51"/>
  <c r="H41" i="51" s="1"/>
  <c r="H39" i="51" s="1"/>
  <c r="H37" i="51" s="1"/>
  <c r="H35" i="51" s="1"/>
  <c r="I42" i="51"/>
  <c r="I41" i="51" s="1"/>
  <c r="I39" i="51" s="1"/>
  <c r="I37" i="51" s="1"/>
  <c r="I35" i="51" s="1"/>
  <c r="K76" i="51"/>
  <c r="K75" i="51" s="1"/>
  <c r="K74" i="51" s="1"/>
  <c r="F50" i="51"/>
  <c r="F48" i="51" s="1"/>
  <c r="F46" i="51" s="1"/>
  <c r="L50" i="51"/>
  <c r="L48" i="51" s="1"/>
  <c r="L46" i="51" s="1"/>
  <c r="K21" i="51"/>
  <c r="K19" i="51" s="1"/>
  <c r="K17" i="51" s="1"/>
  <c r="K15" i="51" s="1"/>
  <c r="K22" i="51"/>
  <c r="K12" i="51" s="1"/>
  <c r="J26" i="51"/>
  <c r="J15" i="51" s="1"/>
  <c r="G30" i="51"/>
  <c r="E30" i="51"/>
  <c r="M21" i="51"/>
  <c r="M19" i="51" s="1"/>
  <c r="M17" i="51" s="1"/>
  <c r="M15" i="51" s="1"/>
  <c r="M22" i="51"/>
  <c r="M12" i="51" s="1"/>
  <c r="E21" i="51"/>
  <c r="E19" i="51" s="1"/>
  <c r="E17" i="51" s="1"/>
  <c r="E15" i="51" s="1"/>
  <c r="E22" i="51"/>
  <c r="E12" i="51" s="1"/>
  <c r="K30" i="51"/>
  <c r="I30" i="51"/>
  <c r="H21" i="51"/>
  <c r="H19" i="51" s="1"/>
  <c r="H17" i="51" s="1"/>
  <c r="H15" i="51" s="1"/>
  <c r="H22" i="51"/>
  <c r="H12" i="51" s="1"/>
  <c r="M21" i="42"/>
  <c r="I79" i="51"/>
  <c r="G51" i="51"/>
  <c r="G50" i="51" s="1"/>
  <c r="G48" i="51" s="1"/>
  <c r="G46" i="51" s="1"/>
  <c r="J76" i="51"/>
  <c r="J75" i="51" s="1"/>
  <c r="J74" i="51" s="1"/>
  <c r="J72" i="51"/>
  <c r="J70" i="51" s="1"/>
  <c r="J68" i="51" s="1"/>
  <c r="G23" i="51"/>
  <c r="M51" i="51"/>
  <c r="F15" i="51"/>
  <c r="F38" i="44"/>
  <c r="F36" i="44" s="1"/>
  <c r="G36" i="44"/>
  <c r="H208" i="47"/>
  <c r="H207" i="47" s="1"/>
  <c r="I208" i="47"/>
  <c r="I207" i="47" s="1"/>
  <c r="G208" i="47"/>
  <c r="G207" i="47" s="1"/>
  <c r="E64" i="49"/>
  <c r="D38" i="44" l="1"/>
  <c r="E36" i="44"/>
  <c r="D36" i="44" s="1"/>
  <c r="H13" i="51"/>
  <c r="J13" i="51"/>
  <c r="E13" i="51"/>
  <c r="E11" i="51" s="1"/>
  <c r="I13" i="51"/>
  <c r="I11" i="51" s="1"/>
  <c r="K13" i="51"/>
  <c r="K11" i="51" s="1"/>
  <c r="I14" i="51"/>
  <c r="E14" i="51"/>
  <c r="K14" i="51"/>
  <c r="H14" i="51"/>
  <c r="F42" i="51"/>
  <c r="G42" i="51"/>
  <c r="G41" i="51" s="1"/>
  <c r="G39" i="51" s="1"/>
  <c r="G37" i="51" s="1"/>
  <c r="G35" i="51" s="1"/>
  <c r="L42" i="51"/>
  <c r="J14" i="51"/>
  <c r="H11" i="51"/>
  <c r="G21" i="51"/>
  <c r="G19" i="51" s="1"/>
  <c r="G17" i="51" s="1"/>
  <c r="G15" i="51" s="1"/>
  <c r="G22" i="51"/>
  <c r="G12" i="51" s="1"/>
  <c r="J12" i="51"/>
  <c r="M50" i="51"/>
  <c r="M48" i="51" s="1"/>
  <c r="M46" i="51" s="1"/>
  <c r="G64" i="49"/>
  <c r="G62" i="49" s="1"/>
  <c r="F64" i="49"/>
  <c r="J11" i="51" l="1"/>
  <c r="F41" i="51"/>
  <c r="F39" i="51" s="1"/>
  <c r="F37" i="51" s="1"/>
  <c r="F35" i="51" s="1"/>
  <c r="F14" i="51" s="1"/>
  <c r="F13" i="51"/>
  <c r="F11" i="51" s="1"/>
  <c r="L41" i="51"/>
  <c r="L39" i="51" s="1"/>
  <c r="L37" i="51" s="1"/>
  <c r="L35" i="51" s="1"/>
  <c r="L14" i="51" s="1"/>
  <c r="L13" i="51"/>
  <c r="L11" i="51" s="1"/>
  <c r="G13" i="51"/>
  <c r="G11" i="51" s="1"/>
  <c r="G14" i="51"/>
  <c r="M42" i="51"/>
  <c r="F62" i="49"/>
  <c r="E62" i="49"/>
  <c r="M41" i="51" l="1"/>
  <c r="M39" i="51" s="1"/>
  <c r="M37" i="51" s="1"/>
  <c r="M35" i="51" s="1"/>
  <c r="M14" i="51" s="1"/>
  <c r="M13" i="51"/>
  <c r="M11" i="51" s="1"/>
  <c r="F22" i="49"/>
  <c r="F20" i="44"/>
  <c r="H206" i="47" l="1"/>
  <c r="H205" i="47" s="1"/>
  <c r="E140" i="52" s="1"/>
  <c r="H203" i="47" l="1"/>
  <c r="H201" i="47" s="1"/>
  <c r="E173" i="45"/>
  <c r="I206" i="47"/>
  <c r="I205" i="47" s="1"/>
  <c r="F140" i="52" s="1"/>
  <c r="G206" i="47"/>
  <c r="G205" i="47" s="1"/>
  <c r="D140" i="52" s="1"/>
  <c r="G19" i="49"/>
  <c r="F13" i="44" s="1"/>
  <c r="D13" i="44" s="1"/>
  <c r="G34" i="44"/>
  <c r="G35" i="44"/>
  <c r="G33" i="44"/>
  <c r="F32" i="44"/>
  <c r="C33" i="44"/>
  <c r="C34" i="44"/>
  <c r="C35" i="44"/>
  <c r="C32" i="44"/>
  <c r="F28" i="44"/>
  <c r="F27" i="44"/>
  <c r="C28" i="44"/>
  <c r="C27" i="44"/>
  <c r="H199" i="47" l="1"/>
  <c r="H197" i="47" s="1"/>
  <c r="H195" i="47" s="1"/>
  <c r="H193" i="47" s="1"/>
  <c r="H191" i="47" s="1"/>
  <c r="F102" i="50"/>
  <c r="F95" i="50" s="1"/>
  <c r="I203" i="47"/>
  <c r="I201" i="47" s="1"/>
  <c r="F173" i="45"/>
  <c r="G203" i="47"/>
  <c r="G201" i="47" s="1"/>
  <c r="D173" i="45"/>
  <c r="G30" i="44"/>
  <c r="F25" i="44"/>
  <c r="C25" i="44"/>
  <c r="F24" i="44"/>
  <c r="F23" i="44"/>
  <c r="C23" i="44"/>
  <c r="C26" i="44"/>
  <c r="C22" i="44"/>
  <c r="C16" i="44"/>
  <c r="F21" i="44"/>
  <c r="F19" i="44"/>
  <c r="F18" i="44"/>
  <c r="C21" i="44"/>
  <c r="C20" i="44"/>
  <c r="C19" i="44"/>
  <c r="C17" i="44"/>
  <c r="C18" i="44"/>
  <c r="D18" i="44" l="1"/>
  <c r="F16" i="44"/>
  <c r="I199" i="47"/>
  <c r="I197" i="47" s="1"/>
  <c r="I195" i="47" s="1"/>
  <c r="I193" i="47" s="1"/>
  <c r="I191" i="47" s="1"/>
  <c r="G102" i="50"/>
  <c r="G95" i="50" s="1"/>
  <c r="G199" i="47"/>
  <c r="G197" i="47" s="1"/>
  <c r="G195" i="47" s="1"/>
  <c r="G193" i="47" s="1"/>
  <c r="G191" i="47" s="1"/>
  <c r="E102" i="50"/>
  <c r="E95" i="50" s="1"/>
  <c r="H81" i="47"/>
  <c r="G50" i="49" l="1"/>
  <c r="G49" i="49" s="1"/>
  <c r="F50" i="49"/>
  <c r="F49" i="49" s="1"/>
  <c r="E50" i="49"/>
  <c r="E49" i="49" s="1"/>
  <c r="G75" i="47" s="1"/>
  <c r="D214" i="45" s="1"/>
  <c r="G36" i="49"/>
  <c r="F36" i="49"/>
  <c r="E36" i="49"/>
  <c r="G31" i="49"/>
  <c r="F31" i="49"/>
  <c r="E31" i="49"/>
  <c r="G22" i="49"/>
  <c r="E22" i="49"/>
  <c r="F19" i="49"/>
  <c r="E19" i="49"/>
  <c r="F20" i="49" l="1"/>
  <c r="H66" i="47" s="1"/>
  <c r="F47" i="49"/>
  <c r="H75" i="47"/>
  <c r="G20" i="49"/>
  <c r="I66" i="47" s="1"/>
  <c r="E47" i="49"/>
  <c r="G47" i="49"/>
  <c r="F29" i="44"/>
  <c r="I75" i="47"/>
  <c r="F214" i="45" s="1"/>
  <c r="E20" i="49"/>
  <c r="G66" i="47" s="1"/>
  <c r="I228" i="47"/>
  <c r="I227" i="47" s="1"/>
  <c r="I226" i="47" s="1"/>
  <c r="I225" i="47" s="1"/>
  <c r="I223" i="47" s="1"/>
  <c r="I221" i="47" s="1"/>
  <c r="H228" i="47"/>
  <c r="H227" i="47" s="1"/>
  <c r="H226" i="47" s="1"/>
  <c r="H225" i="47" s="1"/>
  <c r="H223" i="47" s="1"/>
  <c r="H221" i="47" s="1"/>
  <c r="G228" i="47"/>
  <c r="G227" i="47" s="1"/>
  <c r="G226" i="47" s="1"/>
  <c r="G225" i="47" s="1"/>
  <c r="G223" i="47" s="1"/>
  <c r="G221" i="47" s="1"/>
  <c r="I131" i="47"/>
  <c r="I130" i="47" s="1"/>
  <c r="I129" i="47" s="1"/>
  <c r="I128" i="47" s="1"/>
  <c r="I126" i="47" s="1"/>
  <c r="I124" i="47" s="1"/>
  <c r="G121" i="50" s="1"/>
  <c r="H131" i="47"/>
  <c r="H130" i="47" s="1"/>
  <c r="H129" i="47" s="1"/>
  <c r="H128" i="47" s="1"/>
  <c r="H126" i="47" s="1"/>
  <c r="H124" i="47" s="1"/>
  <c r="F121" i="50" s="1"/>
  <c r="G131" i="47"/>
  <c r="G130" i="47" s="1"/>
  <c r="G129" i="47" s="1"/>
  <c r="G128" i="47" s="1"/>
  <c r="G126" i="47" s="1"/>
  <c r="G124" i="47" s="1"/>
  <c r="E121" i="50" s="1"/>
  <c r="I122" i="47"/>
  <c r="I121" i="47" s="1"/>
  <c r="I120" i="47" s="1"/>
  <c r="I119" i="47" s="1"/>
  <c r="I117" i="47" s="1"/>
  <c r="I115" i="47" s="1"/>
  <c r="H122" i="47"/>
  <c r="H121" i="47" s="1"/>
  <c r="H120" i="47" s="1"/>
  <c r="H119" i="47" s="1"/>
  <c r="H117" i="47" s="1"/>
  <c r="H115" i="47" s="1"/>
  <c r="G122" i="47"/>
  <c r="G121" i="47" s="1"/>
  <c r="G120" i="47" s="1"/>
  <c r="G119" i="47" s="1"/>
  <c r="G117" i="47" s="1"/>
  <c r="G115" i="47" s="1"/>
  <c r="I94" i="47"/>
  <c r="H94" i="47"/>
  <c r="G94" i="47"/>
  <c r="I92" i="47"/>
  <c r="H92" i="47"/>
  <c r="G92" i="47"/>
  <c r="I83" i="47"/>
  <c r="H83" i="47"/>
  <c r="H80" i="47" s="1"/>
  <c r="H79" i="47" s="1"/>
  <c r="H78" i="47" s="1"/>
  <c r="E109" i="52" s="1"/>
  <c r="G83" i="47"/>
  <c r="G81" i="47"/>
  <c r="G74" i="47"/>
  <c r="G73" i="47" s="1"/>
  <c r="G72" i="47" s="1"/>
  <c r="G71" i="47" s="1"/>
  <c r="G69" i="47" s="1"/>
  <c r="I58" i="47"/>
  <c r="I57" i="47" s="1"/>
  <c r="I56" i="47" s="1"/>
  <c r="I55" i="47" s="1"/>
  <c r="I53" i="47" s="1"/>
  <c r="H58" i="47"/>
  <c r="H57" i="47" s="1"/>
  <c r="H56" i="47" s="1"/>
  <c r="H55" i="47" s="1"/>
  <c r="H53" i="47" s="1"/>
  <c r="G58" i="47"/>
  <c r="G57" i="47" s="1"/>
  <c r="G56" i="47" s="1"/>
  <c r="G55" i="47" s="1"/>
  <c r="G53" i="47" s="1"/>
  <c r="I189" i="47"/>
  <c r="I188" i="47" s="1"/>
  <c r="I187" i="47" s="1"/>
  <c r="I186" i="47" s="1"/>
  <c r="I184" i="47" s="1"/>
  <c r="I182" i="47" s="1"/>
  <c r="H189" i="47"/>
  <c r="H188" i="47" s="1"/>
  <c r="H187" i="47" s="1"/>
  <c r="H186" i="47" s="1"/>
  <c r="H184" i="47" s="1"/>
  <c r="H182" i="47" s="1"/>
  <c r="F64" i="50" s="1"/>
  <c r="G189" i="47"/>
  <c r="G188" i="47" s="1"/>
  <c r="G187" i="47" s="1"/>
  <c r="G186" i="47" s="1"/>
  <c r="G184" i="47" s="1"/>
  <c r="G182" i="47" s="1"/>
  <c r="E64" i="50" s="1"/>
  <c r="I180" i="47"/>
  <c r="I179" i="47" s="1"/>
  <c r="I178" i="47" s="1"/>
  <c r="I177" i="47" s="1"/>
  <c r="I175" i="47" s="1"/>
  <c r="I173" i="47" s="1"/>
  <c r="H180" i="47"/>
  <c r="H179" i="47" s="1"/>
  <c r="H178" i="47" s="1"/>
  <c r="H177" i="47" s="1"/>
  <c r="H175" i="47" s="1"/>
  <c r="H173" i="47" s="1"/>
  <c r="E72" i="52" s="1"/>
  <c r="G180" i="47"/>
  <c r="G179" i="47" s="1"/>
  <c r="G178" i="47" s="1"/>
  <c r="G177" i="47" s="1"/>
  <c r="G175" i="47" s="1"/>
  <c r="G173" i="47" s="1"/>
  <c r="I161" i="47"/>
  <c r="I158" i="47" s="1"/>
  <c r="I157" i="47" s="1"/>
  <c r="I156" i="47" s="1"/>
  <c r="I154" i="47" s="1"/>
  <c r="I152" i="47" s="1"/>
  <c r="G45" i="50" s="1"/>
  <c r="H161" i="47"/>
  <c r="H158" i="47" s="1"/>
  <c r="H157" i="47" s="1"/>
  <c r="H156" i="47" s="1"/>
  <c r="H154" i="47" s="1"/>
  <c r="H152" i="47" s="1"/>
  <c r="F45" i="50" s="1"/>
  <c r="G161" i="47"/>
  <c r="G158" i="47" s="1"/>
  <c r="G157" i="47" s="1"/>
  <c r="G156" i="47" s="1"/>
  <c r="G154" i="47" s="1"/>
  <c r="G152" i="47" s="1"/>
  <c r="E45" i="50" s="1"/>
  <c r="I150" i="47"/>
  <c r="I149" i="47" s="1"/>
  <c r="H150" i="47"/>
  <c r="H149" i="47" s="1"/>
  <c r="G150" i="47"/>
  <c r="G149" i="47" s="1"/>
  <c r="I39" i="47"/>
  <c r="I38" i="47" s="1"/>
  <c r="I37" i="47" s="1"/>
  <c r="I36" i="47" s="1"/>
  <c r="I34" i="47" s="1"/>
  <c r="I32" i="47" s="1"/>
  <c r="G26" i="50" s="1"/>
  <c r="H39" i="47"/>
  <c r="H38" i="47" s="1"/>
  <c r="H37" i="47" s="1"/>
  <c r="H36" i="47" s="1"/>
  <c r="H34" i="47" s="1"/>
  <c r="H32" i="47" s="1"/>
  <c r="F26" i="50" s="1"/>
  <c r="G39" i="47"/>
  <c r="G38" i="47" s="1"/>
  <c r="G37" i="47" s="1"/>
  <c r="G36" i="47" s="1"/>
  <c r="G34" i="47" s="1"/>
  <c r="G32" i="47" s="1"/>
  <c r="E26" i="50" s="1"/>
  <c r="I30" i="47"/>
  <c r="H30" i="47"/>
  <c r="G30" i="47"/>
  <c r="E35" i="45" l="1"/>
  <c r="E60" i="52"/>
  <c r="F99" i="52"/>
  <c r="F61" i="45"/>
  <c r="F35" i="45"/>
  <c r="F60" i="52"/>
  <c r="G171" i="47"/>
  <c r="D72" i="52"/>
  <c r="G58" i="50"/>
  <c r="F72" i="52"/>
  <c r="D35" i="45"/>
  <c r="D60" i="52"/>
  <c r="D61" i="45"/>
  <c r="D99" i="52"/>
  <c r="E61" i="45"/>
  <c r="E99" i="52"/>
  <c r="F17" i="49"/>
  <c r="F10" i="49" s="1"/>
  <c r="H76" i="47"/>
  <c r="E71" i="45"/>
  <c r="H74" i="47"/>
  <c r="H73" i="47" s="1"/>
  <c r="H72" i="47" s="1"/>
  <c r="H71" i="47" s="1"/>
  <c r="H69" i="47" s="1"/>
  <c r="E214" i="45"/>
  <c r="I74" i="47"/>
  <c r="I73" i="47" s="1"/>
  <c r="I72" i="47" s="1"/>
  <c r="I71" i="47" s="1"/>
  <c r="I69" i="47" s="1"/>
  <c r="G17" i="49"/>
  <c r="G10" i="49" s="1"/>
  <c r="E17" i="49"/>
  <c r="E10" i="49" s="1"/>
  <c r="G29" i="47"/>
  <c r="I29" i="47"/>
  <c r="H29" i="47"/>
  <c r="G169" i="47"/>
  <c r="G167" i="47" s="1"/>
  <c r="G165" i="47" s="1"/>
  <c r="G163" i="47" s="1"/>
  <c r="E58" i="50"/>
  <c r="E50" i="50" s="1"/>
  <c r="E115" i="50"/>
  <c r="E107" i="50" s="1"/>
  <c r="G113" i="47"/>
  <c r="G111" i="47" s="1"/>
  <c r="G109" i="47" s="1"/>
  <c r="G107" i="47" s="1"/>
  <c r="G105" i="47" s="1"/>
  <c r="H171" i="47"/>
  <c r="H169" i="47" s="1"/>
  <c r="H167" i="47" s="1"/>
  <c r="H165" i="47" s="1"/>
  <c r="H163" i="47" s="1"/>
  <c r="F58" i="50"/>
  <c r="F50" i="50" s="1"/>
  <c r="I219" i="47"/>
  <c r="I217" i="47" s="1"/>
  <c r="I215" i="47" s="1"/>
  <c r="I213" i="47" s="1"/>
  <c r="I211" i="47" s="1"/>
  <c r="G134" i="50"/>
  <c r="G126" i="50" s="1"/>
  <c r="I148" i="47"/>
  <c r="I147" i="47" s="1"/>
  <c r="G219" i="47"/>
  <c r="G217" i="47" s="1"/>
  <c r="G215" i="47" s="1"/>
  <c r="G213" i="47" s="1"/>
  <c r="G211" i="47" s="1"/>
  <c r="E134" i="50"/>
  <c r="E126" i="50" s="1"/>
  <c r="I113" i="47"/>
  <c r="I111" i="47" s="1"/>
  <c r="I109" i="47" s="1"/>
  <c r="I107" i="47" s="1"/>
  <c r="I105" i="47" s="1"/>
  <c r="G115" i="50"/>
  <c r="G107" i="50" s="1"/>
  <c r="G91" i="47"/>
  <c r="G90" i="47" s="1"/>
  <c r="G89" i="47" s="1"/>
  <c r="D118" i="52" s="1"/>
  <c r="H219" i="47"/>
  <c r="H217" i="47" s="1"/>
  <c r="H215" i="47" s="1"/>
  <c r="H213" i="47" s="1"/>
  <c r="H211" i="47" s="1"/>
  <c r="F134" i="50"/>
  <c r="F126" i="50" s="1"/>
  <c r="H148" i="47"/>
  <c r="H147" i="47" s="1"/>
  <c r="G148" i="47"/>
  <c r="G147" i="47" s="1"/>
  <c r="D48" i="52" s="1"/>
  <c r="G64" i="50"/>
  <c r="G50" i="50" s="1"/>
  <c r="F115" i="50"/>
  <c r="F107" i="50" s="1"/>
  <c r="H113" i="47"/>
  <c r="H111" i="47" s="1"/>
  <c r="H109" i="47" s="1"/>
  <c r="H107" i="47" s="1"/>
  <c r="H105" i="47" s="1"/>
  <c r="H91" i="47"/>
  <c r="H90" i="47" s="1"/>
  <c r="H89" i="47" s="1"/>
  <c r="E118" i="52" s="1"/>
  <c r="G80" i="47"/>
  <c r="G79" i="47" s="1"/>
  <c r="G78" i="47" s="1"/>
  <c r="D109" i="52" s="1"/>
  <c r="I171" i="47"/>
  <c r="I169" i="47" s="1"/>
  <c r="I167" i="47" s="1"/>
  <c r="I165" i="47" s="1"/>
  <c r="I163" i="47" s="1"/>
  <c r="I91" i="47"/>
  <c r="I90" i="47" s="1"/>
  <c r="I89" i="47" s="1"/>
  <c r="F118" i="52" s="1"/>
  <c r="H145" i="47" l="1"/>
  <c r="E48" i="52"/>
  <c r="I145" i="47"/>
  <c r="I143" i="47" s="1"/>
  <c r="F48" i="52"/>
  <c r="H8" i="43"/>
  <c r="H67" i="47"/>
  <c r="G76" i="47"/>
  <c r="G67" i="47" s="1"/>
  <c r="D71" i="45"/>
  <c r="I27" i="47"/>
  <c r="I25" i="47" s="1"/>
  <c r="I23" i="47" s="1"/>
  <c r="G20" i="50" s="1"/>
  <c r="G12" i="50" s="1"/>
  <c r="I28" i="47"/>
  <c r="G145" i="47"/>
  <c r="G143" i="47" s="1"/>
  <c r="D23" i="45"/>
  <c r="G87" i="47"/>
  <c r="E83" i="50" s="1"/>
  <c r="D80" i="45"/>
  <c r="H143" i="47"/>
  <c r="E23" i="45"/>
  <c r="F23" i="45"/>
  <c r="H87" i="47"/>
  <c r="H85" i="47" s="1"/>
  <c r="E80" i="45"/>
  <c r="G27" i="47"/>
  <c r="G25" i="47" s="1"/>
  <c r="G23" i="47" s="1"/>
  <c r="G28" i="47"/>
  <c r="I87" i="47"/>
  <c r="G83" i="50" s="1"/>
  <c r="F80" i="45"/>
  <c r="H27" i="47"/>
  <c r="H25" i="47" s="1"/>
  <c r="H23" i="47" s="1"/>
  <c r="F20" i="50" s="1"/>
  <c r="F12" i="50" s="1"/>
  <c r="H28" i="47"/>
  <c r="F83" i="50"/>
  <c r="I85" i="47"/>
  <c r="I141" i="47" l="1"/>
  <c r="I139" i="47" s="1"/>
  <c r="I137" i="47" s="1"/>
  <c r="I135" i="47" s="1"/>
  <c r="I133" i="47" s="1"/>
  <c r="G39" i="50"/>
  <c r="G31" i="50" s="1"/>
  <c r="H141" i="47"/>
  <c r="H139" i="47" s="1"/>
  <c r="H137" i="47" s="1"/>
  <c r="H135" i="47" s="1"/>
  <c r="H133" i="47" s="1"/>
  <c r="F39" i="50"/>
  <c r="F31" i="50" s="1"/>
  <c r="G141" i="47"/>
  <c r="G139" i="47" s="1"/>
  <c r="G137" i="47" s="1"/>
  <c r="G135" i="47" s="1"/>
  <c r="G133" i="47" s="1"/>
  <c r="E39" i="50"/>
  <c r="E31" i="50" s="1"/>
  <c r="G21" i="47"/>
  <c r="G19" i="47" s="1"/>
  <c r="G17" i="47" s="1"/>
  <c r="G15" i="47" s="1"/>
  <c r="G13" i="47" s="1"/>
  <c r="G85" i="47"/>
  <c r="E20" i="50"/>
  <c r="E12" i="50" s="1"/>
  <c r="H21" i="47"/>
  <c r="H19" i="47" s="1"/>
  <c r="H17" i="47" s="1"/>
  <c r="H15" i="47" s="1"/>
  <c r="H13" i="47" s="1"/>
  <c r="I21" i="47"/>
  <c r="I19" i="47" s="1"/>
  <c r="I17" i="47" s="1"/>
  <c r="I15" i="47" s="1"/>
  <c r="I13" i="47" s="1"/>
  <c r="D19" i="44"/>
  <c r="D20" i="44"/>
  <c r="D25" i="44"/>
  <c r="D24" i="44"/>
  <c r="I81" i="47"/>
  <c r="I80" i="47" s="1"/>
  <c r="I79" i="47" s="1"/>
  <c r="I78" i="47" s="1"/>
  <c r="F71" i="45" l="1"/>
  <c r="F109" i="52"/>
  <c r="I76" i="47"/>
  <c r="I67" i="47" s="1"/>
  <c r="D33" i="44"/>
  <c r="D34" i="44"/>
  <c r="D35" i="44"/>
  <c r="D28" i="44"/>
  <c r="D27" i="44"/>
  <c r="D21" i="44"/>
  <c r="D23" i="44" l="1"/>
  <c r="E26" i="44"/>
  <c r="D32" i="44"/>
  <c r="H26" i="44"/>
  <c r="B26" i="44"/>
  <c r="H22" i="44"/>
  <c r="E22" i="44"/>
  <c r="B22" i="44"/>
  <c r="B16" i="44"/>
  <c r="G65" i="47" l="1"/>
  <c r="G64" i="47" s="1"/>
  <c r="G63" i="47" s="1"/>
  <c r="G62" i="47" s="1"/>
  <c r="G60" i="47" s="1"/>
  <c r="G51" i="47" s="1"/>
  <c r="G49" i="47" s="1"/>
  <c r="I65" i="47"/>
  <c r="I64" i="47" s="1"/>
  <c r="I63" i="47" s="1"/>
  <c r="I62" i="47" s="1"/>
  <c r="G16" i="44"/>
  <c r="G22" i="44"/>
  <c r="F30" i="44"/>
  <c r="F22" i="44"/>
  <c r="F26" i="44"/>
  <c r="G26" i="44"/>
  <c r="H16" i="44"/>
  <c r="E16" i="44"/>
  <c r="E14" i="44" l="1"/>
  <c r="D16" i="44"/>
  <c r="E77" i="50"/>
  <c r="I60" i="47"/>
  <c r="I51" i="47" s="1"/>
  <c r="I49" i="47" s="1"/>
  <c r="H65" i="47"/>
  <c r="H64" i="47" s="1"/>
  <c r="H63" i="47" s="1"/>
  <c r="H62" i="47" s="1"/>
  <c r="D22" i="44"/>
  <c r="G14" i="44"/>
  <c r="F14" i="44"/>
  <c r="D26" i="44"/>
  <c r="F11" i="44" l="1"/>
  <c r="D14" i="44"/>
  <c r="G77" i="50"/>
  <c r="G70" i="50" s="1"/>
  <c r="G11" i="50" s="1"/>
  <c r="G9" i="50" s="1"/>
  <c r="G47" i="47"/>
  <c r="G45" i="47" s="1"/>
  <c r="G43" i="47" s="1"/>
  <c r="G41" i="47" s="1"/>
  <c r="G12" i="47" s="1"/>
  <c r="H60" i="47"/>
  <c r="H51" i="47" s="1"/>
  <c r="H49" i="47" s="1"/>
  <c r="G11" i="44"/>
  <c r="G9" i="44" s="1"/>
  <c r="H30" i="44"/>
  <c r="E70" i="50" l="1"/>
  <c r="I47" i="47"/>
  <c r="I45" i="47" s="1"/>
  <c r="I43" i="47" s="1"/>
  <c r="I41" i="47" s="1"/>
  <c r="I12" i="47" s="1"/>
  <c r="I10" i="47" s="1"/>
  <c r="G10" i="47"/>
  <c r="F77" i="50"/>
  <c r="H47" i="47"/>
  <c r="H45" i="47" s="1"/>
  <c r="H43" i="47" s="1"/>
  <c r="H41" i="47" s="1"/>
  <c r="F9" i="44"/>
  <c r="H29" i="44"/>
  <c r="E11" i="50" l="1"/>
  <c r="E9" i="50" s="1"/>
  <c r="H12" i="47"/>
  <c r="H10" i="47" s="1"/>
  <c r="F70" i="50"/>
  <c r="F11" i="50" s="1"/>
  <c r="H11" i="44"/>
  <c r="H9" i="44" s="1"/>
  <c r="E30" i="44"/>
  <c r="E11" i="44" s="1"/>
  <c r="E9" i="44" l="1"/>
  <c r="D9" i="44" s="1"/>
  <c r="D11" i="44"/>
  <c r="F9" i="50"/>
  <c r="E29" i="44"/>
  <c r="D30" i="44"/>
  <c r="D29" i="44" l="1"/>
</calcChain>
</file>

<file path=xl/sharedStrings.xml><?xml version="1.0" encoding="utf-8"?>
<sst xmlns="http://schemas.openxmlformats.org/spreadsheetml/2006/main" count="1508" uniqueCount="425">
  <si>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</si>
  <si>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</si>
  <si>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</si>
  <si>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</si>
  <si>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</si>
  <si>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</si>
  <si>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</si>
  <si>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</si>
  <si>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</si>
  <si>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</si>
  <si>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</si>
  <si>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>Հավելված N 2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</si>
  <si>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</si>
  <si>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</si>
  <si>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</si>
  <si>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</si>
  <si>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</si>
  <si>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</si>
  <si>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</si>
  <si>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</si>
  <si>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</si>
  <si>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</si>
  <si>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</si>
  <si>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</si>
  <si>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</si>
  <si>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</si>
  <si>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>ՀՀ կառավարություն</t>
  </si>
  <si>
    <t xml:space="preserve"> 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</si>
  <si>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</si>
  <si>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</si>
  <si>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</si>
  <si>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</si>
  <si>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Ինն ամիս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</si>
  <si>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</si>
  <si>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</si>
  <si>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</si>
  <si>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</si>
  <si>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</si>
  <si>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</si>
  <si>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</si>
  <si>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</si>
  <si>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</si>
  <si>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</si>
  <si>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նշանով, իսկ նվազեցումները` փակագծերում)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</si>
  <si>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</si>
  <si>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>ՀՀ կառավարության 2023 թվականի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</si>
  <si>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</si>
  <si>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</si>
  <si>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</si>
  <si>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</si>
  <si>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</si>
  <si>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</si>
  <si>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</si>
  <si>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</si>
  <si>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</si>
  <si>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</si>
  <si>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</si>
  <si>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</si>
  <si>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</si>
  <si>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</si>
  <si>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</si>
  <si>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>ՀԱՅԱՍՏԱՆԻ ՀԱՆՐԱՊԵՏՈՒԹՅԱՆ ԿԱՌԱՎԱՐՈՒԹՅԱՆ 2022 ԹՎԱԿԱՆԻ ԴԵԿՏԵՄԲԵՐԻ 29-Ի N 2111-Ն ՈՐՈՇՄԱՆ N 10 ՀԱՎԵԼՎԱԾՈՒՄ ԿԱՏԱՐՎՈՂ ԼՐԱՑՈՒՄՆԵՐԸ</t>
  </si>
  <si>
    <t xml:space="preserve">ՀՀ կառավարություն 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</si>
  <si>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</si>
  <si>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</si>
  <si>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</si>
  <si>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</si>
  <si>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</si>
  <si>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</si>
  <si>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</si>
  <si>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</si>
  <si>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</si>
  <si>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</si>
  <si>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</si>
  <si>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</si>
  <si>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</si>
  <si>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</si>
  <si>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21002</t>
  </si>
  <si>
    <t xml:space="preserve"> Տրանսպորտային օբյեկտների հիմնանորոգում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</si>
  <si>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</si>
  <si>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</si>
  <si>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</si>
  <si>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</si>
  <si>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</si>
  <si>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</si>
  <si>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</si>
  <si>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</si>
  <si>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</si>
  <si>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</si>
  <si>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</si>
  <si>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</si>
  <si>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</si>
  <si>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</si>
  <si>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Տրանսպորտային օբյեկտների հիմնանորոգում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</si>
  <si>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</si>
  <si>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այդ թվում՝ ըստ ուղղությունների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</si>
  <si>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</si>
  <si>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</si>
  <si>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</si>
  <si>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</si>
  <si>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</si>
  <si>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Ցուցանիշների փոփոխությունը (Ավելացումները նշված են դրական նշանով, իսկ նվազեցումները` փակագծերում)</t>
  </si>
  <si>
    <t>«ՀԱՅԱՍՏԱՆԻ ՀԱՆՐԱՊԵՏՈՒԹՅԱՆ 2023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</si>
  <si>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2023 թվականի </t>
  </si>
  <si>
    <t xml:space="preserve"> 1049 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</si>
  <si>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</si>
  <si>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</si>
  <si>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</si>
  <si>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</si>
  <si>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</si>
  <si>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</si>
  <si>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 xml:space="preserve"> Մարզային նշանակության ավտոճանապարհներ 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</si>
  <si>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</si>
  <si>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</si>
  <si>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</si>
  <si>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Բաժին N 04</t>
  </si>
  <si>
    <t>Խումբ N 05</t>
  </si>
  <si>
    <t>1049   21001</t>
  </si>
  <si>
    <t xml:space="preserve"> ՄԱՍ II.  ԱՇԽԱՏԱՆՔՆԵՐ</t>
  </si>
  <si>
    <t>1049   21002</t>
  </si>
  <si>
    <t>ճանապարհների վերանորոգման աշխատանքներ</t>
  </si>
  <si>
    <t>դրամ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</si>
  <si>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</si>
  <si>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</si>
  <si>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</si>
  <si>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3</t>
  </si>
  <si>
    <t>Նախագծահետազոտական ծախսեր</t>
  </si>
  <si>
    <t>ԱՅԼ ՀԻՄՆԱԿԱՆ ՄԻՋՈՑՆԵՐ</t>
  </si>
  <si>
    <t>նախագծերի պատրաստման,ծախսերի գնահատման ծառայություններ</t>
  </si>
  <si>
    <t>փորձաքննության ծառայություններ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</si>
  <si>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</si>
  <si>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</si>
  <si>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Մ-2, Երևան-Երասխ-Գորիս-Մեղրի-Իրանի սահման կմ53+150 - կմ65+350 հատվածի հիմնանորոգում</t>
  </si>
  <si>
    <t>Մ-2, Երևան-Երասխ-Գորիս-Մեղրի-Իրանի սահման միջպետական նշանակության ավտոճանապարհի կմ131+500 - կմ139+000 հատվածի հիմնանորոգում</t>
  </si>
  <si>
    <t>Մ-2, Երևան-Երասխ-Գորիս-Մեղրի-Իրանի սահման միջպետական նշանակության ավտոճանապարհի կմ142+000 - կմ150+700 հատվածի հիմնանորոգում</t>
  </si>
  <si>
    <t>Մ-2, Երևան-Երասխ-Գորիս-Մեղրի-Իրանի սահման միջպետական նշանակության ավտոճանապարհի կմ150+700 - կմ167+600 հատվածի հիմնանորոգում</t>
  </si>
  <si>
    <t>Մ-3, Թուրքիայի սահման-Մարգարա-Վանաձոր-Տաշիր-Վրաստանի սահման միջպետական նշանակության ավտոճանապարհի կմ97+020-կմ104+700 հատվածի հիմնանորոգում</t>
  </si>
  <si>
    <t>Մ-6, Վանաձոր – Ալավերդի – Վրաստանի  սահման միջպետական նշանակության ավտոճանապարհի ՊԿ384+50 - ՊԿ481+40 /ՊԿ467+50 – ՊԿ473+61/ տեղամասի (Օձունի խաչմերուկի  /Մ6 և Հ35/ ավտոճանապարհների փոխհատում) վերականգնում և բարելավում</t>
  </si>
  <si>
    <t>Մ-13, /Մ-2/ - Անգեղակոթ - Նախիջևանի սահման միջպետական նշանակության ավտոճանապարհի կմ0+000-կմ8+000 հատվածի հիմնանորոգում</t>
  </si>
  <si>
    <t>Մ-16, /Մ-4/ - Ոսկեպար - Նոյեմբերյան - /Մ-6/ միջպետական նշանակության ավտոճանապարհի կմ0+070-կմ7+000 հատվածի հիմնանորոգում</t>
  </si>
  <si>
    <t>Հ-2, /Հ-1/ Աբովյան- Արզնի-/Հ-6/ (Նոր Գեղի) հանրապետական նշանակության ավտոճանապարհի կմ0+000-կմ1+400 հատվածի հիմնանորոգում</t>
  </si>
  <si>
    <t>Հ-5, /Հ-6/-Նոր Գեղի-Արգել-Արզական-Հրազդան հանրապետական նշանակության ավտոճանապարհի կմ0+000 - կմ10+000 հատվածի հիմնանորոգում</t>
  </si>
  <si>
    <t>Հ-4, Երևան - Եղվարդ - Արագյուղ - Հարթավան - /Մ-3/ հանրապետական նշանակության ավտոճանապարհի կմ0+000-կմ15+600 հատվածի հիմնանորոգում</t>
  </si>
  <si>
    <t>Հ-21, /Հ-75/ - Հոռոմ-Արթիկ-Ալագյազ հանրապետական նշանակության ավտոճանապարհի կմ19+000 - կմ23+900 հատվածի հիմնանորոգում</t>
  </si>
  <si>
    <t>Մ-6 - Եղեգնուտ - Դեբեդ ավտոճանապարհի կմ0+000 - կմ7+183 հատվածի հիմնանորոգում</t>
  </si>
  <si>
    <t>Մ-4-Ակնաղբյուր ավտոճանապարհի 2,85կմ հատվածի և դեպի Մատուռ տանող 0,246 կմ ճանապարհի հիմնանորոգում</t>
  </si>
  <si>
    <t>Տ-10-32, /Մ-4/ - Դիտավան ավտոճանապարհի կմ0+000 - կմ3+100 հատվածի հիմնանորոգում</t>
  </si>
  <si>
    <t>Վանաձոր քաղաքային համայնքի Կ. Դեմիրճյան փողոցի հիմնանորոգում</t>
  </si>
  <si>
    <t xml:space="preserve"> ՀՀ Գեղարքունիքի մարզի Մարտունի համայնքի Մյասնիկյան  փողոցի  մայթերի կառուցում</t>
  </si>
  <si>
    <t>Տ-8-93, Լծեն-Տաթև ավտոճանապարհի վերակառուցում</t>
  </si>
  <si>
    <t>Տ-8-49,/Տ-8-48/-Լծեն ավտոճանապարհի վերակառուցում</t>
  </si>
  <si>
    <t>/Մ-12/-Կոռնիձոր-ՀՀ սահման ավտոճանապարհի կմ0+000-կմ 4+000 հատվածի վերակառուցում</t>
  </si>
  <si>
    <t>/Մ-12/-Կոռնիձոր-ՀՀ սահման ավտոճանապարհի կմ4+000-կմ 9+000 հատվածի վերակառուցում</t>
  </si>
  <si>
    <t>/Մ-12/-Կոռնիձոր-ՀՀ սահման ավտոճանապարհի կմ9+000- կմ11+779.75 հատվածի վերակառուցում</t>
  </si>
  <si>
    <t>Մ-4, Երևան - Սևան - Իջևան - Ադրբեջանի սահման կմ104+300 հատվածում գտնվող կամուրջի վերանորոգում</t>
  </si>
  <si>
    <t xml:space="preserve">Մ-4, Երևան - Սևան - Իջևան – Ադրբեջանի Հանրապետության սահման միջպետական նշանակության ավտոճանապարհի կմ19+800-ում գտնվող կամրջի հիմնանորոգում </t>
  </si>
  <si>
    <t xml:space="preserve">Մ-10, Սևան-Մարտունի-Գետափ-/Մ-2/ միջպետական նշանակության ավտոճանապարհի կմ61+380-ում գտնվող կամրջի հիմնանորոգում </t>
  </si>
  <si>
    <t xml:space="preserve">Մ-10, Սևան-Մարտունի-Գետափ միջպետական նշանակության ավտոճանապարհի կմ117+042-ում գտնվող կամրջի հիմնանորոգում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</si>
  <si>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</si>
  <si>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</si>
  <si>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Վթարային իրավիճակներում արտակարգ օպերատիվ ծառայությունների կանչի ավտոմատացված համակարգերի ներդրում		</t>
  </si>
  <si>
    <t xml:space="preserve"> ՄԵՔԵՆԱՆԵՐ  ԵՎ  ՍԱՐՔԱՎՈՐՈՒՄՆԵՐ</t>
  </si>
  <si>
    <t xml:space="preserve"> - Այլ մեքենաներ և սարքավորումներ</t>
  </si>
  <si>
    <t xml:space="preserve"> ԱՅԼ ՀԻՄՆԱԿԱՆ ՄԻՋՈՑՆԵՐ</t>
  </si>
  <si>
    <t xml:space="preserve"> - Ոչ նյութական հիմնական միջոցներ</t>
  </si>
  <si>
    <t xml:space="preserve"> Ոռոգման համակարգի առողջացում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</si>
  <si>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</si>
  <si>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 xml:space="preserve"> ՀՀ  տարածքային կառավարման և ենթակառուցվածքների նախարարության ջրային կոմիտե</t>
  </si>
  <si>
    <t xml:space="preserve"> - Շենքերի և շինությունների շինարարություն</t>
  </si>
  <si>
    <t xml:space="preserve"> Ոռոգում</t>
  </si>
  <si>
    <t>04</t>
  </si>
  <si>
    <t>02</t>
  </si>
  <si>
    <t xml:space="preserve"> Գյուղատնտեսություն, անտառային տնտեսություն, ձկնորսություն և որսորդություն</t>
  </si>
  <si>
    <t xml:space="preserve"> Կոշտ թափոնների կառավարում</t>
  </si>
  <si>
    <t xml:space="preserve"> ՀՀ տարածքում փակման ենթակա աղբավայրերի փակում և շահագործվող աղբավայրերի բարեկարգում</t>
  </si>
  <si>
    <t>05</t>
  </si>
  <si>
    <t>01</t>
  </si>
  <si>
    <t xml:space="preserve"> ՇՐՋԱԿԱ  ՄԻՋԱՎԱՅՐԻ ՊԱՇՏՊԱՆՈՒԹՅՈՒՆ</t>
  </si>
  <si>
    <t xml:space="preserve"> Աղբահանում</t>
  </si>
  <si>
    <t xml:space="preserve"> Միջազգային կազմակերպությունների աջակցությամբ իրականացվող  ՀՀ 8 մարզերում աղբահանության և կոշտ թափոնների ինտեգրված համակարգի կառուցում</t>
  </si>
  <si>
    <t xml:space="preserve"> - Նախագծահետազոտական ծախսեր</t>
  </si>
  <si>
    <t xml:space="preserve"> Սոցիալական ներդրումների և տեղական զարգացման ծրագիր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</si>
  <si>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</t>
  </si>
  <si>
    <t xml:space="preserve"> - Վարչական սարքավորումներ</t>
  </si>
  <si>
    <t xml:space="preserve"> Տնտեսական հարաբերություններ (այլ դասերին չպատկանող)</t>
  </si>
  <si>
    <t>09</t>
  </si>
  <si>
    <t xml:space="preserve"> Արևելյան Եվրոպայի էներգախնյողության և շրջակա միջավայրի գործընկերության տարածաշրջանային հիմնադրամի աջակցությամբ իրականացվող Երևան քաղաքի հանրային տրանսպորտի նոր երթուղային ցանցի շարժակազմի ներդրման ֆինասական աջակցության դրամաշնորհային ծրագիր</t>
  </si>
  <si>
    <t xml:space="preserve"> - Տրանսպորտային սարքավորումներ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</si>
  <si>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</si>
  <si>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Կրթությանը տրամադրվող օժանդակ ծառայություններ</t>
  </si>
  <si>
    <t>06</t>
  </si>
  <si>
    <t xml:space="preserve"> ԿՐԹՈՒԹՅՈՒՆ</t>
  </si>
  <si>
    <t xml:space="preserve"> Ասիական զարգացման բանկի աջակցությամբ իրականացվող քաղաքային կանաչ զարգացման ներդրումային ծրագրի համակարգում և կառավարում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</si>
  <si>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</si>
  <si>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</si>
  <si>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</si>
  <si>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</si>
  <si>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Դպրոցների սեյսմիկ անվտանգության մակարդակի բարձրացման ծրագիր</t>
  </si>
  <si>
    <t xml:space="preserve"> Քաղաքային զարգացում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</si>
  <si>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</si>
  <si>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</si>
  <si>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</si>
  <si>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</si>
  <si>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</si>
  <si>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</si>
  <si>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Միջոցառման անվանումը`</t>
  </si>
  <si>
    <t xml:space="preserve"> Միջոցառման նկարագրությունը`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</si>
  <si>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</si>
  <si>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</si>
  <si>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</si>
  <si>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>ՀԲՄ</t>
  </si>
  <si>
    <t>45231177/511</t>
  </si>
  <si>
    <t>45231177/503</t>
  </si>
  <si>
    <t>ԲՄ</t>
  </si>
  <si>
    <t>45231177/513</t>
  </si>
  <si>
    <t>71351540/509</t>
  </si>
  <si>
    <t>71351540/511</t>
  </si>
  <si>
    <t>ԳՀ</t>
  </si>
  <si>
    <t>ՄԱ</t>
  </si>
  <si>
    <t>45231177/505</t>
  </si>
  <si>
    <t>ՄԱՍ III.  ԾԱՌԱՅՈՒԹՅՈՒՆՆԵՐ</t>
  </si>
  <si>
    <t>71241200/511</t>
  </si>
  <si>
    <t>71241200/512</t>
  </si>
  <si>
    <t>71241200/513</t>
  </si>
  <si>
    <t>50531140/510</t>
  </si>
  <si>
    <t>50531140/511</t>
  </si>
  <si>
    <t>50531140/512</t>
  </si>
  <si>
    <t xml:space="preserve">Հավելված N1 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</si>
  <si>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</si>
  <si>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</si>
  <si>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Միջոցառում</t>
  </si>
  <si>
    <t xml:space="preserve"> Ինն ամիս</t>
  </si>
  <si>
    <t xml:space="preserve"> Տարի</t>
  </si>
  <si>
    <t xml:space="preserve">
1192</t>
  </si>
  <si>
    <t xml:space="preserve"> Ծրագրի միջոցառումներ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</si>
  <si>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</si>
  <si>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</si>
  <si>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</si>
  <si>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</si>
  <si>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>«ՀԱՅԱUՏԱՆԻ ՀԱՆՐԱՊԵՏՈՒԹՅԱՆ 2023 ԹՎԱԿԱՆԻ ՊԵՏԱԿԱՆ ԲՅՈՒՋԵԻ ՄԱUԻՆ» OՐԵՆՔԻ N 1 ՀԱՎԵԼՎԱԾԻ N 4 ԱՂՅՈՒՍԱԿՈՒՄ  ԵՎ ՀԱՅԱՍՏԱՆԻ ՀԱՆՐԱՊԵՏՈՒԹՅԱՆ ԿԱՌԱՎԱՐՈՒԹՅԱՆ 2022 ԹՎԱԿԱՆԻ ԴԵԿՏԵՄԲԵՐԻ 29-Ի N 2111-Ն ՈՐՈՇՄԱՆ N 5 ՀԱՎԵԼՎԱԾԻ N 3 ԱՂՅՈՒՍԱԿՈՒՄ ԿԱՏԱՐՎՈՂ ՓՈՓՈԽՈՒԹՅՈՒՆՆԵՐԸ</t>
  </si>
  <si>
    <t>Կիսամյակ</t>
  </si>
  <si>
    <t xml:space="preserve"> Վարկային
միջոցներ</t>
  </si>
  <si>
    <t>Համաֆինանսավորում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</si>
  <si>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</si>
  <si>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</si>
  <si>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</si>
  <si>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</si>
  <si>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Քաղաքային զարգացում</t>
  </si>
  <si>
    <t xml:space="preserve"> 1157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</si>
  <si>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</si>
  <si>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</si>
  <si>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</si>
  <si>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</si>
  <si>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</si>
  <si>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</t>
  </si>
  <si>
    <t xml:space="preserve"> Ծառայությունների մատուցում</t>
  </si>
  <si>
    <t xml:space="preserve"> Գերմանիայի զարգացման վարկերի բանկի աջակցությամբ իրականացվող Ախուրյան գետի ջրային ռեսուրսների ինտեգրված կառավարման ծրագիր</t>
  </si>
  <si>
    <t xml:space="preserve"> Պետական մարմինների կողմից օգտագործվող ոչ ֆինանսական ակտիվների հետ գործառնություններ</t>
  </si>
  <si>
    <t xml:space="preserve"> Նպաստել տարածքներում բնակչության նյութական և ոչ նյութական բարեկեցության աճին</t>
  </si>
  <si>
    <t xml:space="preserve"> 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</si>
  <si>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</t>
  </si>
  <si>
    <t xml:space="preserve"> Տրանսֆերտների տրամադրում</t>
  </si>
  <si>
    <t xml:space="preserve"> Կենցաղային թափոնների արդյունավետ կառավարում սոցիալական և բնապահպանական խնդիրների լուծում</t>
  </si>
  <si>
    <t xml:space="preserve"> Կենցաղային թափոնների արդյունավետ կառավարում</t>
  </si>
  <si>
    <t xml:space="preserve"> Հանրապետության տարածքում առկա սանիտարահիգիենիկ և բնապահպանական պահանջներին չհամապատասխանող աղբանոցների փակում և շահագործման ենթակա աղբավայրերի բարեկարգում</t>
  </si>
  <si>
    <t xml:space="preserve"> ՀՀ 8 մարզերում աղբահանության և կոշտ թափոնների ինտեգրված համակարգ (4 սանիտարական աղբավայր, 16 փոխբեռնման կայան)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</si>
  <si>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</si>
  <si>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Երևան քաղաքի տրանսպորտի և երթևեկության բարելավման համար տրամադրվող աջակցություն և ծառայություններ</t>
  </si>
  <si>
    <t xml:space="preserve"> Քաղաքային կանաչ զարգացման ներդրումային ծրագրի շրջանակներում համակարգում և կառավարում</t>
  </si>
  <si>
    <t xml:space="preserve"> Նպաստել երկրի սեյսմակայունության ապահովմանը, անհատական և հասարակական անվտանգության մակարդակի բարձրացմանը</t>
  </si>
  <si>
    <t xml:space="preserve"> Դպրոցական շենքերի սեյսմակայունության մակարդակի բարձրացում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</si>
  <si>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արդիականացում:</t>
  </si>
  <si>
    <t>1004</t>
  </si>
  <si>
    <t>11010</t>
  </si>
  <si>
    <t>1019</t>
  </si>
  <si>
    <t>12004</t>
  </si>
  <si>
    <t xml:space="preserve"> Ընթացիկ դրամաշնորհներ պետական հատվածի այլ մակարդակներին</t>
  </si>
  <si>
    <t xml:space="preserve"> - Այլ ընթացիկ դրամաշնորհներ </t>
  </si>
  <si>
    <t xml:space="preserve"> Ջրամատակարարաման և ջրահեռացման բարելավում</t>
  </si>
  <si>
    <t xml:space="preserve"> Ջրամատակարարման և ջրահեռացման համակարգի հիմնանորոգում</t>
  </si>
  <si>
    <t>Ջրամատակարարման և ջրահեռացման համակարգերի հիմնանորոգում</t>
  </si>
  <si>
    <t>ՀՀ տարածքային կառավարման և ենթակառուցվածքների նախարարության ջրային կոմիտե</t>
  </si>
  <si>
    <t xml:space="preserve">ՀՀ Գեղարքունիքի մարզի Ներքին Գետաշեն  բնակավայրի ջրամատակարարման համակարգի վերակառուցում                                                      </t>
  </si>
  <si>
    <r>
      <t xml:space="preserve">ՀՀ Գեղարքունիքի մարզի Կարմիրգյուղ և Սարուխան  բնակավայրերի ջրամատակարարման համակարգի վերակառուցում  </t>
    </r>
    <r>
      <rPr>
        <b/>
        <i/>
        <u/>
        <sz val="12"/>
        <color theme="1"/>
        <rFont val="GHEA Grapalat"/>
        <family val="3"/>
      </rPr>
      <t/>
    </r>
  </si>
  <si>
    <r>
      <t xml:space="preserve">ՀՀ Արարատի մարզի Արբաթ համայնքի խմելու ջրամատակարարման համակարգի վերակառուցում  </t>
    </r>
    <r>
      <rPr>
        <b/>
        <i/>
        <u/>
        <sz val="12"/>
        <color theme="1"/>
        <rFont val="GHEA Grapalat"/>
        <family val="3"/>
      </rPr>
      <t/>
    </r>
  </si>
  <si>
    <t xml:space="preserve">ՀՀ Արարատի մարզի Խաչփար համայնքի ջրամատակարարման համակարգի վերակառուցում </t>
  </si>
  <si>
    <t xml:space="preserve">ՀՀ Գեղարքունիքի մարզի Վահան  բնակավայրի ջրամատակարարման համակարգի վերակառուցում </t>
  </si>
  <si>
    <t xml:space="preserve">ՀՀ Արարատի մարզի Մխչյան համայնքի ջրամատակարարման համակարգի վերակառուցում   </t>
  </si>
  <si>
    <r>
      <t xml:space="preserve">ՀՀ Արարատի մարզի Արալեզ համայնքի ջրամատակարարման համակարգի վերակառուցում  </t>
    </r>
    <r>
      <rPr>
        <b/>
        <i/>
        <u/>
        <sz val="11"/>
        <color theme="1"/>
        <rFont val="GHEA Grapalat"/>
        <family val="3"/>
      </rPr>
      <t/>
    </r>
  </si>
  <si>
    <t xml:space="preserve">ՀՀ Արարատի մարզի Դվին համայնքի ջրամատակարարման ցանցի վերակառուցում                                </t>
  </si>
  <si>
    <r>
      <t xml:space="preserve">ՀՀ Արարատի մարզի Նոր Կյանք համայնքի ջրամատակարարման համակարգի վերակառուցում </t>
    </r>
    <r>
      <rPr>
        <b/>
        <i/>
        <u/>
        <sz val="11"/>
        <color theme="1"/>
        <rFont val="GHEA Grapalat"/>
        <family val="3"/>
      </rPr>
      <t/>
    </r>
  </si>
  <si>
    <t xml:space="preserve">ՀՀ Արարատի մարզի Շահումյան համայնքի խմելու ջրամատակարարման համակարգի վերակառուցում </t>
  </si>
  <si>
    <t xml:space="preserve">ՀՀ Արարատի մարզի Արտաշատ համայնքի (վեց փողոցների՝ Մյասնիկայն Աթարբեկյան և նրբանցք, Մարքսի և նրբանցք, Շահումյան)  խմելու ջրամատակարարման համակարգի վերակառուցում  </t>
  </si>
  <si>
    <t xml:space="preserve">ՀՀ Արարատի մարզի Փոքր Վեդի համայնքի ջրամատակարարման համակարգի վերակառուցում   </t>
  </si>
  <si>
    <t xml:space="preserve">ՀՀ Արարատի մարզի Ղուկասավան համայնքի խմելու ջրամատակարարման համակարգի վերակառուցում  </t>
  </si>
  <si>
    <r>
      <t xml:space="preserve">ՀՀ Արարատի մարզի Ոստան համայնքի ջրամատակարարման համակարգի վերակառուցում   </t>
    </r>
    <r>
      <rPr>
        <b/>
        <i/>
        <u/>
        <sz val="11"/>
        <color theme="1"/>
        <rFont val="GHEA Grapalat"/>
        <family val="3"/>
      </rPr>
      <t/>
    </r>
  </si>
  <si>
    <t xml:space="preserve">ՀՀ Գեղարքունիքի մարզի Վարսեր  բնակավայրի ջրամատակարարման համակարգի վերակառուցում                                                      </t>
  </si>
  <si>
    <t xml:space="preserve">ՀՀ Սյունիքի մարզի Մեղրի քաղաքի ջրի մաքրման կայանի ապամոնտաժում, նորի կառուցում   </t>
  </si>
  <si>
    <t xml:space="preserve">ՀՀ Սյունիքի մարզի Ագարակ քաղաքի գոյություն ունեցող ջրի մաքրման կայանի հիմնանորոգում, լրացուցիչ նոր կայանի կառուցում     </t>
  </si>
  <si>
    <t xml:space="preserve">ՀՀ Արարատի մարզի Մասիս քաղաքի ջրամատակարարման համակարգի վերակառուցում  </t>
  </si>
  <si>
    <t xml:space="preserve">ՀՀ Արարատի մարզի Նոր Կյուրին համայնքի ջրամատակարարման համակարգի վերակառուցում   </t>
  </si>
  <si>
    <t xml:space="preserve">ՀՀ Արարատի մարզի Սիսավան համայնքի խմելու ջրամատակարարման համակարգի վերակառուցում   </t>
  </si>
  <si>
    <t xml:space="preserve">ՀՀ Արարատի մարզի Բուրաստան համայնքի ջրամատակարարման համակարգի վերակառուցում   </t>
  </si>
  <si>
    <t xml:space="preserve">ՀՀ Արարատի մարզի Բերդիկ համայնքի ջրամատակարարման համակարգի վերակառուցում </t>
  </si>
  <si>
    <t xml:space="preserve">ՀՀ Արարատի մարզի Ազատավան համայնքի ջրամատակարարման համակարգի վերակառուցում  </t>
  </si>
  <si>
    <t xml:space="preserve">ՀՀ Արարատի մարզի Վերին Արտաշատ համայնքի խմելու ջրամատակարարման համակարգի վերակառուցում                              </t>
  </si>
  <si>
    <r>
      <t xml:space="preserve">ՀՀ Արարատի մարզի Նոր Ուղի համայնքի խմելու ջրամատակարարման համակարգի վերակառուցում  </t>
    </r>
    <r>
      <rPr>
        <i/>
        <sz val="11"/>
        <color theme="1"/>
        <rFont val="GHEA Grapalat"/>
        <family val="3"/>
      </rPr>
      <t/>
    </r>
  </si>
  <si>
    <t xml:space="preserve">ՀՀ Արարատի մարզի Վ. Դվին համայնքի ջրամատակարարման համակարգի վերակառուցում   </t>
  </si>
  <si>
    <t>31010</t>
  </si>
  <si>
    <t xml:space="preserve"> Ջրամատակարարում</t>
  </si>
  <si>
    <t>03</t>
  </si>
  <si>
    <t xml:space="preserve"> ԲՆԱԿԱՐԱՆԱՅԻՆ ՇԻՆԱՐԱՐՈՒԹՅՈՒՆ ԵՎ ԿՈՄՈՒՆԱԼ ԾԱՌԱՅՈՒԹՅՈՒՆՆԵՐ</t>
  </si>
  <si>
    <t>31004</t>
  </si>
  <si>
    <t>1040</t>
  </si>
  <si>
    <t>32009</t>
  </si>
  <si>
    <t xml:space="preserve"> 12029</t>
  </si>
  <si>
    <t>1189</t>
  </si>
  <si>
    <t>12001</t>
  </si>
  <si>
    <t>«ՀԱՅԱUՏԱՆԻ ՀԱՆՐԱՊԵՏՈՒԹՅԱՆ 2023 ԹՎԱԿԱՆԻ ՊԵՏԱԿԱՆ ԲՅՈՒՋԵԻ ՄԱUԻՆ» OՐԵՆՔԻ N 1 ՀԱՎԵԼՎԱԾԻ N 5 ԱՂՅՈՒՍԱԿՈՒՄ  ԵՎ ՀԱՅԱՍՏԱՆԻ ՀԱՆՐԱՊԵՏՈՒԹՅԱՆ ԿԱՌԱՎԱՐՈՒԹՅԱՆ 2022 ԹՎԱԿԱՆԻ ԴԵԿՏԵՄԲԵՐԻ 29-Ի N 2111-Ն ՈՐՈՇՄԱՆ N 5 ՀԱՎԵԼՎԱԾԻ N 4 ԱՂՅՈՒՍԱԿՈՒՄ ԿԱՏԱՐՎՈՂ ՓՈՓՈԽՈՒԹՅՈՒՆՆԵՐԸ</t>
  </si>
  <si>
    <t xml:space="preserve"> 12028</t>
  </si>
  <si>
    <t xml:space="preserve"> Դրամաշնորհային միջոցներ</t>
  </si>
  <si>
    <t xml:space="preserve"> 1004 </t>
  </si>
  <si>
    <t xml:space="preserve"> Ոռոգման համակարգի առողջացում </t>
  </si>
  <si>
    <t xml:space="preserve"> 11010 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</si>
  <si>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</si>
  <si>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</si>
  <si>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Ծառայությունների մատուցում </t>
  </si>
  <si>
    <t xml:space="preserve"> Մասնագիտացված միավոր </t>
  </si>
  <si>
    <t xml:space="preserve"> Կառավարվող/վերահսկվող խորհրդատվական պայմանագրերի քանակը, հատ </t>
  </si>
  <si>
    <t xml:space="preserve"> 31004 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</si>
  <si>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 </t>
  </si>
  <si>
    <t xml:space="preserve"> Գերմանիայի զարգացման վարկերի բանկի աջակցությամբ իրականացվող Ախուրյան գետի ջրային ռեսուրսների ինտեգրված կառավարման ծրագիր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</si>
  <si>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</si>
  <si>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</si>
  <si>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Նոր կառուցվող պատվարի  երկարություն, մ </t>
  </si>
  <si>
    <t xml:space="preserve"> Սոցիալական ներդրումների և տեղական զարգացման ծրագիր 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</si>
  <si>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 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</si>
  <si>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 </t>
  </si>
  <si>
    <t xml:space="preserve"> Տրանսֆերտների տրամադրում </t>
  </si>
  <si>
    <t xml:space="preserve"> Շահառուների ընտրության չափանիշները </t>
  </si>
  <si>
    <t xml:space="preserve"> Համաձայն ՏԶՀ Ղեկավար ձեռնարկի, որը ֆինանսավորման համաձայնագրի մաս է կազմում </t>
  </si>
  <si>
    <t xml:space="preserve"> Համայնքների թիվը, որոնց տրամադրվել են սարքավորումներ և տեխնիկա </t>
  </si>
  <si>
    <t xml:space="preserve"> Հիմնանորոգված և  նոր կառուցված ջրագծերի, առողջապահության, կրթության, մշակույթի, հատուկ խնամքի և  ենթակառուցվածքների ոլորտի օբյեկտներից օգտվող համայնքներ, համայնքների թիվ, հատ </t>
  </si>
  <si>
    <t xml:space="preserve"> Ավարտման ենթակա միկրոծրագրերի թիվ, հատ </t>
  </si>
  <si>
    <t xml:space="preserve"> Կոշտ թափոնների կառավարում  </t>
  </si>
  <si>
    <t xml:space="preserve"> ՀՀ տարածքում փակման ենթակա աղբավայրերի փակում և շահագործվող աղբավայրերի բարեկարգում </t>
  </si>
  <si>
    <t xml:space="preserve"> Հանրապետության տարածքում առկա սանիտարահիգիենիկ և բնապահպանական պահանջներին չհամապատասխանող աղբանոցների փակում և շահագործման ենթակա աղբավայրերի բարեկարգում </t>
  </si>
  <si>
    <t xml:space="preserve"> ՀՀ համայնքների ենթակայության աղբավայրերի փակման և շահագործվող աղբավայրերի բարեկարգման անհրաժեշտությունը </t>
  </si>
  <si>
    <t xml:space="preserve"> Միջազգային կազմակերպությունների աջակցությամբ իրականացվող  ՀՀ 8 մարզերում աղբահանության և կոշտ թափոնների ինտեգրված համակարգի կառուցում </t>
  </si>
  <si>
    <t xml:space="preserve"> ՀՀ 8 մարզերում աղբահանության և կոշտ թափոնների ինտեգրված համակարգ (4 սանիտարական աղբավայր, 16 փոխբեռնման կայան)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</si>
  <si>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</si>
  <si>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ՀՀ տարածքային կառավարման և ենթակառուցվածքների նախարարություն </t>
  </si>
  <si>
    <t xml:space="preserve"> Միջոցառումն իրականացնողի անվանումը՛ </t>
  </si>
  <si>
    <t xml:space="preserve"> Ծրագրում ընդգրկված համայնքների թիվը, հատ </t>
  </si>
  <si>
    <t xml:space="preserve"> Վթարային իրավիճակներում արտակարգ օպերատիվ ծառայությունների կանչի ավտոմատացված համակարգերի ներդրում		 </t>
  </si>
  <si>
    <t xml:space="preserve"> Վթարների դեպքում տրանսպորտային միջոցի վայրի տեղորոշում, արտակարգ օպերատիվ կանչի կենտրոնի ստեղծում, զանգերի ֆիլտրում և ուղղորդում, օպերատիվ ծառայությունների արագ արձագանքում </t>
  </si>
  <si>
    <t xml:space="preserve"> Քաղաքային զարգացում </t>
  </si>
  <si>
    <t xml:space="preserve"> Արևելյան Եվրոպայի էներգախնյողության և շրջակա միջավայրի գործընկերության տարածաշրջանային հիմնադրամի աջակցությամբ իրականացվող Երևան քաղաքի հանրային տրանսպորտի նոր երթուղային ցանցի շարժակազմի ներդրման ֆինասական աջակցության դրամաշնորհային ծրագիր </t>
  </si>
  <si>
    <t xml:space="preserve"> Երևան քաղաքի տրանսպորտի և երթևեկության բարելավման համար տրամադրվող աջակցություն և ծառայություններ </t>
  </si>
  <si>
    <t xml:space="preserve"> ՀՀ բնակչություն </t>
  </si>
  <si>
    <t xml:space="preserve"> Ավտոբուսների ձեռք բերում, տոկոս </t>
  </si>
  <si>
    <t xml:space="preserve"> Ասիական զարգացման բանկի աջակցությամբ իրականացվող քաղաքային կանաչ զարգացման ներդրումային ծրագրի համակարգում և կառավարում </t>
  </si>
  <si>
    <t xml:space="preserve"> Քաղաքային կանաչ զարգացման ներդրումային ծրագրի շրջանակներում համակարգում և կառավարում </t>
  </si>
  <si>
    <t xml:space="preserve"> Հողի օտարման և տարաբնակեցման ծրագիր (չնախատեսված ծախսեր՛ բողոքներ, իրավանական ծառայությունների մատուցում), հատ </t>
  </si>
  <si>
    <t xml:space="preserve"> 31010 </t>
  </si>
  <si>
    <t xml:space="preserve"> Ջրամատակարարման և ջրահեռացման համակարգի հիմնանորոգում </t>
  </si>
  <si>
    <t xml:space="preserve"> Ջրամատակարարման և ջրահեռացման համակարգի հիմնանորոգման նախագծերի և աշխատանքների ձեռքբերում </t>
  </si>
  <si>
    <t xml:space="preserve"> ՀՀ ՏԿԵՆ ջրային կոմիտե </t>
  </si>
  <si>
    <t xml:space="preserve"> Դպրոցների սեյսմիկ անվտանգության մակարդակի բարձրացման ծրագիր </t>
  </si>
  <si>
    <t xml:space="preserve"> 12001 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</si>
  <si>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 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</si>
  <si>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արդիականացում: </t>
  </si>
  <si>
    <t xml:space="preserve"> Շինարարական աշխատանքների տեխնիկական, հեղինակային հսկողության թիվը, հատ/դպրոց </t>
  </si>
  <si>
    <t xml:space="preserve"> Կառուցվող և վերակառուցվող դպրոցների թիվը </t>
  </si>
  <si>
    <t xml:space="preserve">  Սեյսմիկ անվտանգության չափանիշներին համապատասխան բարձրացված սեյսմակայունությամբ կամ վերակառուցված կամ նոր կառուցված դպրոցների թիվը, հատ </t>
  </si>
  <si>
    <t xml:space="preserve">  Ծրագրի արդյունքներով անվտանգ պայմաններում սովորող աշակերտների թիվը. /Նախատեսվող/ </t>
  </si>
  <si>
    <t xml:space="preserve">  Սեյսմակայունության չափանիշներին համապատասխանող դպրոցական շենքերում սովորող աշակերտների տոկոսը </t>
  </si>
  <si>
    <t xml:space="preserve"> Աղյուսակ 9.1.25 </t>
  </si>
  <si>
    <t xml:space="preserve"> ՀՀ  տարածքային կառավարման և ենթակառուցվածքների նախարարության ջրային կոմիտե </t>
  </si>
  <si>
    <t xml:space="preserve"> Աղյուսակ 9.1.7 </t>
  </si>
  <si>
    <t xml:space="preserve"> ՀՀ  տարածքային կառավարման և ենթակառուցվածքների նախարարություն</t>
  </si>
  <si>
    <t>Հավելված N4</t>
  </si>
  <si>
    <t>Հավելված N5</t>
  </si>
  <si>
    <t>Հավելված N6</t>
  </si>
  <si>
    <t>Հավելված N 7</t>
  </si>
  <si>
    <t>Հավելված N 8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</si>
  <si>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t>
  </si>
  <si>
    <t xml:space="preserve"> Տրանսպորտային միջոցների տեխնիկական զննության գործընթացի ավտոմատացված համակարգի ներդրում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</si>
  <si>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</t>
  </si>
  <si>
    <t>Բաժին N 06</t>
  </si>
  <si>
    <t>Խումբ N 03</t>
  </si>
  <si>
    <t>1072  31010</t>
  </si>
  <si>
    <t>45231131/1</t>
  </si>
  <si>
    <t>ջրամատակարարման խողովակաշարերի հետ կապված աշխատանքներ</t>
  </si>
  <si>
    <t>45231131/3</t>
  </si>
  <si>
    <t>45231131/4</t>
  </si>
  <si>
    <t>45231131/5</t>
  </si>
  <si>
    <t>45231131/8</t>
  </si>
  <si>
    <t>45231131/11</t>
  </si>
  <si>
    <t>45231131/12</t>
  </si>
  <si>
    <t>45231131/13</t>
  </si>
  <si>
    <t>45231131/14</t>
  </si>
  <si>
    <t>45231131/15</t>
  </si>
  <si>
    <t>45231131/18</t>
  </si>
  <si>
    <t>45231131/20</t>
  </si>
  <si>
    <t>45231131/23</t>
  </si>
  <si>
    <t>45231131/24</t>
  </si>
  <si>
    <t>45231131/25</t>
  </si>
  <si>
    <t>45231131/26</t>
  </si>
  <si>
    <t>45231131/16</t>
  </si>
  <si>
    <t>45231131/17</t>
  </si>
  <si>
    <t>ՄԱՍ II.  ԱՇԽԱՏԱՆՔՆԵՐ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</si>
  <si>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</si>
  <si>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</si>
  <si>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31010</t>
  </si>
  <si>
    <t xml:space="preserve"> Ջրամատակարարման և ջրահեռացման համակարգի հիմնանորոգման նախագծերի և աշխատանքների ձեռքբերում</t>
  </si>
  <si>
    <t>Ա. ՀԱՐՈՒԹՅՈՒՆՅԱՆ</t>
  </si>
  <si>
    <t>Հավելված N 9</t>
  </si>
  <si>
    <t xml:space="preserve"> Շինարարություն (մ) </t>
  </si>
  <si>
    <t xml:space="preserve"> Աղյուսակ 9.7 </t>
  </si>
  <si>
    <r>
      <t xml:space="preserve">ՀԱՅԱՍՏԱՆԻ ՀԱՆՐԱՊԵՏՈՒԹՅԱՆ ԿԱՌԱՎԱՐՈՒԹՅԱՆ 2022 ԹՎԱԿԱՆԻ ԴԵԿՏԵՄԲԵՐԻ 29-Ի N 2111-Ն ՈՐՈՇՄԱՆ N 9 ՀԱՎԵԼՎԱԾԻ NN 9.7 </t>
    </r>
    <r>
      <rPr>
        <sz val="12"/>
        <rFont val="GHEA Grapalat"/>
        <family val="3"/>
      </rPr>
      <t xml:space="preserve"> ԱՂՅՈՒՍԱԿՈՒՄ ԿԱՏԱՐՎՈՂ ՓՈՓՈԽՈՒԹՅՈՒՆՆԵՐԸ ԵՎ ԼՐԱՑՈՒՄՆԵՐԸ  </t>
    </r>
  </si>
  <si>
    <t xml:space="preserve">ՀԱՅԱՍՏԱՆԻ ՀԱՆՐԱՊԵՏՈՒԹՅԱՆ ԿԱՌԱՎԱՐՈՒԹՅԱՆ 2022 ԹՎԱԿԱՆԻ ԴԵԿՏԵՄԲԵՐԻ 29-Ի N 2111-Ն ՈՐՈՇՄԱՆ N 9.1 ՀԱՎԵԼՎԱԾԻ NN 9.1.7 , 9.1.25 ԵՎ 9.1.58 ԱՂՅՈՒՍԱԿՆԵՐՈՒՄ ԿԱՏԱՐՎՈՂ ՓՈՓՈԽՈՒԹՅՈՒՆՆԵՐԸ ԵՎ ԼՐԱՑՈՒՄՆԵՐԸ  </t>
  </si>
  <si>
    <t>Վթարային իրավիճակներում արտակարգ օպերատիվ ծառայությունների կանչի ավտոմատացված համակարգերի ներդրում</t>
  </si>
  <si>
    <t>Տրանսպորտային միջոցների տեխնիկական զննության գործընթացի ավտոմատացված համակարգի ներդրում</t>
  </si>
  <si>
    <t>Հանրապետության տարածքում փակման ենթակա աղբավայրերի փակում և շահագործվող աղբավայրերի բարեկարգում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</si>
</sst>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  <numFmt numFmtId="173" formatCode="#,##0.0"/>
    <numFmt numFmtId="174" formatCode="_-* #,##0.0_-;\-* #,##0.0_-;_-* &quot;-&quot;??_-;_-@_-"/>
    <numFmt numFmtId="175" formatCode="0.0_);\(0.0\)"/>
    <numFmt numFmtId="176" formatCode="0_);\(0\)"/>
  </numFmts>
  <fonts count="9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sz val="12"/>
      <name val="GHEA Grapalat"/>
      <family val="2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i/>
      <u/>
      <sz val="12"/>
      <color theme="1"/>
      <name val="GHEA Grapalat"/>
      <family val="3"/>
    </font>
    <font>
      <b/>
      <i/>
      <u/>
      <sz val="11"/>
      <color theme="1"/>
      <name val="GHEA Grapalat"/>
      <family val="3"/>
    </font>
    <font>
      <i/>
      <sz val="11"/>
      <color theme="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11"/>
      <color rgb="FF333333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042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24" fillId="0" borderId="11" applyNumberFormat="0" applyFill="0" applyAlignment="0" applyProtection="0"/>
    <xf numFmtId="0" fontId="25" fillId="8" borderId="12" applyNumberFormat="0" applyAlignment="0" applyProtection="0"/>
    <xf numFmtId="0" fontId="26" fillId="0" borderId="0" applyNumberFormat="0" applyFill="0" applyBorder="0" applyAlignment="0" applyProtection="0"/>
    <xf numFmtId="0" fontId="11" fillId="9" borderId="13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3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6" applyNumberFormat="0" applyFill="0" applyAlignment="0" applyProtection="0"/>
    <xf numFmtId="0" fontId="31" fillId="25" borderId="0" applyNumberFormat="0" applyBorder="0" applyAlignment="0" applyProtection="0"/>
    <xf numFmtId="0" fontId="39" fillId="0" borderId="8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1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9" applyNumberFormat="0" applyAlignment="0" applyProtection="0"/>
    <xf numFmtId="0" fontId="36" fillId="3" borderId="0" applyNumberFormat="0" applyBorder="0" applyAlignment="0" applyProtection="0"/>
    <xf numFmtId="0" fontId="43" fillId="7" borderId="10" applyNumberFormat="0" applyAlignment="0" applyProtection="0"/>
    <xf numFmtId="0" fontId="40" fillId="6" borderId="9" applyNumberFormat="0" applyAlignment="0" applyProtection="0"/>
    <xf numFmtId="0" fontId="38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2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4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5" applyNumberFormat="0" applyAlignment="0" applyProtection="0"/>
    <xf numFmtId="0" fontId="53" fillId="53" borderId="16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7" applyNumberFormat="0" applyFill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5" applyNumberFormat="0" applyAlignment="0" applyProtection="0"/>
    <xf numFmtId="0" fontId="60" fillId="0" borderId="20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1" applyNumberFormat="0" applyFont="0" applyAlignment="0" applyProtection="0"/>
    <xf numFmtId="0" fontId="62" fillId="52" borderId="22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5" fillId="8" borderId="12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74" fillId="0" borderId="0" applyNumberFormat="0" applyFill="0" applyBorder="0" applyAlignment="0" applyProtection="0"/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52" fillId="52" borderId="15" applyNumberFormat="0" applyAlignment="0" applyProtection="0"/>
    <xf numFmtId="0" fontId="52" fillId="52" borderId="15" applyNumberFormat="0" applyAlignment="0" applyProtection="0"/>
    <xf numFmtId="0" fontId="23" fillId="7" borderId="9" applyNumberFormat="0" applyAlignment="0" applyProtection="0"/>
    <xf numFmtId="0" fontId="25" fillId="8" borderId="12" applyNumberFormat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59" fillId="42" borderId="15" applyNumberFormat="0" applyAlignment="0" applyProtection="0"/>
    <xf numFmtId="0" fontId="59" fillId="42" borderId="15" applyNumberFormat="0" applyAlignment="0" applyProtection="0"/>
    <xf numFmtId="0" fontId="21" fillId="6" borderId="9" applyNumberFormat="0" applyAlignment="0" applyProtection="0"/>
    <xf numFmtId="0" fontId="24" fillId="0" borderId="11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2" fillId="0" borderId="0">
      <alignment horizontal="left" vertical="top" wrapText="1"/>
    </xf>
    <xf numFmtId="1" fontId="67" fillId="0" borderId="0"/>
    <xf numFmtId="0" fontId="9" fillId="0" borderId="0"/>
    <xf numFmtId="0" fontId="48" fillId="0" borderId="0"/>
    <xf numFmtId="0" fontId="7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5" borderId="21" applyNumberFormat="0" applyFont="0" applyAlignment="0" applyProtection="0"/>
    <xf numFmtId="0" fontId="13" fillId="55" borderId="21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62" fillId="52" borderId="22" applyNumberFormat="0" applyAlignment="0" applyProtection="0"/>
    <xf numFmtId="0" fontId="62" fillId="52" borderId="22" applyNumberFormat="0" applyAlignment="0" applyProtection="0"/>
    <xf numFmtId="0" fontId="22" fillId="7" borderId="10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4" fillId="0" borderId="23" applyNumberFormat="0" applyFill="0" applyAlignment="0" applyProtection="0"/>
    <xf numFmtId="0" fontId="28" fillId="0" borderId="14" applyNumberFormat="0" applyFill="0" applyAlignment="0" applyProtection="0"/>
    <xf numFmtId="0" fontId="26" fillId="0" borderId="0" applyNumberFormat="0" applyFill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40" fillId="6" borderId="9" applyNumberFormat="0" applyAlignment="0" applyProtection="0"/>
    <xf numFmtId="0" fontId="43" fillId="7" borderId="10" applyNumberFormat="0" applyAlignment="0" applyProtection="0"/>
    <xf numFmtId="0" fontId="33" fillId="7" borderId="9" applyNumberFormat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9" fillId="0" borderId="0" applyNumberFormat="0" applyFill="0" applyBorder="0" applyAlignment="0" applyProtection="0"/>
    <xf numFmtId="0" fontId="45" fillId="0" borderId="14" applyNumberFormat="0" applyFill="0" applyAlignment="0" applyProtection="0"/>
    <xf numFmtId="0" fontId="34" fillId="8" borderId="12" applyNumberFormat="0" applyAlignment="0" applyProtection="0"/>
    <xf numFmtId="0" fontId="42" fillId="5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0" fontId="79" fillId="0" borderId="0"/>
    <xf numFmtId="0" fontId="13" fillId="0" borderId="0"/>
    <xf numFmtId="0" fontId="32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41" fillId="0" borderId="11" applyNumberFormat="0" applyFill="0" applyAlignment="0" applyProtection="0"/>
    <xf numFmtId="0" fontId="4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6" fillId="3" borderId="0" applyNumberFormat="0" applyBorder="0" applyAlignment="0" applyProtection="0"/>
    <xf numFmtId="0" fontId="12" fillId="0" borderId="0">
      <alignment horizontal="left" vertical="top" wrapText="1"/>
    </xf>
    <xf numFmtId="0" fontId="9" fillId="0" borderId="0"/>
  </cellStyleXfs>
  <cellXfs count="377">
    <xf numFmtId="0" fontId="0" fillId="0" borderId="0" xfId="0"/>
    <xf numFmtId="0" fontId="71" fillId="0" borderId="24" xfId="0" applyFont="1" applyBorder="1" applyAlignment="1">
      <alignment horizontal="center" vertical="center" wrapText="1"/>
    </xf>
    <xf numFmtId="0" fontId="72" fillId="0" borderId="24" xfId="0" applyFont="1" applyBorder="1" applyAlignment="1">
      <alignment horizontal="left" vertical="center" wrapText="1"/>
    </xf>
    <xf numFmtId="0" fontId="72" fillId="0" borderId="0" xfId="0" applyFont="1"/>
    <xf numFmtId="0" fontId="72" fillId="0" borderId="24" xfId="0" applyFont="1" applyBorder="1" applyAlignment="1">
      <alignment vertical="center" wrapText="1"/>
    </xf>
    <xf numFmtId="167" fontId="72" fillId="0" borderId="24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2" fillId="0" borderId="0" xfId="1" applyFont="1" applyAlignment="1">
      <alignment horizontal="right"/>
    </xf>
    <xf numFmtId="0" fontId="72" fillId="0" borderId="0" xfId="179" applyFont="1" applyAlignment="1">
      <alignment vertical="top" wrapText="1"/>
    </xf>
    <xf numFmtId="0" fontId="72" fillId="0" borderId="0" xfId="179" applyFont="1" applyAlignment="1">
      <alignment horizontal="left" vertical="top" wrapText="1"/>
    </xf>
    <xf numFmtId="0" fontId="72" fillId="0" borderId="0" xfId="264" applyFont="1" applyAlignment="1">
      <alignment vertical="center" wrapText="1"/>
    </xf>
    <xf numFmtId="167" fontId="72" fillId="0" borderId="0" xfId="264" applyNumberFormat="1" applyFont="1" applyAlignment="1">
      <alignment vertical="center" wrapText="1"/>
    </xf>
    <xf numFmtId="167" fontId="72" fillId="0" borderId="0" xfId="218" applyNumberFormat="1" applyFont="1" applyFill="1" applyBorder="1" applyAlignment="1">
      <alignment horizontal="center" vertical="center" wrapText="1"/>
    </xf>
    <xf numFmtId="43" fontId="72" fillId="0" borderId="0" xfId="264" applyNumberFormat="1" applyFont="1" applyAlignment="1">
      <alignment vertical="center" wrapText="1"/>
    </xf>
    <xf numFmtId="0" fontId="72" fillId="0" borderId="0" xfId="264" applyFont="1" applyAlignment="1">
      <alignment horizontal="right" vertical="center" wrapText="1"/>
    </xf>
    <xf numFmtId="167" fontId="72" fillId="0" borderId="0" xfId="218" applyNumberFormat="1" applyFont="1" applyFill="1" applyAlignment="1">
      <alignment vertical="center" wrapText="1"/>
    </xf>
    <xf numFmtId="49" fontId="72" fillId="2" borderId="24" xfId="0" applyNumberFormat="1" applyFont="1" applyFill="1" applyBorder="1" applyAlignment="1">
      <alignment vertical="top"/>
    </xf>
    <xf numFmtId="0" fontId="72" fillId="0" borderId="0" xfId="8" applyFont="1" applyAlignment="1">
      <alignment vertical="center" wrapText="1"/>
    </xf>
    <xf numFmtId="0" fontId="72" fillId="0" borderId="0" xfId="8" applyFont="1" applyAlignment="1">
      <alignment horizontal="right" vertical="center"/>
    </xf>
    <xf numFmtId="0" fontId="72" fillId="0" borderId="0" xfId="266" applyFont="1" applyAlignment="1">
      <alignment vertical="center" wrapText="1"/>
    </xf>
    <xf numFmtId="49" fontId="72" fillId="0" borderId="0" xfId="266" applyNumberFormat="1" applyFont="1" applyAlignment="1">
      <alignment horizontal="center" vertical="center" wrapText="1"/>
    </xf>
    <xf numFmtId="168" fontId="72" fillId="0" borderId="0" xfId="266" applyNumberFormat="1" applyFont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textRotation="90" wrapText="1"/>
    </xf>
    <xf numFmtId="168" fontId="72" fillId="0" borderId="24" xfId="266" applyNumberFormat="1" applyFont="1" applyBorder="1" applyAlignment="1">
      <alignment horizontal="center" vertical="center" wrapText="1"/>
    </xf>
    <xf numFmtId="0" fontId="72" fillId="0" borderId="24" xfId="266" applyFont="1" applyBorder="1" applyAlignment="1">
      <alignment horizontal="center" vertical="center" wrapText="1"/>
    </xf>
    <xf numFmtId="0" fontId="75" fillId="0" borderId="24" xfId="266" applyFont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horizontal="left" vertical="center" wrapText="1"/>
    </xf>
    <xf numFmtId="167" fontId="72" fillId="0" borderId="0" xfId="266" applyNumberFormat="1" applyFont="1" applyAlignment="1">
      <alignment horizontal="center" vertical="center" wrapText="1"/>
    </xf>
    <xf numFmtId="168" fontId="72" fillId="0" borderId="0" xfId="266" applyNumberFormat="1" applyFont="1" applyAlignment="1">
      <alignment vertical="center" wrapText="1"/>
    </xf>
    <xf numFmtId="49" fontId="72" fillId="0" borderId="1" xfId="266" applyNumberFormat="1" applyFont="1" applyBorder="1" applyAlignment="1">
      <alignment horizontal="center" vertical="center" textRotation="90" wrapText="1"/>
    </xf>
    <xf numFmtId="0" fontId="72" fillId="0" borderId="1" xfId="266" applyFont="1" applyBorder="1" applyAlignment="1">
      <alignment horizontal="center" vertical="center" wrapText="1"/>
    </xf>
    <xf numFmtId="0" fontId="75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horizontal="center" vertical="center" wrapText="1"/>
    </xf>
    <xf numFmtId="0" fontId="73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vertical="center" wrapText="1"/>
    </xf>
    <xf numFmtId="0" fontId="72" fillId="0" borderId="1" xfId="266" applyFont="1" applyBorder="1" applyAlignment="1">
      <alignment vertical="center" wrapText="1"/>
    </xf>
    <xf numFmtId="49" fontId="69" fillId="0" borderId="1" xfId="17" applyNumberFormat="1" applyFont="1" applyFill="1" applyBorder="1" applyAlignment="1">
      <alignment horizontal="center" vertical="center"/>
    </xf>
    <xf numFmtId="0" fontId="69" fillId="0" borderId="1" xfId="0" applyFont="1" applyBorder="1" applyAlignment="1">
      <alignment horizontal="center" vertical="center" wrapText="1"/>
    </xf>
    <xf numFmtId="0" fontId="69" fillId="0" borderId="1" xfId="0" applyFont="1" applyBorder="1" applyAlignment="1">
      <alignment horizontal="left" vertical="center" wrapText="1"/>
    </xf>
    <xf numFmtId="0" fontId="72" fillId="0" borderId="1" xfId="0" applyFont="1" applyBorder="1" applyAlignment="1">
      <alignment horizontal="center" vertical="center" wrapText="1"/>
    </xf>
    <xf numFmtId="0" fontId="72" fillId="0" borderId="1" xfId="145" applyNumberFormat="1" applyFont="1" applyFill="1" applyBorder="1" applyAlignment="1">
      <alignment horizontal="left" vertical="center" wrapText="1"/>
    </xf>
    <xf numFmtId="167" fontId="69" fillId="0" borderId="24" xfId="7" applyNumberFormat="1" applyFont="1" applyFill="1" applyBorder="1" applyAlignment="1">
      <alignment horizontal="center" vertical="center" wrapText="1"/>
    </xf>
    <xf numFmtId="0" fontId="69" fillId="0" borderId="24" xfId="266" applyFont="1" applyBorder="1" applyAlignment="1">
      <alignment horizontal="center" vertical="center" wrapText="1"/>
    </xf>
    <xf numFmtId="49" fontId="69" fillId="0" borderId="24" xfId="266" applyNumberFormat="1" applyFont="1" applyBorder="1" applyAlignment="1">
      <alignment horizontal="center" vertical="center" wrapText="1"/>
    </xf>
    <xf numFmtId="0" fontId="69" fillId="0" borderId="0" xfId="266" applyFont="1" applyAlignment="1">
      <alignment vertical="center" wrapText="1"/>
    </xf>
    <xf numFmtId="172" fontId="72" fillId="2" borderId="24" xfId="7" applyNumberFormat="1" applyFont="1" applyFill="1" applyBorder="1" applyAlignment="1">
      <alignment horizontal="center" vertical="center"/>
    </xf>
    <xf numFmtId="0" fontId="72" fillId="0" borderId="24" xfId="0" applyFont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vertical="center" wrapText="1"/>
    </xf>
    <xf numFmtId="0" fontId="72" fillId="0" borderId="0" xfId="266" applyFont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168" fontId="72" fillId="0" borderId="3" xfId="266" applyNumberFormat="1" applyFont="1" applyBorder="1" applyAlignment="1">
      <alignment horizontal="center" vertical="center" wrapText="1"/>
    </xf>
    <xf numFmtId="167" fontId="72" fillId="0" borderId="24" xfId="218" applyNumberFormat="1" applyFont="1" applyFill="1" applyBorder="1" applyAlignment="1">
      <alignment horizontal="center" vertical="center" wrapText="1"/>
    </xf>
    <xf numFmtId="0" fontId="72" fillId="0" borderId="1" xfId="0" applyFont="1" applyBorder="1" applyAlignment="1">
      <alignment vertical="center" wrapText="1"/>
    </xf>
    <xf numFmtId="0" fontId="72" fillId="0" borderId="0" xfId="0" applyFont="1" applyAlignment="1">
      <alignment horizontal="right"/>
    </xf>
    <xf numFmtId="0" fontId="72" fillId="0" borderId="0" xfId="0" applyFont="1" applyAlignment="1">
      <alignment wrapText="1"/>
    </xf>
    <xf numFmtId="43" fontId="72" fillId="0" borderId="0" xfId="0" applyNumberFormat="1" applyFont="1"/>
    <xf numFmtId="43" fontId="72" fillId="0" borderId="0" xfId="0" applyNumberFormat="1" applyFont="1" applyAlignment="1">
      <alignment horizontal="left" vertical="top" wrapText="1"/>
    </xf>
    <xf numFmtId="1" fontId="72" fillId="0" borderId="1" xfId="0" applyNumberFormat="1" applyFont="1" applyBorder="1" applyAlignment="1">
      <alignment horizontal="center" vertical="center"/>
    </xf>
    <xf numFmtId="1" fontId="69" fillId="0" borderId="1" xfId="0" applyNumberFormat="1" applyFont="1" applyBorder="1" applyAlignment="1">
      <alignment horizontal="center" vertical="center"/>
    </xf>
    <xf numFmtId="0" fontId="72" fillId="0" borderId="24" xfId="0" applyFont="1" applyBorder="1" applyAlignment="1">
      <alignment horizontal="right" vertical="center" wrapText="1"/>
    </xf>
    <xf numFmtId="0" fontId="72" fillId="0" borderId="24" xfId="265" applyFont="1" applyFill="1" applyBorder="1" applyAlignment="1">
      <alignment horizontal="center" vertical="center"/>
    </xf>
    <xf numFmtId="172" fontId="72" fillId="2" borderId="24" xfId="7" applyNumberFormat="1" applyFont="1" applyFill="1" applyBorder="1" applyAlignment="1">
      <alignment vertical="center"/>
    </xf>
    <xf numFmtId="0" fontId="72" fillId="2" borderId="24" xfId="265" applyFont="1" applyFill="1" applyBorder="1" applyAlignment="1">
      <alignment horizontal="center" vertical="center"/>
    </xf>
    <xf numFmtId="0" fontId="72" fillId="2" borderId="24" xfId="0" applyFont="1" applyFill="1" applyBorder="1" applyAlignment="1">
      <alignment vertical="center" wrapText="1"/>
    </xf>
    <xf numFmtId="0" fontId="72" fillId="2" borderId="24" xfId="0" applyFont="1" applyFill="1" applyBorder="1" applyAlignment="1">
      <alignment horizontal="center" vertical="center" wrapText="1"/>
    </xf>
    <xf numFmtId="167" fontId="72" fillId="0" borderId="1" xfId="7" applyNumberFormat="1" applyFont="1" applyFill="1" applyBorder="1" applyAlignment="1">
      <alignment horizontal="center" vertical="center" wrapText="1"/>
    </xf>
    <xf numFmtId="49" fontId="72" fillId="0" borderId="1" xfId="266" applyNumberFormat="1" applyFont="1" applyBorder="1" applyAlignment="1">
      <alignment horizontal="center" vertical="center" wrapText="1"/>
    </xf>
    <xf numFmtId="0" fontId="72" fillId="0" borderId="0" xfId="264" applyFont="1" applyAlignment="1">
      <alignment horizontal="center" vertical="center" wrapText="1"/>
    </xf>
    <xf numFmtId="0" fontId="72" fillId="2" borderId="24" xfId="0" applyFont="1" applyFill="1" applyBorder="1" applyAlignment="1">
      <alignment horizontal="left" vertical="center" wrapText="1"/>
    </xf>
    <xf numFmtId="0" fontId="72" fillId="0" borderId="0" xfId="0" applyFont="1" applyAlignment="1">
      <alignment horizontal="center" vertical="center" wrapText="1"/>
    </xf>
    <xf numFmtId="0" fontId="72" fillId="0" borderId="0" xfId="0" applyFont="1" applyAlignment="1">
      <alignment horizontal="center"/>
    </xf>
    <xf numFmtId="49" fontId="69" fillId="0" borderId="24" xfId="17" applyNumberFormat="1" applyFont="1" applyFill="1" applyBorder="1" applyAlignment="1">
      <alignment horizontal="center" vertical="center"/>
    </xf>
    <xf numFmtId="0" fontId="69" fillId="0" borderId="24" xfId="0" applyFont="1" applyBorder="1" applyAlignment="1">
      <alignment horizontal="center" vertical="center" wrapText="1"/>
    </xf>
    <xf numFmtId="164" fontId="72" fillId="0" borderId="0" xfId="264" applyNumberFormat="1" applyFont="1" applyAlignment="1">
      <alignment horizontal="center" vertical="center" wrapText="1"/>
    </xf>
    <xf numFmtId="1" fontId="72" fillId="0" borderId="24" xfId="0" applyNumberFormat="1" applyFont="1" applyBorder="1" applyAlignment="1">
      <alignment horizontal="center" vertical="center"/>
    </xf>
    <xf numFmtId="0" fontId="81" fillId="0" borderId="24" xfId="0" applyFont="1" applyBorder="1" applyAlignment="1">
      <alignment horizontal="left" vertical="top" wrapText="1"/>
    </xf>
    <xf numFmtId="0" fontId="72" fillId="0" borderId="1" xfId="266" applyFont="1" applyBorder="1" applyAlignment="1">
      <alignment horizontal="left" vertical="center" wrapText="1"/>
    </xf>
    <xf numFmtId="0" fontId="71" fillId="0" borderId="0" xfId="0" applyFont="1" applyAlignment="1">
      <alignment vertical="center"/>
    </xf>
    <xf numFmtId="0" fontId="72" fillId="0" borderId="0" xfId="0" applyFont="1" applyAlignment="1">
      <alignment horizontal="right" vertical="center"/>
    </xf>
    <xf numFmtId="0" fontId="71" fillId="0" borderId="0" xfId="0" applyFont="1" applyAlignment="1">
      <alignment horizontal="left" vertical="center" wrapText="1"/>
    </xf>
    <xf numFmtId="0" fontId="71" fillId="0" borderId="24" xfId="0" applyFont="1" applyBorder="1" applyAlignment="1">
      <alignment vertical="center" wrapText="1"/>
    </xf>
    <xf numFmtId="0" fontId="72" fillId="0" borderId="24" xfId="8" applyFont="1" applyBorder="1" applyAlignment="1">
      <alignment horizontal="left" vertical="center" wrapText="1"/>
    </xf>
    <xf numFmtId="167" fontId="72" fillId="0" borderId="0" xfId="0" applyNumberFormat="1" applyFont="1" applyAlignment="1">
      <alignment horizontal="left" vertical="top" wrapText="1"/>
    </xf>
    <xf numFmtId="0" fontId="72" fillId="0" borderId="0" xfId="8" applyFont="1" applyAlignment="1">
      <alignment wrapText="1"/>
    </xf>
    <xf numFmtId="0" fontId="73" fillId="0" borderId="0" xfId="266" applyFont="1" applyAlignment="1">
      <alignment vertical="center" wrapText="1"/>
    </xf>
    <xf numFmtId="49" fontId="72" fillId="0" borderId="24" xfId="0" applyNumberFormat="1" applyFont="1" applyBorder="1" applyAlignment="1">
      <alignment horizontal="left" vertical="center" wrapText="1"/>
    </xf>
    <xf numFmtId="167" fontId="82" fillId="0" borderId="24" xfId="0" applyNumberFormat="1" applyFont="1" applyBorder="1" applyAlignment="1">
      <alignment horizontal="right" vertical="center" shrinkToFit="1"/>
    </xf>
    <xf numFmtId="49" fontId="82" fillId="0" borderId="24" xfId="0" applyNumberFormat="1" applyFont="1" applyBorder="1" applyAlignment="1">
      <alignment horizontal="center" vertical="center" shrinkToFit="1"/>
    </xf>
    <xf numFmtId="43" fontId="72" fillId="0" borderId="24" xfId="0" applyNumberFormat="1" applyFont="1" applyBorder="1" applyAlignment="1">
      <alignment horizontal="left" vertical="center" wrapText="1"/>
    </xf>
    <xf numFmtId="167" fontId="72" fillId="0" borderId="24" xfId="186" applyNumberFormat="1" applyFont="1" applyBorder="1" applyAlignment="1">
      <alignment horizontal="right" vertical="center" shrinkToFit="1"/>
    </xf>
    <xf numFmtId="49" fontId="82" fillId="0" borderId="24" xfId="0" applyNumberFormat="1" applyFont="1" applyBorder="1" applyAlignment="1">
      <alignment horizontal="left" vertical="center" wrapText="1"/>
    </xf>
    <xf numFmtId="167" fontId="82" fillId="0" borderId="24" xfId="0" applyNumberFormat="1" applyFont="1" applyBorder="1" applyAlignment="1">
      <alignment horizontal="left" vertical="center" wrapText="1"/>
    </xf>
    <xf numFmtId="49" fontId="73" fillId="0" borderId="24" xfId="0" applyNumberFormat="1" applyFont="1" applyBorder="1" applyAlignment="1">
      <alignment horizontal="left" vertical="center" wrapText="1"/>
    </xf>
    <xf numFmtId="167" fontId="83" fillId="0" borderId="24" xfId="0" applyNumberFormat="1" applyFont="1" applyBorder="1" applyAlignment="1">
      <alignment horizontal="right" vertical="center" shrinkToFit="1"/>
    </xf>
    <xf numFmtId="0" fontId="84" fillId="0" borderId="24" xfId="0" applyFont="1" applyBorder="1" applyAlignment="1">
      <alignment horizontal="left" vertical="top" wrapText="1"/>
    </xf>
    <xf numFmtId="0" fontId="71" fillId="0" borderId="0" xfId="0" applyFont="1" applyAlignment="1">
      <alignment horizontal="right" vertical="center"/>
    </xf>
    <xf numFmtId="0" fontId="71" fillId="0" borderId="24" xfId="0" applyFont="1" applyBorder="1" applyAlignment="1">
      <alignment horizontal="right" vertical="center" wrapText="1"/>
    </xf>
    <xf numFmtId="0" fontId="72" fillId="0" borderId="24" xfId="149" applyFont="1" applyBorder="1" applyAlignment="1">
      <alignment horizontal="right" vertical="center" wrapText="1"/>
    </xf>
    <xf numFmtId="0" fontId="84" fillId="0" borderId="24" xfId="0" applyFont="1" applyBorder="1" applyAlignment="1">
      <alignment horizontal="right" vertical="top" wrapText="1"/>
    </xf>
    <xf numFmtId="0" fontId="71" fillId="0" borderId="24" xfId="0" applyFont="1" applyBorder="1" applyAlignment="1">
      <alignment horizontal="right" vertical="center"/>
    </xf>
    <xf numFmtId="0" fontId="81" fillId="0" borderId="24" xfId="0" applyFont="1" applyBorder="1" applyAlignment="1">
      <alignment horizontal="right" vertical="top" wrapText="1"/>
    </xf>
    <xf numFmtId="167" fontId="81" fillId="0" borderId="24" xfId="7" applyNumberFormat="1" applyFont="1" applyBorder="1" applyAlignment="1">
      <alignment horizontal="right" vertical="top" wrapText="1"/>
    </xf>
    <xf numFmtId="167" fontId="71" fillId="0" borderId="24" xfId="216" applyNumberFormat="1" applyFont="1" applyFill="1" applyBorder="1" applyAlignment="1">
      <alignment horizontal="right" vertical="center"/>
    </xf>
    <xf numFmtId="166" fontId="81" fillId="0" borderId="24" xfId="0" applyNumberFormat="1" applyFont="1" applyBorder="1" applyAlignment="1">
      <alignment horizontal="right" vertical="center" wrapText="1"/>
    </xf>
    <xf numFmtId="0" fontId="72" fillId="0" borderId="24" xfId="8" applyFont="1" applyBorder="1" applyAlignment="1">
      <alignment horizontal="right" vertical="center" wrapText="1"/>
    </xf>
    <xf numFmtId="0" fontId="72" fillId="0" borderId="24" xfId="0" applyFont="1" applyBorder="1" applyAlignment="1">
      <alignment horizontal="right" vertical="top" wrapText="1"/>
    </xf>
    <xf numFmtId="166" fontId="72" fillId="0" borderId="24" xfId="6" applyFont="1" applyFill="1" applyBorder="1" applyAlignment="1">
      <alignment horizontal="right" vertical="center"/>
    </xf>
    <xf numFmtId="0" fontId="71" fillId="0" borderId="0" xfId="0" applyFont="1" applyAlignment="1">
      <alignment horizontal="center" vertical="center" wrapText="1"/>
    </xf>
    <xf numFmtId="167" fontId="81" fillId="0" borderId="24" xfId="7" applyNumberFormat="1" applyFont="1" applyBorder="1" applyAlignment="1">
      <alignment horizontal="center" vertical="center" wrapText="1"/>
    </xf>
    <xf numFmtId="167" fontId="69" fillId="0" borderId="24" xfId="0" applyNumberFormat="1" applyFont="1" applyBorder="1" applyAlignment="1">
      <alignment horizontal="right" vertical="top" wrapText="1"/>
    </xf>
    <xf numFmtId="167" fontId="69" fillId="0" borderId="24" xfId="7" applyNumberFormat="1" applyFont="1" applyBorder="1" applyAlignment="1">
      <alignment horizontal="right" vertical="top" wrapText="1"/>
    </xf>
    <xf numFmtId="166" fontId="69" fillId="0" borderId="24" xfId="6" applyFont="1" applyFill="1" applyBorder="1">
      <alignment horizontal="right" vertical="top"/>
    </xf>
    <xf numFmtId="0" fontId="69" fillId="0" borderId="24" xfId="0" applyFont="1" applyBorder="1" applyAlignment="1">
      <alignment horizontal="right" vertical="center" wrapText="1"/>
    </xf>
    <xf numFmtId="0" fontId="85" fillId="0" borderId="24" xfId="0" applyFont="1" applyBorder="1" applyAlignment="1">
      <alignment horizontal="right" vertical="center" wrapText="1"/>
    </xf>
    <xf numFmtId="174" fontId="69" fillId="0" borderId="26" xfId="0" applyNumberFormat="1" applyFont="1" applyBorder="1" applyAlignment="1">
      <alignment horizontal="right" vertical="center" wrapText="1"/>
    </xf>
    <xf numFmtId="168" fontId="69" fillId="0" borderId="3" xfId="266" applyNumberFormat="1" applyFont="1" applyBorder="1" applyAlignment="1">
      <alignment horizontal="center" vertical="center" wrapText="1"/>
    </xf>
    <xf numFmtId="167" fontId="69" fillId="0" borderId="24" xfId="7" applyNumberFormat="1" applyFont="1" applyFill="1" applyBorder="1" applyAlignment="1">
      <alignment horizontal="left" vertical="center" wrapText="1"/>
    </xf>
    <xf numFmtId="2" fontId="72" fillId="0" borderId="24" xfId="266" applyNumberFormat="1" applyFont="1" applyBorder="1" applyAlignment="1">
      <alignment horizontal="left" vertical="center" wrapText="1"/>
    </xf>
    <xf numFmtId="0" fontId="72" fillId="0" borderId="24" xfId="266" applyFont="1" applyBorder="1" applyAlignment="1">
      <alignment horizontal="left" vertical="center" wrapText="1"/>
    </xf>
    <xf numFmtId="0" fontId="72" fillId="0" borderId="24" xfId="145" applyNumberFormat="1" applyFont="1" applyFill="1" applyBorder="1" applyAlignment="1">
      <alignment horizontal="left" vertical="center" wrapText="1"/>
    </xf>
    <xf numFmtId="0" fontId="72" fillId="2" borderId="24" xfId="0" applyFont="1" applyFill="1" applyBorder="1" applyAlignment="1">
      <alignment vertical="top"/>
    </xf>
    <xf numFmtId="167" fontId="72" fillId="0" borderId="0" xfId="7" applyNumberFormat="1" applyFont="1" applyFill="1" applyBorder="1" applyAlignment="1">
      <alignment horizontal="center" vertical="center" wrapText="1"/>
    </xf>
    <xf numFmtId="167" fontId="72" fillId="2" borderId="26" xfId="263" applyNumberFormat="1" applyFont="1" applyFill="1" applyBorder="1" applyAlignment="1">
      <alignment horizontal="right" vertical="center" wrapText="1"/>
    </xf>
    <xf numFmtId="167" fontId="72" fillId="2" borderId="24" xfId="263" applyNumberFormat="1" applyFont="1" applyFill="1" applyBorder="1" applyAlignment="1">
      <alignment horizontal="right" vertical="center" wrapText="1"/>
    </xf>
    <xf numFmtId="167" fontId="72" fillId="2" borderId="24" xfId="0" applyNumberFormat="1" applyFont="1" applyFill="1" applyBorder="1" applyAlignment="1">
      <alignment horizontal="right" vertical="center" wrapText="1"/>
    </xf>
    <xf numFmtId="167" fontId="72" fillId="2" borderId="26" xfId="0" applyNumberFormat="1" applyFont="1" applyFill="1" applyBorder="1" applyAlignment="1">
      <alignment horizontal="right" vertical="center" wrapText="1"/>
    </xf>
    <xf numFmtId="167" fontId="72" fillId="2" borderId="26" xfId="263" applyNumberFormat="1" applyFont="1" applyFill="1" applyBorder="1" applyAlignment="1">
      <alignment vertical="center" wrapText="1"/>
    </xf>
    <xf numFmtId="173" fontId="72" fillId="0" borderId="24" xfId="7" applyNumberFormat="1" applyFont="1" applyFill="1" applyBorder="1" applyAlignment="1">
      <alignment horizontal="center" vertical="center" wrapText="1"/>
    </xf>
    <xf numFmtId="164" fontId="72" fillId="0" borderId="0" xfId="0" applyNumberFormat="1" applyFont="1"/>
    <xf numFmtId="0" fontId="72" fillId="0" borderId="24" xfId="0" applyFont="1" applyBorder="1" applyAlignment="1">
      <alignment horizontal="center" vertical="top" wrapText="1"/>
    </xf>
    <xf numFmtId="0" fontId="69" fillId="2" borderId="24" xfId="0" applyFont="1" applyFill="1" applyBorder="1" applyAlignment="1">
      <alignment vertical="center" wrapText="1"/>
    </xf>
    <xf numFmtId="173" fontId="69" fillId="0" borderId="24" xfId="7" applyNumberFormat="1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left" vertical="center" wrapText="1"/>
    </xf>
    <xf numFmtId="0" fontId="72" fillId="2" borderId="25" xfId="0" applyFont="1" applyFill="1" applyBorder="1" applyAlignment="1">
      <alignment horizontal="left" vertical="center" wrapText="1"/>
    </xf>
    <xf numFmtId="0" fontId="72" fillId="0" borderId="0" xfId="145" applyNumberFormat="1" applyFont="1" applyFill="1" applyBorder="1" applyAlignment="1">
      <alignment horizontal="left" vertical="center" wrapText="1"/>
    </xf>
    <xf numFmtId="0" fontId="72" fillId="0" borderId="24" xfId="145" applyNumberFormat="1" applyFont="1" applyFill="1" applyBorder="1" applyAlignment="1">
      <alignment horizontal="center" vertical="center" wrapText="1"/>
    </xf>
    <xf numFmtId="0" fontId="72" fillId="2" borderId="24" xfId="0" applyFont="1" applyFill="1" applyBorder="1" applyAlignment="1">
      <alignment vertical="center"/>
    </xf>
    <xf numFmtId="166" fontId="72" fillId="2" borderId="24" xfId="6" applyFont="1" applyFill="1" applyBorder="1" applyAlignment="1">
      <alignment horizontal="center" vertical="center"/>
    </xf>
    <xf numFmtId="0" fontId="72" fillId="2" borderId="0" xfId="0" applyFont="1" applyFill="1" applyAlignment="1">
      <alignment horizontal="left" vertical="top" wrapText="1"/>
    </xf>
    <xf numFmtId="0" fontId="72" fillId="2" borderId="24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wrapText="1"/>
    </xf>
    <xf numFmtId="49" fontId="72" fillId="2" borderId="24" xfId="0" applyNumberFormat="1" applyFont="1" applyFill="1" applyBorder="1" applyAlignment="1">
      <alignment horizontal="left" vertical="top" wrapText="1"/>
    </xf>
    <xf numFmtId="0" fontId="72" fillId="2" borderId="0" xfId="0" applyFont="1" applyFill="1"/>
    <xf numFmtId="0" fontId="72" fillId="2" borderId="0" xfId="0" applyFont="1" applyFill="1" applyAlignment="1">
      <alignment horizontal="right"/>
    </xf>
    <xf numFmtId="0" fontId="72" fillId="2" borderId="24" xfId="0" applyFont="1" applyFill="1" applyBorder="1" applyAlignment="1">
      <alignment horizontal="center" vertical="top" wrapText="1"/>
    </xf>
    <xf numFmtId="0" fontId="72" fillId="2" borderId="24" xfId="0" applyFont="1" applyFill="1" applyBorder="1" applyAlignment="1">
      <alignment horizontal="left" vertical="top"/>
    </xf>
    <xf numFmtId="0" fontId="72" fillId="2" borderId="24" xfId="0" applyFont="1" applyFill="1" applyBorder="1" applyAlignment="1">
      <alignment horizontal="center" vertical="center"/>
    </xf>
    <xf numFmtId="173" fontId="72" fillId="2" borderId="0" xfId="0" applyNumberFormat="1" applyFont="1" applyFill="1" applyAlignment="1">
      <alignment horizontal="left" vertical="top" wrapText="1"/>
    </xf>
    <xf numFmtId="0" fontId="72" fillId="2" borderId="24" xfId="0" applyFont="1" applyFill="1" applyBorder="1"/>
    <xf numFmtId="0" fontId="73" fillId="2" borderId="0" xfId="0" applyFont="1" applyFill="1" applyAlignment="1">
      <alignment horizontal="left" vertical="top" wrapText="1"/>
    </xf>
    <xf numFmtId="0" fontId="72" fillId="2" borderId="24" xfId="165" applyFont="1" applyFill="1" applyBorder="1">
      <alignment horizontal="left" vertical="top" wrapText="1"/>
    </xf>
    <xf numFmtId="0" fontId="73" fillId="2" borderId="24" xfId="0" applyFont="1" applyFill="1" applyBorder="1" applyAlignment="1">
      <alignment horizontal="left" vertical="top" wrapText="1"/>
    </xf>
    <xf numFmtId="173" fontId="73" fillId="2" borderId="0" xfId="0" applyNumberFormat="1" applyFont="1" applyFill="1" applyAlignment="1">
      <alignment horizontal="left" vertical="top" wrapText="1"/>
    </xf>
    <xf numFmtId="173" fontId="72" fillId="2" borderId="0" xfId="0" applyNumberFormat="1" applyFont="1" applyFill="1"/>
    <xf numFmtId="166" fontId="72" fillId="2" borderId="0" xfId="0" applyNumberFormat="1" applyFont="1" applyFill="1"/>
    <xf numFmtId="0" fontId="72" fillId="2" borderId="24" xfId="165" applyFont="1" applyFill="1" applyBorder="1" applyAlignment="1">
      <alignment horizontal="left" vertical="top"/>
    </xf>
    <xf numFmtId="0" fontId="72" fillId="2" borderId="0" xfId="0" applyFont="1" applyFill="1" applyAlignment="1">
      <alignment horizontal="center" vertical="center" wrapText="1"/>
    </xf>
    <xf numFmtId="168" fontId="72" fillId="2" borderId="0" xfId="266" applyNumberFormat="1" applyFont="1" applyFill="1" applyAlignment="1">
      <alignment vertical="center" wrapText="1"/>
    </xf>
    <xf numFmtId="0" fontId="72" fillId="2" borderId="0" xfId="0" applyFont="1" applyFill="1" applyAlignment="1">
      <alignment horizontal="center"/>
    </xf>
    <xf numFmtId="2" fontId="72" fillId="0" borderId="24" xfId="0" applyNumberFormat="1" applyFont="1" applyBorder="1" applyAlignment="1">
      <alignment horizontal="left" vertical="center" wrapText="1"/>
    </xf>
    <xf numFmtId="0" fontId="72" fillId="2" borderId="0" xfId="266" applyFont="1" applyFill="1" applyAlignment="1">
      <alignment horizontal="center" vertical="center" wrapText="1"/>
    </xf>
    <xf numFmtId="0" fontId="72" fillId="2" borderId="0" xfId="266" applyFont="1" applyFill="1" applyAlignment="1">
      <alignment vertical="center" wrapText="1"/>
    </xf>
    <xf numFmtId="0" fontId="72" fillId="2" borderId="0" xfId="8" applyFont="1" applyFill="1" applyAlignment="1">
      <alignment horizontal="right" vertical="center"/>
    </xf>
    <xf numFmtId="0" fontId="72" fillId="2" borderId="0" xfId="8" applyFont="1" applyFill="1" applyAlignment="1">
      <alignment vertical="center" wrapText="1"/>
    </xf>
    <xf numFmtId="49" fontId="72" fillId="2" borderId="0" xfId="266" applyNumberFormat="1" applyFont="1" applyFill="1" applyAlignment="1">
      <alignment horizontal="center" vertical="center" wrapText="1"/>
    </xf>
    <xf numFmtId="0" fontId="72" fillId="2" borderId="0" xfId="8" applyFont="1" applyFill="1" applyAlignment="1">
      <alignment wrapText="1"/>
    </xf>
    <xf numFmtId="0" fontId="73" fillId="2" borderId="0" xfId="266" applyFont="1" applyFill="1" applyAlignment="1">
      <alignment vertical="center" wrapText="1"/>
    </xf>
    <xf numFmtId="49" fontId="72" fillId="2" borderId="24" xfId="0" applyNumberFormat="1" applyFont="1" applyFill="1" applyBorder="1" applyAlignment="1">
      <alignment horizontal="center" vertical="center" wrapText="1"/>
    </xf>
    <xf numFmtId="167" fontId="72" fillId="2" borderId="24" xfId="0" applyNumberFormat="1" applyFont="1" applyFill="1" applyBorder="1" applyAlignment="1">
      <alignment horizontal="right" vertical="center" shrinkToFit="1"/>
    </xf>
    <xf numFmtId="49" fontId="72" fillId="2" borderId="24" xfId="0" applyNumberFormat="1" applyFont="1" applyFill="1" applyBorder="1" applyAlignment="1">
      <alignment vertical="center" wrapText="1"/>
    </xf>
    <xf numFmtId="0" fontId="71" fillId="2" borderId="0" xfId="0" applyFont="1" applyFill="1" applyAlignment="1">
      <alignment horizontal="left" vertical="top" wrapText="1"/>
    </xf>
    <xf numFmtId="49" fontId="72" fillId="2" borderId="24" xfId="0" applyNumberFormat="1" applyFont="1" applyFill="1" applyBorder="1" applyAlignment="1">
      <alignment horizontal="left" vertical="center" wrapText="1"/>
    </xf>
    <xf numFmtId="167" fontId="82" fillId="2" borderId="24" xfId="0" applyNumberFormat="1" applyFont="1" applyFill="1" applyBorder="1" applyAlignment="1">
      <alignment horizontal="right" vertical="center" shrinkToFit="1"/>
    </xf>
    <xf numFmtId="49" fontId="82" fillId="2" borderId="24" xfId="0" applyNumberFormat="1" applyFont="1" applyFill="1" applyBorder="1" applyAlignment="1">
      <alignment horizontal="center" vertical="center" shrinkToFit="1"/>
    </xf>
    <xf numFmtId="0" fontId="69" fillId="2" borderId="24" xfId="0" applyFont="1" applyFill="1" applyBorder="1" applyAlignment="1">
      <alignment horizontal="left" vertical="top" wrapText="1"/>
    </xf>
    <xf numFmtId="167" fontId="72" fillId="2" borderId="24" xfId="186" applyNumberFormat="1" applyFont="1" applyFill="1" applyBorder="1" applyAlignment="1">
      <alignment horizontal="right" vertical="center" shrinkToFit="1"/>
    </xf>
    <xf numFmtId="49" fontId="82" fillId="2" borderId="24" xfId="0" applyNumberFormat="1" applyFont="1" applyFill="1" applyBorder="1" applyAlignment="1">
      <alignment horizontal="left" vertical="center" wrapText="1"/>
    </xf>
    <xf numFmtId="43" fontId="72" fillId="2" borderId="24" xfId="0" applyNumberFormat="1" applyFont="1" applyFill="1" applyBorder="1" applyAlignment="1">
      <alignment horizontal="left" vertical="center" wrapText="1"/>
    </xf>
    <xf numFmtId="49" fontId="72" fillId="2" borderId="24" xfId="0" applyNumberFormat="1" applyFont="1" applyFill="1" applyBorder="1" applyAlignment="1">
      <alignment horizontal="center" vertical="center" shrinkToFit="1"/>
    </xf>
    <xf numFmtId="167" fontId="82" fillId="2" borderId="24" xfId="0" applyNumberFormat="1" applyFont="1" applyFill="1" applyBorder="1" applyAlignment="1">
      <alignment horizontal="left" vertical="center" wrapText="1"/>
    </xf>
    <xf numFmtId="167" fontId="83" fillId="2" borderId="24" xfId="0" applyNumberFormat="1" applyFont="1" applyFill="1" applyBorder="1" applyAlignment="1">
      <alignment horizontal="right" vertical="center" shrinkToFit="1"/>
    </xf>
    <xf numFmtId="49" fontId="72" fillId="2" borderId="24" xfId="0" quotePrefix="1" applyNumberFormat="1" applyFont="1" applyFill="1" applyBorder="1" applyAlignment="1">
      <alignment horizontal="left" vertical="center" wrapText="1"/>
    </xf>
    <xf numFmtId="2" fontId="72" fillId="2" borderId="24" xfId="0" applyNumberFormat="1" applyFont="1" applyFill="1" applyBorder="1" applyAlignment="1">
      <alignment horizontal="left" vertical="center" wrapText="1"/>
    </xf>
    <xf numFmtId="49" fontId="73" fillId="2" borderId="24" xfId="0" applyNumberFormat="1" applyFont="1" applyFill="1" applyBorder="1" applyAlignment="1">
      <alignment horizontal="left" vertical="center" wrapText="1"/>
    </xf>
    <xf numFmtId="43" fontId="69" fillId="2" borderId="24" xfId="0" applyNumberFormat="1" applyFont="1" applyFill="1" applyBorder="1" applyAlignment="1">
      <alignment horizontal="left" vertical="center" wrapText="1"/>
    </xf>
    <xf numFmtId="43" fontId="72" fillId="2" borderId="0" xfId="266" applyNumberFormat="1" applyFont="1" applyFill="1" applyAlignment="1">
      <alignment vertical="center" wrapText="1"/>
    </xf>
    <xf numFmtId="43" fontId="69" fillId="0" borderId="24" xfId="0" applyNumberFormat="1" applyFont="1" applyBorder="1" applyAlignment="1">
      <alignment horizontal="left" vertical="center" wrapText="1"/>
    </xf>
    <xf numFmtId="0" fontId="72" fillId="2" borderId="0" xfId="1" applyFont="1" applyFill="1"/>
    <xf numFmtId="0" fontId="72" fillId="2" borderId="0" xfId="1" applyFont="1" applyFill="1" applyAlignment="1">
      <alignment horizontal="right"/>
    </xf>
    <xf numFmtId="0" fontId="72" fillId="2" borderId="0" xfId="1" applyFont="1" applyFill="1" applyAlignment="1">
      <alignment horizontal="center" wrapText="1"/>
    </xf>
    <xf numFmtId="0" fontId="72" fillId="2" borderId="24" xfId="1" applyFont="1" applyFill="1" applyBorder="1" applyAlignment="1">
      <alignment vertical="top" wrapText="1"/>
    </xf>
    <xf numFmtId="0" fontId="72" fillId="2" borderId="0" xfId="1" applyFont="1" applyFill="1" applyAlignment="1">
      <alignment vertical="top" wrapText="1"/>
    </xf>
    <xf numFmtId="0" fontId="73" fillId="2" borderId="24" xfId="1" applyFont="1" applyFill="1" applyBorder="1" applyAlignment="1">
      <alignment horizontal="left" vertical="top" wrapText="1"/>
    </xf>
    <xf numFmtId="0" fontId="73" fillId="2" borderId="0" xfId="1" applyFont="1" applyFill="1" applyAlignment="1">
      <alignment horizontal="left" vertical="top" wrapText="1"/>
    </xf>
    <xf numFmtId="0" fontId="72" fillId="2" borderId="0" xfId="1" applyFont="1" applyFill="1" applyAlignment="1">
      <alignment horizontal="left" vertical="top" wrapText="1"/>
    </xf>
    <xf numFmtId="0" fontId="72" fillId="2" borderId="0" xfId="1" applyFont="1" applyFill="1" applyAlignment="1">
      <alignment vertical="top"/>
    </xf>
    <xf numFmtId="0" fontId="72" fillId="2" borderId="24" xfId="1" applyFont="1" applyFill="1" applyBorder="1" applyAlignment="1">
      <alignment horizontal="left" vertical="top" wrapText="1"/>
    </xf>
    <xf numFmtId="167" fontId="72" fillId="2" borderId="24" xfId="263" applyNumberFormat="1" applyFont="1" applyFill="1" applyBorder="1" applyAlignment="1">
      <alignment horizontal="center" vertical="center" wrapText="1"/>
    </xf>
    <xf numFmtId="167" fontId="72" fillId="2" borderId="24" xfId="263" applyNumberFormat="1" applyFont="1" applyFill="1" applyBorder="1" applyAlignment="1">
      <alignment horizontal="center" vertical="center"/>
    </xf>
    <xf numFmtId="0" fontId="73" fillId="2" borderId="25" xfId="0" applyFont="1" applyFill="1" applyBorder="1" applyAlignment="1">
      <alignment horizontal="left" vertical="top" wrapText="1"/>
    </xf>
    <xf numFmtId="0" fontId="72" fillId="2" borderId="25" xfId="1" applyFont="1" applyFill="1" applyBorder="1" applyAlignment="1">
      <alignment vertical="top" wrapText="1"/>
    </xf>
    <xf numFmtId="0" fontId="73" fillId="2" borderId="2" xfId="0" applyFont="1" applyFill="1" applyBorder="1" applyAlignment="1">
      <alignment horizontal="left" vertical="top" wrapText="1"/>
    </xf>
    <xf numFmtId="0" fontId="72" fillId="2" borderId="2" xfId="1" applyFont="1" applyFill="1" applyBorder="1" applyAlignment="1">
      <alignment vertical="top" wrapText="1"/>
    </xf>
    <xf numFmtId="0" fontId="73" fillId="2" borderId="3" xfId="0" applyFont="1" applyFill="1" applyBorder="1" applyAlignment="1">
      <alignment horizontal="left" vertical="top" wrapText="1"/>
    </xf>
    <xf numFmtId="0" fontId="72" fillId="2" borderId="3" xfId="1" applyFont="1" applyFill="1" applyBorder="1" applyAlignment="1">
      <alignment vertical="top" wrapText="1"/>
    </xf>
    <xf numFmtId="0" fontId="72" fillId="2" borderId="29" xfId="1" applyFont="1" applyFill="1" applyBorder="1" applyAlignment="1">
      <alignment horizontal="center" wrapText="1"/>
    </xf>
    <xf numFmtId="0" fontId="72" fillId="2" borderId="3" xfId="1" applyFont="1" applyFill="1" applyBorder="1" applyAlignment="1">
      <alignment horizontal="center" vertical="top" wrapText="1"/>
    </xf>
    <xf numFmtId="167" fontId="72" fillId="2" borderId="24" xfId="7" applyNumberFormat="1" applyFont="1" applyFill="1" applyBorder="1" applyAlignment="1">
      <alignment horizontal="center" vertical="center" wrapText="1"/>
    </xf>
    <xf numFmtId="0" fontId="72" fillId="2" borderId="29" xfId="1" applyFont="1" applyFill="1" applyBorder="1" applyAlignment="1">
      <alignment horizontal="center" vertical="center" wrapText="1"/>
    </xf>
    <xf numFmtId="0" fontId="72" fillId="2" borderId="27" xfId="1" applyFont="1" applyFill="1" applyBorder="1" applyAlignment="1">
      <alignment horizontal="left" vertical="top"/>
    </xf>
    <xf numFmtId="0" fontId="72" fillId="2" borderId="26" xfId="1" applyFont="1" applyFill="1" applyBorder="1" applyAlignment="1">
      <alignment horizontal="left" vertical="top"/>
    </xf>
    <xf numFmtId="168" fontId="73" fillId="2" borderId="24" xfId="1" applyNumberFormat="1" applyFont="1" applyFill="1" applyBorder="1" applyAlignment="1">
      <alignment horizontal="center" vertical="center" wrapText="1"/>
    </xf>
    <xf numFmtId="0" fontId="72" fillId="2" borderId="24" xfId="1" applyFont="1" applyFill="1" applyBorder="1" applyAlignment="1">
      <alignment wrapText="1"/>
    </xf>
    <xf numFmtId="0" fontId="72" fillId="2" borderId="24" xfId="0" applyFont="1" applyFill="1" applyBorder="1" applyAlignment="1">
      <alignment vertical="top" wrapText="1"/>
    </xf>
    <xf numFmtId="0" fontId="72" fillId="2" borderId="0" xfId="0" applyFont="1" applyFill="1" applyAlignment="1">
      <alignment vertical="top" wrapText="1"/>
    </xf>
    <xf numFmtId="167" fontId="72" fillId="2" borderId="26" xfId="7" applyNumberFormat="1" applyFont="1" applyFill="1" applyBorder="1" applyAlignment="1">
      <alignment horizontal="center" vertical="center" wrapText="1"/>
    </xf>
    <xf numFmtId="0" fontId="72" fillId="2" borderId="27" xfId="1" applyFont="1" applyFill="1" applyBorder="1" applyAlignment="1">
      <alignment horizontal="left"/>
    </xf>
    <xf numFmtId="0" fontId="72" fillId="2" borderId="26" xfId="1" applyFont="1" applyFill="1" applyBorder="1" applyAlignment="1">
      <alignment horizontal="left"/>
    </xf>
    <xf numFmtId="0" fontId="72" fillId="2" borderId="29" xfId="1" applyFont="1" applyFill="1" applyBorder="1" applyAlignment="1">
      <alignment horizontal="right" vertical="center" wrapText="1"/>
    </xf>
    <xf numFmtId="0" fontId="72" fillId="2" borderId="26" xfId="1" applyFont="1" applyFill="1" applyBorder="1" applyAlignment="1">
      <alignment horizontal="left" vertical="center"/>
    </xf>
    <xf numFmtId="0" fontId="72" fillId="2" borderId="25" xfId="0" applyFont="1" applyFill="1" applyBorder="1" applyAlignment="1">
      <alignment vertical="center" wrapText="1"/>
    </xf>
    <xf numFmtId="0" fontId="72" fillId="2" borderId="2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center" wrapText="1"/>
    </xf>
    <xf numFmtId="0" fontId="72" fillId="2" borderId="3" xfId="0" applyFont="1" applyFill="1" applyBorder="1" applyAlignment="1">
      <alignment vertical="center" wrapText="1"/>
    </xf>
    <xf numFmtId="0" fontId="72" fillId="2" borderId="3" xfId="0" applyFont="1" applyFill="1" applyBorder="1" applyAlignment="1">
      <alignment vertical="top" wrapText="1"/>
    </xf>
    <xf numFmtId="164" fontId="72" fillId="2" borderId="0" xfId="1" applyNumberFormat="1" applyFont="1" applyFill="1"/>
    <xf numFmtId="0" fontId="72" fillId="2" borderId="3" xfId="1" applyFont="1" applyFill="1" applyBorder="1" applyAlignment="1">
      <alignment horizontal="left" vertical="top" wrapText="1"/>
    </xf>
    <xf numFmtId="0" fontId="73" fillId="2" borderId="26" xfId="1" applyFont="1" applyFill="1" applyBorder="1" applyAlignment="1">
      <alignment horizontal="left" vertical="top" wrapText="1"/>
    </xf>
    <xf numFmtId="0" fontId="72" fillId="2" borderId="25" xfId="0" applyFont="1" applyFill="1" applyBorder="1" applyAlignment="1">
      <alignment vertical="top" wrapText="1"/>
    </xf>
    <xf numFmtId="0" fontId="73" fillId="2" borderId="24" xfId="0" applyFont="1" applyFill="1" applyBorder="1" applyAlignment="1">
      <alignment vertical="top" wrapText="1"/>
    </xf>
    <xf numFmtId="0" fontId="72" fillId="2" borderId="33" xfId="1" applyFont="1" applyFill="1" applyBorder="1" applyAlignment="1">
      <alignment vertical="top" wrapText="1"/>
    </xf>
    <xf numFmtId="0" fontId="72" fillId="2" borderId="30" xfId="1" applyFont="1" applyFill="1" applyBorder="1" applyAlignment="1">
      <alignment vertical="top" wrapText="1"/>
    </xf>
    <xf numFmtId="0" fontId="72" fillId="2" borderId="0" xfId="1" applyFont="1" applyFill="1" applyAlignment="1">
      <alignment horizontal="left" vertical="top"/>
    </xf>
    <xf numFmtId="168" fontId="73" fillId="2" borderId="0" xfId="1" applyNumberFormat="1" applyFont="1" applyFill="1" applyAlignment="1">
      <alignment horizontal="center" vertical="center" wrapText="1"/>
    </xf>
    <xf numFmtId="0" fontId="69" fillId="2" borderId="0" xfId="0" applyFont="1" applyFill="1" applyAlignment="1">
      <alignment horizontal="center" vertical="top" wrapText="1"/>
    </xf>
    <xf numFmtId="0" fontId="72" fillId="2" borderId="0" xfId="0" applyFont="1" applyFill="1" applyAlignment="1">
      <alignment horizontal="center" vertical="top" wrapText="1"/>
    </xf>
    <xf numFmtId="0" fontId="73" fillId="2" borderId="24" xfId="0" applyFont="1" applyFill="1" applyBorder="1" applyAlignment="1">
      <alignment horizontal="left" vertical="center" wrapText="1"/>
    </xf>
    <xf numFmtId="0" fontId="72" fillId="2" borderId="27" xfId="0" applyFont="1" applyFill="1" applyBorder="1" applyAlignment="1">
      <alignment vertical="top" wrapText="1"/>
    </xf>
    <xf numFmtId="0" fontId="72" fillId="2" borderId="26" xfId="0" applyFont="1" applyFill="1" applyBorder="1" applyAlignment="1">
      <alignment vertical="top" wrapText="1"/>
    </xf>
    <xf numFmtId="0" fontId="72" fillId="2" borderId="29" xfId="0" applyFont="1" applyFill="1" applyBorder="1" applyAlignment="1">
      <alignment vertical="top" wrapText="1"/>
    </xf>
    <xf numFmtId="175" fontId="72" fillId="2" borderId="29" xfId="1" applyNumberFormat="1" applyFont="1" applyFill="1" applyBorder="1" applyAlignment="1">
      <alignment horizontal="right" vertical="center" wrapText="1"/>
    </xf>
    <xf numFmtId="176" fontId="72" fillId="2" borderId="29" xfId="1" applyNumberFormat="1" applyFont="1" applyFill="1" applyBorder="1" applyAlignment="1">
      <alignment horizontal="right" vertical="center" wrapText="1"/>
    </xf>
    <xf numFmtId="0" fontId="71" fillId="0" borderId="25" xfId="0" applyFont="1" applyBorder="1" applyAlignment="1">
      <alignment vertical="top" wrapText="1"/>
    </xf>
    <xf numFmtId="0" fontId="71" fillId="0" borderId="2" xfId="0" applyFont="1" applyBorder="1" applyAlignment="1">
      <alignment vertical="top" wrapText="1"/>
    </xf>
    <xf numFmtId="0" fontId="71" fillId="0" borderId="3" xfId="0" applyFont="1" applyBorder="1" applyAlignment="1">
      <alignment vertical="top" wrapText="1"/>
    </xf>
    <xf numFmtId="0" fontId="72" fillId="2" borderId="24" xfId="0" applyFont="1" applyFill="1" applyBorder="1" applyAlignment="1">
      <alignment horizontal="right"/>
    </xf>
    <xf numFmtId="0" fontId="72" fillId="2" borderId="27" xfId="0" applyFont="1" applyFill="1" applyBorder="1" applyAlignment="1">
      <alignment horizontal="center" vertical="center" wrapText="1"/>
    </xf>
    <xf numFmtId="0" fontId="72" fillId="2" borderId="26" xfId="0" applyFont="1" applyFill="1" applyBorder="1" applyAlignment="1">
      <alignment horizontal="center" vertical="center" wrapText="1"/>
    </xf>
    <xf numFmtId="167" fontId="69" fillId="2" borderId="24" xfId="7" applyNumberFormat="1" applyFont="1" applyFill="1" applyBorder="1" applyAlignment="1">
      <alignment horizontal="center" vertical="center"/>
    </xf>
    <xf numFmtId="167" fontId="72" fillId="2" borderId="24" xfId="7" applyNumberFormat="1" applyFont="1" applyFill="1" applyBorder="1" applyAlignment="1">
      <alignment horizontal="center" vertical="center"/>
    </xf>
    <xf numFmtId="0" fontId="89" fillId="2" borderId="0" xfId="0" applyFont="1" applyFill="1" applyAlignment="1">
      <alignment horizontal="left" vertical="top" wrapText="1"/>
    </xf>
    <xf numFmtId="0" fontId="69" fillId="2" borderId="0" xfId="0" applyFont="1" applyFill="1" applyAlignment="1">
      <alignment horizontal="center" vertical="top"/>
    </xf>
    <xf numFmtId="0" fontId="90" fillId="2" borderId="0" xfId="0" applyFont="1" applyFill="1" applyAlignment="1">
      <alignment horizontal="left" vertical="top" wrapText="1"/>
    </xf>
    <xf numFmtId="43" fontId="72" fillId="2" borderId="29" xfId="7" applyFont="1" applyFill="1" applyBorder="1" applyAlignment="1">
      <alignment horizontal="center" vertical="center" wrapText="1"/>
    </xf>
    <xf numFmtId="0" fontId="72" fillId="0" borderId="24" xfId="264" applyFont="1" applyBorder="1" applyAlignment="1">
      <alignment horizontal="right" vertical="center" wrapText="1"/>
    </xf>
    <xf numFmtId="0" fontId="72" fillId="0" borderId="24" xfId="264" applyFont="1" applyBorder="1" applyAlignment="1">
      <alignment horizontal="center" vertical="center" wrapText="1"/>
    </xf>
    <xf numFmtId="167" fontId="69" fillId="0" borderId="24" xfId="218" applyNumberFormat="1" applyFont="1" applyFill="1" applyBorder="1" applyAlignment="1">
      <alignment vertical="center" wrapText="1"/>
    </xf>
    <xf numFmtId="167" fontId="72" fillId="0" borderId="24" xfId="218" applyNumberFormat="1" applyFont="1" applyFill="1" applyBorder="1" applyAlignment="1">
      <alignment vertical="center" wrapText="1"/>
    </xf>
    <xf numFmtId="0" fontId="72" fillId="0" borderId="24" xfId="264" applyFont="1" applyBorder="1" applyAlignment="1">
      <alignment vertical="center" wrapText="1"/>
    </xf>
    <xf numFmtId="167" fontId="72" fillId="0" borderId="26" xfId="0" applyNumberFormat="1" applyFont="1" applyBorder="1" applyAlignment="1">
      <alignment horizontal="right" vertical="center" wrapText="1"/>
    </xf>
    <xf numFmtId="167" fontId="72" fillId="0" borderId="26" xfId="263" applyNumberFormat="1" applyFont="1" applyFill="1" applyBorder="1" applyAlignment="1">
      <alignment horizontal="right" vertical="center" wrapText="1"/>
    </xf>
    <xf numFmtId="167" fontId="72" fillId="0" borderId="24" xfId="0" applyNumberFormat="1" applyFont="1" applyBorder="1" applyAlignment="1">
      <alignment horizontal="right" vertical="center" wrapText="1"/>
    </xf>
    <xf numFmtId="167" fontId="69" fillId="0" borderId="0" xfId="218" applyNumberFormat="1" applyFont="1" applyFill="1" applyAlignment="1">
      <alignment vertical="center" wrapText="1"/>
    </xf>
    <xf numFmtId="0" fontId="72" fillId="2" borderId="25" xfId="265" applyFont="1" applyFill="1" applyBorder="1" applyAlignment="1">
      <alignment horizontal="center" vertical="center"/>
    </xf>
    <xf numFmtId="0" fontId="72" fillId="0" borderId="25" xfId="264" applyFont="1" applyBorder="1" applyAlignment="1">
      <alignment vertical="center" wrapText="1"/>
    </xf>
    <xf numFmtId="0" fontId="91" fillId="56" borderId="24" xfId="0" applyFont="1" applyFill="1" applyBorder="1" applyAlignment="1">
      <alignment horizontal="center" vertical="top" wrapText="1"/>
    </xf>
    <xf numFmtId="43" fontId="72" fillId="2" borderId="24" xfId="7" applyFont="1" applyFill="1" applyBorder="1" applyAlignment="1">
      <alignment horizontal="center" vertical="center"/>
    </xf>
    <xf numFmtId="49" fontId="72" fillId="2" borderId="0" xfId="0" applyNumberFormat="1" applyFont="1" applyFill="1" applyAlignment="1">
      <alignment horizontal="left" vertical="center" wrapText="1"/>
    </xf>
    <xf numFmtId="49" fontId="72" fillId="2" borderId="0" xfId="0" applyNumberFormat="1" applyFont="1" applyFill="1" applyAlignment="1">
      <alignment horizontal="center" vertical="center" wrapText="1"/>
    </xf>
    <xf numFmtId="49" fontId="72" fillId="2" borderId="0" xfId="0" quotePrefix="1" applyNumberFormat="1" applyFont="1" applyFill="1" applyAlignment="1">
      <alignment horizontal="left" vertical="center" wrapText="1"/>
    </xf>
    <xf numFmtId="167" fontId="82" fillId="2" borderId="0" xfId="0" applyNumberFormat="1" applyFont="1" applyFill="1" applyAlignment="1">
      <alignment horizontal="right" vertical="center" shrinkToFit="1"/>
    </xf>
    <xf numFmtId="167" fontId="72" fillId="2" borderId="0" xfId="186" applyNumberFormat="1" applyFont="1" applyFill="1" applyAlignment="1">
      <alignment horizontal="right" vertical="center" shrinkToFit="1"/>
    </xf>
    <xf numFmtId="0" fontId="72" fillId="2" borderId="24" xfId="0" applyFont="1" applyFill="1" applyBorder="1" applyAlignment="1">
      <alignment horizontal="center" vertical="center" wrapText="1"/>
    </xf>
    <xf numFmtId="0" fontId="72" fillId="0" borderId="0" xfId="0" applyFont="1" applyAlignment="1">
      <alignment horizontal="center" vertical="center" wrapText="1"/>
    </xf>
    <xf numFmtId="0" fontId="72" fillId="0" borderId="24" xfId="0" applyFont="1" applyBorder="1" applyAlignment="1">
      <alignment horizontal="center" vertical="top" wrapText="1"/>
    </xf>
    <xf numFmtId="0" fontId="71" fillId="0" borderId="25" xfId="0" applyFont="1" applyBorder="1" applyAlignment="1">
      <alignment horizontal="center" vertical="top" wrapText="1"/>
    </xf>
    <xf numFmtId="0" fontId="71" fillId="0" borderId="2" xfId="0" applyFont="1" applyBorder="1" applyAlignment="1">
      <alignment horizontal="center" vertical="top" wrapText="1"/>
    </xf>
    <xf numFmtId="0" fontId="71" fillId="0" borderId="3" xfId="0" applyFont="1" applyBorder="1" applyAlignment="1">
      <alignment horizontal="center" vertical="top" wrapText="1"/>
    </xf>
    <xf numFmtId="0" fontId="71" fillId="0" borderId="24" xfId="0" applyFont="1" applyBorder="1" applyAlignment="1">
      <alignment horizontal="center" vertical="top"/>
    </xf>
    <xf numFmtId="0" fontId="72" fillId="0" borderId="27" xfId="929" applyFont="1" applyBorder="1" applyAlignment="1">
      <alignment horizontal="center" vertical="center"/>
    </xf>
    <xf numFmtId="0" fontId="72" fillId="0" borderId="28" xfId="929" applyFont="1" applyBorder="1" applyAlignment="1">
      <alignment horizontal="center" vertical="center"/>
    </xf>
    <xf numFmtId="0" fontId="72" fillId="0" borderId="26" xfId="929" applyFont="1" applyBorder="1" applyAlignment="1">
      <alignment horizontal="center" vertical="center"/>
    </xf>
    <xf numFmtId="0" fontId="72" fillId="0" borderId="25" xfId="0" applyFont="1" applyBorder="1" applyAlignment="1">
      <alignment horizontal="center" vertical="center" wrapText="1"/>
    </xf>
    <xf numFmtId="0" fontId="72" fillId="0" borderId="2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24" xfId="0" applyFont="1" applyBorder="1" applyAlignment="1">
      <alignment horizontal="left" vertical="center" wrapText="1"/>
    </xf>
    <xf numFmtId="0" fontId="71" fillId="0" borderId="24" xfId="0" applyFont="1" applyBorder="1" applyAlignment="1">
      <alignment vertical="center" wrapText="1"/>
    </xf>
    <xf numFmtId="2" fontId="71" fillId="0" borderId="27" xfId="0" applyNumberFormat="1" applyFont="1" applyBorder="1" applyAlignment="1">
      <alignment horizontal="right" vertical="center" wrapText="1"/>
    </xf>
    <xf numFmtId="2" fontId="71" fillId="0" borderId="28" xfId="0" applyNumberFormat="1" applyFont="1" applyBorder="1" applyAlignment="1">
      <alignment horizontal="right" vertical="center" wrapText="1"/>
    </xf>
    <xf numFmtId="2" fontId="71" fillId="0" borderId="26" xfId="0" applyNumberFormat="1" applyFont="1" applyBorder="1" applyAlignment="1">
      <alignment horizontal="right" vertical="center" wrapText="1"/>
    </xf>
    <xf numFmtId="0" fontId="71" fillId="0" borderId="32" xfId="0" applyFont="1" applyBorder="1" applyAlignment="1">
      <alignment horizontal="center" vertical="center" wrapText="1"/>
    </xf>
    <xf numFmtId="0" fontId="71" fillId="0" borderId="31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center" vertical="center" wrapText="1"/>
    </xf>
    <xf numFmtId="0" fontId="71" fillId="0" borderId="29" xfId="0" applyFont="1" applyBorder="1" applyAlignment="1">
      <alignment horizontal="center" vertical="center" wrapText="1"/>
    </xf>
    <xf numFmtId="0" fontId="69" fillId="0" borderId="27" xfId="0" applyFont="1" applyBorder="1" applyAlignment="1">
      <alignment horizontal="center" vertical="center" wrapText="1"/>
    </xf>
    <xf numFmtId="0" fontId="69" fillId="0" borderId="26" xfId="0" applyFont="1" applyBorder="1" applyAlignment="1">
      <alignment horizontal="center" vertical="center" wrapText="1"/>
    </xf>
    <xf numFmtId="0" fontId="71" fillId="0" borderId="24" xfId="0" applyFont="1" applyBorder="1" applyAlignment="1">
      <alignment horizontal="center" vertical="center" wrapText="1"/>
    </xf>
    <xf numFmtId="0" fontId="72" fillId="0" borderId="0" xfId="266" applyFont="1" applyAlignment="1">
      <alignment horizontal="center" vertical="center" wrapText="1"/>
    </xf>
    <xf numFmtId="168" fontId="72" fillId="0" borderId="30" xfId="266" applyNumberFormat="1" applyFont="1" applyBorder="1" applyAlignment="1">
      <alignment horizontal="right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0" fontId="72" fillId="0" borderId="25" xfId="266" applyFont="1" applyBorder="1" applyAlignment="1">
      <alignment horizontal="center" vertical="center" wrapText="1"/>
    </xf>
    <xf numFmtId="0" fontId="72" fillId="0" borderId="2" xfId="266" applyFont="1" applyBorder="1" applyAlignment="1">
      <alignment horizontal="center" vertical="center" wrapText="1"/>
    </xf>
    <xf numFmtId="0" fontId="72" fillId="0" borderId="3" xfId="266" applyFont="1" applyBorder="1" applyAlignment="1">
      <alignment horizontal="center" vertical="center" wrapText="1"/>
    </xf>
    <xf numFmtId="168" fontId="72" fillId="0" borderId="27" xfId="266" applyNumberFormat="1" applyFont="1" applyBorder="1" applyAlignment="1">
      <alignment horizontal="center" vertical="center" wrapText="1"/>
    </xf>
    <xf numFmtId="168" fontId="72" fillId="0" borderId="28" xfId="266" applyNumberFormat="1" applyFont="1" applyBorder="1" applyAlignment="1">
      <alignment horizontal="center" vertical="center" wrapText="1"/>
    </xf>
    <xf numFmtId="168" fontId="72" fillId="0" borderId="26" xfId="266" applyNumberFormat="1" applyFont="1" applyBorder="1" applyAlignment="1">
      <alignment horizontal="center" vertical="center" wrapText="1"/>
    </xf>
    <xf numFmtId="168" fontId="72" fillId="0" borderId="25" xfId="266" applyNumberFormat="1" applyFont="1" applyBorder="1" applyAlignment="1">
      <alignment horizontal="center" vertical="center" wrapText="1"/>
    </xf>
    <xf numFmtId="168" fontId="72" fillId="0" borderId="3" xfId="266" applyNumberFormat="1" applyFont="1" applyBorder="1" applyAlignment="1">
      <alignment horizontal="center" vertical="center" wrapText="1"/>
    </xf>
    <xf numFmtId="0" fontId="72" fillId="2" borderId="0" xfId="0" applyFont="1" applyFill="1" applyAlignment="1">
      <alignment horizontal="center" wrapText="1"/>
    </xf>
    <xf numFmtId="0" fontId="72" fillId="2" borderId="24" xfId="0" applyFont="1" applyFill="1" applyBorder="1" applyAlignment="1">
      <alignment horizontal="center" vertical="center" wrapText="1"/>
    </xf>
    <xf numFmtId="0" fontId="72" fillId="2" borderId="27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horizontal="center" vertical="center" wrapText="1"/>
    </xf>
    <xf numFmtId="0" fontId="72" fillId="2" borderId="26" xfId="0" applyFont="1" applyFill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2" fillId="0" borderId="27" xfId="0" applyFont="1" applyBorder="1" applyAlignment="1">
      <alignment horizontal="center" vertical="center"/>
    </xf>
    <xf numFmtId="0" fontId="72" fillId="0" borderId="26" xfId="0" applyFont="1" applyBorder="1" applyAlignment="1">
      <alignment horizontal="center" vertical="center"/>
    </xf>
    <xf numFmtId="0" fontId="72" fillId="0" borderId="27" xfId="0" applyFont="1" applyBorder="1" applyAlignment="1">
      <alignment horizontal="center" vertical="center" wrapText="1"/>
    </xf>
    <xf numFmtId="0" fontId="72" fillId="0" borderId="28" xfId="0" applyFont="1" applyBorder="1" applyAlignment="1">
      <alignment horizontal="center" vertical="center" wrapText="1"/>
    </xf>
    <xf numFmtId="0" fontId="72" fillId="0" borderId="26" xfId="0" applyFont="1" applyBorder="1" applyAlignment="1">
      <alignment horizontal="center" vertical="center" wrapText="1"/>
    </xf>
    <xf numFmtId="0" fontId="72" fillId="0" borderId="0" xfId="0" applyFont="1" applyAlignment="1">
      <alignment horizontal="center"/>
    </xf>
    <xf numFmtId="49" fontId="72" fillId="2" borderId="24" xfId="0" applyNumberFormat="1" applyFont="1" applyFill="1" applyBorder="1" applyAlignment="1">
      <alignment horizontal="center" vertical="center" wrapText="1"/>
    </xf>
    <xf numFmtId="0" fontId="72" fillId="2" borderId="0" xfId="8" applyFont="1" applyFill="1" applyAlignment="1">
      <alignment horizontal="right" vertical="center" wrapText="1"/>
    </xf>
    <xf numFmtId="0" fontId="72" fillId="2" borderId="0" xfId="8" applyFont="1" applyFill="1" applyAlignment="1">
      <alignment horizontal="center" vertical="center" wrapText="1"/>
    </xf>
    <xf numFmtId="0" fontId="72" fillId="2" borderId="24" xfId="0" applyFont="1" applyFill="1" applyBorder="1" applyAlignment="1">
      <alignment horizontal="center" vertical="top" wrapText="1"/>
    </xf>
    <xf numFmtId="0" fontId="72" fillId="2" borderId="24" xfId="266" applyFont="1" applyFill="1" applyBorder="1" applyAlignment="1">
      <alignment horizontal="center" vertical="center" wrapText="1"/>
    </xf>
    <xf numFmtId="168" fontId="72" fillId="2" borderId="24" xfId="266" applyNumberFormat="1" applyFont="1" applyFill="1" applyBorder="1" applyAlignment="1">
      <alignment horizontal="center" vertical="center" wrapText="1"/>
    </xf>
    <xf numFmtId="0" fontId="72" fillId="0" borderId="0" xfId="8" applyFont="1" applyAlignment="1">
      <alignment horizontal="right" vertical="center" wrapText="1"/>
    </xf>
    <xf numFmtId="0" fontId="72" fillId="0" borderId="0" xfId="8" applyFont="1" applyAlignment="1">
      <alignment horizontal="center" vertical="center" wrapText="1"/>
    </xf>
    <xf numFmtId="0" fontId="72" fillId="0" borderId="32" xfId="0" applyFont="1" applyBorder="1" applyAlignment="1">
      <alignment horizontal="center" vertical="top" wrapText="1"/>
    </xf>
    <xf numFmtId="0" fontId="72" fillId="0" borderId="31" xfId="0" applyFont="1" applyBorder="1" applyAlignment="1">
      <alignment horizontal="center" vertical="top" wrapText="1"/>
    </xf>
    <xf numFmtId="0" fontId="72" fillId="0" borderId="34" xfId="0" applyFont="1" applyBorder="1" applyAlignment="1">
      <alignment horizontal="center" vertical="top" wrapText="1"/>
    </xf>
    <xf numFmtId="0" fontId="72" fillId="0" borderId="35" xfId="0" applyFont="1" applyBorder="1" applyAlignment="1">
      <alignment horizontal="center" vertical="top" wrapText="1"/>
    </xf>
    <xf numFmtId="0" fontId="72" fillId="0" borderId="33" xfId="0" applyFont="1" applyBorder="1" applyAlignment="1">
      <alignment horizontal="center" vertical="top" wrapText="1"/>
    </xf>
    <xf numFmtId="0" fontId="72" fillId="0" borderId="29" xfId="0" applyFont="1" applyBorder="1" applyAlignment="1">
      <alignment horizontal="center" vertical="top" wrapText="1"/>
    </xf>
    <xf numFmtId="0" fontId="72" fillId="0" borderId="25" xfId="0" applyFont="1" applyBorder="1" applyAlignment="1">
      <alignment horizontal="center" vertical="top" wrapText="1"/>
    </xf>
    <xf numFmtId="0" fontId="72" fillId="0" borderId="3" xfId="0" applyFont="1" applyBorder="1" applyAlignment="1">
      <alignment horizontal="center" vertical="top" wrapText="1"/>
    </xf>
    <xf numFmtId="0" fontId="72" fillId="0" borderId="27" xfId="0" applyFont="1" applyBorder="1" applyAlignment="1">
      <alignment horizontal="center" vertical="top" wrapText="1"/>
    </xf>
    <xf numFmtId="0" fontId="72" fillId="0" borderId="26" xfId="0" applyFont="1" applyBorder="1" applyAlignment="1">
      <alignment horizontal="center" vertical="top" wrapText="1"/>
    </xf>
    <xf numFmtId="0" fontId="73" fillId="2" borderId="24" xfId="0" applyFont="1" applyFill="1" applyBorder="1" applyAlignment="1">
      <alignment horizontal="left" vertical="top" wrapText="1"/>
    </xf>
    <xf numFmtId="167" fontId="72" fillId="2" borderId="27" xfId="263" applyNumberFormat="1" applyFont="1" applyFill="1" applyBorder="1" applyAlignment="1">
      <alignment horizontal="center" vertical="center" wrapText="1"/>
    </xf>
    <xf numFmtId="167" fontId="72" fillId="2" borderId="28" xfId="263" applyNumberFormat="1" applyFont="1" applyFill="1" applyBorder="1" applyAlignment="1">
      <alignment horizontal="center" vertical="center" wrapText="1"/>
    </xf>
    <xf numFmtId="167" fontId="72" fillId="2" borderId="26" xfId="263" applyNumberFormat="1" applyFont="1" applyFill="1" applyBorder="1" applyAlignment="1">
      <alignment horizontal="center" vertical="center" wrapText="1"/>
    </xf>
    <xf numFmtId="0" fontId="72" fillId="2" borderId="27" xfId="1" applyFont="1" applyFill="1" applyBorder="1" applyAlignment="1">
      <alignment horizontal="center" vertical="top" wrapText="1"/>
    </xf>
    <xf numFmtId="0" fontId="72" fillId="2" borderId="26" xfId="1" applyFont="1" applyFill="1" applyBorder="1" applyAlignment="1">
      <alignment horizontal="center" vertical="top" wrapText="1"/>
    </xf>
    <xf numFmtId="0" fontId="72" fillId="2" borderId="27" xfId="1" applyFont="1" applyFill="1" applyBorder="1" applyAlignment="1">
      <alignment horizontal="center" wrapText="1"/>
    </xf>
    <xf numFmtId="0" fontId="72" fillId="2" borderId="26" xfId="1" applyFont="1" applyFill="1" applyBorder="1" applyAlignment="1">
      <alignment horizontal="center" wrapText="1"/>
    </xf>
    <xf numFmtId="0" fontId="72" fillId="2" borderId="27" xfId="1" applyFont="1" applyFill="1" applyBorder="1" applyAlignment="1">
      <alignment horizontal="left" wrapText="1"/>
    </xf>
    <xf numFmtId="0" fontId="72" fillId="2" borderId="26" xfId="1" applyFont="1" applyFill="1" applyBorder="1" applyAlignment="1">
      <alignment horizontal="left" wrapText="1"/>
    </xf>
    <xf numFmtId="167" fontId="72" fillId="2" borderId="24" xfId="263" applyNumberFormat="1" applyFont="1" applyFill="1" applyBorder="1" applyAlignment="1">
      <alignment horizontal="center" vertical="center" wrapText="1"/>
    </xf>
    <xf numFmtId="0" fontId="73" fillId="2" borderId="27" xfId="1" applyFont="1" applyFill="1" applyBorder="1" applyAlignment="1">
      <alignment horizontal="left" vertical="top" wrapText="1"/>
    </xf>
    <xf numFmtId="0" fontId="73" fillId="2" borderId="26" xfId="1" applyFont="1" applyFill="1" applyBorder="1" applyAlignment="1">
      <alignment horizontal="left" vertical="top" wrapText="1"/>
    </xf>
    <xf numFmtId="0" fontId="72" fillId="2" borderId="4" xfId="0" applyFont="1" applyFill="1" applyBorder="1" applyAlignment="1">
      <alignment horizontal="left" vertical="center" wrapText="1"/>
    </xf>
    <xf numFmtId="0" fontId="72" fillId="2" borderId="5" xfId="0" applyFont="1" applyFill="1" applyBorder="1" applyAlignment="1">
      <alignment horizontal="left" vertical="center" wrapText="1"/>
    </xf>
    <xf numFmtId="0" fontId="73" fillId="2" borderId="27" xfId="1" applyFont="1" applyFill="1" applyBorder="1" applyAlignment="1">
      <alignment horizontal="left" vertical="center" wrapText="1"/>
    </xf>
    <xf numFmtId="0" fontId="73" fillId="2" borderId="26" xfId="1" applyFont="1" applyFill="1" applyBorder="1" applyAlignment="1">
      <alignment horizontal="left" vertical="center" wrapText="1"/>
    </xf>
    <xf numFmtId="0" fontId="84" fillId="0" borderId="24" xfId="0" applyFont="1" applyBorder="1" applyAlignment="1">
      <alignment horizontal="left" vertical="top" wrapText="1"/>
    </xf>
    <xf numFmtId="0" fontId="72" fillId="2" borderId="0" xfId="1" applyFont="1" applyFill="1" applyAlignment="1">
      <alignment horizontal="center" wrapText="1"/>
    </xf>
    <xf numFmtId="0" fontId="69" fillId="2" borderId="0" xfId="0" applyFont="1" applyFill="1" applyAlignment="1">
      <alignment horizontal="center" vertical="top"/>
    </xf>
    <xf numFmtId="0" fontId="72" fillId="2" borderId="27" xfId="0" applyFont="1" applyFill="1" applyBorder="1" applyAlignment="1">
      <alignment horizontal="left" vertical="center"/>
    </xf>
    <xf numFmtId="0" fontId="72" fillId="2" borderId="26" xfId="0" applyFont="1" applyFill="1" applyBorder="1" applyAlignment="1">
      <alignment horizontal="left" vertical="center"/>
    </xf>
    <xf numFmtId="0" fontId="69" fillId="0" borderId="24" xfId="0" applyFont="1" applyBorder="1" applyAlignment="1">
      <alignment vertical="center" wrapText="1"/>
    </xf>
    <xf numFmtId="0" fontId="72" fillId="0" borderId="24" xfId="0" applyFont="1" applyBorder="1" applyAlignment="1">
      <alignment vertical="center" wrapText="1"/>
    </xf>
    <xf numFmtId="0" fontId="72" fillId="0" borderId="27" xfId="0" applyFont="1" applyBorder="1" applyAlignment="1">
      <alignment vertical="center" wrapText="1"/>
    </xf>
    <xf numFmtId="0" fontId="72" fillId="0" borderId="28" xfId="0" applyFont="1" applyBorder="1" applyAlignment="1">
      <alignment vertical="center" wrapText="1"/>
    </xf>
    <xf numFmtId="0" fontId="72" fillId="0" borderId="26" xfId="0" applyFont="1" applyBorder="1" applyAlignment="1">
      <alignment vertical="center" wrapText="1"/>
    </xf>
    <xf numFmtId="0" fontId="72" fillId="0" borderId="0" xfId="264" applyFont="1" applyAlignment="1">
      <alignment horizontal="center" vertical="center" wrapText="1"/>
    </xf>
    <xf numFmtId="0" fontId="72" fillId="0" borderId="24" xfId="264" applyFont="1" applyBorder="1" applyAlignment="1">
      <alignment horizontal="right" vertical="center" wrapText="1"/>
    </xf>
    <xf numFmtId="0" fontId="72" fillId="0" borderId="24" xfId="264" applyFont="1" applyBorder="1" applyAlignment="1">
      <alignment horizontal="center" vertical="center" wrapText="1"/>
    </xf>
    <xf numFmtId="167" fontId="72" fillId="0" borderId="24" xfId="218" applyNumberFormat="1" applyFont="1" applyFill="1" applyBorder="1" applyAlignment="1">
      <alignment horizontal="center" vertical="center" wrapText="1"/>
    </xf>
    <xf numFmtId="0" fontId="72" fillId="0" borderId="27" xfId="265" applyFont="1" applyFill="1" applyBorder="1" applyAlignment="1">
      <alignment horizontal="left" vertical="center"/>
    </xf>
    <xf numFmtId="0" fontId="72" fillId="0" borderId="28" xfId="265" applyFont="1" applyFill="1" applyBorder="1" applyAlignment="1">
      <alignment horizontal="left" vertical="center"/>
    </xf>
    <xf numFmtId="0" fontId="72" fillId="0" borderId="26" xfId="265" applyFont="1" applyFill="1" applyBorder="1" applyAlignment="1">
      <alignment horizontal="left" vertical="center"/>
    </xf>
    <xf numFmtId="0" fontId="69" fillId="2" borderId="24" xfId="0" applyFont="1" applyFill="1" applyBorder="1" applyAlignment="1">
      <alignment horizontal="left" vertical="center" wrapText="1"/>
    </xf>
    <xf numFmtId="0" fontId="73" fillId="2" borderId="24" xfId="0" applyFont="1" applyFill="1" applyBorder="1" applyAlignment="1">
      <alignment horizontal="center" vertical="center" wrapText="1"/>
    </xf>
    <xf numFmtId="0" fontId="71" fillId="2" borderId="24" xfId="0" applyFont="1" applyFill="1" applyBorder="1" applyAlignment="1">
      <alignment horizontal="left" vertical="center" wrapText="1"/>
    </xf>
  </cellXfs>
  <cellStyles count="1042">
    <cellStyle name="_artabyuje" xfId="267"/>
    <cellStyle name="_artabyuje_3.Havelvacner_N1_12 23.01.2018" xfId="268"/>
    <cellStyle name="20% - Accent1" xfId="29" builtinId="30" customBuiltin="1"/>
    <cellStyle name="20% - Accent1 2" xfId="69"/>
    <cellStyle name="20% - Accent1 2 2" xfId="108"/>
    <cellStyle name="20% - Accent1 2 2 2" xfId="269"/>
    <cellStyle name="20% - Accent1 2 2 2 2" xfId="270"/>
    <cellStyle name="20% - Accent1 2 2 2 2 2" xfId="271"/>
    <cellStyle name="20% - Accent1 2 2 2 2 3" xfId="272"/>
    <cellStyle name="20% - Accent1 2 2 2 3" xfId="273"/>
    <cellStyle name="20% - Accent1 2 2 2 3 2" xfId="274"/>
    <cellStyle name="20% - Accent1 2 2 2 3 3" xfId="275"/>
    <cellStyle name="20% - Accent1 2 2 2 4" xfId="276"/>
    <cellStyle name="20% - Accent1 2 2 2 5" xfId="277"/>
    <cellStyle name="20% - Accent1 2 2 3" xfId="278"/>
    <cellStyle name="20% - Accent1 2 2 3 2" xfId="279"/>
    <cellStyle name="20% - Accent1 2 2 3 3" xfId="280"/>
    <cellStyle name="20% - Accent1 2 2 4" xfId="281"/>
    <cellStyle name="20% - Accent1 2 2 4 2" xfId="282"/>
    <cellStyle name="20% - Accent1 2 2 4 3" xfId="283"/>
    <cellStyle name="20% - Accent1 2 3" xfId="284"/>
    <cellStyle name="20% - Accent1 2 3 2" xfId="285"/>
    <cellStyle name="20% - Accent1 2 3 2 2" xfId="286"/>
    <cellStyle name="20% - Accent1 2 3 2 3" xfId="287"/>
    <cellStyle name="20% - Accent1 2 3 3" xfId="288"/>
    <cellStyle name="20% - Accent1 2 3 3 2" xfId="289"/>
    <cellStyle name="20% - Accent1 2 3 3 3" xfId="290"/>
    <cellStyle name="20% - Accent1 2 3 4" xfId="291"/>
    <cellStyle name="20% - Accent1 2 3 5" xfId="292"/>
    <cellStyle name="20% - Accent1 2 4" xfId="293"/>
    <cellStyle name="20% - Accent1 2 4 2" xfId="294"/>
    <cellStyle name="20% - Accent1 2 4 2 2" xfId="295"/>
    <cellStyle name="20% - Accent1 2 4 2 3" xfId="296"/>
    <cellStyle name="20% - Accent1 2 4 3" xfId="297"/>
    <cellStyle name="20% - Accent1 2 4 3 2" xfId="298"/>
    <cellStyle name="20% - Accent1 2 4 3 3" xfId="299"/>
    <cellStyle name="20% - Accent1 2 4 4" xfId="300"/>
    <cellStyle name="20% - Accent1 2 4 5" xfId="301"/>
    <cellStyle name="20% - Accent1 2 5" xfId="302"/>
    <cellStyle name="20% - Accent1 2 5 2" xfId="303"/>
    <cellStyle name="20% - Accent1 2 5 3" xfId="304"/>
    <cellStyle name="20% - Accent1 2 6" xfId="305"/>
    <cellStyle name="20% - Accent1 2 6 2" xfId="306"/>
    <cellStyle name="20% - Accent1 2 6 3" xfId="307"/>
    <cellStyle name="20% - Accent1 3" xfId="167"/>
    <cellStyle name="20% - Accent1 3 2" xfId="308"/>
    <cellStyle name="20% - Accent1 3 3" xfId="309"/>
    <cellStyle name="20% - Accent1 4" xfId="191"/>
    <cellStyle name="20% - Accent2" xfId="33" builtinId="34" customBuiltin="1"/>
    <cellStyle name="20% - Accent2 2" xfId="72"/>
    <cellStyle name="20% - Accent2 2 2" xfId="109"/>
    <cellStyle name="20% - Accent2 2 2 2" xfId="310"/>
    <cellStyle name="20% - Accent2 2 2 2 2" xfId="311"/>
    <cellStyle name="20% - Accent2 2 2 2 2 2" xfId="312"/>
    <cellStyle name="20% - Accent2 2 2 2 2 3" xfId="313"/>
    <cellStyle name="20% - Accent2 2 2 2 3" xfId="314"/>
    <cellStyle name="20% - Accent2 2 2 2 3 2" xfId="315"/>
    <cellStyle name="20% - Accent2 2 2 2 3 3" xfId="316"/>
    <cellStyle name="20% - Accent2 2 2 2 4" xfId="317"/>
    <cellStyle name="20% - Accent2 2 2 2 5" xfId="318"/>
    <cellStyle name="20% - Accent2 2 2 3" xfId="319"/>
    <cellStyle name="20% - Accent2 2 2 3 2" xfId="320"/>
    <cellStyle name="20% - Accent2 2 2 3 3" xfId="321"/>
    <cellStyle name="20% - Accent2 2 2 4" xfId="322"/>
    <cellStyle name="20% - Accent2 2 2 4 2" xfId="323"/>
    <cellStyle name="20% - Accent2 2 2 4 3" xfId="324"/>
    <cellStyle name="20% - Accent2 2 3" xfId="325"/>
    <cellStyle name="20% - Accent2 2 3 2" xfId="326"/>
    <cellStyle name="20% - Accent2 2 3 2 2" xfId="327"/>
    <cellStyle name="20% - Accent2 2 3 2 3" xfId="328"/>
    <cellStyle name="20% - Accent2 2 3 3" xfId="329"/>
    <cellStyle name="20% - Accent2 2 3 3 2" xfId="330"/>
    <cellStyle name="20% - Accent2 2 3 3 3" xfId="331"/>
    <cellStyle name="20% - Accent2 2 3 4" xfId="332"/>
    <cellStyle name="20% - Accent2 2 3 5" xfId="333"/>
    <cellStyle name="20% - Accent2 2 4" xfId="334"/>
    <cellStyle name="20% - Accent2 2 4 2" xfId="335"/>
    <cellStyle name="20% - Accent2 2 4 2 2" xfId="336"/>
    <cellStyle name="20% - Accent2 2 4 2 3" xfId="337"/>
    <cellStyle name="20% - Accent2 2 4 3" xfId="338"/>
    <cellStyle name="20% - Accent2 2 4 3 2" xfId="339"/>
    <cellStyle name="20% - Accent2 2 4 3 3" xfId="340"/>
    <cellStyle name="20% - Accent2 2 4 4" xfId="341"/>
    <cellStyle name="20% - Accent2 2 4 5" xfId="342"/>
    <cellStyle name="20% - Accent2 2 5" xfId="343"/>
    <cellStyle name="20% - Accent2 2 5 2" xfId="344"/>
    <cellStyle name="20% - Accent2 2 5 3" xfId="345"/>
    <cellStyle name="20% - Accent2 2 6" xfId="346"/>
    <cellStyle name="20% - Accent2 2 6 2" xfId="347"/>
    <cellStyle name="20% - Accent2 2 6 3" xfId="348"/>
    <cellStyle name="20% - Accent2 3" xfId="169"/>
    <cellStyle name="20% - Accent2 3 2" xfId="349"/>
    <cellStyle name="20% - Accent2 3 3" xfId="350"/>
    <cellStyle name="20% - Accent2 4" xfId="193"/>
    <cellStyle name="20% - Accent3" xfId="37" builtinId="38" customBuiltin="1"/>
    <cellStyle name="20% - Accent3 2" xfId="71"/>
    <cellStyle name="20% - Accent3 2 2" xfId="110"/>
    <cellStyle name="20% - Accent3 2 2 2" xfId="351"/>
    <cellStyle name="20% - Accent3 2 2 2 2" xfId="352"/>
    <cellStyle name="20% - Accent3 2 2 2 2 2" xfId="353"/>
    <cellStyle name="20% - Accent3 2 2 2 2 3" xfId="354"/>
    <cellStyle name="20% - Accent3 2 2 2 3" xfId="355"/>
    <cellStyle name="20% - Accent3 2 2 2 3 2" xfId="356"/>
    <cellStyle name="20% - Accent3 2 2 2 3 3" xfId="357"/>
    <cellStyle name="20% - Accent3 2 2 2 4" xfId="358"/>
    <cellStyle name="20% - Accent3 2 2 2 5" xfId="359"/>
    <cellStyle name="20% - Accent3 2 2 3" xfId="360"/>
    <cellStyle name="20% - Accent3 2 2 3 2" xfId="361"/>
    <cellStyle name="20% - Accent3 2 2 3 3" xfId="362"/>
    <cellStyle name="20% - Accent3 2 2 4" xfId="363"/>
    <cellStyle name="20% - Accent3 2 2 4 2" xfId="364"/>
    <cellStyle name="20% - Accent3 2 2 4 3" xfId="365"/>
    <cellStyle name="20% - Accent3 2 3" xfId="366"/>
    <cellStyle name="20% - Accent3 2 3 2" xfId="367"/>
    <cellStyle name="20% - Accent3 2 3 2 2" xfId="368"/>
    <cellStyle name="20% - Accent3 2 3 2 3" xfId="369"/>
    <cellStyle name="20% - Accent3 2 3 3" xfId="370"/>
    <cellStyle name="20% - Accent3 2 3 3 2" xfId="371"/>
    <cellStyle name="20% - Accent3 2 3 3 3" xfId="372"/>
    <cellStyle name="20% - Accent3 2 3 4" xfId="373"/>
    <cellStyle name="20% - Accent3 2 3 5" xfId="374"/>
    <cellStyle name="20% - Accent3 2 4" xfId="375"/>
    <cellStyle name="20% - Accent3 2 4 2" xfId="376"/>
    <cellStyle name="20% - Accent3 2 4 2 2" xfId="377"/>
    <cellStyle name="20% - Accent3 2 4 2 3" xfId="378"/>
    <cellStyle name="20% - Accent3 2 4 3" xfId="379"/>
    <cellStyle name="20% - Accent3 2 4 3 2" xfId="380"/>
    <cellStyle name="20% - Accent3 2 4 3 3" xfId="381"/>
    <cellStyle name="20% - Accent3 2 4 4" xfId="382"/>
    <cellStyle name="20% - Accent3 2 4 5" xfId="383"/>
    <cellStyle name="20% - Accent3 2 5" xfId="384"/>
    <cellStyle name="20% - Accent3 2 5 2" xfId="385"/>
    <cellStyle name="20% - Accent3 2 5 3" xfId="386"/>
    <cellStyle name="20% - Accent3 2 6" xfId="387"/>
    <cellStyle name="20% - Accent3 2 6 2" xfId="388"/>
    <cellStyle name="20% - Accent3 2 6 3" xfId="389"/>
    <cellStyle name="20% - Accent3 3" xfId="171"/>
    <cellStyle name="20% - Accent3 3 2" xfId="390"/>
    <cellStyle name="20% - Accent3 3 3" xfId="391"/>
    <cellStyle name="20% - Accent3 4" xfId="195"/>
    <cellStyle name="20% - Accent4" xfId="41" builtinId="42" customBuiltin="1"/>
    <cellStyle name="20% - Accent4 2" xfId="88"/>
    <cellStyle name="20% - Accent4 2 2" xfId="111"/>
    <cellStyle name="20% - Accent4 2 2 2" xfId="392"/>
    <cellStyle name="20% - Accent4 2 2 2 2" xfId="393"/>
    <cellStyle name="20% - Accent4 2 2 2 2 2" xfId="394"/>
    <cellStyle name="20% - Accent4 2 2 2 2 3" xfId="395"/>
    <cellStyle name="20% - Accent4 2 2 2 3" xfId="396"/>
    <cellStyle name="20% - Accent4 2 2 2 3 2" xfId="397"/>
    <cellStyle name="20% - Accent4 2 2 2 3 3" xfId="398"/>
    <cellStyle name="20% - Accent4 2 2 2 4" xfId="399"/>
    <cellStyle name="20% - Accent4 2 2 2 5" xfId="400"/>
    <cellStyle name="20% - Accent4 2 2 3" xfId="401"/>
    <cellStyle name="20% - Accent4 2 2 3 2" xfId="402"/>
    <cellStyle name="20% - Accent4 2 2 3 3" xfId="403"/>
    <cellStyle name="20% - Accent4 2 2 4" xfId="404"/>
    <cellStyle name="20% - Accent4 2 2 4 2" xfId="405"/>
    <cellStyle name="20% - Accent4 2 2 4 3" xfId="406"/>
    <cellStyle name="20% - Accent4 2 3" xfId="407"/>
    <cellStyle name="20% - Accent4 2 3 2" xfId="408"/>
    <cellStyle name="20% - Accent4 2 3 2 2" xfId="409"/>
    <cellStyle name="20% - Accent4 2 3 2 3" xfId="410"/>
    <cellStyle name="20% - Accent4 2 3 3" xfId="411"/>
    <cellStyle name="20% - Accent4 2 3 3 2" xfId="412"/>
    <cellStyle name="20% - Accent4 2 3 3 3" xfId="413"/>
    <cellStyle name="20% - Accent4 2 3 4" xfId="414"/>
    <cellStyle name="20% - Accent4 2 3 5" xfId="415"/>
    <cellStyle name="20% - Accent4 2 4" xfId="416"/>
    <cellStyle name="20% - Accent4 2 4 2" xfId="417"/>
    <cellStyle name="20% - Accent4 2 4 2 2" xfId="418"/>
    <cellStyle name="20% - Accent4 2 4 2 3" xfId="419"/>
    <cellStyle name="20% - Accent4 2 4 3" xfId="420"/>
    <cellStyle name="20% - Accent4 2 4 3 2" xfId="421"/>
    <cellStyle name="20% - Accent4 2 4 3 3" xfId="422"/>
    <cellStyle name="20% - Accent4 2 4 4" xfId="423"/>
    <cellStyle name="20% - Accent4 2 4 5" xfId="424"/>
    <cellStyle name="20% - Accent4 2 5" xfId="425"/>
    <cellStyle name="20% - Accent4 2 5 2" xfId="426"/>
    <cellStyle name="20% - Accent4 2 5 3" xfId="427"/>
    <cellStyle name="20% - Accent4 2 6" xfId="428"/>
    <cellStyle name="20% - Accent4 2 6 2" xfId="429"/>
    <cellStyle name="20% - Accent4 2 6 3" xfId="430"/>
    <cellStyle name="20% - Accent4 3" xfId="173"/>
    <cellStyle name="20% - Accent4 3 2" xfId="431"/>
    <cellStyle name="20% - Accent4 3 3" xfId="432"/>
    <cellStyle name="20% - Accent4 4" xfId="197"/>
    <cellStyle name="20% - Accent5" xfId="45" builtinId="46" customBuiltin="1"/>
    <cellStyle name="20% - Accent5 2" xfId="91"/>
    <cellStyle name="20% - Accent5 2 2" xfId="112"/>
    <cellStyle name="20% - Accent5 2 2 2" xfId="433"/>
    <cellStyle name="20% - Accent5 2 2 2 2" xfId="434"/>
    <cellStyle name="20% - Accent5 2 2 2 2 2" xfId="435"/>
    <cellStyle name="20% - Accent5 2 2 2 2 3" xfId="436"/>
    <cellStyle name="20% - Accent5 2 2 2 3" xfId="437"/>
    <cellStyle name="20% - Accent5 2 2 2 3 2" xfId="438"/>
    <cellStyle name="20% - Accent5 2 2 2 3 3" xfId="439"/>
    <cellStyle name="20% - Accent5 2 2 2 4" xfId="440"/>
    <cellStyle name="20% - Accent5 2 2 2 5" xfId="441"/>
    <cellStyle name="20% - Accent5 2 2 3" xfId="442"/>
    <cellStyle name="20% - Accent5 2 2 3 2" xfId="443"/>
    <cellStyle name="20% - Accent5 2 2 3 3" xfId="444"/>
    <cellStyle name="20% - Accent5 2 2 4" xfId="445"/>
    <cellStyle name="20% - Accent5 2 2 4 2" xfId="446"/>
    <cellStyle name="20% - Accent5 2 2 4 3" xfId="447"/>
    <cellStyle name="20% - Accent5 2 3" xfId="448"/>
    <cellStyle name="20% - Accent5 2 3 2" xfId="449"/>
    <cellStyle name="20% - Accent5 2 3 2 2" xfId="450"/>
    <cellStyle name="20% - Accent5 2 3 2 3" xfId="451"/>
    <cellStyle name="20% - Accent5 2 3 3" xfId="452"/>
    <cellStyle name="20% - Accent5 2 3 3 2" xfId="453"/>
    <cellStyle name="20% - Accent5 2 3 3 3" xfId="454"/>
    <cellStyle name="20% - Accent5 2 3 4" xfId="455"/>
    <cellStyle name="20% - Accent5 2 3 5" xfId="456"/>
    <cellStyle name="20% - Accent5 2 4" xfId="457"/>
    <cellStyle name="20% - Accent5 2 4 2" xfId="458"/>
    <cellStyle name="20% - Accent5 2 4 2 2" xfId="459"/>
    <cellStyle name="20% - Accent5 2 4 2 3" xfId="460"/>
    <cellStyle name="20% - Accent5 2 4 3" xfId="461"/>
    <cellStyle name="20% - Accent5 2 4 3 2" xfId="462"/>
    <cellStyle name="20% - Accent5 2 4 3 3" xfId="463"/>
    <cellStyle name="20% - Accent5 2 4 4" xfId="464"/>
    <cellStyle name="20% - Accent5 2 4 5" xfId="465"/>
    <cellStyle name="20% - Accent5 2 5" xfId="466"/>
    <cellStyle name="20% - Accent5 2 5 2" xfId="467"/>
    <cellStyle name="20% - Accent5 2 5 3" xfId="468"/>
    <cellStyle name="20% - Accent5 2 6" xfId="469"/>
    <cellStyle name="20% - Accent5 2 6 2" xfId="470"/>
    <cellStyle name="20% - Accent5 2 6 3" xfId="471"/>
    <cellStyle name="20% - Accent5 3" xfId="175"/>
    <cellStyle name="20% - Accent5 3 2" xfId="472"/>
    <cellStyle name="20% - Accent5 3 3" xfId="473"/>
    <cellStyle name="20% - Accent5 4" xfId="199"/>
    <cellStyle name="20% - Accent6" xfId="49" builtinId="50" customBuiltin="1"/>
    <cellStyle name="20% - Accent6 2" xfId="59"/>
    <cellStyle name="20% - Accent6 2 2" xfId="113"/>
    <cellStyle name="20% - Accent6 2 2 2" xfId="474"/>
    <cellStyle name="20% - Accent6 2 2 2 2" xfId="475"/>
    <cellStyle name="20% - Accent6 2 2 2 2 2" xfId="476"/>
    <cellStyle name="20% - Accent6 2 2 2 2 3" xfId="477"/>
    <cellStyle name="20% - Accent6 2 2 2 3" xfId="478"/>
    <cellStyle name="20% - Accent6 2 2 2 3 2" xfId="479"/>
    <cellStyle name="20% - Accent6 2 2 2 3 3" xfId="480"/>
    <cellStyle name="20% - Accent6 2 2 2 4" xfId="481"/>
    <cellStyle name="20% - Accent6 2 2 2 5" xfId="482"/>
    <cellStyle name="20% - Accent6 2 2 3" xfId="483"/>
    <cellStyle name="20% - Accent6 2 2 3 2" xfId="484"/>
    <cellStyle name="20% - Accent6 2 2 3 3" xfId="485"/>
    <cellStyle name="20% - Accent6 2 2 4" xfId="486"/>
    <cellStyle name="20% - Accent6 2 2 4 2" xfId="487"/>
    <cellStyle name="20% - Accent6 2 2 4 3" xfId="488"/>
    <cellStyle name="20% - Accent6 2 3" xfId="489"/>
    <cellStyle name="20% - Accent6 2 3 2" xfId="490"/>
    <cellStyle name="20% - Accent6 2 3 2 2" xfId="491"/>
    <cellStyle name="20% - Accent6 2 3 2 3" xfId="492"/>
    <cellStyle name="20% - Accent6 2 3 3" xfId="493"/>
    <cellStyle name="20% - Accent6 2 3 3 2" xfId="494"/>
    <cellStyle name="20% - Accent6 2 3 3 3" xfId="495"/>
    <cellStyle name="20% - Accent6 2 3 4" xfId="496"/>
    <cellStyle name="20% - Accent6 2 3 5" xfId="497"/>
    <cellStyle name="20% - Accent6 2 4" xfId="498"/>
    <cellStyle name="20% - Accent6 2 4 2" xfId="499"/>
    <cellStyle name="20% - Accent6 2 4 2 2" xfId="500"/>
    <cellStyle name="20% - Accent6 2 4 2 3" xfId="501"/>
    <cellStyle name="20% - Accent6 2 4 3" xfId="502"/>
    <cellStyle name="20% - Accent6 2 4 3 2" xfId="503"/>
    <cellStyle name="20% - Accent6 2 4 3 3" xfId="504"/>
    <cellStyle name="20% - Accent6 2 4 4" xfId="505"/>
    <cellStyle name="20% - Accent6 2 4 5" xfId="506"/>
    <cellStyle name="20% - Accent6 2 5" xfId="507"/>
    <cellStyle name="20% - Accent6 2 5 2" xfId="508"/>
    <cellStyle name="20% - Accent6 2 5 3" xfId="509"/>
    <cellStyle name="20% - Accent6 2 6" xfId="510"/>
    <cellStyle name="20% - Accent6 2 6 2" xfId="511"/>
    <cellStyle name="20% - Accent6 2 6 3" xfId="512"/>
    <cellStyle name="20% - Accent6 3" xfId="177"/>
    <cellStyle name="20% - Accent6 3 2" xfId="513"/>
    <cellStyle name="20% - Accent6 3 3" xfId="514"/>
    <cellStyle name="20% - Accent6 4" xfId="201"/>
    <cellStyle name="20% - Акцент1 2" xfId="223"/>
    <cellStyle name="20% — акцент1 2" xfId="515"/>
    <cellStyle name="20% - Акцент2 2" xfId="225"/>
    <cellStyle name="20% — акцент2 2" xfId="516"/>
    <cellStyle name="20% - Акцент3 2" xfId="227"/>
    <cellStyle name="20% — акцент3 2" xfId="517"/>
    <cellStyle name="20% - Акцент4 2" xfId="229"/>
    <cellStyle name="20% — акцент4 2" xfId="518"/>
    <cellStyle name="20% - Акцент5 2" xfId="231"/>
    <cellStyle name="20% — акцент5 2" xfId="519"/>
    <cellStyle name="20% - Акцент6 2" xfId="233"/>
    <cellStyle name="20% — акцент6 2" xfId="520"/>
    <cellStyle name="40% - Accent1" xfId="30" builtinId="31" customBuiltin="1"/>
    <cellStyle name="40% - Accent1 2" xfId="93"/>
    <cellStyle name="40% - Accent1 2 2" xfId="114"/>
    <cellStyle name="40% - Accent1 2 2 2" xfId="521"/>
    <cellStyle name="40% - Accent1 2 2 2 2" xfId="522"/>
    <cellStyle name="40% - Accent1 2 2 2 2 2" xfId="523"/>
    <cellStyle name="40% - Accent1 2 2 2 2 3" xfId="524"/>
    <cellStyle name="40% - Accent1 2 2 2 3" xfId="525"/>
    <cellStyle name="40% - Accent1 2 2 2 3 2" xfId="526"/>
    <cellStyle name="40% - Accent1 2 2 2 3 3" xfId="527"/>
    <cellStyle name="40% - Accent1 2 2 2 4" xfId="528"/>
    <cellStyle name="40% - Accent1 2 2 2 5" xfId="529"/>
    <cellStyle name="40% - Accent1 2 2 3" xfId="530"/>
    <cellStyle name="40% - Accent1 2 2 3 2" xfId="531"/>
    <cellStyle name="40% - Accent1 2 2 3 3" xfId="532"/>
    <cellStyle name="40% - Accent1 2 2 4" xfId="533"/>
    <cellStyle name="40% - Accent1 2 2 4 2" xfId="534"/>
    <cellStyle name="40% - Accent1 2 2 4 3" xfId="535"/>
    <cellStyle name="40% - Accent1 2 3" xfId="536"/>
    <cellStyle name="40% - Accent1 2 3 2" xfId="537"/>
    <cellStyle name="40% - Accent1 2 3 2 2" xfId="538"/>
    <cellStyle name="40% - Accent1 2 3 2 3" xfId="539"/>
    <cellStyle name="40% - Accent1 2 3 3" xfId="540"/>
    <cellStyle name="40% - Accent1 2 3 3 2" xfId="541"/>
    <cellStyle name="40% - Accent1 2 3 3 3" xfId="542"/>
    <cellStyle name="40% - Accent1 2 3 4" xfId="543"/>
    <cellStyle name="40% - Accent1 2 3 5" xfId="544"/>
    <cellStyle name="40% - Accent1 2 4" xfId="545"/>
    <cellStyle name="40% - Accent1 2 4 2" xfId="546"/>
    <cellStyle name="40% - Accent1 2 4 2 2" xfId="547"/>
    <cellStyle name="40% - Accent1 2 4 2 3" xfId="548"/>
    <cellStyle name="40% - Accent1 2 4 3" xfId="549"/>
    <cellStyle name="40% - Accent1 2 4 3 2" xfId="550"/>
    <cellStyle name="40% - Accent1 2 4 3 3" xfId="551"/>
    <cellStyle name="40% - Accent1 2 4 4" xfId="552"/>
    <cellStyle name="40% - Accent1 2 4 5" xfId="553"/>
    <cellStyle name="40% - Accent1 2 5" xfId="554"/>
    <cellStyle name="40% - Accent1 2 5 2" xfId="555"/>
    <cellStyle name="40% - Accent1 2 5 3" xfId="556"/>
    <cellStyle name="40% - Accent1 2 6" xfId="557"/>
    <cellStyle name="40% - Accent1 2 6 2" xfId="558"/>
    <cellStyle name="40% - Accent1 2 6 3" xfId="559"/>
    <cellStyle name="40% - Accent1 3" xfId="168"/>
    <cellStyle name="40% - Accent1 3 2" xfId="560"/>
    <cellStyle name="40% - Accent1 3 3" xfId="561"/>
    <cellStyle name="40% - Accent1 4" xfId="192"/>
    <cellStyle name="40% - Accent2" xfId="34" builtinId="35" customBuiltin="1"/>
    <cellStyle name="40% - Accent2 2" xfId="61"/>
    <cellStyle name="40% - Accent2 2 2" xfId="115"/>
    <cellStyle name="40% - Accent2 2 2 2" xfId="562"/>
    <cellStyle name="40% - Accent2 2 2 2 2" xfId="563"/>
    <cellStyle name="40% - Accent2 2 2 2 2 2" xfId="564"/>
    <cellStyle name="40% - Accent2 2 2 2 2 3" xfId="565"/>
    <cellStyle name="40% - Accent2 2 2 2 3" xfId="566"/>
    <cellStyle name="40% - Accent2 2 2 2 3 2" xfId="567"/>
    <cellStyle name="40% - Accent2 2 2 2 3 3" xfId="568"/>
    <cellStyle name="40% - Accent2 2 2 2 4" xfId="569"/>
    <cellStyle name="40% - Accent2 2 2 2 5" xfId="570"/>
    <cellStyle name="40% - Accent2 2 2 3" xfId="571"/>
    <cellStyle name="40% - Accent2 2 2 3 2" xfId="572"/>
    <cellStyle name="40% - Accent2 2 2 3 3" xfId="573"/>
    <cellStyle name="40% - Accent2 2 2 4" xfId="574"/>
    <cellStyle name="40% - Accent2 2 2 4 2" xfId="575"/>
    <cellStyle name="40% - Accent2 2 2 4 3" xfId="576"/>
    <cellStyle name="40% - Accent2 2 3" xfId="577"/>
    <cellStyle name="40% - Accent2 2 3 2" xfId="578"/>
    <cellStyle name="40% - Accent2 2 3 2 2" xfId="579"/>
    <cellStyle name="40% - Accent2 2 3 2 3" xfId="580"/>
    <cellStyle name="40% - Accent2 2 3 3" xfId="581"/>
    <cellStyle name="40% - Accent2 2 3 3 2" xfId="582"/>
    <cellStyle name="40% - Accent2 2 3 3 3" xfId="583"/>
    <cellStyle name="40% - Accent2 2 3 4" xfId="584"/>
    <cellStyle name="40% - Accent2 2 3 5" xfId="585"/>
    <cellStyle name="40% - Accent2 2 4" xfId="586"/>
    <cellStyle name="40% - Accent2 2 4 2" xfId="587"/>
    <cellStyle name="40% - Accent2 2 4 2 2" xfId="588"/>
    <cellStyle name="40% - Accent2 2 4 2 3" xfId="589"/>
    <cellStyle name="40% - Accent2 2 4 3" xfId="590"/>
    <cellStyle name="40% - Accent2 2 4 3 2" xfId="591"/>
    <cellStyle name="40% - Accent2 2 4 3 3" xfId="592"/>
    <cellStyle name="40% - Accent2 2 4 4" xfId="593"/>
    <cellStyle name="40% - Accent2 2 4 5" xfId="594"/>
    <cellStyle name="40% - Accent2 2 5" xfId="595"/>
    <cellStyle name="40% - Accent2 2 5 2" xfId="596"/>
    <cellStyle name="40% - Accent2 2 5 3" xfId="597"/>
    <cellStyle name="40% - Accent2 2 6" xfId="598"/>
    <cellStyle name="40% - Accent2 2 6 2" xfId="599"/>
    <cellStyle name="40% - Accent2 2 6 3" xfId="600"/>
    <cellStyle name="40% - Accent2 3" xfId="170"/>
    <cellStyle name="40% - Accent2 3 2" xfId="601"/>
    <cellStyle name="40% - Accent2 3 3" xfId="602"/>
    <cellStyle name="40% - Accent2 4" xfId="194"/>
    <cellStyle name="40% - Accent3" xfId="38" builtinId="39" customBuiltin="1"/>
    <cellStyle name="40% - Accent3 2" xfId="87"/>
    <cellStyle name="40% - Accent3 2 2" xfId="116"/>
    <cellStyle name="40% - Accent3 2 2 2" xfId="603"/>
    <cellStyle name="40% - Accent3 2 2 2 2" xfId="604"/>
    <cellStyle name="40% - Accent3 2 2 2 2 2" xfId="605"/>
    <cellStyle name="40% - Accent3 2 2 2 2 3" xfId="606"/>
    <cellStyle name="40% - Accent3 2 2 2 3" xfId="607"/>
    <cellStyle name="40% - Accent3 2 2 2 3 2" xfId="608"/>
    <cellStyle name="40% - Accent3 2 2 2 3 3" xfId="609"/>
    <cellStyle name="40% - Accent3 2 2 2 4" xfId="610"/>
    <cellStyle name="40% - Accent3 2 2 2 5" xfId="611"/>
    <cellStyle name="40% - Accent3 2 2 3" xfId="612"/>
    <cellStyle name="40% - Accent3 2 2 3 2" xfId="613"/>
    <cellStyle name="40% - Accent3 2 2 3 3" xfId="614"/>
    <cellStyle name="40% - Accent3 2 2 4" xfId="615"/>
    <cellStyle name="40% - Accent3 2 2 4 2" xfId="616"/>
    <cellStyle name="40% - Accent3 2 2 4 3" xfId="617"/>
    <cellStyle name="40% - Accent3 2 3" xfId="618"/>
    <cellStyle name="40% - Accent3 2 3 2" xfId="619"/>
    <cellStyle name="40% - Accent3 2 3 2 2" xfId="620"/>
    <cellStyle name="40% - Accent3 2 3 2 3" xfId="621"/>
    <cellStyle name="40% - Accent3 2 3 3" xfId="622"/>
    <cellStyle name="40% - Accent3 2 3 3 2" xfId="623"/>
    <cellStyle name="40% - Accent3 2 3 3 3" xfId="624"/>
    <cellStyle name="40% - Accent3 2 3 4" xfId="625"/>
    <cellStyle name="40% - Accent3 2 3 5" xfId="626"/>
    <cellStyle name="40% - Accent3 2 4" xfId="627"/>
    <cellStyle name="40% - Accent3 2 4 2" xfId="628"/>
    <cellStyle name="40% - Accent3 2 4 2 2" xfId="629"/>
    <cellStyle name="40% - Accent3 2 4 2 3" xfId="630"/>
    <cellStyle name="40% - Accent3 2 4 3" xfId="631"/>
    <cellStyle name="40% - Accent3 2 4 3 2" xfId="632"/>
    <cellStyle name="40% - Accent3 2 4 3 3" xfId="633"/>
    <cellStyle name="40% - Accent3 2 4 4" xfId="634"/>
    <cellStyle name="40% - Accent3 2 4 5" xfId="635"/>
    <cellStyle name="40% - Accent3 2 5" xfId="636"/>
    <cellStyle name="40% - Accent3 2 5 2" xfId="637"/>
    <cellStyle name="40% - Accent3 2 5 3" xfId="638"/>
    <cellStyle name="40% - Accent3 2 6" xfId="639"/>
    <cellStyle name="40% - Accent3 2 6 2" xfId="640"/>
    <cellStyle name="40% - Accent3 2 6 3" xfId="641"/>
    <cellStyle name="40% - Accent3 3" xfId="172"/>
    <cellStyle name="40% - Accent3 3 2" xfId="642"/>
    <cellStyle name="40% - Accent3 3 3" xfId="643"/>
    <cellStyle name="40% - Accent3 4" xfId="196"/>
    <cellStyle name="40% - Accent4" xfId="42" builtinId="43" customBuiltin="1"/>
    <cellStyle name="40% - Accent4 2" xfId="78"/>
    <cellStyle name="40% - Accent4 2 2" xfId="117"/>
    <cellStyle name="40% - Accent4 2 2 2" xfId="644"/>
    <cellStyle name="40% - Accent4 2 2 2 2" xfId="645"/>
    <cellStyle name="40% - Accent4 2 2 2 2 2" xfId="646"/>
    <cellStyle name="40% - Accent4 2 2 2 2 3" xfId="647"/>
    <cellStyle name="40% - Accent4 2 2 2 3" xfId="648"/>
    <cellStyle name="40% - Accent4 2 2 2 3 2" xfId="649"/>
    <cellStyle name="40% - Accent4 2 2 2 3 3" xfId="650"/>
    <cellStyle name="40% - Accent4 2 2 2 4" xfId="651"/>
    <cellStyle name="40% - Accent4 2 2 2 5" xfId="652"/>
    <cellStyle name="40% - Accent4 2 2 3" xfId="653"/>
    <cellStyle name="40% - Accent4 2 2 3 2" xfId="654"/>
    <cellStyle name="40% - Accent4 2 2 3 3" xfId="655"/>
    <cellStyle name="40% - Accent4 2 2 4" xfId="656"/>
    <cellStyle name="40% - Accent4 2 2 4 2" xfId="657"/>
    <cellStyle name="40% - Accent4 2 2 4 3" xfId="658"/>
    <cellStyle name="40% - Accent4 2 3" xfId="659"/>
    <cellStyle name="40% - Accent4 2 3 2" xfId="660"/>
    <cellStyle name="40% - Accent4 2 3 2 2" xfId="661"/>
    <cellStyle name="40% - Accent4 2 3 2 3" xfId="662"/>
    <cellStyle name="40% - Accent4 2 3 3" xfId="663"/>
    <cellStyle name="40% - Accent4 2 3 3 2" xfId="664"/>
    <cellStyle name="40% - Accent4 2 3 3 3" xfId="665"/>
    <cellStyle name="40% - Accent4 2 3 4" xfId="666"/>
    <cellStyle name="40% - Accent4 2 3 5" xfId="667"/>
    <cellStyle name="40% - Accent4 2 4" xfId="668"/>
    <cellStyle name="40% - Accent4 2 4 2" xfId="669"/>
    <cellStyle name="40% - Accent4 2 4 2 2" xfId="670"/>
    <cellStyle name="40% - Accent4 2 4 2 3" xfId="671"/>
    <cellStyle name="40% - Accent4 2 4 3" xfId="672"/>
    <cellStyle name="40% - Accent4 2 4 3 2" xfId="673"/>
    <cellStyle name="40% - Accent4 2 4 3 3" xfId="674"/>
    <cellStyle name="40% - Accent4 2 4 4" xfId="675"/>
    <cellStyle name="40% - Accent4 2 4 5" xfId="676"/>
    <cellStyle name="40% - Accent4 2 5" xfId="677"/>
    <cellStyle name="40% - Accent4 2 5 2" xfId="678"/>
    <cellStyle name="40% - Accent4 2 5 3" xfId="679"/>
    <cellStyle name="40% - Accent4 2 6" xfId="680"/>
    <cellStyle name="40% - Accent4 2 6 2" xfId="681"/>
    <cellStyle name="40% - Accent4 2 6 3" xfId="682"/>
    <cellStyle name="40% - Accent4 3" xfId="174"/>
    <cellStyle name="40% - Accent4 3 2" xfId="683"/>
    <cellStyle name="40% - Accent4 3 3" xfId="684"/>
    <cellStyle name="40% - Accent4 4" xfId="198"/>
    <cellStyle name="40% - Accent5" xfId="46" builtinId="47" customBuiltin="1"/>
    <cellStyle name="40% - Accent5 2" xfId="77"/>
    <cellStyle name="40% - Accent5 2 2" xfId="118"/>
    <cellStyle name="40% - Accent5 2 2 2" xfId="685"/>
    <cellStyle name="40% - Accent5 2 2 2 2" xfId="686"/>
    <cellStyle name="40% - Accent5 2 2 2 2 2" xfId="687"/>
    <cellStyle name="40% - Accent5 2 2 2 2 3" xfId="688"/>
    <cellStyle name="40% - Accent5 2 2 2 3" xfId="689"/>
    <cellStyle name="40% - Accent5 2 2 2 3 2" xfId="690"/>
    <cellStyle name="40% - Accent5 2 2 2 3 3" xfId="691"/>
    <cellStyle name="40% - Accent5 2 2 2 4" xfId="692"/>
    <cellStyle name="40% - Accent5 2 2 2 5" xfId="693"/>
    <cellStyle name="40% - Accent5 2 2 3" xfId="694"/>
    <cellStyle name="40% - Accent5 2 2 3 2" xfId="695"/>
    <cellStyle name="40% - Accent5 2 2 3 3" xfId="696"/>
    <cellStyle name="40% - Accent5 2 2 4" xfId="697"/>
    <cellStyle name="40% - Accent5 2 2 4 2" xfId="698"/>
    <cellStyle name="40% - Accent5 2 2 4 3" xfId="699"/>
    <cellStyle name="40% - Accent5 2 3" xfId="700"/>
    <cellStyle name="40% - Accent5 2 3 2" xfId="701"/>
    <cellStyle name="40% - Accent5 2 3 2 2" xfId="702"/>
    <cellStyle name="40% - Accent5 2 3 2 3" xfId="703"/>
    <cellStyle name="40% - Accent5 2 3 3" xfId="704"/>
    <cellStyle name="40% - Accent5 2 3 3 2" xfId="705"/>
    <cellStyle name="40% - Accent5 2 3 3 3" xfId="706"/>
    <cellStyle name="40% - Accent5 2 3 4" xfId="707"/>
    <cellStyle name="40% - Accent5 2 3 5" xfId="708"/>
    <cellStyle name="40% - Accent5 2 4" xfId="709"/>
    <cellStyle name="40% - Accent5 2 4 2" xfId="710"/>
    <cellStyle name="40% - Accent5 2 4 2 2" xfId="711"/>
    <cellStyle name="40% - Accent5 2 4 2 3" xfId="712"/>
    <cellStyle name="40% - Accent5 2 4 3" xfId="713"/>
    <cellStyle name="40% - Accent5 2 4 3 2" xfId="714"/>
    <cellStyle name="40% - Accent5 2 4 3 3" xfId="715"/>
    <cellStyle name="40% - Accent5 2 4 4" xfId="716"/>
    <cellStyle name="40% - Accent5 2 4 5" xfId="717"/>
    <cellStyle name="40% - Accent5 2 5" xfId="718"/>
    <cellStyle name="40% - Accent5 2 5 2" xfId="719"/>
    <cellStyle name="40% - Accent5 2 5 3" xfId="720"/>
    <cellStyle name="40% - Accent5 2 6" xfId="721"/>
    <cellStyle name="40% - Accent5 2 6 2" xfId="722"/>
    <cellStyle name="40% - Accent5 2 6 3" xfId="723"/>
    <cellStyle name="40% - Accent5 3" xfId="176"/>
    <cellStyle name="40% - Accent5 3 2" xfId="724"/>
    <cellStyle name="40% - Accent5 3 3" xfId="725"/>
    <cellStyle name="40% - Accent5 4" xfId="200"/>
    <cellStyle name="40% - Accent6" xfId="50" builtinId="51" customBuiltin="1"/>
    <cellStyle name="40% - Accent6 2" xfId="60"/>
    <cellStyle name="40% - Accent6 2 2" xfId="119"/>
    <cellStyle name="40% - Accent6 2 2 2" xfId="726"/>
    <cellStyle name="40% - Accent6 2 2 2 2" xfId="727"/>
    <cellStyle name="40% - Accent6 2 2 2 2 2" xfId="728"/>
    <cellStyle name="40% - Accent6 2 2 2 2 3" xfId="729"/>
    <cellStyle name="40% - Accent6 2 2 2 3" xfId="730"/>
    <cellStyle name="40% - Accent6 2 2 2 3 2" xfId="731"/>
    <cellStyle name="40% - Accent6 2 2 2 3 3" xfId="732"/>
    <cellStyle name="40% - Accent6 2 2 2 4" xfId="733"/>
    <cellStyle name="40% - Accent6 2 2 2 5" xfId="734"/>
    <cellStyle name="40% - Accent6 2 2 3" xfId="735"/>
    <cellStyle name="40% - Accent6 2 2 3 2" xfId="736"/>
    <cellStyle name="40% - Accent6 2 2 3 3" xfId="737"/>
    <cellStyle name="40% - Accent6 2 2 4" xfId="738"/>
    <cellStyle name="40% - Accent6 2 2 4 2" xfId="739"/>
    <cellStyle name="40% - Accent6 2 2 4 3" xfId="740"/>
    <cellStyle name="40% - Accent6 2 3" xfId="741"/>
    <cellStyle name="40% - Accent6 2 3 2" xfId="742"/>
    <cellStyle name="40% - Accent6 2 3 2 2" xfId="743"/>
    <cellStyle name="40% - Accent6 2 3 2 3" xfId="744"/>
    <cellStyle name="40% - Accent6 2 3 3" xfId="745"/>
    <cellStyle name="40% - Accent6 2 3 3 2" xfId="746"/>
    <cellStyle name="40% - Accent6 2 3 3 3" xfId="747"/>
    <cellStyle name="40% - Accent6 2 3 4" xfId="748"/>
    <cellStyle name="40% - Accent6 2 3 5" xfId="749"/>
    <cellStyle name="40% - Accent6 2 4" xfId="750"/>
    <cellStyle name="40% - Accent6 2 4 2" xfId="751"/>
    <cellStyle name="40% - Accent6 2 4 2 2" xfId="752"/>
    <cellStyle name="40% - Accent6 2 4 2 3" xfId="753"/>
    <cellStyle name="40% - Accent6 2 4 3" xfId="754"/>
    <cellStyle name="40% - Accent6 2 4 3 2" xfId="755"/>
    <cellStyle name="40% - Accent6 2 4 3 3" xfId="756"/>
    <cellStyle name="40% - Accent6 2 4 4" xfId="757"/>
    <cellStyle name="40% - Accent6 2 4 5" xfId="758"/>
    <cellStyle name="40% - Accent6 2 5" xfId="759"/>
    <cellStyle name="40% - Accent6 2 5 2" xfId="760"/>
    <cellStyle name="40% - Accent6 2 5 3" xfId="761"/>
    <cellStyle name="40% - Accent6 2 6" xfId="762"/>
    <cellStyle name="40% - Accent6 2 6 2" xfId="763"/>
    <cellStyle name="40% - Accent6 2 6 3" xfId="764"/>
    <cellStyle name="40% - Accent6 3" xfId="178"/>
    <cellStyle name="40% - Accent6 3 2" xfId="765"/>
    <cellStyle name="40% - Accent6 3 3" xfId="766"/>
    <cellStyle name="40% - Accent6 4" xfId="202"/>
    <cellStyle name="40% - Акцент1 2" xfId="224"/>
    <cellStyle name="40% — акцент1 2" xfId="767"/>
    <cellStyle name="40% - Акцент2 2" xfId="226"/>
    <cellStyle name="40% — акцент2 2" xfId="768"/>
    <cellStyle name="40% - Акцент3 2" xfId="228"/>
    <cellStyle name="40% — акцент3 2" xfId="769"/>
    <cellStyle name="40% - Акцент4 2" xfId="230"/>
    <cellStyle name="40% — акцент4 2" xfId="770"/>
    <cellStyle name="40% - Акцент5 2" xfId="232"/>
    <cellStyle name="40% — акцент5 2" xfId="771"/>
    <cellStyle name="40% - Акцент6 2" xfId="234"/>
    <cellStyle name="40% — акцент6 2" xfId="772"/>
    <cellStyle name="60% - Accent1" xfId="31" builtinId="32" customBuiltin="1"/>
    <cellStyle name="60% - Accent1 2" xfId="64"/>
    <cellStyle name="60% - Accent1 2 2" xfId="120"/>
    <cellStyle name="60% - Accent1 3" xfId="773"/>
    <cellStyle name="60% - Accent2" xfId="35" builtinId="36" customBuiltin="1"/>
    <cellStyle name="60% - Accent2 2" xfId="62"/>
    <cellStyle name="60% - Accent2 2 2" xfId="121"/>
    <cellStyle name="60% - Accent2 3" xfId="774"/>
    <cellStyle name="60% - Accent3" xfId="39" builtinId="40" customBuiltin="1"/>
    <cellStyle name="60% - Accent3 2" xfId="56"/>
    <cellStyle name="60% - Accent3 2 2" xfId="122"/>
    <cellStyle name="60% - Accent3 3" xfId="775"/>
    <cellStyle name="60% - Accent4" xfId="43" builtinId="44" customBuiltin="1"/>
    <cellStyle name="60% - Accent4 2" xfId="66"/>
    <cellStyle name="60% - Accent4 2 2" xfId="123"/>
    <cellStyle name="60% - Accent4 3" xfId="776"/>
    <cellStyle name="60% - Accent5" xfId="47" builtinId="48" customBuiltin="1"/>
    <cellStyle name="60% - Accent5 2" xfId="73"/>
    <cellStyle name="60% - Accent5 2 2" xfId="124"/>
    <cellStyle name="60% - Accent5 3" xfId="777"/>
    <cellStyle name="60% - Accent6" xfId="51" builtinId="52" customBuiltin="1"/>
    <cellStyle name="60% - Accent6 2" xfId="55"/>
    <cellStyle name="60% - Accent6 2 2" xfId="125"/>
    <cellStyle name="60% - Accent6 3" xfId="778"/>
    <cellStyle name="60% - Акцент1 2" xfId="235"/>
    <cellStyle name="60% — акцент1 2" xfId="779"/>
    <cellStyle name="60% - Акцент2 2" xfId="236"/>
    <cellStyle name="60% — акцент2 2" xfId="780"/>
    <cellStyle name="60% - Акцент3 2" xfId="237"/>
    <cellStyle name="60% — акцент3 2" xfId="781"/>
    <cellStyle name="60% - Акцент4 2" xfId="238"/>
    <cellStyle name="60% — акцент4 2" xfId="782"/>
    <cellStyle name="60% - Акцент5 2" xfId="239"/>
    <cellStyle name="60% — акцент5 2" xfId="783"/>
    <cellStyle name="60% - Акцент6 2" xfId="240"/>
    <cellStyle name="60% — акцент6 2" xfId="784"/>
    <cellStyle name="Accent1" xfId="28" builtinId="29" customBuiltin="1"/>
    <cellStyle name="Accent1 2" xfId="57"/>
    <cellStyle name="Accent1 2 2" xfId="126"/>
    <cellStyle name="Accent1 3" xfId="785"/>
    <cellStyle name="Accent2" xfId="32" builtinId="33" customBuiltin="1"/>
    <cellStyle name="Accent2 2" xfId="53"/>
    <cellStyle name="Accent2 2 2" xfId="127"/>
    <cellStyle name="Accent2 3" xfId="786"/>
    <cellStyle name="Accent3" xfId="36" builtinId="37" customBuiltin="1"/>
    <cellStyle name="Accent3 2" xfId="90"/>
    <cellStyle name="Accent3 2 2" xfId="128"/>
    <cellStyle name="Accent3 3" xfId="787"/>
    <cellStyle name="Accent4" xfId="40" builtinId="41" customBuiltin="1"/>
    <cellStyle name="Accent4 2" xfId="75"/>
    <cellStyle name="Accent4 2 2" xfId="129"/>
    <cellStyle name="Accent4 3" xfId="788"/>
    <cellStyle name="Accent5" xfId="44" builtinId="45" customBuiltin="1"/>
    <cellStyle name="Accent5 2" xfId="85"/>
    <cellStyle name="Accent5 2 2" xfId="130"/>
    <cellStyle name="Accent5 3" xfId="789"/>
    <cellStyle name="Accent6" xfId="48" builtinId="49" customBuiltin="1"/>
    <cellStyle name="Accent6 2" xfId="58"/>
    <cellStyle name="Accent6 2 2" xfId="131"/>
    <cellStyle name="Accent6 3" xfId="790"/>
    <cellStyle name="Bad" xfId="17" builtinId="27" customBuiltin="1"/>
    <cellStyle name="Bad 2" xfId="92"/>
    <cellStyle name="Bad 2 2" xfId="132"/>
    <cellStyle name="Bad 3" xfId="791"/>
    <cellStyle name="Calculation" xfId="21" builtinId="22" customBuiltin="1"/>
    <cellStyle name="Calculation 2" xfId="79"/>
    <cellStyle name="Calculation 2 2" xfId="133"/>
    <cellStyle name="Calculation 2 2 2" xfId="792"/>
    <cellStyle name="Calculation 2 2 3" xfId="793"/>
    <cellStyle name="Calculation 3" xfId="794"/>
    <cellStyle name="Check Cell" xfId="23" builtinId="23" customBuiltin="1"/>
    <cellStyle name="Check Cell 2" xfId="86"/>
    <cellStyle name="Check Cell 2 2" xfId="134"/>
    <cellStyle name="Check Cell 3" xfId="795"/>
    <cellStyle name="Comma" xfId="7" builtinId="3"/>
    <cellStyle name="Comma 10" xfId="796"/>
    <cellStyle name="Comma 15" xfId="263"/>
    <cellStyle name="Comma 2" xfId="10"/>
    <cellStyle name="Comma 2 2" xfId="100"/>
    <cellStyle name="Comma 2 2 2" xfId="135"/>
    <cellStyle name="Comma 2 2 2 2" xfId="797"/>
    <cellStyle name="Comma 2 3" xfId="103"/>
    <cellStyle name="Comma 2 3 2" xfId="798"/>
    <cellStyle name="Comma 2 4" xfId="799"/>
    <cellStyle name="Comma 2 5" xfId="800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801"/>
    <cellStyle name="Comma 4" xfId="102"/>
    <cellStyle name="Comma 4 2" xfId="802"/>
    <cellStyle name="Comma 4 2 2" xfId="803"/>
    <cellStyle name="Comma 4 3" xfId="804"/>
    <cellStyle name="Comma 4 3 2" xfId="805"/>
    <cellStyle name="Comma 5" xfId="95"/>
    <cellStyle name="Comma 5 2" xfId="180"/>
    <cellStyle name="Comma 5 2 2" xfId="806"/>
    <cellStyle name="Comma 5 3" xfId="204"/>
    <cellStyle name="Comma 5 4" xfId="807"/>
    <cellStyle name="Comma 6" xfId="187"/>
    <cellStyle name="Comma 6 10" xfId="808"/>
    <cellStyle name="Comma 6 2" xfId="210"/>
    <cellStyle name="Comma 6 3" xfId="809"/>
    <cellStyle name="Comma 6 3 2" xfId="810"/>
    <cellStyle name="Comma 6 3 2 2" xfId="811"/>
    <cellStyle name="Comma 6 3 2 2 2" xfId="812"/>
    <cellStyle name="Comma 6 3 2 2 3" xfId="813"/>
    <cellStyle name="Comma 6 3 2 3" xfId="814"/>
    <cellStyle name="Comma 6 3 2 3 2" xfId="815"/>
    <cellStyle name="Comma 6 3 2 3 3" xfId="816"/>
    <cellStyle name="Comma 6 3 2 4" xfId="817"/>
    <cellStyle name="Comma 6 3 2 5" xfId="818"/>
    <cellStyle name="Comma 6 3 3" xfId="819"/>
    <cellStyle name="Comma 6 3 3 2" xfId="820"/>
    <cellStyle name="Comma 6 3 3 3" xfId="821"/>
    <cellStyle name="Comma 6 3 4" xfId="822"/>
    <cellStyle name="Comma 6 3 4 2" xfId="823"/>
    <cellStyle name="Comma 6 3 4 3" xfId="824"/>
    <cellStyle name="Comma 6 3 5" xfId="825"/>
    <cellStyle name="Comma 6 3 6" xfId="826"/>
    <cellStyle name="Comma 6 4" xfId="827"/>
    <cellStyle name="Comma 6 4 2" xfId="828"/>
    <cellStyle name="Comma 6 4 2 2" xfId="829"/>
    <cellStyle name="Comma 6 4 2 2 2" xfId="830"/>
    <cellStyle name="Comma 6 4 2 2 3" xfId="831"/>
    <cellStyle name="Comma 6 4 2 3" xfId="832"/>
    <cellStyle name="Comma 6 4 2 3 2" xfId="833"/>
    <cellStyle name="Comma 6 4 2 3 3" xfId="834"/>
    <cellStyle name="Comma 6 4 2 4" xfId="835"/>
    <cellStyle name="Comma 6 4 2 5" xfId="836"/>
    <cellStyle name="Comma 6 4 3" xfId="837"/>
    <cellStyle name="Comma 6 4 3 2" xfId="838"/>
    <cellStyle name="Comma 6 4 3 3" xfId="839"/>
    <cellStyle name="Comma 6 4 4" xfId="840"/>
    <cellStyle name="Comma 6 4 4 2" xfId="841"/>
    <cellStyle name="Comma 6 4 4 3" xfId="842"/>
    <cellStyle name="Comma 6 4 5" xfId="843"/>
    <cellStyle name="Comma 6 4 6" xfId="844"/>
    <cellStyle name="Comma 6 5" xfId="845"/>
    <cellStyle name="Comma 6 5 2" xfId="846"/>
    <cellStyle name="Comma 6 5 2 2" xfId="847"/>
    <cellStyle name="Comma 6 5 2 3" xfId="848"/>
    <cellStyle name="Comma 6 5 3" xfId="849"/>
    <cellStyle name="Comma 6 5 3 2" xfId="850"/>
    <cellStyle name="Comma 6 5 3 3" xfId="851"/>
    <cellStyle name="Comma 6 5 4" xfId="852"/>
    <cellStyle name="Comma 6 5 5" xfId="853"/>
    <cellStyle name="Comma 6 6" xfId="854"/>
    <cellStyle name="Comma 6 6 2" xfId="855"/>
    <cellStyle name="Comma 6 6 2 2" xfId="856"/>
    <cellStyle name="Comma 6 6 2 3" xfId="857"/>
    <cellStyle name="Comma 6 6 3" xfId="858"/>
    <cellStyle name="Comma 6 6 3 2" xfId="859"/>
    <cellStyle name="Comma 6 6 3 3" xfId="860"/>
    <cellStyle name="Comma 6 6 4" xfId="861"/>
    <cellStyle name="Comma 6 6 5" xfId="862"/>
    <cellStyle name="Comma 6 7" xfId="863"/>
    <cellStyle name="Comma 6 7 2" xfId="864"/>
    <cellStyle name="Comma 6 7 3" xfId="865"/>
    <cellStyle name="Comma 6 8" xfId="866"/>
    <cellStyle name="Comma 6 8 2" xfId="867"/>
    <cellStyle name="Comma 6 8 3" xfId="868"/>
    <cellStyle name="Comma 6 9" xfId="869"/>
    <cellStyle name="Comma 7" xfId="870"/>
    <cellStyle name="Comma 8" xfId="871"/>
    <cellStyle name="Comma 8 2" xfId="872"/>
    <cellStyle name="Comma 9" xfId="873"/>
    <cellStyle name="Comma 9 2" xfId="874"/>
    <cellStyle name="Explanatory Text" xfId="26" builtinId="53" customBuiltin="1"/>
    <cellStyle name="Explanatory Text 2" xfId="74"/>
    <cellStyle name="Explanatory Text 2 2" xfId="137"/>
    <cellStyle name="Explanatory Text 3" xfId="875"/>
    <cellStyle name="Good" xfId="16" builtinId="26" customBuiltin="1"/>
    <cellStyle name="Good 2" xfId="80"/>
    <cellStyle name="Good 2 2" xfId="138"/>
    <cellStyle name="Good 3" xfId="876"/>
    <cellStyle name="Heading 1" xfId="12" builtinId="16" customBuiltin="1"/>
    <cellStyle name="Heading 1 2" xfId="65"/>
    <cellStyle name="Heading 1 2 2" xfId="139"/>
    <cellStyle name="Heading 1 3" xfId="877"/>
    <cellStyle name="Heading 2" xfId="13" builtinId="17" customBuiltin="1"/>
    <cellStyle name="Heading 2 2" xfId="83"/>
    <cellStyle name="Heading 2 2 2" xfId="140"/>
    <cellStyle name="Heading 2 3" xfId="878"/>
    <cellStyle name="Heading 3" xfId="14" builtinId="18" customBuiltin="1"/>
    <cellStyle name="Heading 3 2" xfId="67"/>
    <cellStyle name="Heading 3 2 2" xfId="141"/>
    <cellStyle name="Heading 3 3" xfId="879"/>
    <cellStyle name="Heading 4" xfId="15" builtinId="19" customBuiltin="1"/>
    <cellStyle name="Heading 4 2" xfId="63"/>
    <cellStyle name="Heading 4 2 2" xfId="142"/>
    <cellStyle name="Heading 4 3" xfId="880"/>
    <cellStyle name="Hyperlink" xfId="265" builtinId="8"/>
    <cellStyle name="Input" xfId="19" builtinId="20" customBuiltin="1"/>
    <cellStyle name="Input 2" xfId="82"/>
    <cellStyle name="Input 2 2" xfId="143"/>
    <cellStyle name="Input 2 2 2" xfId="881"/>
    <cellStyle name="Input 2 2 3" xfId="882"/>
    <cellStyle name="Input 3" xfId="883"/>
    <cellStyle name="Linked Cell" xfId="22" builtinId="24" customBuiltin="1"/>
    <cellStyle name="Linked Cell 2" xfId="70"/>
    <cellStyle name="Linked Cell 2 2" xfId="144"/>
    <cellStyle name="Linked Cell 3" xfId="884"/>
    <cellStyle name="Neutral" xfId="18" builtinId="28" customBuiltin="1"/>
    <cellStyle name="Neutral 2" xfId="76"/>
    <cellStyle name="Neutral 2 2" xfId="105"/>
    <cellStyle name="Neutral 2 3" xfId="885"/>
    <cellStyle name="Neutral 3" xfId="145"/>
    <cellStyle name="Neutral 4" xfId="886"/>
    <cellStyle name="Neutral 4 2" xfId="887"/>
    <cellStyle name="Normal" xfId="0" builtinId="0"/>
    <cellStyle name="Normal 10" xfId="4"/>
    <cellStyle name="Normal 10 2" xfId="185"/>
    <cellStyle name="Normal 10 2 2" xfId="888"/>
    <cellStyle name="Normal 10 2 2 2" xfId="889"/>
    <cellStyle name="Normal 10 2 2 2 2" xfId="890"/>
    <cellStyle name="Normal 10 2 2 2 3" xfId="891"/>
    <cellStyle name="Normal 10 2 2 3" xfId="892"/>
    <cellStyle name="Normal 10 2 2 3 2" xfId="893"/>
    <cellStyle name="Normal 10 2 2 3 3" xfId="894"/>
    <cellStyle name="Normal 10 2 2 4" xfId="895"/>
    <cellStyle name="Normal 10 2 2 5" xfId="896"/>
    <cellStyle name="Normal 10 2 3" xfId="897"/>
    <cellStyle name="Normal 10 2 3 2" xfId="898"/>
    <cellStyle name="Normal 10 2 3 3" xfId="899"/>
    <cellStyle name="Normal 10 2 4" xfId="900"/>
    <cellStyle name="Normal 10 2 4 2" xfId="901"/>
    <cellStyle name="Normal 10 2 4 3" xfId="902"/>
    <cellStyle name="Normal 10 2 5" xfId="903"/>
    <cellStyle name="Normal 10 2 6" xfId="904"/>
    <cellStyle name="Normal 10 3" xfId="208"/>
    <cellStyle name="Normal 10 3 2" xfId="905"/>
    <cellStyle name="Normal 10 3 2 2" xfId="906"/>
    <cellStyle name="Normal 10 3 2 3" xfId="907"/>
    <cellStyle name="Normal 10 3 3" xfId="908"/>
    <cellStyle name="Normal 10 3 3 2" xfId="909"/>
    <cellStyle name="Normal 10 3 3 3" xfId="910"/>
    <cellStyle name="Normal 10 3 4" xfId="911"/>
    <cellStyle name="Normal 10 3 5" xfId="912"/>
    <cellStyle name="Normal 10 4" xfId="913"/>
    <cellStyle name="Normal 10 4 2" xfId="914"/>
    <cellStyle name="Normal 10 4 2 2" xfId="915"/>
    <cellStyle name="Normal 10 4 2 3" xfId="916"/>
    <cellStyle name="Normal 10 4 3" xfId="917"/>
    <cellStyle name="Normal 10 4 3 2" xfId="918"/>
    <cellStyle name="Normal 10 4 3 3" xfId="919"/>
    <cellStyle name="Normal 10 4 4" xfId="920"/>
    <cellStyle name="Normal 10 4 5" xfId="921"/>
    <cellStyle name="Normal 10 5" xfId="922"/>
    <cellStyle name="Normal 10 5 2" xfId="923"/>
    <cellStyle name="Normal 10 5 3" xfId="924"/>
    <cellStyle name="Normal 10 6" xfId="925"/>
    <cellStyle name="Normal 10 6 2" xfId="926"/>
    <cellStyle name="Normal 10 6 3" xfId="927"/>
    <cellStyle name="Normal 11" xfId="164"/>
    <cellStyle name="Normal 11 2" xfId="186"/>
    <cellStyle name="Normal 11 3" xfId="209"/>
    <cellStyle name="Normal 12" xfId="165"/>
    <cellStyle name="Normal 12 2" xfId="928"/>
    <cellStyle name="Normal 12 3" xfId="929"/>
    <cellStyle name="Normal 2" xfId="1"/>
    <cellStyle name="Normal 2 2" xfId="146"/>
    <cellStyle name="Normal 2 2 2" xfId="163"/>
    <cellStyle name="Normal 2 2 3" xfId="930"/>
    <cellStyle name="Normal 2 3" xfId="147"/>
    <cellStyle name="Normal 2 4" xfId="96"/>
    <cellStyle name="Normal 2 5" xfId="219"/>
    <cellStyle name="Normal 2_3.Havelvacner_N1_12 23.01.2018" xfId="931"/>
    <cellStyle name="Normal 3" xfId="3"/>
    <cellStyle name="Normal 3 2" xfId="104"/>
    <cellStyle name="Normal 3 2 2" xfId="148"/>
    <cellStyle name="Normal 3 2 3" xfId="932"/>
    <cellStyle name="Normal 3 3" xfId="98"/>
    <cellStyle name="Normal 3_HavelvacN2axjusakN3" xfId="106"/>
    <cellStyle name="Normal 4" xfId="5"/>
    <cellStyle name="Normal 4 2" xfId="9"/>
    <cellStyle name="Normal 4 2 2" xfId="933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934"/>
    <cellStyle name="Normal 5 2 3" xfId="182"/>
    <cellStyle name="Normal 5 2 4" xfId="206"/>
    <cellStyle name="Normal 5 3" xfId="266"/>
    <cellStyle name="Normal 5 3 2" xfId="935"/>
    <cellStyle name="Normal 5 3 2 2" xfId="936"/>
    <cellStyle name="Normal 5 3 2 2 2" xfId="937"/>
    <cellStyle name="Normal 5 3 2 2 3" xfId="938"/>
    <cellStyle name="Normal 5 3 2 3" xfId="939"/>
    <cellStyle name="Normal 5 3 2 3 2" xfId="940"/>
    <cellStyle name="Normal 5 3 2 3 3" xfId="941"/>
    <cellStyle name="Normal 5 3 2 4" xfId="942"/>
    <cellStyle name="Normal 5 3 2 5" xfId="943"/>
    <cellStyle name="Normal 5 3 3" xfId="944"/>
    <cellStyle name="Normal 5 3 3 2" xfId="945"/>
    <cellStyle name="Normal 5 3 3 3" xfId="946"/>
    <cellStyle name="Normal 5 3 4" xfId="947"/>
    <cellStyle name="Normal 5 3 4 2" xfId="948"/>
    <cellStyle name="Normal 5 3 4 3" xfId="949"/>
    <cellStyle name="Normal 5 3 5" xfId="950"/>
    <cellStyle name="Normal 5 3 6" xfId="951"/>
    <cellStyle name="Normal 5 4" xfId="952"/>
    <cellStyle name="Normal 5 4 2" xfId="953"/>
    <cellStyle name="Normal 5 4 2 2" xfId="954"/>
    <cellStyle name="Normal 5 4 2 2 2" xfId="955"/>
    <cellStyle name="Normal 5 4 2 2 3" xfId="956"/>
    <cellStyle name="Normal 5 4 2 3" xfId="957"/>
    <cellStyle name="Normal 5 4 2 3 2" xfId="958"/>
    <cellStyle name="Normal 5 4 2 3 3" xfId="959"/>
    <cellStyle name="Normal 5 4 2 4" xfId="960"/>
    <cellStyle name="Normal 5 4 2 5" xfId="961"/>
    <cellStyle name="Normal 5 4 3" xfId="962"/>
    <cellStyle name="Normal 5 4 3 2" xfId="963"/>
    <cellStyle name="Normal 5 4 3 3" xfId="964"/>
    <cellStyle name="Normal 5 4 4" xfId="965"/>
    <cellStyle name="Normal 5 4 4 2" xfId="966"/>
    <cellStyle name="Normal 5 4 4 3" xfId="967"/>
    <cellStyle name="Normal 5 4 5" xfId="968"/>
    <cellStyle name="Normal 5 4 6" xfId="969"/>
    <cellStyle name="Normal 5 5" xfId="970"/>
    <cellStyle name="Normal 5 5 2" xfId="971"/>
    <cellStyle name="Normal 5 5 2 2" xfId="972"/>
    <cellStyle name="Normal 5 5 2 3" xfId="973"/>
    <cellStyle name="Normal 5 5 3" xfId="974"/>
    <cellStyle name="Normal 5 5 3 2" xfId="975"/>
    <cellStyle name="Normal 5 5 3 3" xfId="976"/>
    <cellStyle name="Normal 5 5 4" xfId="977"/>
    <cellStyle name="Normal 5 5 5" xfId="978"/>
    <cellStyle name="Normal 5 6" xfId="979"/>
    <cellStyle name="Normal 5 6 2" xfId="980"/>
    <cellStyle name="Normal 5 6 2 2" xfId="981"/>
    <cellStyle name="Normal 5 6 2 3" xfId="982"/>
    <cellStyle name="Normal 5 6 3" xfId="983"/>
    <cellStyle name="Normal 5 6 3 2" xfId="984"/>
    <cellStyle name="Normal 5 6 3 3" xfId="985"/>
    <cellStyle name="Normal 5 6 4" xfId="986"/>
    <cellStyle name="Normal 5 6 5" xfId="987"/>
    <cellStyle name="Normal 5 7" xfId="988"/>
    <cellStyle name="Normal 5 7 2" xfId="989"/>
    <cellStyle name="Normal 5 7 3" xfId="990"/>
    <cellStyle name="Normal 5 8" xfId="991"/>
    <cellStyle name="Normal 5 8 2" xfId="992"/>
    <cellStyle name="Normal 5 8 3" xfId="993"/>
    <cellStyle name="Normal 5 9" xfId="994"/>
    <cellStyle name="Normal 5 9 2" xfId="995"/>
    <cellStyle name="Normal 5 9 3" xfId="99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2" xfId="997"/>
    <cellStyle name="Note 2 2 3" xfId="998"/>
    <cellStyle name="Note 3" xfId="166"/>
    <cellStyle name="Note 3 2" xfId="999"/>
    <cellStyle name="Note 3 3" xfId="1000"/>
    <cellStyle name="Note 4" xfId="190"/>
    <cellStyle name="Output" xfId="20" builtinId="21" customBuiltin="1"/>
    <cellStyle name="Output 2" xfId="81"/>
    <cellStyle name="Output 2 2" xfId="153"/>
    <cellStyle name="Output 2 2 2" xfId="1001"/>
    <cellStyle name="Output 2 2 3" xfId="1002"/>
    <cellStyle name="Output 3" xfId="1003"/>
    <cellStyle name="Percent 2" xfId="2"/>
    <cellStyle name="Percent 2 2" xfId="97"/>
    <cellStyle name="Percent 2 2 2" xfId="1004"/>
    <cellStyle name="Percent 2 3" xfId="1005"/>
    <cellStyle name="Percent 3" xfId="1006"/>
    <cellStyle name="Percent 3 2" xfId="1007"/>
    <cellStyle name="RowLevel_1_N6+artabyuje" xfId="1008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2" xfId="1009"/>
    <cellStyle name="Total 2 2 3" xfId="1010"/>
    <cellStyle name="Total 3" xfId="1011"/>
    <cellStyle name="Warning Text" xfId="24" builtinId="11" customBuiltin="1"/>
    <cellStyle name="Warning Text 2" xfId="68"/>
    <cellStyle name="Warning Text 2 2" xfId="159"/>
    <cellStyle name="Warning Text 3" xfId="1012"/>
    <cellStyle name="Акцент1 2" xfId="241"/>
    <cellStyle name="Акцент1 3" xfId="1013"/>
    <cellStyle name="Акцент2 2" xfId="242"/>
    <cellStyle name="Акцент2 3" xfId="1014"/>
    <cellStyle name="Акцент3 2" xfId="243"/>
    <cellStyle name="Акцент3 3" xfId="1015"/>
    <cellStyle name="Акцент4 2" xfId="244"/>
    <cellStyle name="Акцент4 3" xfId="1016"/>
    <cellStyle name="Акцент5 2" xfId="245"/>
    <cellStyle name="Акцент5 3" xfId="1017"/>
    <cellStyle name="Акцент6 2" xfId="246"/>
    <cellStyle name="Акцент6 3" xfId="1018"/>
    <cellStyle name="Ввод  2" xfId="247"/>
    <cellStyle name="Ввод  3" xfId="1019"/>
    <cellStyle name="Вывод 2" xfId="248"/>
    <cellStyle name="Вывод 3" xfId="1020"/>
    <cellStyle name="Вычисление 2" xfId="249"/>
    <cellStyle name="Вычисление 3" xfId="1021"/>
    <cellStyle name="Заголовок 1 2" xfId="250"/>
    <cellStyle name="Заголовок 1 3" xfId="1022"/>
    <cellStyle name="Заголовок 2 2" xfId="251"/>
    <cellStyle name="Заголовок 2 3" xfId="1023"/>
    <cellStyle name="Заголовок 3 2" xfId="252"/>
    <cellStyle name="Заголовок 3 3" xfId="1024"/>
    <cellStyle name="Заголовок 4 2" xfId="253"/>
    <cellStyle name="Заголовок 4 3" xfId="1025"/>
    <cellStyle name="Итог 2" xfId="254"/>
    <cellStyle name="Итог 3" xfId="1026"/>
    <cellStyle name="Контрольная ячейка 2" xfId="255"/>
    <cellStyle name="Контрольная ячейка 3" xfId="1027"/>
    <cellStyle name="Название 2" xfId="221"/>
    <cellStyle name="Нейтральный 2" xfId="256"/>
    <cellStyle name="Нейтральный 3" xfId="1028"/>
    <cellStyle name="Обычный 2" xfId="11"/>
    <cellStyle name="Обычный 2 2" xfId="161"/>
    <cellStyle name="Обычный 2 2 4" xfId="264"/>
    <cellStyle name="Обычный 2 3" xfId="160"/>
    <cellStyle name="Обычный 2 4" xfId="1040"/>
    <cellStyle name="Обычный 3" xfId="217"/>
    <cellStyle name="Обычный 3 2" xfId="1029"/>
    <cellStyle name="Обычный 3 3" xfId="1030"/>
    <cellStyle name="Обычный 4" xfId="220"/>
    <cellStyle name="Обычный 5" xfId="1031"/>
    <cellStyle name="Обычный 6" xfId="1032"/>
    <cellStyle name="Обычный 7" xfId="1033"/>
    <cellStyle name="Обычный 8" xfId="1041"/>
    <cellStyle name="Плохой 2" xfId="257"/>
    <cellStyle name="Плохой 3" xfId="1034"/>
    <cellStyle name="Пояснение 2" xfId="258"/>
    <cellStyle name="Пояснение 3" xfId="1035"/>
    <cellStyle name="Примечание 2" xfId="222"/>
    <cellStyle name="Связанная ячейка 2" xfId="259"/>
    <cellStyle name="Связанная ячейка 3" xfId="1036"/>
    <cellStyle name="Стиль 1" xfId="260"/>
    <cellStyle name="Текст предупреждения 2" xfId="261"/>
    <cellStyle name="Текст предупреждения 3" xfId="1037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1038"/>
    <cellStyle name="Хороший 2" xfId="262"/>
    <cellStyle name="Хороший 3" xfId="10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COMP\tp3\Downloads\&#1053;&#1086;&#1074;&#1072;&#1103;%20&#1087;&#1072;&#1087;&#1082;&#1072;\-4.5%20mlrd\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/>
      <sheetData sheetId="2">
        <row r="17">
          <cell r="B17" t="str">
            <v>1</v>
          </cell>
        </row>
        <row r="29">
          <cell r="B29" t="str">
            <v>2</v>
          </cell>
        </row>
        <row r="38">
          <cell r="B38">
            <v>3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0"/>
  <sheetViews>
    <sheetView topLeftCell="B1" zoomScaleNormal="100" workbookViewId="0">
      <selection activeCell="E12" sqref="E12"/>
    </sheetView>
  </sheetViews>
  <sheetFormatPr defaultColWidth="9.140625" defaultRowHeight="17.25"/>
  <cols>
    <col min="1" max="1" width="4.85546875" style="79" customWidth="1"/>
    <col min="2" max="2" width="11" style="79" customWidth="1"/>
    <col min="3" max="3" width="14.85546875" style="79" customWidth="1"/>
    <col min="4" max="4" width="73.85546875" style="79" customWidth="1"/>
    <col min="5" max="5" width="17.5703125" style="97" customWidth="1"/>
    <col min="6" max="6" width="17.42578125" style="97" customWidth="1"/>
    <col min="7" max="7" width="16.85546875" style="97" customWidth="1"/>
    <col min="8" max="8" width="13.7109375" style="79" bestFit="1" customWidth="1"/>
    <col min="9" max="9" width="12.85546875" style="79" bestFit="1" customWidth="1"/>
    <col min="10" max="12" width="9.140625" style="79"/>
    <col min="13" max="13" width="17.85546875" style="79" customWidth="1"/>
    <col min="14" max="14" width="10.28515625" style="79" bestFit="1" customWidth="1"/>
    <col min="15" max="16384" width="9.140625" style="79"/>
  </cols>
  <sheetData>
    <row r="1" spans="2:8">
      <c r="G1" s="80" t="s">
        <v>227</v>
      </c>
    </row>
    <row r="2" spans="2:8">
      <c r="G2" s="80" t="s">
        <v>103</v>
      </c>
    </row>
    <row r="3" spans="2:8">
      <c r="G3" s="80" t="s">
        <v>1</v>
      </c>
    </row>
    <row r="5" spans="2:8" ht="78.75" customHeight="1">
      <c r="B5" s="275" t="s">
        <v>251</v>
      </c>
      <c r="C5" s="275"/>
      <c r="D5" s="275"/>
      <c r="E5" s="275"/>
      <c r="F5" s="275"/>
      <c r="G5" s="275"/>
      <c r="H5" s="275"/>
    </row>
    <row r="6" spans="2:8">
      <c r="G6" s="97" t="s">
        <v>79</v>
      </c>
    </row>
    <row r="7" spans="2:8" s="81" customFormat="1" ht="69" customHeight="1">
      <c r="B7" s="298" t="s">
        <v>2</v>
      </c>
      <c r="C7" s="298"/>
      <c r="D7" s="298" t="s">
        <v>228</v>
      </c>
      <c r="E7" s="289" t="s">
        <v>229</v>
      </c>
      <c r="F7" s="290"/>
      <c r="G7" s="291"/>
    </row>
    <row r="8" spans="2:8" s="81" customFormat="1" ht="45" customHeight="1">
      <c r="B8" s="1" t="s">
        <v>39</v>
      </c>
      <c r="C8" s="1" t="s">
        <v>230</v>
      </c>
      <c r="D8" s="298"/>
      <c r="E8" s="98" t="s">
        <v>35</v>
      </c>
      <c r="F8" s="99" t="s">
        <v>231</v>
      </c>
      <c r="G8" s="99" t="s">
        <v>232</v>
      </c>
    </row>
    <row r="9" spans="2:8" s="81" customFormat="1" ht="17.25" customHeight="1">
      <c r="B9" s="292" t="s">
        <v>233</v>
      </c>
      <c r="C9" s="293"/>
      <c r="D9" s="2" t="s">
        <v>6</v>
      </c>
      <c r="E9" s="113">
        <f>+E11</f>
        <v>0</v>
      </c>
      <c r="F9" s="113">
        <f>+F11</f>
        <v>0</v>
      </c>
      <c r="G9" s="113">
        <f>+G11</f>
        <v>-2.3283064365386963E-10</v>
      </c>
    </row>
    <row r="10" spans="2:8" s="81" customFormat="1">
      <c r="B10" s="294"/>
      <c r="C10" s="295"/>
      <c r="D10" s="2" t="s">
        <v>8</v>
      </c>
      <c r="E10" s="114"/>
      <c r="F10" s="115"/>
      <c r="G10" s="115"/>
    </row>
    <row r="11" spans="2:8" s="81" customFormat="1" ht="23.25" customHeight="1">
      <c r="B11" s="82"/>
      <c r="C11" s="296" t="s">
        <v>14</v>
      </c>
      <c r="D11" s="297"/>
      <c r="E11" s="116">
        <f>E12+E31+E50+E70+E107+E126+E95</f>
        <v>0</v>
      </c>
      <c r="F11" s="116">
        <f>F12+F31+F50+F70+F107+F126+F95</f>
        <v>0</v>
      </c>
      <c r="G11" s="116">
        <f>G12+G31+G50+G70+G107+G126+G95</f>
        <v>-2.3283064365386963E-10</v>
      </c>
    </row>
    <row r="12" spans="2:8" s="81" customFormat="1" ht="24.75" customHeight="1">
      <c r="B12" s="277">
        <v>1004</v>
      </c>
      <c r="C12" s="284"/>
      <c r="D12" s="96" t="s">
        <v>200</v>
      </c>
      <c r="E12" s="112">
        <f>E20+E26</f>
        <v>-529099.4</v>
      </c>
      <c r="F12" s="112">
        <f t="shared" ref="F12" si="0">F20+F26</f>
        <v>-529099.4</v>
      </c>
      <c r="G12" s="112">
        <f>G20+G26</f>
        <v>0</v>
      </c>
      <c r="H12" s="6"/>
    </row>
    <row r="13" spans="2:8" s="81" customFormat="1">
      <c r="B13" s="278"/>
      <c r="C13" s="285"/>
      <c r="D13" s="77" t="s">
        <v>165</v>
      </c>
      <c r="E13" s="107"/>
      <c r="F13" s="108"/>
      <c r="G13" s="108"/>
      <c r="H13" s="6"/>
    </row>
    <row r="14" spans="2:8" s="81" customFormat="1">
      <c r="B14" s="278"/>
      <c r="C14" s="285"/>
      <c r="D14" s="96" t="s">
        <v>201</v>
      </c>
      <c r="E14" s="107"/>
      <c r="F14" s="98"/>
      <c r="G14" s="98"/>
      <c r="H14" s="6"/>
    </row>
    <row r="15" spans="2:8" s="81" customFormat="1" ht="34.5">
      <c r="B15" s="278"/>
      <c r="C15" s="285"/>
      <c r="D15" s="77" t="s">
        <v>252</v>
      </c>
      <c r="E15" s="107"/>
      <c r="F15" s="98"/>
      <c r="G15" s="98"/>
      <c r="H15" s="6"/>
    </row>
    <row r="16" spans="2:8" s="81" customFormat="1">
      <c r="B16" s="278"/>
      <c r="C16" s="285"/>
      <c r="D16" s="96" t="s">
        <v>203</v>
      </c>
      <c r="E16" s="107"/>
      <c r="F16" s="98"/>
      <c r="G16" s="98"/>
      <c r="H16" s="6"/>
    </row>
    <row r="17" spans="2:9" s="81" customFormat="1" ht="34.5">
      <c r="B17" s="278"/>
      <c r="C17" s="286"/>
      <c r="D17" s="77" t="s">
        <v>253</v>
      </c>
      <c r="E17" s="107"/>
      <c r="F17" s="98"/>
      <c r="G17" s="98"/>
      <c r="H17" s="6"/>
    </row>
    <row r="18" spans="2:9" s="81" customFormat="1" ht="19.5" customHeight="1">
      <c r="B18" s="278"/>
      <c r="C18" s="281" t="s">
        <v>234</v>
      </c>
      <c r="D18" s="282"/>
      <c r="E18" s="282"/>
      <c r="F18" s="282"/>
      <c r="G18" s="283"/>
    </row>
    <row r="19" spans="2:9" s="81" customFormat="1">
      <c r="B19" s="278"/>
      <c r="C19" s="276">
        <v>11010</v>
      </c>
      <c r="D19" s="96" t="s">
        <v>205</v>
      </c>
      <c r="E19" s="100"/>
      <c r="F19" s="98"/>
      <c r="G19" s="98"/>
    </row>
    <row r="20" spans="2:9" s="81" customFormat="1" ht="75" customHeight="1">
      <c r="B20" s="278"/>
      <c r="C20" s="276"/>
      <c r="D20" s="77" t="s">
        <v>199</v>
      </c>
      <c r="E20" s="103">
        <f>'3'!G23</f>
        <v>-150000</v>
      </c>
      <c r="F20" s="103">
        <f>'3'!H23</f>
        <v>-150000</v>
      </c>
      <c r="G20" s="103">
        <f>'3'!I23</f>
        <v>0</v>
      </c>
    </row>
    <row r="21" spans="2:9" s="81" customFormat="1">
      <c r="B21" s="278"/>
      <c r="C21" s="276"/>
      <c r="D21" s="96" t="s">
        <v>206</v>
      </c>
      <c r="E21" s="100"/>
      <c r="F21" s="98"/>
      <c r="G21" s="98"/>
    </row>
    <row r="22" spans="2:9" s="81" customFormat="1" ht="69" customHeight="1">
      <c r="B22" s="278"/>
      <c r="C22" s="276"/>
      <c r="D22" s="77" t="s">
        <v>254</v>
      </c>
      <c r="E22" s="102"/>
      <c r="F22" s="98"/>
      <c r="G22" s="98"/>
    </row>
    <row r="23" spans="2:9" s="81" customFormat="1">
      <c r="B23" s="278"/>
      <c r="C23" s="276"/>
      <c r="D23" s="96" t="s">
        <v>208</v>
      </c>
      <c r="E23" s="100"/>
      <c r="F23" s="98"/>
      <c r="G23" s="98"/>
    </row>
    <row r="24" spans="2:9" s="81" customFormat="1">
      <c r="B24" s="278"/>
      <c r="C24" s="276"/>
      <c r="D24" s="77" t="s">
        <v>255</v>
      </c>
      <c r="E24" s="102"/>
      <c r="F24" s="98"/>
      <c r="G24" s="98"/>
    </row>
    <row r="25" spans="2:9" s="6" customFormat="1">
      <c r="B25" s="278"/>
      <c r="C25" s="280">
        <v>31004</v>
      </c>
      <c r="D25" s="96" t="s">
        <v>205</v>
      </c>
      <c r="E25" s="100"/>
      <c r="F25" s="104"/>
      <c r="G25" s="104"/>
    </row>
    <row r="26" spans="2:9" s="6" customFormat="1" ht="69">
      <c r="B26" s="278"/>
      <c r="C26" s="280"/>
      <c r="D26" s="77" t="s">
        <v>166</v>
      </c>
      <c r="E26" s="105">
        <f>'3'!G32</f>
        <v>-379099.4</v>
      </c>
      <c r="F26" s="105">
        <f>'3'!H32</f>
        <v>-379099.4</v>
      </c>
      <c r="G26" s="105">
        <f>'3'!I32</f>
        <v>0</v>
      </c>
      <c r="H26" s="84"/>
      <c r="I26" s="84"/>
    </row>
    <row r="27" spans="2:9" s="6" customFormat="1">
      <c r="B27" s="278"/>
      <c r="C27" s="280"/>
      <c r="D27" s="96" t="s">
        <v>206</v>
      </c>
      <c r="E27" s="100"/>
      <c r="F27" s="104"/>
      <c r="G27" s="104"/>
    </row>
    <row r="28" spans="2:9" s="6" customFormat="1" ht="51.75">
      <c r="B28" s="278"/>
      <c r="C28" s="280"/>
      <c r="D28" s="77" t="s">
        <v>256</v>
      </c>
      <c r="E28" s="102"/>
      <c r="F28" s="104"/>
      <c r="G28" s="104"/>
    </row>
    <row r="29" spans="2:9" s="6" customFormat="1">
      <c r="B29" s="278"/>
      <c r="C29" s="280"/>
      <c r="D29" s="96" t="s">
        <v>208</v>
      </c>
      <c r="E29" s="100"/>
      <c r="F29" s="104"/>
      <c r="G29" s="104"/>
    </row>
    <row r="30" spans="2:9" s="6" customFormat="1" ht="34.5">
      <c r="B30" s="279"/>
      <c r="C30" s="280"/>
      <c r="D30" s="77" t="s">
        <v>257</v>
      </c>
      <c r="E30" s="102"/>
      <c r="F30" s="104"/>
      <c r="G30" s="104"/>
    </row>
    <row r="31" spans="2:9" s="81" customFormat="1" ht="24.75" customHeight="1">
      <c r="B31" s="244">
        <v>1019</v>
      </c>
      <c r="C31" s="284"/>
      <c r="D31" s="96" t="s">
        <v>200</v>
      </c>
      <c r="E31" s="111">
        <f>E39+E45</f>
        <v>-335671</v>
      </c>
      <c r="F31" s="111">
        <f t="shared" ref="F31:G31" si="1">F39+F45</f>
        <v>-485671</v>
      </c>
      <c r="G31" s="111">
        <f t="shared" si="1"/>
        <v>-385671</v>
      </c>
      <c r="H31" s="6"/>
    </row>
    <row r="32" spans="2:9" s="81" customFormat="1">
      <c r="B32" s="245"/>
      <c r="C32" s="285"/>
      <c r="D32" s="77" t="s">
        <v>181</v>
      </c>
      <c r="E32" s="107"/>
      <c r="F32" s="108"/>
      <c r="G32" s="108"/>
      <c r="H32" s="6"/>
    </row>
    <row r="33" spans="2:8" s="81" customFormat="1">
      <c r="B33" s="245"/>
      <c r="C33" s="285"/>
      <c r="D33" s="96" t="s">
        <v>201</v>
      </c>
      <c r="E33" s="107"/>
      <c r="F33" s="98"/>
      <c r="G33" s="98"/>
      <c r="H33" s="6"/>
    </row>
    <row r="34" spans="2:8" s="81" customFormat="1" ht="34.5">
      <c r="B34" s="245"/>
      <c r="C34" s="285"/>
      <c r="D34" s="77" t="s">
        <v>258</v>
      </c>
      <c r="E34" s="107"/>
      <c r="F34" s="98"/>
      <c r="G34" s="98"/>
      <c r="H34" s="6"/>
    </row>
    <row r="35" spans="2:8" s="81" customFormat="1">
      <c r="B35" s="245"/>
      <c r="C35" s="285"/>
      <c r="D35" s="96" t="s">
        <v>203</v>
      </c>
      <c r="E35" s="107"/>
      <c r="F35" s="98"/>
      <c r="G35" s="98"/>
      <c r="H35" s="6"/>
    </row>
    <row r="36" spans="2:8" s="81" customFormat="1" ht="51.75">
      <c r="B36" s="245"/>
      <c r="C36" s="286"/>
      <c r="D36" s="77" t="s">
        <v>259</v>
      </c>
      <c r="E36" s="107"/>
      <c r="F36" s="98"/>
      <c r="G36" s="98"/>
      <c r="H36" s="6"/>
    </row>
    <row r="37" spans="2:8" s="81" customFormat="1" ht="19.5" customHeight="1">
      <c r="B37" s="245"/>
      <c r="C37" s="281" t="s">
        <v>234</v>
      </c>
      <c r="D37" s="282"/>
      <c r="E37" s="282"/>
      <c r="F37" s="282"/>
      <c r="G37" s="283"/>
    </row>
    <row r="38" spans="2:8" s="81" customFormat="1">
      <c r="B38" s="245"/>
      <c r="C38" s="276">
        <v>12001</v>
      </c>
      <c r="D38" s="96" t="s">
        <v>205</v>
      </c>
      <c r="E38" s="100"/>
      <c r="F38" s="98"/>
      <c r="G38" s="98"/>
    </row>
    <row r="39" spans="2:8" s="81" customFormat="1" ht="97.5" customHeight="1">
      <c r="B39" s="245"/>
      <c r="C39" s="276"/>
      <c r="D39" s="77" t="str">
        <f>'3'!F143</f>
        <v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v>
      </c>
      <c r="E39" s="103">
        <f>'3'!G143</f>
        <v>-50000</v>
      </c>
      <c r="F39" s="103">
        <f>'3'!H143</f>
        <v>0</v>
      </c>
      <c r="G39" s="103">
        <f>'3'!I143</f>
        <v>0</v>
      </c>
    </row>
    <row r="40" spans="2:8" s="81" customFormat="1">
      <c r="B40" s="245"/>
      <c r="C40" s="276"/>
      <c r="D40" s="96" t="s">
        <v>206</v>
      </c>
      <c r="E40" s="100"/>
      <c r="F40" s="98"/>
      <c r="G40" s="98"/>
    </row>
    <row r="41" spans="2:8" s="81" customFormat="1" ht="86.25">
      <c r="B41" s="245"/>
      <c r="C41" s="276"/>
      <c r="D41" s="77" t="s">
        <v>388</v>
      </c>
      <c r="E41" s="102"/>
      <c r="F41" s="98"/>
      <c r="G41" s="98"/>
    </row>
    <row r="42" spans="2:8" s="81" customFormat="1">
      <c r="B42" s="245"/>
      <c r="C42" s="276"/>
      <c r="D42" s="96" t="s">
        <v>208</v>
      </c>
      <c r="E42" s="100"/>
      <c r="F42" s="98"/>
      <c r="G42" s="98"/>
    </row>
    <row r="43" spans="2:8" s="81" customFormat="1">
      <c r="B43" s="246"/>
      <c r="C43" s="276"/>
      <c r="D43" s="77" t="s">
        <v>261</v>
      </c>
      <c r="E43" s="102"/>
      <c r="F43" s="98"/>
      <c r="G43" s="98"/>
    </row>
    <row r="44" spans="2:8" s="81" customFormat="1">
      <c r="B44" s="245"/>
      <c r="C44" s="276">
        <v>12004</v>
      </c>
      <c r="D44" s="96" t="s">
        <v>205</v>
      </c>
      <c r="E44" s="100"/>
      <c r="F44" s="98"/>
      <c r="G44" s="98"/>
    </row>
    <row r="45" spans="2:8" s="81" customFormat="1" ht="97.5" customHeight="1">
      <c r="B45" s="245"/>
      <c r="C45" s="276"/>
      <c r="D45" s="77" t="s">
        <v>182</v>
      </c>
      <c r="E45" s="103">
        <f>'3'!G152</f>
        <v>-285671</v>
      </c>
      <c r="F45" s="103">
        <f>'3'!H152</f>
        <v>-485671</v>
      </c>
      <c r="G45" s="103">
        <f>'3'!I152</f>
        <v>-385671</v>
      </c>
    </row>
    <row r="46" spans="2:8" s="81" customFormat="1">
      <c r="B46" s="245"/>
      <c r="C46" s="276"/>
      <c r="D46" s="96" t="s">
        <v>206</v>
      </c>
      <c r="E46" s="100"/>
      <c r="F46" s="98"/>
      <c r="G46" s="98"/>
    </row>
    <row r="47" spans="2:8" s="81" customFormat="1" ht="86.25">
      <c r="B47" s="245"/>
      <c r="C47" s="276"/>
      <c r="D47" s="77" t="s">
        <v>260</v>
      </c>
      <c r="E47" s="102"/>
      <c r="F47" s="98"/>
      <c r="G47" s="98"/>
    </row>
    <row r="48" spans="2:8" s="81" customFormat="1">
      <c r="B48" s="245"/>
      <c r="C48" s="276"/>
      <c r="D48" s="96" t="s">
        <v>208</v>
      </c>
      <c r="E48" s="100"/>
      <c r="F48" s="98"/>
      <c r="G48" s="98"/>
    </row>
    <row r="49" spans="2:9" s="81" customFormat="1">
      <c r="B49" s="246"/>
      <c r="C49" s="276"/>
      <c r="D49" s="77" t="s">
        <v>261</v>
      </c>
      <c r="E49" s="102"/>
      <c r="F49" s="98"/>
      <c r="G49" s="98"/>
    </row>
    <row r="50" spans="2:9" s="81" customFormat="1" ht="24.75" customHeight="1">
      <c r="B50" s="277">
        <v>1040</v>
      </c>
      <c r="C50" s="284"/>
      <c r="D50" s="96" t="s">
        <v>200</v>
      </c>
      <c r="E50" s="112">
        <f>E58+E64</f>
        <v>-31281.4</v>
      </c>
      <c r="F50" s="112">
        <f t="shared" ref="F50:G50" si="2">F58+F64</f>
        <v>-103762</v>
      </c>
      <c r="G50" s="112">
        <f t="shared" si="2"/>
        <v>0</v>
      </c>
      <c r="H50" s="6"/>
    </row>
    <row r="51" spans="2:9" s="81" customFormat="1">
      <c r="B51" s="278"/>
      <c r="C51" s="285"/>
      <c r="D51" s="77" t="s">
        <v>173</v>
      </c>
      <c r="E51" s="107"/>
      <c r="F51" s="108"/>
      <c r="G51" s="108"/>
      <c r="H51" s="6"/>
    </row>
    <row r="52" spans="2:9" s="81" customFormat="1">
      <c r="B52" s="278"/>
      <c r="C52" s="285"/>
      <c r="D52" s="96" t="s">
        <v>201</v>
      </c>
      <c r="E52" s="107"/>
      <c r="F52" s="98"/>
      <c r="G52" s="98"/>
      <c r="H52" s="6"/>
    </row>
    <row r="53" spans="2:9" s="81" customFormat="1" ht="34.5">
      <c r="B53" s="278"/>
      <c r="C53" s="285"/>
      <c r="D53" s="77" t="s">
        <v>262</v>
      </c>
      <c r="E53" s="107"/>
      <c r="F53" s="98"/>
      <c r="G53" s="98"/>
      <c r="H53" s="6"/>
    </row>
    <row r="54" spans="2:9" s="81" customFormat="1">
      <c r="B54" s="278"/>
      <c r="C54" s="285"/>
      <c r="D54" s="96" t="s">
        <v>203</v>
      </c>
      <c r="E54" s="107"/>
      <c r="F54" s="98"/>
      <c r="G54" s="98"/>
      <c r="H54" s="6"/>
    </row>
    <row r="55" spans="2:9" s="81" customFormat="1">
      <c r="B55" s="278"/>
      <c r="C55" s="286"/>
      <c r="D55" s="77" t="s">
        <v>263</v>
      </c>
      <c r="E55" s="107"/>
      <c r="F55" s="98"/>
      <c r="G55" s="98"/>
      <c r="H55" s="6"/>
    </row>
    <row r="56" spans="2:9" s="81" customFormat="1" ht="19.5" customHeight="1">
      <c r="B56" s="278"/>
      <c r="C56" s="281" t="s">
        <v>234</v>
      </c>
      <c r="D56" s="282"/>
      <c r="E56" s="282"/>
      <c r="F56" s="282"/>
      <c r="G56" s="283"/>
    </row>
    <row r="57" spans="2:9" s="81" customFormat="1">
      <c r="B57" s="278"/>
      <c r="C57" s="276">
        <v>12003</v>
      </c>
      <c r="D57" s="96" t="s">
        <v>205</v>
      </c>
      <c r="E57" s="100"/>
      <c r="F57" s="98"/>
      <c r="G57" s="98"/>
    </row>
    <row r="58" spans="2:9" s="81" customFormat="1" ht="39" customHeight="1">
      <c r="B58" s="278"/>
      <c r="C58" s="276"/>
      <c r="D58" s="77" t="s">
        <v>174</v>
      </c>
      <c r="E58" s="103">
        <f>'3'!G173</f>
        <v>-25000</v>
      </c>
      <c r="F58" s="103">
        <f>'3'!H173</f>
        <v>-70000</v>
      </c>
      <c r="G58" s="103">
        <f>'3'!I173</f>
        <v>0</v>
      </c>
    </row>
    <row r="59" spans="2:9" s="81" customFormat="1">
      <c r="B59" s="278"/>
      <c r="C59" s="276"/>
      <c r="D59" s="96" t="s">
        <v>206</v>
      </c>
      <c r="E59" s="100"/>
      <c r="F59" s="98"/>
      <c r="G59" s="98"/>
    </row>
    <row r="60" spans="2:9" s="81" customFormat="1" ht="69">
      <c r="B60" s="278"/>
      <c r="C60" s="276"/>
      <c r="D60" s="77" t="s">
        <v>264</v>
      </c>
      <c r="E60" s="102"/>
      <c r="F60" s="98"/>
      <c r="G60" s="98"/>
    </row>
    <row r="61" spans="2:9" s="81" customFormat="1">
      <c r="B61" s="278"/>
      <c r="C61" s="276"/>
      <c r="D61" s="96" t="s">
        <v>208</v>
      </c>
      <c r="E61" s="100"/>
      <c r="F61" s="98"/>
      <c r="G61" s="98"/>
    </row>
    <row r="62" spans="2:9" s="81" customFormat="1">
      <c r="B62" s="278"/>
      <c r="C62" s="276"/>
      <c r="D62" s="77" t="s">
        <v>261</v>
      </c>
      <c r="E62" s="102"/>
      <c r="F62" s="98"/>
      <c r="G62" s="98"/>
    </row>
    <row r="63" spans="2:9" s="6" customFormat="1">
      <c r="B63" s="278"/>
      <c r="C63" s="280">
        <v>32009</v>
      </c>
      <c r="D63" s="96" t="s">
        <v>205</v>
      </c>
      <c r="E63" s="100"/>
      <c r="F63" s="104"/>
      <c r="G63" s="104"/>
    </row>
    <row r="64" spans="2:9" s="6" customFormat="1" ht="51.75">
      <c r="B64" s="278"/>
      <c r="C64" s="280"/>
      <c r="D64" s="77" t="s">
        <v>179</v>
      </c>
      <c r="E64" s="105">
        <f>'3'!G182</f>
        <v>-6281.4</v>
      </c>
      <c r="F64" s="105">
        <f>'3'!H182</f>
        <v>-33762</v>
      </c>
      <c r="G64" s="105">
        <f>'3'!I182</f>
        <v>0</v>
      </c>
      <c r="H64" s="84"/>
      <c r="I64" s="84"/>
    </row>
    <row r="65" spans="2:13" s="6" customFormat="1">
      <c r="B65" s="278"/>
      <c r="C65" s="280"/>
      <c r="D65" s="96" t="s">
        <v>206</v>
      </c>
      <c r="E65" s="100"/>
      <c r="F65" s="104"/>
      <c r="G65" s="104"/>
    </row>
    <row r="66" spans="2:13" s="6" customFormat="1" ht="51.75">
      <c r="B66" s="278"/>
      <c r="C66" s="280"/>
      <c r="D66" s="77" t="s">
        <v>265</v>
      </c>
      <c r="E66" s="102"/>
      <c r="F66" s="104"/>
      <c r="G66" s="104"/>
    </row>
    <row r="67" spans="2:13" s="6" customFormat="1">
      <c r="B67" s="278"/>
      <c r="C67" s="280"/>
      <c r="D67" s="96" t="s">
        <v>208</v>
      </c>
      <c r="E67" s="100"/>
      <c r="F67" s="104"/>
      <c r="G67" s="104"/>
    </row>
    <row r="68" spans="2:13" s="6" customFormat="1" ht="34.5">
      <c r="B68" s="279"/>
      <c r="C68" s="280"/>
      <c r="D68" s="77" t="s">
        <v>266</v>
      </c>
      <c r="E68" s="102"/>
      <c r="F68" s="104"/>
      <c r="G68" s="104"/>
    </row>
    <row r="69" spans="2:13" s="81" customFormat="1" ht="20.25" customHeight="1">
      <c r="B69" s="244">
        <v>1049</v>
      </c>
      <c r="C69" s="287"/>
      <c r="D69" s="96" t="s">
        <v>200</v>
      </c>
      <c r="E69" s="100"/>
      <c r="F69" s="98"/>
      <c r="G69" s="101"/>
    </row>
    <row r="70" spans="2:13" s="81" customFormat="1" ht="20.25" customHeight="1">
      <c r="B70" s="245"/>
      <c r="C70" s="288"/>
      <c r="D70" s="77" t="s">
        <v>69</v>
      </c>
      <c r="E70" s="113">
        <f>+E77+E83+E89</f>
        <v>2886470.5</v>
      </c>
      <c r="F70" s="113">
        <f t="shared" ref="F70:G70" si="3">+F77+F83+F89</f>
        <v>2551628.0999999996</v>
      </c>
      <c r="G70" s="113">
        <f t="shared" si="3"/>
        <v>1082469.1999999997</v>
      </c>
    </row>
    <row r="71" spans="2:13" s="81" customFormat="1" ht="20.25" customHeight="1">
      <c r="B71" s="245"/>
      <c r="C71" s="288"/>
      <c r="D71" s="96" t="s">
        <v>201</v>
      </c>
      <c r="E71" s="100"/>
      <c r="F71" s="101"/>
      <c r="G71" s="101"/>
    </row>
    <row r="72" spans="2:13" s="81" customFormat="1" ht="20.25" customHeight="1">
      <c r="B72" s="245"/>
      <c r="C72" s="288"/>
      <c r="D72" s="77" t="s">
        <v>202</v>
      </c>
      <c r="E72" s="102"/>
      <c r="F72" s="98"/>
      <c r="G72" s="101"/>
    </row>
    <row r="73" spans="2:13" s="81" customFormat="1" ht="20.25" customHeight="1">
      <c r="B73" s="245"/>
      <c r="C73" s="288"/>
      <c r="D73" s="96" t="s">
        <v>203</v>
      </c>
      <c r="E73" s="100"/>
      <c r="F73" s="98"/>
      <c r="G73" s="101"/>
    </row>
    <row r="74" spans="2:13" s="81" customFormat="1" ht="51.75" customHeight="1">
      <c r="B74" s="245"/>
      <c r="C74" s="288"/>
      <c r="D74" s="77" t="s">
        <v>204</v>
      </c>
      <c r="E74" s="102"/>
      <c r="F74" s="98"/>
      <c r="G74" s="101"/>
      <c r="M74" s="109"/>
    </row>
    <row r="75" spans="2:13" s="81" customFormat="1" ht="19.5" customHeight="1">
      <c r="B75" s="245"/>
      <c r="C75" s="281" t="s">
        <v>234</v>
      </c>
      <c r="D75" s="282"/>
      <c r="E75" s="282"/>
      <c r="F75" s="282"/>
      <c r="G75" s="283"/>
    </row>
    <row r="76" spans="2:13" s="81" customFormat="1">
      <c r="B76" s="245"/>
      <c r="C76" s="276">
        <v>21001</v>
      </c>
      <c r="D76" s="96" t="s">
        <v>205</v>
      </c>
      <c r="E76" s="100"/>
      <c r="F76" s="98"/>
      <c r="G76" s="98"/>
    </row>
    <row r="77" spans="2:13" s="81" customFormat="1" ht="26.25" customHeight="1">
      <c r="B77" s="245"/>
      <c r="C77" s="276"/>
      <c r="D77" s="77" t="s">
        <v>71</v>
      </c>
      <c r="E77" s="103">
        <f>'3'!G51</f>
        <v>3160970.5</v>
      </c>
      <c r="F77" s="103">
        <f>'3'!H51</f>
        <v>2551628.0999999996</v>
      </c>
      <c r="G77" s="103">
        <f>'3'!I51</f>
        <v>1082469.1999999997</v>
      </c>
    </row>
    <row r="78" spans="2:13" s="81" customFormat="1">
      <c r="B78" s="245"/>
      <c r="C78" s="276"/>
      <c r="D78" s="96" t="s">
        <v>206</v>
      </c>
      <c r="E78" s="100"/>
      <c r="F78" s="98"/>
      <c r="G78" s="98"/>
    </row>
    <row r="79" spans="2:13" s="81" customFormat="1" ht="51.75">
      <c r="B79" s="245"/>
      <c r="C79" s="276"/>
      <c r="D79" s="77" t="s">
        <v>207</v>
      </c>
      <c r="E79" s="102"/>
      <c r="F79" s="98"/>
      <c r="G79" s="98"/>
    </row>
    <row r="80" spans="2:13" s="81" customFormat="1">
      <c r="B80" s="245"/>
      <c r="C80" s="276"/>
      <c r="D80" s="96" t="s">
        <v>208</v>
      </c>
      <c r="E80" s="100"/>
      <c r="F80" s="98"/>
      <c r="G80" s="98"/>
    </row>
    <row r="81" spans="2:7" s="81" customFormat="1" ht="34.5">
      <c r="B81" s="245"/>
      <c r="C81" s="276"/>
      <c r="D81" s="77" t="s">
        <v>209</v>
      </c>
      <c r="E81" s="102"/>
      <c r="F81" s="98"/>
      <c r="G81" s="98"/>
    </row>
    <row r="82" spans="2:7" s="6" customFormat="1">
      <c r="B82" s="245"/>
      <c r="C82" s="280">
        <v>21019</v>
      </c>
      <c r="D82" s="83" t="s">
        <v>205</v>
      </c>
      <c r="E82" s="106"/>
      <c r="F82" s="104"/>
      <c r="G82" s="104"/>
    </row>
    <row r="83" spans="2:7" s="6" customFormat="1" ht="51.75">
      <c r="B83" s="245"/>
      <c r="C83" s="280"/>
      <c r="D83" s="65" t="s">
        <v>354</v>
      </c>
      <c r="E83" s="5">
        <f>'3'!G87</f>
        <v>-270000</v>
      </c>
      <c r="F83" s="5">
        <f>'3'!H87</f>
        <v>0</v>
      </c>
      <c r="G83" s="5">
        <f>'3'!I87</f>
        <v>0</v>
      </c>
    </row>
    <row r="84" spans="2:7" s="6" customFormat="1">
      <c r="B84" s="245"/>
      <c r="C84" s="280"/>
      <c r="D84" s="83" t="s">
        <v>206</v>
      </c>
      <c r="E84" s="106"/>
      <c r="F84" s="104"/>
      <c r="G84" s="104"/>
    </row>
    <row r="85" spans="2:7" s="6" customFormat="1" ht="69">
      <c r="B85" s="245"/>
      <c r="C85" s="280"/>
      <c r="D85" s="65" t="s">
        <v>355</v>
      </c>
      <c r="E85" s="106"/>
      <c r="F85" s="104"/>
      <c r="G85" s="104"/>
    </row>
    <row r="86" spans="2:7" s="6" customFormat="1">
      <c r="B86" s="245"/>
      <c r="C86" s="280"/>
      <c r="D86" s="83" t="s">
        <v>208</v>
      </c>
      <c r="E86" s="106"/>
      <c r="F86" s="104"/>
      <c r="G86" s="104"/>
    </row>
    <row r="87" spans="2:7" s="6" customFormat="1" ht="34.5">
      <c r="B87" s="246"/>
      <c r="C87" s="280"/>
      <c r="D87" s="65" t="s">
        <v>108</v>
      </c>
      <c r="E87" s="106"/>
      <c r="F87" s="104"/>
      <c r="G87" s="104"/>
    </row>
    <row r="88" spans="2:7" s="6" customFormat="1">
      <c r="B88" s="245"/>
      <c r="C88" s="280">
        <v>31002</v>
      </c>
      <c r="D88" s="83" t="s">
        <v>205</v>
      </c>
      <c r="E88" s="106"/>
      <c r="F88" s="104"/>
      <c r="G88" s="104"/>
    </row>
    <row r="89" spans="2:7" s="6" customFormat="1" ht="34.5">
      <c r="B89" s="245"/>
      <c r="C89" s="280"/>
      <c r="D89" s="83" t="str">
        <f>'3'!F96</f>
        <v xml:space="preserve"> Տրանսպորտային միջոցների տեխնիկական զննության գործընթացի ավտոմատացված համակարգի ներդրում</v>
      </c>
      <c r="E89" s="5">
        <f>'3'!G96</f>
        <v>-4500</v>
      </c>
      <c r="F89" s="5">
        <f>'3'!H93</f>
        <v>0</v>
      </c>
      <c r="G89" s="5">
        <f>'3'!I93</f>
        <v>0</v>
      </c>
    </row>
    <row r="90" spans="2:7" s="6" customFormat="1">
      <c r="B90" s="245"/>
      <c r="C90" s="280"/>
      <c r="D90" s="83" t="s">
        <v>206</v>
      </c>
      <c r="E90" s="106"/>
      <c r="F90" s="104"/>
      <c r="G90" s="104"/>
    </row>
    <row r="91" spans="2:7" s="6" customFormat="1" ht="34.5">
      <c r="B91" s="245"/>
      <c r="C91" s="280"/>
      <c r="D91" s="77" t="s">
        <v>387</v>
      </c>
      <c r="E91" s="106"/>
      <c r="F91" s="104"/>
      <c r="G91" s="104"/>
    </row>
    <row r="92" spans="2:7" s="6" customFormat="1">
      <c r="B92" s="245"/>
      <c r="C92" s="280"/>
      <c r="D92" s="83" t="s">
        <v>208</v>
      </c>
      <c r="E92" s="106"/>
      <c r="F92" s="104"/>
      <c r="G92" s="104"/>
    </row>
    <row r="93" spans="2:7" s="6" customFormat="1" ht="34.5">
      <c r="B93" s="246"/>
      <c r="C93" s="280"/>
      <c r="D93" s="77" t="s">
        <v>257</v>
      </c>
      <c r="E93" s="106"/>
      <c r="F93" s="104"/>
      <c r="G93" s="104"/>
    </row>
    <row r="94" spans="2:7" s="81" customFormat="1" ht="20.25" customHeight="1">
      <c r="B94" s="244">
        <v>1072</v>
      </c>
      <c r="C94" s="287"/>
      <c r="D94" s="96" t="s">
        <v>200</v>
      </c>
      <c r="E94" s="100"/>
      <c r="F94" s="98"/>
      <c r="G94" s="101"/>
    </row>
    <row r="95" spans="2:7" s="81" customFormat="1" ht="20.25" customHeight="1">
      <c r="B95" s="245"/>
      <c r="C95" s="288"/>
      <c r="D95" s="77" t="s">
        <v>278</v>
      </c>
      <c r="E95" s="113">
        <f>+E102+E108+E114</f>
        <v>-1001610.2999999999</v>
      </c>
      <c r="F95" s="113">
        <f t="shared" ref="F95:G95" si="4">+F102+F108+F114</f>
        <v>-494287.3</v>
      </c>
      <c r="G95" s="113">
        <f t="shared" si="4"/>
        <v>0</v>
      </c>
    </row>
    <row r="96" spans="2:7" s="81" customFormat="1" ht="20.25" customHeight="1">
      <c r="B96" s="245"/>
      <c r="C96" s="288"/>
      <c r="D96" s="96" t="s">
        <v>201</v>
      </c>
      <c r="E96" s="100"/>
      <c r="F96" s="101"/>
      <c r="G96" s="101"/>
    </row>
    <row r="97" spans="2:13" s="81" customFormat="1" ht="20.25" customHeight="1">
      <c r="B97" s="245"/>
      <c r="C97" s="288"/>
      <c r="D97" s="77" t="s">
        <v>412</v>
      </c>
      <c r="E97" s="102"/>
      <c r="F97" s="98"/>
      <c r="G97" s="101"/>
    </row>
    <row r="98" spans="2:13" s="81" customFormat="1" ht="20.25" customHeight="1">
      <c r="B98" s="245"/>
      <c r="C98" s="288"/>
      <c r="D98" s="96" t="s">
        <v>203</v>
      </c>
      <c r="E98" s="100"/>
      <c r="F98" s="98"/>
      <c r="G98" s="101"/>
    </row>
    <row r="99" spans="2:13" s="81" customFormat="1" ht="51.75" customHeight="1">
      <c r="B99" s="245"/>
      <c r="C99" s="288"/>
      <c r="D99" s="77" t="s">
        <v>413</v>
      </c>
      <c r="E99" s="102"/>
      <c r="F99" s="98"/>
      <c r="G99" s="101"/>
      <c r="M99" s="109"/>
    </row>
    <row r="100" spans="2:13" s="81" customFormat="1" ht="19.5" customHeight="1">
      <c r="B100" s="245"/>
      <c r="C100" s="281" t="s">
        <v>234</v>
      </c>
      <c r="D100" s="282"/>
      <c r="E100" s="282"/>
      <c r="F100" s="282"/>
      <c r="G100" s="283"/>
    </row>
    <row r="101" spans="2:13" s="81" customFormat="1">
      <c r="B101" s="245"/>
      <c r="C101" s="276" t="s">
        <v>414</v>
      </c>
      <c r="D101" s="96" t="s">
        <v>205</v>
      </c>
      <c r="E101" s="100"/>
      <c r="F101" s="98"/>
      <c r="G101" s="98"/>
    </row>
    <row r="102" spans="2:13" s="81" customFormat="1" ht="43.5" customHeight="1">
      <c r="B102" s="245"/>
      <c r="C102" s="276"/>
      <c r="D102" s="77" t="s">
        <v>279</v>
      </c>
      <c r="E102" s="103">
        <f>'3'!G201</f>
        <v>-1001610.2999999999</v>
      </c>
      <c r="F102" s="103">
        <f>'3'!H201</f>
        <v>-494287.3</v>
      </c>
      <c r="G102" s="103">
        <f>'3'!I201</f>
        <v>0</v>
      </c>
    </row>
    <row r="103" spans="2:13" s="81" customFormat="1">
      <c r="B103" s="245"/>
      <c r="C103" s="276"/>
      <c r="D103" s="96" t="s">
        <v>206</v>
      </c>
      <c r="E103" s="100"/>
      <c r="F103" s="98"/>
      <c r="G103" s="98"/>
    </row>
    <row r="104" spans="2:13" s="81" customFormat="1" ht="34.5">
      <c r="B104" s="245"/>
      <c r="C104" s="276"/>
      <c r="D104" s="77" t="s">
        <v>415</v>
      </c>
      <c r="E104" s="102"/>
      <c r="F104" s="98"/>
      <c r="G104" s="98"/>
    </row>
    <row r="105" spans="2:13" s="81" customFormat="1">
      <c r="B105" s="245"/>
      <c r="C105" s="276"/>
      <c r="D105" s="96" t="s">
        <v>208</v>
      </c>
      <c r="E105" s="100"/>
      <c r="F105" s="98"/>
      <c r="G105" s="98"/>
    </row>
    <row r="106" spans="2:13" s="81" customFormat="1" ht="34.5">
      <c r="B106" s="245"/>
      <c r="C106" s="276"/>
      <c r="D106" s="77" t="s">
        <v>257</v>
      </c>
      <c r="E106" s="102"/>
      <c r="F106" s="98"/>
      <c r="G106" s="98"/>
    </row>
    <row r="107" spans="2:13" s="81" customFormat="1" ht="24.75" customHeight="1">
      <c r="B107" s="277" t="s">
        <v>248</v>
      </c>
      <c r="C107" s="284"/>
      <c r="D107" s="96" t="s">
        <v>200</v>
      </c>
      <c r="E107" s="112">
        <f>E115+E121</f>
        <v>-738808.39999999991</v>
      </c>
      <c r="F107" s="112">
        <f>F115+F121</f>
        <v>-738808.39999999991</v>
      </c>
      <c r="G107" s="112">
        <f>G115+G121</f>
        <v>-696798.2</v>
      </c>
      <c r="H107" s="6"/>
    </row>
    <row r="108" spans="2:13" s="81" customFormat="1">
      <c r="B108" s="278"/>
      <c r="C108" s="285"/>
      <c r="D108" s="77" t="s">
        <v>198</v>
      </c>
      <c r="E108" s="107"/>
      <c r="F108" s="108"/>
      <c r="G108" s="108"/>
      <c r="H108" s="6"/>
    </row>
    <row r="109" spans="2:13" s="81" customFormat="1">
      <c r="B109" s="278"/>
      <c r="C109" s="285"/>
      <c r="D109" s="96" t="s">
        <v>201</v>
      </c>
      <c r="E109" s="107"/>
      <c r="F109" s="98"/>
      <c r="G109" s="98"/>
      <c r="H109" s="6"/>
    </row>
    <row r="110" spans="2:13" s="81" customFormat="1">
      <c r="B110" s="278"/>
      <c r="C110" s="285"/>
      <c r="D110" s="77" t="s">
        <v>249</v>
      </c>
      <c r="E110" s="107"/>
      <c r="F110" s="98"/>
      <c r="G110" s="98"/>
      <c r="H110" s="6"/>
    </row>
    <row r="111" spans="2:13" s="81" customFormat="1">
      <c r="B111" s="278"/>
      <c r="C111" s="285"/>
      <c r="D111" s="96" t="s">
        <v>203</v>
      </c>
      <c r="E111" s="107"/>
      <c r="F111" s="98"/>
      <c r="G111" s="98"/>
      <c r="H111" s="6"/>
    </row>
    <row r="112" spans="2:13" s="81" customFormat="1" ht="34.5">
      <c r="B112" s="278"/>
      <c r="C112" s="286"/>
      <c r="D112" s="77" t="s">
        <v>250</v>
      </c>
      <c r="E112" s="107"/>
      <c r="F112" s="98"/>
      <c r="G112" s="98"/>
      <c r="H112" s="6"/>
    </row>
    <row r="113" spans="2:9" s="81" customFormat="1" ht="19.5" customHeight="1">
      <c r="B113" s="278"/>
      <c r="C113" s="281" t="s">
        <v>234</v>
      </c>
      <c r="D113" s="282"/>
      <c r="E113" s="282"/>
      <c r="F113" s="282"/>
      <c r="G113" s="283"/>
    </row>
    <row r="114" spans="2:9" s="81" customFormat="1">
      <c r="B114" s="278"/>
      <c r="C114" s="276">
        <v>12028</v>
      </c>
      <c r="D114" s="96" t="s">
        <v>205</v>
      </c>
      <c r="E114" s="100"/>
      <c r="F114" s="98"/>
      <c r="G114" s="98"/>
    </row>
    <row r="115" spans="2:9" s="81" customFormat="1" ht="93" customHeight="1">
      <c r="B115" s="278"/>
      <c r="C115" s="276"/>
      <c r="D115" s="77" t="s">
        <v>186</v>
      </c>
      <c r="E115" s="103">
        <f>'3'!G115</f>
        <v>-546798.19999999995</v>
      </c>
      <c r="F115" s="103">
        <f>'3'!H115</f>
        <v>-546798.19999999995</v>
      </c>
      <c r="G115" s="103">
        <f>'3'!I115</f>
        <v>-546798.19999999995</v>
      </c>
    </row>
    <row r="116" spans="2:9" s="81" customFormat="1">
      <c r="B116" s="278"/>
      <c r="C116" s="276"/>
      <c r="D116" s="96" t="s">
        <v>206</v>
      </c>
      <c r="E116" s="100"/>
      <c r="F116" s="98"/>
      <c r="G116" s="98"/>
    </row>
    <row r="117" spans="2:9" s="81" customFormat="1" ht="34.5">
      <c r="B117" s="278"/>
      <c r="C117" s="276"/>
      <c r="D117" s="77" t="s">
        <v>267</v>
      </c>
      <c r="E117" s="102"/>
      <c r="F117" s="98"/>
      <c r="G117" s="98"/>
    </row>
    <row r="118" spans="2:9" s="81" customFormat="1">
      <c r="B118" s="278"/>
      <c r="C118" s="276"/>
      <c r="D118" s="96" t="s">
        <v>208</v>
      </c>
      <c r="E118" s="100"/>
      <c r="F118" s="98"/>
      <c r="G118" s="98"/>
    </row>
    <row r="119" spans="2:9" s="81" customFormat="1">
      <c r="B119" s="278"/>
      <c r="C119" s="276"/>
      <c r="D119" s="77" t="s">
        <v>261</v>
      </c>
      <c r="E119" s="102"/>
      <c r="F119" s="98"/>
      <c r="G119" s="98"/>
    </row>
    <row r="120" spans="2:9" s="6" customFormat="1">
      <c r="B120" s="278"/>
      <c r="C120" s="280">
        <v>12029</v>
      </c>
      <c r="D120" s="96" t="s">
        <v>205</v>
      </c>
      <c r="E120" s="100"/>
      <c r="F120" s="104"/>
      <c r="G120" s="104"/>
    </row>
    <row r="121" spans="2:9" s="6" customFormat="1" ht="51.75">
      <c r="B121" s="278"/>
      <c r="C121" s="280"/>
      <c r="D121" s="77" t="s">
        <v>192</v>
      </c>
      <c r="E121" s="105">
        <f>'3'!G124</f>
        <v>-192010.2</v>
      </c>
      <c r="F121" s="105">
        <f>'3'!H124</f>
        <v>-192010.2</v>
      </c>
      <c r="G121" s="105">
        <f>'3'!I124</f>
        <v>-150000</v>
      </c>
      <c r="H121" s="84"/>
      <c r="I121" s="84"/>
    </row>
    <row r="122" spans="2:9" s="6" customFormat="1">
      <c r="B122" s="278"/>
      <c r="C122" s="280"/>
      <c r="D122" s="96" t="s">
        <v>206</v>
      </c>
      <c r="E122" s="100"/>
      <c r="F122" s="104"/>
      <c r="G122" s="104"/>
    </row>
    <row r="123" spans="2:9" s="6" customFormat="1" ht="34.5">
      <c r="B123" s="278"/>
      <c r="C123" s="280"/>
      <c r="D123" s="77" t="s">
        <v>268</v>
      </c>
      <c r="E123" s="102"/>
      <c r="F123" s="104"/>
      <c r="G123" s="104"/>
    </row>
    <row r="124" spans="2:9" s="6" customFormat="1">
      <c r="B124" s="278"/>
      <c r="C124" s="280"/>
      <c r="D124" s="96" t="s">
        <v>208</v>
      </c>
      <c r="E124" s="100"/>
      <c r="F124" s="104"/>
      <c r="G124" s="104"/>
    </row>
    <row r="125" spans="2:9" s="6" customFormat="1">
      <c r="B125" s="279"/>
      <c r="C125" s="280"/>
      <c r="D125" s="77" t="s">
        <v>261</v>
      </c>
      <c r="E125" s="102"/>
      <c r="F125" s="104"/>
      <c r="G125" s="104"/>
    </row>
    <row r="126" spans="2:9" s="81" customFormat="1" ht="24.75" customHeight="1">
      <c r="B126" s="277">
        <v>1189</v>
      </c>
      <c r="C126" s="284"/>
      <c r="D126" s="96" t="s">
        <v>200</v>
      </c>
      <c r="E126" s="111">
        <f>E134</f>
        <v>-250000</v>
      </c>
      <c r="F126" s="111">
        <f t="shared" ref="F126:G126" si="5">F134</f>
        <v>-200000</v>
      </c>
      <c r="G126" s="111">
        <f t="shared" si="5"/>
        <v>0</v>
      </c>
      <c r="H126" s="6"/>
    </row>
    <row r="127" spans="2:9" s="81" customFormat="1" ht="34.5">
      <c r="B127" s="278"/>
      <c r="C127" s="285"/>
      <c r="D127" s="77" t="s">
        <v>197</v>
      </c>
      <c r="E127" s="107"/>
      <c r="F127" s="108"/>
      <c r="G127" s="108"/>
      <c r="H127" s="6"/>
    </row>
    <row r="128" spans="2:9" s="81" customFormat="1">
      <c r="B128" s="278"/>
      <c r="C128" s="285"/>
      <c r="D128" s="96" t="s">
        <v>201</v>
      </c>
      <c r="E128" s="107"/>
      <c r="F128" s="98"/>
      <c r="G128" s="98"/>
      <c r="H128" s="6"/>
    </row>
    <row r="129" spans="1:8" s="81" customFormat="1" ht="36" customHeight="1">
      <c r="B129" s="278"/>
      <c r="C129" s="285"/>
      <c r="D129" s="77" t="s">
        <v>269</v>
      </c>
      <c r="E129" s="107"/>
      <c r="F129" s="98"/>
      <c r="G129" s="98"/>
      <c r="H129" s="6"/>
    </row>
    <row r="130" spans="1:8" s="81" customFormat="1">
      <c r="B130" s="278"/>
      <c r="C130" s="285"/>
      <c r="D130" s="96" t="s">
        <v>203</v>
      </c>
      <c r="E130" s="107"/>
      <c r="F130" s="98"/>
      <c r="G130" s="98"/>
      <c r="H130" s="6"/>
    </row>
    <row r="131" spans="1:8" s="81" customFormat="1" ht="34.5">
      <c r="B131" s="278"/>
      <c r="C131" s="286"/>
      <c r="D131" s="77" t="s">
        <v>270</v>
      </c>
      <c r="E131" s="107"/>
      <c r="F131" s="98"/>
      <c r="G131" s="98"/>
      <c r="H131" s="6"/>
    </row>
    <row r="132" spans="1:8" s="81" customFormat="1" ht="19.5" customHeight="1">
      <c r="B132" s="278"/>
      <c r="C132" s="281" t="s">
        <v>234</v>
      </c>
      <c r="D132" s="282"/>
      <c r="E132" s="282"/>
      <c r="F132" s="282"/>
      <c r="G132" s="283"/>
    </row>
    <row r="133" spans="1:8" s="81" customFormat="1">
      <c r="B133" s="278"/>
      <c r="C133" s="276">
        <v>12001</v>
      </c>
      <c r="D133" s="96" t="s">
        <v>205</v>
      </c>
      <c r="E133" s="100"/>
      <c r="F133" s="98"/>
      <c r="G133" s="98"/>
    </row>
    <row r="134" spans="1:8" s="81" customFormat="1" ht="79.5" customHeight="1">
      <c r="B134" s="278"/>
      <c r="C134" s="276"/>
      <c r="D134" s="77" t="s">
        <v>188</v>
      </c>
      <c r="E134" s="110">
        <f>'3'!G221</f>
        <v>-250000</v>
      </c>
      <c r="F134" s="110">
        <f>'3'!H221</f>
        <v>-200000</v>
      </c>
      <c r="G134" s="110">
        <f>'3'!I221</f>
        <v>0</v>
      </c>
    </row>
    <row r="135" spans="1:8" s="81" customFormat="1">
      <c r="B135" s="278"/>
      <c r="C135" s="276"/>
      <c r="D135" s="96" t="s">
        <v>206</v>
      </c>
      <c r="E135" s="100"/>
      <c r="F135" s="98"/>
      <c r="G135" s="98"/>
    </row>
    <row r="136" spans="1:8" s="81" customFormat="1" ht="75.75" customHeight="1">
      <c r="B136" s="278"/>
      <c r="C136" s="276"/>
      <c r="D136" s="77" t="s">
        <v>271</v>
      </c>
      <c r="E136" s="102"/>
      <c r="F136" s="98"/>
      <c r="G136" s="98"/>
    </row>
    <row r="137" spans="1:8" s="81" customFormat="1">
      <c r="B137" s="278"/>
      <c r="C137" s="276"/>
      <c r="D137" s="96" t="s">
        <v>208</v>
      </c>
      <c r="E137" s="100"/>
      <c r="F137" s="98"/>
      <c r="G137" s="98"/>
    </row>
    <row r="138" spans="1:8" s="81" customFormat="1">
      <c r="B138" s="279"/>
      <c r="C138" s="276"/>
      <c r="D138" s="77" t="s">
        <v>261</v>
      </c>
      <c r="E138" s="102"/>
      <c r="F138" s="98"/>
      <c r="G138" s="98"/>
    </row>
    <row r="140" spans="1:8" s="19" customFormat="1" ht="58.5" customHeight="1">
      <c r="A140" s="50"/>
      <c r="B140" s="50"/>
      <c r="C140" s="275" t="s">
        <v>130</v>
      </c>
      <c r="D140" s="275"/>
      <c r="E140" s="28"/>
      <c r="F140" s="72" t="s">
        <v>416</v>
      </c>
      <c r="G140" s="28"/>
      <c r="H140" s="28"/>
    </row>
  </sheetData>
  <mergeCells count="38">
    <mergeCell ref="B5:H5"/>
    <mergeCell ref="E7:G7"/>
    <mergeCell ref="C18:G18"/>
    <mergeCell ref="B9:C10"/>
    <mergeCell ref="C11:D11"/>
    <mergeCell ref="B7:C7"/>
    <mergeCell ref="D7:D8"/>
    <mergeCell ref="C12:C17"/>
    <mergeCell ref="B12:B30"/>
    <mergeCell ref="C19:C24"/>
    <mergeCell ref="C25:C30"/>
    <mergeCell ref="C31:C36"/>
    <mergeCell ref="C37:G37"/>
    <mergeCell ref="C38:C43"/>
    <mergeCell ref="C50:C55"/>
    <mergeCell ref="C56:G56"/>
    <mergeCell ref="C44:C49"/>
    <mergeCell ref="C88:C93"/>
    <mergeCell ref="C107:C112"/>
    <mergeCell ref="B50:B68"/>
    <mergeCell ref="C76:C81"/>
    <mergeCell ref="C82:C87"/>
    <mergeCell ref="C69:C74"/>
    <mergeCell ref="C75:G75"/>
    <mergeCell ref="C57:C62"/>
    <mergeCell ref="C63:C68"/>
    <mergeCell ref="C94:C99"/>
    <mergeCell ref="C100:G100"/>
    <mergeCell ref="C101:C106"/>
    <mergeCell ref="C140:D140"/>
    <mergeCell ref="C133:C138"/>
    <mergeCell ref="B107:B125"/>
    <mergeCell ref="B126:B138"/>
    <mergeCell ref="C120:C125"/>
    <mergeCell ref="C113:G113"/>
    <mergeCell ref="C114:C119"/>
    <mergeCell ref="C126:C131"/>
    <mergeCell ref="C132:G132"/>
  </mergeCells>
  <printOptions horizontalCentered="1"/>
  <pageMargins left="0.15748031496062992" right="0.15748031496062992" top="0.19" bottom="0.19" header="0.19685039370078741" footer="0.19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opLeftCell="A34" zoomScaleNormal="100" workbookViewId="0">
      <selection activeCell="F42" sqref="F42"/>
    </sheetView>
  </sheetViews>
  <sheetFormatPr defaultRowHeight="17.25"/>
  <cols>
    <col min="1" max="1" width="7.42578125" style="50" customWidth="1"/>
    <col min="2" max="2" width="9.5703125" style="50" customWidth="1"/>
    <col min="3" max="3" width="67.85546875" style="19" customWidth="1"/>
    <col min="4" max="4" width="20.28515625" style="28" bestFit="1" customWidth="1"/>
    <col min="5" max="5" width="18.140625" style="28" customWidth="1"/>
    <col min="6" max="6" width="21.140625" style="28" customWidth="1"/>
    <col min="7" max="7" width="18.140625" style="28" customWidth="1"/>
    <col min="8" max="8" width="16.85546875" style="28" customWidth="1"/>
    <col min="9" max="9" width="15.7109375" style="19" bestFit="1" customWidth="1"/>
    <col min="10" max="16384" width="9.140625" style="19"/>
  </cols>
  <sheetData>
    <row r="1" spans="1:9" ht="16.5" customHeight="1">
      <c r="B1" s="17"/>
      <c r="C1" s="17"/>
      <c r="D1" s="17"/>
      <c r="E1" s="17"/>
      <c r="F1" s="17"/>
      <c r="G1" s="17"/>
      <c r="H1" s="18" t="s">
        <v>11</v>
      </c>
    </row>
    <row r="2" spans="1:9" ht="16.5" customHeight="1">
      <c r="B2" s="17"/>
      <c r="C2" s="17"/>
      <c r="D2" s="17"/>
      <c r="E2" s="17"/>
      <c r="F2" s="17"/>
      <c r="G2" s="17"/>
      <c r="H2" s="18" t="s">
        <v>103</v>
      </c>
    </row>
    <row r="3" spans="1:9" ht="16.5" customHeight="1">
      <c r="B3" s="17"/>
      <c r="C3" s="17"/>
      <c r="D3" s="17"/>
      <c r="E3" s="17"/>
      <c r="F3" s="17"/>
      <c r="G3" s="17"/>
      <c r="H3" s="18" t="s">
        <v>1</v>
      </c>
    </row>
    <row r="4" spans="1:9" ht="52.5" customHeight="1">
      <c r="A4" s="299" t="s">
        <v>102</v>
      </c>
      <c r="B4" s="299"/>
      <c r="C4" s="299"/>
      <c r="D4" s="299"/>
      <c r="E4" s="299"/>
      <c r="F4" s="299"/>
      <c r="G4" s="299"/>
      <c r="H4" s="299"/>
    </row>
    <row r="5" spans="1:9">
      <c r="A5" s="20"/>
      <c r="B5" s="20"/>
      <c r="C5" s="50"/>
      <c r="D5" s="21"/>
      <c r="E5" s="21"/>
      <c r="F5" s="21"/>
      <c r="G5" s="300" t="s">
        <v>79</v>
      </c>
      <c r="H5" s="300"/>
    </row>
    <row r="6" spans="1:9" s="50" customFormat="1" ht="39" customHeight="1">
      <c r="A6" s="301" t="s">
        <v>80</v>
      </c>
      <c r="B6" s="301"/>
      <c r="C6" s="302" t="s">
        <v>81</v>
      </c>
      <c r="D6" s="305" t="s">
        <v>82</v>
      </c>
      <c r="E6" s="306"/>
      <c r="F6" s="306"/>
      <c r="G6" s="306"/>
      <c r="H6" s="307"/>
    </row>
    <row r="7" spans="1:9" s="50" customFormat="1" ht="19.5" customHeight="1">
      <c r="A7" s="301"/>
      <c r="B7" s="301"/>
      <c r="C7" s="303"/>
      <c r="D7" s="308" t="s">
        <v>83</v>
      </c>
      <c r="E7" s="305" t="s">
        <v>84</v>
      </c>
      <c r="F7" s="306"/>
      <c r="G7" s="306"/>
      <c r="H7" s="307"/>
    </row>
    <row r="8" spans="1:9" s="50" customFormat="1" ht="110.25" customHeight="1">
      <c r="A8" s="22" t="s">
        <v>39</v>
      </c>
      <c r="B8" s="22" t="s">
        <v>40</v>
      </c>
      <c r="C8" s="304"/>
      <c r="D8" s="309"/>
      <c r="E8" s="23" t="s">
        <v>85</v>
      </c>
      <c r="F8" s="23" t="s">
        <v>86</v>
      </c>
      <c r="G8" s="23" t="s">
        <v>87</v>
      </c>
      <c r="H8" s="23" t="s">
        <v>88</v>
      </c>
    </row>
    <row r="9" spans="1:9" s="50" customFormat="1" ht="30.75" customHeight="1">
      <c r="A9" s="22"/>
      <c r="B9" s="22"/>
      <c r="C9" s="24" t="s">
        <v>89</v>
      </c>
      <c r="D9" s="43">
        <f>+E9+F9+G9+H9</f>
        <v>1082469.1999999997</v>
      </c>
      <c r="E9" s="5">
        <f t="shared" ref="E9:H9" si="0">+E11</f>
        <v>0</v>
      </c>
      <c r="F9" s="43">
        <f t="shared" si="0"/>
        <v>1071429.1999999997</v>
      </c>
      <c r="G9" s="43">
        <f t="shared" si="0"/>
        <v>11040</v>
      </c>
      <c r="H9" s="5">
        <f t="shared" si="0"/>
        <v>0</v>
      </c>
    </row>
    <row r="10" spans="1:9">
      <c r="A10" s="22"/>
      <c r="B10" s="22"/>
      <c r="C10" s="24" t="s">
        <v>90</v>
      </c>
      <c r="D10" s="52"/>
      <c r="E10" s="52"/>
      <c r="F10" s="117"/>
      <c r="G10" s="117"/>
      <c r="H10" s="52"/>
    </row>
    <row r="11" spans="1:9" s="50" customFormat="1" ht="34.5">
      <c r="A11" s="24"/>
      <c r="B11" s="25"/>
      <c r="C11" s="25" t="s">
        <v>91</v>
      </c>
      <c r="D11" s="43">
        <f>+E11+F11+G11+H11</f>
        <v>1082469.1999999997</v>
      </c>
      <c r="E11" s="26">
        <f>+E14+E30</f>
        <v>0</v>
      </c>
      <c r="F11" s="118">
        <f>+F14+F30+F13+F29</f>
        <v>1071429.1999999997</v>
      </c>
      <c r="G11" s="118">
        <f>+G14+G30+G13+G29</f>
        <v>11040</v>
      </c>
      <c r="H11" s="26">
        <f>+H14+H30+H13+H29</f>
        <v>0</v>
      </c>
      <c r="I11" s="27"/>
    </row>
    <row r="12" spans="1:9" s="50" customFormat="1">
      <c r="A12" s="24"/>
      <c r="B12" s="24"/>
      <c r="C12" s="24" t="s">
        <v>41</v>
      </c>
      <c r="D12" s="23"/>
      <c r="E12" s="23"/>
      <c r="F12" s="23"/>
      <c r="G12" s="23"/>
      <c r="H12" s="23"/>
    </row>
    <row r="13" spans="1:9" s="46" customFormat="1" ht="34.5">
      <c r="A13" s="44">
        <v>1049</v>
      </c>
      <c r="B13" s="45">
        <v>21001</v>
      </c>
      <c r="C13" s="44" t="s">
        <v>92</v>
      </c>
      <c r="D13" s="43">
        <f>+E13+F13+G13+H13</f>
        <v>-2950703</v>
      </c>
      <c r="E13" s="43">
        <v>0</v>
      </c>
      <c r="F13" s="43">
        <f>'4'!G19</f>
        <v>-2950703</v>
      </c>
      <c r="G13" s="43">
        <v>0</v>
      </c>
      <c r="H13" s="43">
        <v>0</v>
      </c>
    </row>
    <row r="14" spans="1:9" s="46" customFormat="1" ht="34.5">
      <c r="A14" s="44">
        <v>1049</v>
      </c>
      <c r="B14" s="45">
        <v>21001</v>
      </c>
      <c r="C14" s="44" t="s">
        <v>92</v>
      </c>
      <c r="D14" s="43">
        <f>+E14+F14+G14+H14</f>
        <v>4033172.1999999997</v>
      </c>
      <c r="E14" s="43">
        <f>E16+E22+E26</f>
        <v>0</v>
      </c>
      <c r="F14" s="43">
        <f>F16+F22+F26</f>
        <v>4033172.1999999997</v>
      </c>
      <c r="G14" s="43">
        <f>G16+G22+G26</f>
        <v>0</v>
      </c>
      <c r="H14" s="43">
        <v>0</v>
      </c>
    </row>
    <row r="15" spans="1:9">
      <c r="A15" s="24"/>
      <c r="B15" s="24"/>
      <c r="C15" s="24" t="str">
        <f>'4'!D21</f>
        <v>այդ թվում՝ ըստ ուղղությունների</v>
      </c>
      <c r="D15" s="5"/>
      <c r="E15" s="5"/>
      <c r="F15" s="5"/>
      <c r="G15" s="5"/>
      <c r="H15" s="5"/>
    </row>
    <row r="16" spans="1:9" s="46" customFormat="1" ht="34.5">
      <c r="A16" s="44"/>
      <c r="B16" s="45" t="str">
        <f>+'[1]3'!B17</f>
        <v>1</v>
      </c>
      <c r="C16" s="44" t="str">
        <f>'4'!D22</f>
        <v>Միջպետական նշանակության ավտոճանապարհներ, այդ թվում</v>
      </c>
      <c r="D16" s="43">
        <f>+E16+F16+G16+H16</f>
        <v>2225377.1</v>
      </c>
      <c r="E16" s="43">
        <f>SUM(E17:E21)</f>
        <v>0</v>
      </c>
      <c r="F16" s="43">
        <f>SUM(F17:F21)</f>
        <v>2225377.1</v>
      </c>
      <c r="G16" s="43">
        <f>SUM(G17:G21)</f>
        <v>0</v>
      </c>
      <c r="H16" s="43">
        <f>SUM(H17:H21)</f>
        <v>0</v>
      </c>
    </row>
    <row r="17" spans="1:8" ht="51.75">
      <c r="A17" s="24"/>
      <c r="B17" s="51"/>
      <c r="C17" s="2" t="str">
        <f>'4'!D26</f>
        <v>Մ-2, Երևան-Երասխ-Գորիս-Մեղրի-Իրանի սահման միջպետական նշանակության ավտոճանապարհի կմ150+700 - կմ167+600 հատվածի հիմնանորոգում</v>
      </c>
      <c r="D17" s="5">
        <f>+E17+F17+G17+H17</f>
        <v>146937.70000000001</v>
      </c>
      <c r="E17" s="5">
        <v>0</v>
      </c>
      <c r="F17" s="5">
        <f>'4'!G26</f>
        <v>146937.70000000001</v>
      </c>
      <c r="G17" s="5">
        <v>0</v>
      </c>
      <c r="H17" s="5">
        <v>0</v>
      </c>
    </row>
    <row r="18" spans="1:8" ht="75" customHeight="1">
      <c r="A18" s="24"/>
      <c r="B18" s="51"/>
      <c r="C18" s="119" t="str">
        <f>'4'!D27</f>
        <v>Մ-3, Թուրքիայի սահման-Մարգարա-Վանաձոր-Տաշիր-Վրաստանի սահման միջպետական նշանակության ավտոճանապարհի կմ97+020-կմ104+700 հատվածի հիմնանորոգում</v>
      </c>
      <c r="D18" s="5">
        <f>+E18+F18+G18+H18</f>
        <v>264627.59999999998</v>
      </c>
      <c r="E18" s="5">
        <v>0</v>
      </c>
      <c r="F18" s="5">
        <f>'4'!G27</f>
        <v>264627.59999999998</v>
      </c>
      <c r="G18" s="5">
        <v>0</v>
      </c>
      <c r="H18" s="5">
        <v>0</v>
      </c>
    </row>
    <row r="19" spans="1:8" ht="62.25" customHeight="1">
      <c r="A19" s="24"/>
      <c r="B19" s="51"/>
      <c r="C19" s="120" t="str">
        <f>'4'!D28</f>
        <v>Մ-6, Վանաձոր – Ալավերդի – Վրաստանի  սահման միջպետական նշանակության ավտոճանապարհի ՊԿ384+50 - ՊԿ481+40 /ՊԿ467+50 – ՊԿ473+61/ տեղամասի (Օձունի խաչմերուկի  /Մ6 և Հ35/ ավտոճանապարհների փոխհատում) վերականգնում և բարելավում</v>
      </c>
      <c r="D19" s="5">
        <f t="shared" ref="D19:D35" si="1">+E19+F19+G19+H19</f>
        <v>758115.2</v>
      </c>
      <c r="E19" s="5">
        <v>0</v>
      </c>
      <c r="F19" s="5">
        <f>'4'!G28</f>
        <v>758115.2</v>
      </c>
      <c r="G19" s="5">
        <v>0</v>
      </c>
      <c r="H19" s="5">
        <v>0</v>
      </c>
    </row>
    <row r="20" spans="1:8" ht="51.75">
      <c r="A20" s="24"/>
      <c r="B20" s="51"/>
      <c r="C20" s="120" t="str">
        <f>'4'!D29</f>
        <v>Մ-13, /Մ-2/ - Անգեղակոթ - Նախիջևանի սահման միջպետական նշանակության ավտոճանապարհի կմ0+000-կմ8+000 հատվածի հիմնանորոգում</v>
      </c>
      <c r="D20" s="5">
        <f t="shared" si="1"/>
        <v>106082</v>
      </c>
      <c r="E20" s="5">
        <v>0</v>
      </c>
      <c r="F20" s="5">
        <f>'4'!G29</f>
        <v>106082</v>
      </c>
      <c r="G20" s="5">
        <v>0</v>
      </c>
      <c r="H20" s="5">
        <v>0</v>
      </c>
    </row>
    <row r="21" spans="1:8" ht="56.25" customHeight="1">
      <c r="A21" s="30"/>
      <c r="B21" s="68"/>
      <c r="C21" s="120" t="str">
        <f>'4'!D30</f>
        <v>Մ-16, /Մ-4/ - Ոսկեպար - Նոյեմբերյան - /Մ-6/ միջպետական նշանակության ավտոճանապարհի կմ0+070-կմ7+000 հատվածի հիմնանորոգում</v>
      </c>
      <c r="D21" s="5">
        <f t="shared" si="1"/>
        <v>949614.6</v>
      </c>
      <c r="E21" s="67">
        <v>0</v>
      </c>
      <c r="F21" s="5">
        <f>'4'!G30</f>
        <v>949614.6</v>
      </c>
      <c r="G21" s="67">
        <v>0</v>
      </c>
      <c r="H21" s="67">
        <v>0</v>
      </c>
    </row>
    <row r="22" spans="1:8" s="46" customFormat="1" ht="34.5">
      <c r="A22" s="44"/>
      <c r="B22" s="45" t="str">
        <f>+'[1]3'!B29</f>
        <v>2</v>
      </c>
      <c r="C22" s="44" t="str">
        <f>'4'!D31</f>
        <v>Հանրապետական նշանակության ավտոճանապարհներ, այդ թվում</v>
      </c>
      <c r="D22" s="43">
        <f t="shared" si="1"/>
        <v>922001.2</v>
      </c>
      <c r="E22" s="43">
        <f>SUM(E23:E25)</f>
        <v>0</v>
      </c>
      <c r="F22" s="43">
        <f>SUM(F23:F25)</f>
        <v>922001.2</v>
      </c>
      <c r="G22" s="43">
        <f>SUM(G23:G25)</f>
        <v>0</v>
      </c>
      <c r="H22" s="43">
        <f>SUM(H23:H25)</f>
        <v>0</v>
      </c>
    </row>
    <row r="23" spans="1:8" ht="51.75">
      <c r="A23" s="24"/>
      <c r="B23" s="51"/>
      <c r="C23" s="120" t="str">
        <f>'4'!D32</f>
        <v>Հ-2, /Հ-1/ Աբովյան- Արզնի-/Հ-6/ (Նոր Գեղի) հանրապետական նշանակության ավտոճանապարհի կմ0+000-կմ1+400 հատվածի հիմնանորոգում</v>
      </c>
      <c r="D23" s="5">
        <f t="shared" si="1"/>
        <v>95570.7</v>
      </c>
      <c r="E23" s="5">
        <v>0</v>
      </c>
      <c r="F23" s="5">
        <f>'4'!G32</f>
        <v>95570.7</v>
      </c>
      <c r="G23" s="5">
        <v>0</v>
      </c>
      <c r="H23" s="5">
        <v>0</v>
      </c>
    </row>
    <row r="24" spans="1:8" ht="62.25" customHeight="1">
      <c r="A24" s="24"/>
      <c r="B24" s="51"/>
      <c r="C24" s="120" t="str">
        <f>'4'!D33</f>
        <v>Հ-5, /Հ-6/-Նոր Գեղի-Արգել-Արզական-Հրազդան հանրապետական նշանակության ավտոճանապարհի կմ0+000 - կմ10+000 հատվածի հիմնանորոգում</v>
      </c>
      <c r="D24" s="5">
        <f t="shared" si="1"/>
        <v>776808.9</v>
      </c>
      <c r="E24" s="5">
        <v>0</v>
      </c>
      <c r="F24" s="5">
        <f>'4'!G33</f>
        <v>776808.9</v>
      </c>
      <c r="G24" s="5">
        <v>0</v>
      </c>
      <c r="H24" s="5">
        <v>0</v>
      </c>
    </row>
    <row r="25" spans="1:8" ht="57.75" customHeight="1">
      <c r="A25" s="24"/>
      <c r="B25" s="51"/>
      <c r="C25" s="120" t="str">
        <f>'4'!D35</f>
        <v>Հ-21, /Հ-75/ - Հոռոմ-Արթիկ-Ալագյազ հանրապետական նշանակության ավտոճանապարհի կմ19+000 - կմ23+900 հատվածի հիմնանորոգում</v>
      </c>
      <c r="D25" s="5">
        <f t="shared" si="1"/>
        <v>49621.599999999999</v>
      </c>
      <c r="E25" s="5">
        <v>0</v>
      </c>
      <c r="F25" s="5">
        <f>'4'!G35</f>
        <v>49621.599999999999</v>
      </c>
      <c r="G25" s="5">
        <v>0</v>
      </c>
      <c r="H25" s="5">
        <v>0</v>
      </c>
    </row>
    <row r="26" spans="1:8" s="46" customFormat="1" ht="34.5">
      <c r="A26" s="44"/>
      <c r="B26" s="45">
        <f>+'[1]3'!B38</f>
        <v>3</v>
      </c>
      <c r="C26" s="44" t="str">
        <f>'4'!D36</f>
        <v>Մարզային նշանակության ավտոճանապարհներ, այդ թվում</v>
      </c>
      <c r="D26" s="43">
        <f t="shared" si="1"/>
        <v>885793.9</v>
      </c>
      <c r="E26" s="43">
        <f>SUM(E27:E28)</f>
        <v>0</v>
      </c>
      <c r="F26" s="43">
        <f>SUM(F27:F28)</f>
        <v>885793.9</v>
      </c>
      <c r="G26" s="43">
        <f>SUM(G27:G28)</f>
        <v>0</v>
      </c>
      <c r="H26" s="43">
        <f>SUM(H27:H28)</f>
        <v>0</v>
      </c>
    </row>
    <row r="27" spans="1:8" ht="38.25" customHeight="1">
      <c r="A27" s="30"/>
      <c r="B27" s="68"/>
      <c r="C27" s="78" t="str">
        <f>'4'!D40</f>
        <v>Վանաձոր քաղաքային համայնքի Կ. Դեմիրճյան փողոցի հիմնանորոգում</v>
      </c>
      <c r="D27" s="5">
        <f t="shared" si="1"/>
        <v>847258.3</v>
      </c>
      <c r="E27" s="67">
        <v>0</v>
      </c>
      <c r="F27" s="67">
        <f>'4'!G40</f>
        <v>847258.3</v>
      </c>
      <c r="G27" s="67">
        <v>0</v>
      </c>
      <c r="H27" s="67">
        <v>0</v>
      </c>
    </row>
    <row r="28" spans="1:8" ht="38.25" customHeight="1">
      <c r="A28" s="30"/>
      <c r="B28" s="68"/>
      <c r="C28" s="78" t="str">
        <f>'4'!D41</f>
        <v xml:space="preserve"> ՀՀ Գեղարքունիքի մարզի Մարտունի համայնքի Մյասնիկյան  փողոցի  մայթերի կառուցում</v>
      </c>
      <c r="D28" s="5">
        <f t="shared" si="1"/>
        <v>38535.599999999999</v>
      </c>
      <c r="E28" s="67">
        <v>0</v>
      </c>
      <c r="F28" s="67">
        <f>'4'!G41</f>
        <v>38535.599999999999</v>
      </c>
      <c r="G28" s="67">
        <v>0</v>
      </c>
      <c r="H28" s="67">
        <v>0</v>
      </c>
    </row>
    <row r="29" spans="1:8" s="46" customFormat="1" ht="29.25" customHeight="1">
      <c r="A29" s="44">
        <v>1049</v>
      </c>
      <c r="B29" s="45">
        <v>21002</v>
      </c>
      <c r="C29" s="44" t="s">
        <v>93</v>
      </c>
      <c r="D29" s="43">
        <f t="shared" si="1"/>
        <v>-261269.6</v>
      </c>
      <c r="E29" s="43">
        <f t="shared" ref="E29" si="2">-E30</f>
        <v>0</v>
      </c>
      <c r="F29" s="43">
        <f>'4'!G49</f>
        <v>-261269.6</v>
      </c>
      <c r="G29" s="43">
        <v>0</v>
      </c>
      <c r="H29" s="43">
        <f>-H30</f>
        <v>0</v>
      </c>
    </row>
    <row r="30" spans="1:8" s="46" customFormat="1">
      <c r="A30" s="44">
        <v>1049</v>
      </c>
      <c r="B30" s="45">
        <v>21002</v>
      </c>
      <c r="C30" s="44" t="s">
        <v>93</v>
      </c>
      <c r="D30" s="43">
        <f t="shared" si="1"/>
        <v>261269.6</v>
      </c>
      <c r="E30" s="43">
        <f>SUM(E32:E35)</f>
        <v>0</v>
      </c>
      <c r="F30" s="43">
        <f>SUM(F32:F35)</f>
        <v>250229.6</v>
      </c>
      <c r="G30" s="43">
        <f>SUM(G32:G35)</f>
        <v>11040</v>
      </c>
      <c r="H30" s="43">
        <f>SUM(H32:H35)</f>
        <v>0</v>
      </c>
    </row>
    <row r="31" spans="1:8" s="46" customFormat="1">
      <c r="A31" s="44"/>
      <c r="B31" s="45"/>
      <c r="C31" s="44" t="str">
        <f>'4'!D51</f>
        <v>այդ թվում՝ ըստ ուղղությունների</v>
      </c>
      <c r="D31" s="43"/>
      <c r="E31" s="43"/>
      <c r="F31" s="43"/>
      <c r="G31" s="43"/>
      <c r="H31" s="43"/>
    </row>
    <row r="32" spans="1:8" ht="45" customHeight="1">
      <c r="A32" s="24"/>
      <c r="B32" s="24"/>
      <c r="C32" s="121" t="str">
        <f>'4'!D52</f>
        <v>Մ-4, Երևան - Սևան - Իջևան - Ադրբեջանի սահման կմ104+300 հատվածում գտնվող կամուրջի վերանորոգում</v>
      </c>
      <c r="D32" s="5">
        <f t="shared" si="1"/>
        <v>250229.6</v>
      </c>
      <c r="E32" s="5">
        <v>0</v>
      </c>
      <c r="F32" s="5">
        <f>'4'!G52</f>
        <v>250229.6</v>
      </c>
      <c r="G32" s="5">
        <v>0</v>
      </c>
      <c r="H32" s="5">
        <v>0</v>
      </c>
    </row>
    <row r="33" spans="1:8" ht="57" customHeight="1">
      <c r="A33" s="30"/>
      <c r="B33" s="30"/>
      <c r="C33" s="121" t="str">
        <f>'4'!D53</f>
        <v xml:space="preserve">Մ-4, Երևան - Սևան - Իջևան – Ադրբեջանի Հանրապետության սահման միջպետական նշանակության ավտոճանապարհի կմ19+800-ում գտնվող կամրջի հիմնանորոգում </v>
      </c>
      <c r="D33" s="5">
        <f t="shared" si="1"/>
        <v>2412</v>
      </c>
      <c r="E33" s="5">
        <v>0</v>
      </c>
      <c r="F33" s="5">
        <v>0</v>
      </c>
      <c r="G33" s="5">
        <f>'4'!G53</f>
        <v>2412</v>
      </c>
      <c r="H33" s="5">
        <v>0</v>
      </c>
    </row>
    <row r="34" spans="1:8" ht="58.5" customHeight="1">
      <c r="A34" s="30"/>
      <c r="B34" s="30"/>
      <c r="C34" s="121" t="str">
        <f>'4'!D54</f>
        <v xml:space="preserve">Մ-10, Սևան-Մարտունի-Գետափ-/Մ-2/ միջպետական նշանակության ավտոճանապարհի կմ61+380-ում գտնվող կամրջի հիմնանորոգում </v>
      </c>
      <c r="D34" s="5">
        <f t="shared" si="1"/>
        <v>4992</v>
      </c>
      <c r="E34" s="5">
        <v>0</v>
      </c>
      <c r="F34" s="5">
        <v>0</v>
      </c>
      <c r="G34" s="5">
        <f>'4'!G54</f>
        <v>4992</v>
      </c>
      <c r="H34" s="5">
        <v>0</v>
      </c>
    </row>
    <row r="35" spans="1:8" ht="59.25" customHeight="1">
      <c r="A35" s="30"/>
      <c r="B35" s="30"/>
      <c r="C35" s="121" t="str">
        <f>'4'!D55</f>
        <v xml:space="preserve">Մ-10, Սևան-Մարտունի-Գետափ միջպետական նշանակության ավտոճանապարհի կմ117+042-ում գտնվող կամրջի հիմնանորոգում </v>
      </c>
      <c r="D35" s="5">
        <f t="shared" si="1"/>
        <v>3636</v>
      </c>
      <c r="E35" s="5">
        <v>0</v>
      </c>
      <c r="F35" s="5">
        <v>0</v>
      </c>
      <c r="G35" s="5">
        <f>'4'!G55</f>
        <v>3636</v>
      </c>
      <c r="H35" s="5">
        <v>0</v>
      </c>
    </row>
    <row r="36" spans="1:8" s="46" customFormat="1" ht="34.5">
      <c r="A36" s="44">
        <v>1072</v>
      </c>
      <c r="B36" s="45" t="s">
        <v>308</v>
      </c>
      <c r="C36" s="44" t="str">
        <f>'4'!D62</f>
        <v>Ջրամատակարարման և ջրահեռացման համակարգերի հիմնանորոգում</v>
      </c>
      <c r="D36" s="133">
        <f>+E36+F36+G36+H36</f>
        <v>1.4551915228366852E-11</v>
      </c>
      <c r="E36" s="43">
        <f>E38</f>
        <v>66510.7</v>
      </c>
      <c r="F36" s="43">
        <f>F38</f>
        <v>-66510.699999999983</v>
      </c>
      <c r="G36" s="43">
        <f>SUM(G37:G57)</f>
        <v>0</v>
      </c>
      <c r="H36" s="43">
        <f>SUM(H37:H57)</f>
        <v>0</v>
      </c>
    </row>
    <row r="37" spans="1:8" ht="26.25" customHeight="1">
      <c r="A37" s="24"/>
      <c r="B37" s="24"/>
      <c r="C37" s="121" t="str">
        <f>'4'!D63</f>
        <v>այդ թվում` ըստ կատարողների</v>
      </c>
      <c r="D37" s="129"/>
      <c r="E37" s="5"/>
      <c r="F37" s="5"/>
      <c r="G37" s="5"/>
      <c r="H37" s="5"/>
    </row>
    <row r="38" spans="1:8" ht="39" customHeight="1">
      <c r="A38" s="30"/>
      <c r="B38" s="30"/>
      <c r="C38" s="137" t="str">
        <f>'4'!D64</f>
        <v>ՀՀ տարածքային կառավարման և ենթակառուցվածքների նախարարության ջրային կոմիտե</v>
      </c>
      <c r="D38" s="133">
        <f>+E38+F38+G38+H38</f>
        <v>1.4551915228366852E-11</v>
      </c>
      <c r="E38" s="43">
        <f>SUM(E39:E57)</f>
        <v>66510.7</v>
      </c>
      <c r="F38" s="43">
        <f>SUM(F39:F57)</f>
        <v>-66510.699999999983</v>
      </c>
      <c r="G38" s="43">
        <f>SUM(G39:G41)</f>
        <v>0</v>
      </c>
      <c r="H38" s="5">
        <v>0</v>
      </c>
    </row>
    <row r="39" spans="1:8" ht="27.75" customHeight="1">
      <c r="A39" s="30"/>
      <c r="B39" s="30"/>
      <c r="C39" s="121" t="str">
        <f>'4'!D65</f>
        <v>այդ թվում՝ ըստ ուղղությունների</v>
      </c>
      <c r="D39" s="5"/>
      <c r="E39" s="5"/>
      <c r="F39" s="5"/>
      <c r="G39" s="5">
        <f>'4'!G65</f>
        <v>0</v>
      </c>
      <c r="H39" s="5">
        <v>0</v>
      </c>
    </row>
    <row r="40" spans="1:8" ht="41.25" customHeight="1">
      <c r="A40" s="30"/>
      <c r="B40" s="30"/>
      <c r="C40" s="121" t="str">
        <f>'4'!D66</f>
        <v xml:space="preserve">ՀՀ Գեղարքունիքի մարզի Ներքին Գետաշեն  բնակավայրի ջրամատակարարման համակարգի վերակառուցում                                                      </v>
      </c>
      <c r="D40" s="5">
        <f t="shared" ref="D40:D57" si="3">+E40+F40+G40+H40</f>
        <v>50000</v>
      </c>
      <c r="E40" s="5"/>
      <c r="F40" s="5">
        <f>'4'!G66</f>
        <v>50000</v>
      </c>
      <c r="G40" s="5"/>
      <c r="H40" s="5"/>
    </row>
    <row r="41" spans="1:8" ht="41.25" customHeight="1">
      <c r="A41" s="30"/>
      <c r="B41" s="30"/>
      <c r="C41" s="121" t="str">
        <f>'4'!D68</f>
        <v xml:space="preserve">ՀՀ Արարատի մարզի Արբաթ համայնքի խմելու ջրամատակարարման համակարգի վերակառուցում  </v>
      </c>
      <c r="D41" s="5">
        <f t="shared" si="3"/>
        <v>-7083.7</v>
      </c>
      <c r="E41" s="5"/>
      <c r="F41" s="5">
        <f>'4'!G68</f>
        <v>-7083.7</v>
      </c>
      <c r="G41" s="5"/>
      <c r="H41" s="5"/>
    </row>
    <row r="42" spans="1:8" ht="41.25" customHeight="1">
      <c r="A42" s="30"/>
      <c r="B42" s="30"/>
      <c r="C42" s="121" t="str">
        <f>'4'!D69</f>
        <v xml:space="preserve">ՀՀ Արարատի մարզի Խաչփար համայնքի ջրամատակարարման համակարգի վերակառուցում </v>
      </c>
      <c r="D42" s="5">
        <f>+E42+F42+G42+H42</f>
        <v>14158</v>
      </c>
      <c r="E42" s="5"/>
      <c r="F42" s="5">
        <f>'4'!G69</f>
        <v>14158</v>
      </c>
      <c r="G42" s="5"/>
      <c r="H42" s="5"/>
    </row>
    <row r="43" spans="1:8" ht="41.25" customHeight="1">
      <c r="A43" s="30"/>
      <c r="B43" s="30"/>
      <c r="C43" s="121" t="str">
        <f>'4'!D70</f>
        <v xml:space="preserve">ՀՀ Գեղարքունիքի մարզի Վահան  բնակավայրի ջրամատակարարման համակարգի վերակառուցում </v>
      </c>
      <c r="D43" s="5">
        <f t="shared" si="3"/>
        <v>13554.6</v>
      </c>
      <c r="E43" s="5"/>
      <c r="F43" s="5">
        <f>'4'!G70</f>
        <v>13554.6</v>
      </c>
      <c r="G43" s="5"/>
      <c r="H43" s="5"/>
    </row>
    <row r="44" spans="1:8" ht="41.25" customHeight="1">
      <c r="A44" s="30"/>
      <c r="B44" s="30"/>
      <c r="C44" s="121" t="str">
        <f>'4'!D73</f>
        <v xml:space="preserve">ՀՀ Արարատի մարզի Դվին համայնքի ջրամատակարարման ցանցի վերակառուցում                                </v>
      </c>
      <c r="D44" s="5">
        <f t="shared" si="3"/>
        <v>8008.3</v>
      </c>
      <c r="E44" s="5"/>
      <c r="F44" s="5">
        <f>'4'!G73</f>
        <v>8008.3</v>
      </c>
      <c r="G44" s="5"/>
      <c r="H44" s="5"/>
    </row>
    <row r="45" spans="1:8" ht="41.25" customHeight="1">
      <c r="A45" s="30"/>
      <c r="B45" s="30"/>
      <c r="C45" s="121" t="str">
        <f>'4'!D76</f>
        <v xml:space="preserve">ՀՀ Արարատի մարզի Արտաշատ համայնքի (վեց փողոցների՝ Մյասնիկայն Աթարբեկյան և նրբանցք, Մարքսի և նրբանցք, Շահումյան)  խմելու ջրամատակարարման համակարգի վերակառուցում  </v>
      </c>
      <c r="D45" s="5">
        <f t="shared" si="3"/>
        <v>12000</v>
      </c>
      <c r="E45" s="5"/>
      <c r="F45" s="5">
        <f>'4'!G76</f>
        <v>12000</v>
      </c>
      <c r="G45" s="5"/>
      <c r="H45" s="5"/>
    </row>
    <row r="46" spans="1:8" ht="41.25" customHeight="1">
      <c r="A46" s="30"/>
      <c r="B46" s="30"/>
      <c r="C46" s="121" t="str">
        <f>'4'!D77</f>
        <v xml:space="preserve">ՀՀ Արարատի մարզի Փոքր Վեդի համայնքի ջրամատակարարման համակարգի վերակառուցում   </v>
      </c>
      <c r="D46" s="5">
        <f t="shared" si="3"/>
        <v>4682.1000000000004</v>
      </c>
      <c r="E46" s="5"/>
      <c r="F46" s="5">
        <f>'4'!G77</f>
        <v>4682.1000000000004</v>
      </c>
      <c r="G46" s="5"/>
      <c r="H46" s="5"/>
    </row>
    <row r="47" spans="1:8" ht="41.25" customHeight="1">
      <c r="A47" s="30"/>
      <c r="B47" s="30"/>
      <c r="C47" s="121" t="str">
        <f>'4'!D78</f>
        <v xml:space="preserve">ՀՀ Արարատի մարզի Ղուկասավան համայնքի խմելու ջրամատակարարման համակարգի վերակառուցում  </v>
      </c>
      <c r="D47" s="5">
        <f t="shared" si="3"/>
        <v>7.2</v>
      </c>
      <c r="E47" s="5"/>
      <c r="F47" s="5">
        <f>'4'!G78</f>
        <v>7.2</v>
      </c>
      <c r="G47" s="5"/>
      <c r="H47" s="5"/>
    </row>
    <row r="48" spans="1:8" ht="41.25" customHeight="1">
      <c r="A48" s="30"/>
      <c r="B48" s="30"/>
      <c r="C48" s="121" t="str">
        <f>'4'!D79</f>
        <v xml:space="preserve">ՀՀ Արարատի մարզի Ոստան համայնքի ջրամատակարարման համակարգի վերակառուցում   </v>
      </c>
      <c r="D48" s="5">
        <f t="shared" si="3"/>
        <v>5350</v>
      </c>
      <c r="E48" s="5"/>
      <c r="F48" s="5">
        <f>'4'!G79</f>
        <v>5350</v>
      </c>
      <c r="G48" s="5"/>
      <c r="H48" s="5"/>
    </row>
    <row r="49" spans="1:8" ht="41.25" customHeight="1">
      <c r="A49" s="30"/>
      <c r="B49" s="30"/>
      <c r="C49" s="121" t="str">
        <f>'4'!D80</f>
        <v xml:space="preserve">ՀՀ Գեղարքունիքի մարզի Վարսեր  բնակավայրի ջրամատակարարման համակարգի վերակառուցում                                                      </v>
      </c>
      <c r="D49" s="5">
        <f t="shared" si="3"/>
        <v>10311.299999999999</v>
      </c>
      <c r="E49" s="5"/>
      <c r="F49" s="5">
        <f>'4'!G80</f>
        <v>10311.299999999999</v>
      </c>
      <c r="G49" s="5"/>
      <c r="H49" s="5"/>
    </row>
    <row r="50" spans="1:8" ht="41.25" customHeight="1">
      <c r="A50" s="30"/>
      <c r="B50" s="30"/>
      <c r="C50" s="121" t="str">
        <f>'4'!D81</f>
        <v xml:space="preserve">ՀՀ Սյունիքի մարզի Մեղրի քաղաքի ջրի մաքրման կայանի ապամոնտաժում, նորի կառուցում   </v>
      </c>
      <c r="D50" s="5">
        <f t="shared" si="3"/>
        <v>38589.699999999997</v>
      </c>
      <c r="E50" s="5">
        <f>'4'!G81</f>
        <v>38589.699999999997</v>
      </c>
      <c r="F50" s="5"/>
      <c r="G50" s="5"/>
      <c r="H50" s="5"/>
    </row>
    <row r="51" spans="1:8" ht="41.25" customHeight="1">
      <c r="A51" s="30"/>
      <c r="B51" s="30"/>
      <c r="C51" s="121" t="str">
        <f>'4'!D82</f>
        <v xml:space="preserve">ՀՀ Սյունիքի մարզի Ագարակ քաղաքի գոյություն ունեցող ջրի մաքրման կայանի հիմնանորոգում, լրացուցիչ նոր կայանի կառուցում     </v>
      </c>
      <c r="D51" s="5">
        <f t="shared" si="3"/>
        <v>27921</v>
      </c>
      <c r="E51" s="5">
        <f>'4'!G82</f>
        <v>27921</v>
      </c>
      <c r="F51" s="5"/>
      <c r="G51" s="5"/>
      <c r="H51" s="5"/>
    </row>
    <row r="52" spans="1:8" ht="41.25" customHeight="1">
      <c r="A52" s="30"/>
      <c r="B52" s="30"/>
      <c r="C52" s="121" t="str">
        <f>'4'!D83</f>
        <v xml:space="preserve">ՀՀ Արարատի մարզի Մասիս քաղաքի ջրամատակարարման համակարգի վերակառուցում  </v>
      </c>
      <c r="D52" s="5">
        <f t="shared" si="3"/>
        <v>15753</v>
      </c>
      <c r="E52" s="5"/>
      <c r="F52" s="5">
        <f>'4'!G83</f>
        <v>15753</v>
      </c>
      <c r="G52" s="5"/>
      <c r="H52" s="5"/>
    </row>
    <row r="53" spans="1:8" ht="41.25" customHeight="1">
      <c r="A53" s="30"/>
      <c r="B53" s="30"/>
      <c r="C53" s="121" t="str">
        <f>'4'!D85</f>
        <v xml:space="preserve">ՀՀ Արարատի մարզի Սիսավան համայնքի խմելու ջրամատակարարման համակարգի վերակառուցում   </v>
      </c>
      <c r="D53" s="5">
        <f t="shared" si="3"/>
        <v>-6857.1</v>
      </c>
      <c r="E53" s="5"/>
      <c r="F53" s="5">
        <f>'4'!G85</f>
        <v>-6857.1</v>
      </c>
      <c r="G53" s="5"/>
      <c r="H53" s="5"/>
    </row>
    <row r="54" spans="1:8" ht="41.25" customHeight="1">
      <c r="A54" s="30"/>
      <c r="B54" s="30"/>
      <c r="C54" s="121" t="str">
        <f>'4'!D88</f>
        <v xml:space="preserve">ՀՀ Արարատի մարզի Ազատավան համայնքի ջրամատակարարման համակարգի վերակառուցում  </v>
      </c>
      <c r="D54" s="5">
        <f t="shared" si="3"/>
        <v>-59365.1</v>
      </c>
      <c r="E54" s="5"/>
      <c r="F54" s="5">
        <f>'4'!G88</f>
        <v>-59365.1</v>
      </c>
      <c r="G54" s="5"/>
      <c r="H54" s="5"/>
    </row>
    <row r="55" spans="1:8" ht="41.25" customHeight="1">
      <c r="A55" s="30"/>
      <c r="B55" s="30"/>
      <c r="C55" s="121" t="str">
        <f>'4'!D89</f>
        <v xml:space="preserve">ՀՀ Արարատի մարզի Վերին Արտաշատ համայնքի խմելու ջրամատակարարման համակարգի վերակառուցում                              </v>
      </c>
      <c r="D55" s="5">
        <f t="shared" si="3"/>
        <v>-38780.6</v>
      </c>
      <c r="E55" s="5"/>
      <c r="F55" s="5">
        <f>'4'!G89</f>
        <v>-38780.6</v>
      </c>
      <c r="G55" s="5"/>
      <c r="H55" s="5"/>
    </row>
    <row r="56" spans="1:8" ht="41.25" customHeight="1">
      <c r="A56" s="30"/>
      <c r="B56" s="30"/>
      <c r="C56" s="121" t="str">
        <f>'4'!D90</f>
        <v xml:space="preserve">ՀՀ Արարատի մարզի Նոր Ուղի համայնքի խմելու ջրամատակարարման համակարգի վերակառուցում  </v>
      </c>
      <c r="D56" s="5">
        <f t="shared" si="3"/>
        <v>-48104</v>
      </c>
      <c r="E56" s="5"/>
      <c r="F56" s="5">
        <f>'4'!G90</f>
        <v>-48104</v>
      </c>
      <c r="G56" s="5"/>
      <c r="H56" s="5"/>
    </row>
    <row r="57" spans="1:8" ht="41.25" customHeight="1">
      <c r="A57" s="30"/>
      <c r="B57" s="30"/>
      <c r="C57" s="121" t="str">
        <f>'4'!D91</f>
        <v xml:space="preserve">ՀՀ Արարատի մարզի Վ. Դվին համայնքի ջրամատակարարման համակարգի վերակառուցում   </v>
      </c>
      <c r="D57" s="5">
        <f t="shared" si="3"/>
        <v>-40144.699999999997</v>
      </c>
      <c r="E57" s="5"/>
      <c r="F57" s="5">
        <f>'4'!G91</f>
        <v>-40144.699999999997</v>
      </c>
      <c r="G57" s="5"/>
      <c r="H57" s="5"/>
    </row>
    <row r="58" spans="1:8" ht="22.5" customHeight="1">
      <c r="C58" s="136"/>
      <c r="D58" s="123"/>
      <c r="E58" s="123"/>
      <c r="F58" s="123"/>
      <c r="G58" s="123"/>
      <c r="H58" s="123"/>
    </row>
    <row r="61" spans="1:8" ht="51.75">
      <c r="C61" s="71" t="s">
        <v>130</v>
      </c>
      <c r="F61" s="72" t="s">
        <v>131</v>
      </c>
    </row>
  </sheetData>
  <mergeCells count="7">
    <mergeCell ref="A4:H4"/>
    <mergeCell ref="G5:H5"/>
    <mergeCell ref="A6:B7"/>
    <mergeCell ref="C6:C8"/>
    <mergeCell ref="D6:H6"/>
    <mergeCell ref="D7:D8"/>
    <mergeCell ref="E7:H7"/>
  </mergeCells>
  <printOptions horizontalCentered="1"/>
  <pageMargins left="0.15748031496062992" right="0.15748031496062992" top="0.19" bottom="0.19" header="0.19685039370078741" footer="0.19"/>
  <pageSetup paperSize="9" scale="80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"/>
  <sheetViews>
    <sheetView topLeftCell="A163" zoomScaleNormal="100" zoomScaleSheetLayoutView="100" workbookViewId="0">
      <selection activeCell="F26" sqref="F26"/>
    </sheetView>
  </sheetViews>
  <sheetFormatPr defaultRowHeight="17.25"/>
  <cols>
    <col min="1" max="1" width="8.5703125" style="144" bestFit="1" customWidth="1"/>
    <col min="2" max="2" width="7.85546875" style="144" customWidth="1"/>
    <col min="3" max="3" width="7.140625" style="144" customWidth="1"/>
    <col min="4" max="4" width="10.140625" style="144" bestFit="1" customWidth="1"/>
    <col min="5" max="5" width="14.7109375" style="144" bestFit="1" customWidth="1"/>
    <col min="6" max="6" width="71.42578125" style="144" customWidth="1"/>
    <col min="7" max="9" width="18" style="144" customWidth="1"/>
    <col min="10" max="10" width="17.7109375" style="144" customWidth="1"/>
    <col min="11" max="11" width="23.85546875" style="144" customWidth="1"/>
    <col min="12" max="16384" width="9.140625" style="144"/>
  </cols>
  <sheetData>
    <row r="1" spans="1:11">
      <c r="I1" s="145" t="s">
        <v>125</v>
      </c>
    </row>
    <row r="2" spans="1:11">
      <c r="I2" s="145" t="s">
        <v>45</v>
      </c>
    </row>
    <row r="3" spans="1:11">
      <c r="I3" s="145" t="s">
        <v>1</v>
      </c>
    </row>
    <row r="5" spans="1:11" ht="39" customHeight="1">
      <c r="A5" s="310" t="s">
        <v>44</v>
      </c>
      <c r="B5" s="310"/>
      <c r="C5" s="310"/>
      <c r="D5" s="310"/>
      <c r="E5" s="310"/>
      <c r="F5" s="310"/>
      <c r="G5" s="310"/>
      <c r="H5" s="310"/>
      <c r="I5" s="310"/>
    </row>
    <row r="7" spans="1:11">
      <c r="I7" s="145" t="s">
        <v>25</v>
      </c>
    </row>
    <row r="8" spans="1:11" s="140" customFormat="1" ht="57.75" customHeight="1">
      <c r="A8" s="311" t="s">
        <v>7</v>
      </c>
      <c r="B8" s="311"/>
      <c r="C8" s="311"/>
      <c r="D8" s="311" t="s">
        <v>2</v>
      </c>
      <c r="E8" s="311"/>
      <c r="F8" s="311" t="s">
        <v>3</v>
      </c>
      <c r="G8" s="312" t="s">
        <v>43</v>
      </c>
      <c r="H8" s="313"/>
      <c r="I8" s="314"/>
    </row>
    <row r="9" spans="1:11" s="140" customFormat="1" ht="42" customHeight="1">
      <c r="A9" s="146" t="s">
        <v>51</v>
      </c>
      <c r="B9" s="146" t="s">
        <v>50</v>
      </c>
      <c r="C9" s="146" t="s">
        <v>49</v>
      </c>
      <c r="D9" s="146" t="s">
        <v>39</v>
      </c>
      <c r="E9" s="146" t="s">
        <v>40</v>
      </c>
      <c r="F9" s="311"/>
      <c r="G9" s="66" t="s">
        <v>35</v>
      </c>
      <c r="H9" s="66" t="s">
        <v>32</v>
      </c>
      <c r="I9" s="66" t="s">
        <v>38</v>
      </c>
    </row>
    <row r="10" spans="1:11" s="140" customFormat="1">
      <c r="A10" s="147"/>
      <c r="B10" s="147"/>
      <c r="C10" s="147"/>
      <c r="D10" s="148"/>
      <c r="E10" s="148"/>
      <c r="F10" s="141" t="s">
        <v>6</v>
      </c>
      <c r="G10" s="250">
        <f>+G12</f>
        <v>0</v>
      </c>
      <c r="H10" s="250">
        <f t="shared" ref="H10:I10" si="0">+H12</f>
        <v>0</v>
      </c>
      <c r="I10" s="250">
        <f t="shared" si="0"/>
        <v>-2.3283064365386963E-10</v>
      </c>
    </row>
    <row r="11" spans="1:11" s="140" customFormat="1">
      <c r="A11" s="147"/>
      <c r="B11" s="147"/>
      <c r="C11" s="147"/>
      <c r="D11" s="148"/>
      <c r="E11" s="148"/>
      <c r="F11" s="141" t="s">
        <v>8</v>
      </c>
      <c r="G11" s="251"/>
      <c r="H11" s="251"/>
      <c r="I11" s="268"/>
    </row>
    <row r="12" spans="1:11" s="140" customFormat="1" ht="34.5">
      <c r="A12" s="147"/>
      <c r="B12" s="147"/>
      <c r="C12" s="147"/>
      <c r="D12" s="148"/>
      <c r="E12" s="148"/>
      <c r="F12" s="141" t="s">
        <v>14</v>
      </c>
      <c r="G12" s="251">
        <f>+G13+G133+G163+G41+G105+G211+G191</f>
        <v>0</v>
      </c>
      <c r="H12" s="251">
        <f>+H13+H133+H163+H41+H105+H211+H191</f>
        <v>0</v>
      </c>
      <c r="I12" s="251">
        <f>+I13+I133+I163+I41+I105+I211+I191</f>
        <v>-2.3283064365386963E-10</v>
      </c>
      <c r="J12" s="149"/>
      <c r="K12" s="149"/>
    </row>
    <row r="13" spans="1:11" s="140" customFormat="1">
      <c r="A13" s="16" t="s">
        <v>63</v>
      </c>
      <c r="B13" s="122"/>
      <c r="C13" s="122"/>
      <c r="D13" s="138"/>
      <c r="E13" s="122"/>
      <c r="F13" s="70" t="s">
        <v>64</v>
      </c>
      <c r="G13" s="139">
        <f t="shared" ref="G13:H13" si="1">G15</f>
        <v>-529099.4</v>
      </c>
      <c r="H13" s="139">
        <f t="shared" si="1"/>
        <v>-529099.4</v>
      </c>
      <c r="I13" s="139">
        <f>I15</f>
        <v>0</v>
      </c>
    </row>
    <row r="14" spans="1:11" s="140" customFormat="1">
      <c r="A14" s="16"/>
      <c r="B14" s="122"/>
      <c r="C14" s="122"/>
      <c r="D14" s="138"/>
      <c r="E14" s="122"/>
      <c r="F14" s="141" t="s">
        <v>4</v>
      </c>
      <c r="G14" s="139"/>
      <c r="H14" s="139"/>
      <c r="I14" s="139"/>
    </row>
    <row r="15" spans="1:11" s="140" customFormat="1" ht="34.5">
      <c r="A15" s="16"/>
      <c r="B15" s="16" t="s">
        <v>171</v>
      </c>
      <c r="C15" s="122"/>
      <c r="D15" s="138"/>
      <c r="E15" s="122"/>
      <c r="F15" s="141" t="s">
        <v>172</v>
      </c>
      <c r="G15" s="139">
        <f t="shared" ref="G15:I15" si="2">G17</f>
        <v>-529099.4</v>
      </c>
      <c r="H15" s="139">
        <f t="shared" si="2"/>
        <v>-529099.4</v>
      </c>
      <c r="I15" s="139">
        <f t="shared" si="2"/>
        <v>0</v>
      </c>
    </row>
    <row r="16" spans="1:11" s="140" customFormat="1">
      <c r="A16" s="16"/>
      <c r="B16" s="16"/>
      <c r="C16" s="122"/>
      <c r="D16" s="138"/>
      <c r="E16" s="122"/>
      <c r="F16" s="141" t="s">
        <v>4</v>
      </c>
      <c r="G16" s="139"/>
      <c r="H16" s="139"/>
      <c r="I16" s="139"/>
    </row>
    <row r="17" spans="1:9" s="140" customFormat="1">
      <c r="A17" s="16"/>
      <c r="B17" s="16"/>
      <c r="C17" s="16" t="s">
        <v>170</v>
      </c>
      <c r="D17" s="150"/>
      <c r="E17" s="122"/>
      <c r="F17" s="141" t="s">
        <v>169</v>
      </c>
      <c r="G17" s="139">
        <f t="shared" ref="G17:H17" si="3">+G19</f>
        <v>-529099.4</v>
      </c>
      <c r="H17" s="139">
        <f t="shared" si="3"/>
        <v>-529099.4</v>
      </c>
      <c r="I17" s="139">
        <f>+I19</f>
        <v>0</v>
      </c>
    </row>
    <row r="18" spans="1:9" s="140" customFormat="1">
      <c r="A18" s="16"/>
      <c r="B18" s="16"/>
      <c r="C18" s="16"/>
      <c r="D18" s="150"/>
      <c r="E18" s="122"/>
      <c r="F18" s="141" t="s">
        <v>4</v>
      </c>
      <c r="G18" s="139"/>
      <c r="H18" s="139"/>
      <c r="I18" s="139"/>
    </row>
    <row r="19" spans="1:9" s="140" customFormat="1" ht="34.5">
      <c r="A19" s="16"/>
      <c r="B19" s="16"/>
      <c r="C19" s="16"/>
      <c r="D19" s="150"/>
      <c r="E19" s="122"/>
      <c r="F19" s="141" t="s">
        <v>13</v>
      </c>
      <c r="G19" s="139">
        <f t="shared" ref="G19:H19" si="4">+G21</f>
        <v>-529099.4</v>
      </c>
      <c r="H19" s="139">
        <f t="shared" si="4"/>
        <v>-529099.4</v>
      </c>
      <c r="I19" s="139">
        <f>+I21</f>
        <v>0</v>
      </c>
    </row>
    <row r="20" spans="1:9" s="140" customFormat="1">
      <c r="A20" s="16"/>
      <c r="B20" s="16"/>
      <c r="C20" s="16"/>
      <c r="D20" s="150"/>
      <c r="E20" s="122"/>
      <c r="F20" s="141" t="s">
        <v>4</v>
      </c>
      <c r="G20" s="139"/>
      <c r="H20" s="139"/>
      <c r="I20" s="139"/>
    </row>
    <row r="21" spans="1:9" s="140" customFormat="1" ht="17.25" customHeight="1">
      <c r="A21" s="16"/>
      <c r="B21" s="16"/>
      <c r="C21" s="16"/>
      <c r="D21" s="122">
        <v>1004</v>
      </c>
      <c r="E21" s="150"/>
      <c r="F21" s="141" t="s">
        <v>165</v>
      </c>
      <c r="G21" s="139">
        <f>G23+G32</f>
        <v>-529099.4</v>
      </c>
      <c r="H21" s="139">
        <f>H23+H32</f>
        <v>-529099.4</v>
      </c>
      <c r="I21" s="139">
        <f>I23+I32</f>
        <v>0</v>
      </c>
    </row>
    <row r="22" spans="1:9" s="140" customFormat="1">
      <c r="A22" s="16"/>
      <c r="B22" s="16"/>
      <c r="C22" s="16"/>
      <c r="D22" s="122"/>
      <c r="E22" s="150"/>
      <c r="F22" s="141" t="s">
        <v>4</v>
      </c>
      <c r="G22" s="139"/>
      <c r="H22" s="139"/>
      <c r="I22" s="139"/>
    </row>
    <row r="23" spans="1:9" s="140" customFormat="1" ht="86.25">
      <c r="A23" s="16"/>
      <c r="B23" s="16"/>
      <c r="C23" s="16"/>
      <c r="D23" s="122"/>
      <c r="E23" s="150">
        <v>11010</v>
      </c>
      <c r="F23" s="141" t="s">
        <v>199</v>
      </c>
      <c r="G23" s="139">
        <f>G25</f>
        <v>-150000</v>
      </c>
      <c r="H23" s="139">
        <f>H25</f>
        <v>-150000</v>
      </c>
      <c r="I23" s="139">
        <f>I182+I25</f>
        <v>0</v>
      </c>
    </row>
    <row r="24" spans="1:9">
      <c r="A24" s="16"/>
      <c r="B24" s="16"/>
      <c r="C24" s="16"/>
      <c r="D24" s="122"/>
      <c r="E24" s="122"/>
      <c r="F24" s="141" t="s">
        <v>10</v>
      </c>
      <c r="G24" s="139"/>
      <c r="H24" s="139"/>
      <c r="I24" s="139"/>
    </row>
    <row r="25" spans="1:9" s="151" customFormat="1" ht="34.5">
      <c r="A25" s="16"/>
      <c r="B25" s="16"/>
      <c r="C25" s="16"/>
      <c r="D25" s="122"/>
      <c r="E25" s="122"/>
      <c r="F25" s="141" t="s">
        <v>167</v>
      </c>
      <c r="G25" s="139">
        <f t="shared" ref="G25:I25" si="5">G27</f>
        <v>-150000</v>
      </c>
      <c r="H25" s="139">
        <f t="shared" si="5"/>
        <v>-150000</v>
      </c>
      <c r="I25" s="139">
        <f t="shared" si="5"/>
        <v>0</v>
      </c>
    </row>
    <row r="26" spans="1:9" ht="34.5">
      <c r="A26" s="16"/>
      <c r="B26" s="16"/>
      <c r="C26" s="16"/>
      <c r="D26" s="122"/>
      <c r="E26" s="122"/>
      <c r="F26" s="141" t="s">
        <v>12</v>
      </c>
      <c r="G26" s="139"/>
      <c r="H26" s="139"/>
      <c r="I26" s="139"/>
    </row>
    <row r="27" spans="1:9" ht="23.25" customHeight="1">
      <c r="A27" s="16"/>
      <c r="B27" s="16"/>
      <c r="C27" s="16"/>
      <c r="D27" s="122"/>
      <c r="E27" s="122"/>
      <c r="F27" s="141" t="s">
        <v>5</v>
      </c>
      <c r="G27" s="139">
        <f t="shared" ref="G27:H27" si="6">+G29</f>
        <v>-150000</v>
      </c>
      <c r="H27" s="139">
        <f t="shared" si="6"/>
        <v>-150000</v>
      </c>
      <c r="I27" s="139">
        <f>+I29</f>
        <v>0</v>
      </c>
    </row>
    <row r="28" spans="1:9" ht="21.75" customHeight="1">
      <c r="A28" s="16"/>
      <c r="B28" s="16"/>
      <c r="C28" s="16"/>
      <c r="D28" s="122"/>
      <c r="E28" s="122"/>
      <c r="F28" s="141" t="s">
        <v>193</v>
      </c>
      <c r="G28" s="139">
        <f t="shared" ref="G28:I28" si="7">G29</f>
        <v>-150000</v>
      </c>
      <c r="H28" s="139">
        <f t="shared" si="7"/>
        <v>-150000</v>
      </c>
      <c r="I28" s="139">
        <f t="shared" si="7"/>
        <v>0</v>
      </c>
    </row>
    <row r="29" spans="1:9" ht="21.75" customHeight="1">
      <c r="A29" s="16"/>
      <c r="B29" s="16"/>
      <c r="C29" s="16"/>
      <c r="D29" s="122"/>
      <c r="E29" s="122"/>
      <c r="F29" s="141" t="s">
        <v>194</v>
      </c>
      <c r="G29" s="139">
        <f>G30</f>
        <v>-150000</v>
      </c>
      <c r="H29" s="139">
        <f t="shared" ref="H29:I29" si="8">H30</f>
        <v>-150000</v>
      </c>
      <c r="I29" s="139">
        <f t="shared" si="8"/>
        <v>0</v>
      </c>
    </row>
    <row r="30" spans="1:9" ht="21.75" customHeight="1">
      <c r="A30" s="16"/>
      <c r="B30" s="16"/>
      <c r="C30" s="16"/>
      <c r="D30" s="122"/>
      <c r="E30" s="122"/>
      <c r="F30" s="141" t="s">
        <v>276</v>
      </c>
      <c r="G30" s="139">
        <f t="shared" ref="G30:I30" si="9">G31</f>
        <v>-150000</v>
      </c>
      <c r="H30" s="139">
        <f t="shared" si="9"/>
        <v>-150000</v>
      </c>
      <c r="I30" s="139">
        <f t="shared" si="9"/>
        <v>0</v>
      </c>
    </row>
    <row r="31" spans="1:9" ht="21.75" customHeight="1">
      <c r="A31" s="16"/>
      <c r="B31" s="16"/>
      <c r="C31" s="16"/>
      <c r="D31" s="122"/>
      <c r="E31" s="122"/>
      <c r="F31" s="141" t="s">
        <v>277</v>
      </c>
      <c r="G31" s="139">
        <v>-150000</v>
      </c>
      <c r="H31" s="139">
        <v>-150000</v>
      </c>
      <c r="I31" s="139">
        <v>0</v>
      </c>
    </row>
    <row r="32" spans="1:9" s="140" customFormat="1" ht="69">
      <c r="A32" s="16"/>
      <c r="B32" s="16"/>
      <c r="C32" s="16"/>
      <c r="D32" s="122"/>
      <c r="E32" s="150">
        <v>31004</v>
      </c>
      <c r="F32" s="141" t="s">
        <v>166</v>
      </c>
      <c r="G32" s="139">
        <f>G34</f>
        <v>-379099.4</v>
      </c>
      <c r="H32" s="139">
        <f t="shared" ref="H32:I32" si="10">H34</f>
        <v>-379099.4</v>
      </c>
      <c r="I32" s="139">
        <f t="shared" si="10"/>
        <v>0</v>
      </c>
    </row>
    <row r="33" spans="1:9">
      <c r="A33" s="16"/>
      <c r="B33" s="16"/>
      <c r="C33" s="16"/>
      <c r="D33" s="122"/>
      <c r="E33" s="122"/>
      <c r="F33" s="141" t="s">
        <v>10</v>
      </c>
      <c r="G33" s="139"/>
      <c r="H33" s="139"/>
      <c r="I33" s="139"/>
    </row>
    <row r="34" spans="1:9" s="151" customFormat="1" ht="34.5">
      <c r="A34" s="16"/>
      <c r="B34" s="16"/>
      <c r="C34" s="16"/>
      <c r="D34" s="122"/>
      <c r="E34" s="122"/>
      <c r="F34" s="141" t="s">
        <v>167</v>
      </c>
      <c r="G34" s="139">
        <f t="shared" ref="G34:I34" si="11">G36</f>
        <v>-379099.4</v>
      </c>
      <c r="H34" s="139">
        <f t="shared" si="11"/>
        <v>-379099.4</v>
      </c>
      <c r="I34" s="139">
        <f t="shared" si="11"/>
        <v>0</v>
      </c>
    </row>
    <row r="35" spans="1:9" ht="34.5">
      <c r="A35" s="16"/>
      <c r="B35" s="16"/>
      <c r="C35" s="16"/>
      <c r="D35" s="122"/>
      <c r="E35" s="122"/>
      <c r="F35" s="141" t="s">
        <v>12</v>
      </c>
      <c r="G35" s="139"/>
      <c r="H35" s="139"/>
      <c r="I35" s="139"/>
    </row>
    <row r="36" spans="1:9">
      <c r="A36" s="16"/>
      <c r="B36" s="16"/>
      <c r="C36" s="16"/>
      <c r="D36" s="122"/>
      <c r="E36" s="122"/>
      <c r="F36" s="141" t="s">
        <v>5</v>
      </c>
      <c r="G36" s="139">
        <f t="shared" ref="G36:H36" si="12">+G37</f>
        <v>-379099.4</v>
      </c>
      <c r="H36" s="139">
        <f t="shared" si="12"/>
        <v>-379099.4</v>
      </c>
      <c r="I36" s="139">
        <f>+I37</f>
        <v>0</v>
      </c>
    </row>
    <row r="37" spans="1:9" ht="21.75" customHeight="1">
      <c r="A37" s="16"/>
      <c r="B37" s="16"/>
      <c r="C37" s="16"/>
      <c r="D37" s="122"/>
      <c r="E37" s="122"/>
      <c r="F37" s="141" t="s">
        <v>73</v>
      </c>
      <c r="G37" s="139">
        <f t="shared" ref="G37:I39" si="13">G38</f>
        <v>-379099.4</v>
      </c>
      <c r="H37" s="139">
        <f t="shared" si="13"/>
        <v>-379099.4</v>
      </c>
      <c r="I37" s="139">
        <f t="shared" si="13"/>
        <v>0</v>
      </c>
    </row>
    <row r="38" spans="1:9" ht="21.75" customHeight="1">
      <c r="A38" s="16"/>
      <c r="B38" s="16"/>
      <c r="C38" s="16"/>
      <c r="D38" s="122"/>
      <c r="E38" s="122"/>
      <c r="F38" s="141" t="s">
        <v>74</v>
      </c>
      <c r="G38" s="139">
        <f t="shared" si="13"/>
        <v>-379099.4</v>
      </c>
      <c r="H38" s="139">
        <f t="shared" si="13"/>
        <v>-379099.4</v>
      </c>
      <c r="I38" s="139">
        <f t="shared" si="13"/>
        <v>0</v>
      </c>
    </row>
    <row r="39" spans="1:9" ht="21.75" customHeight="1">
      <c r="A39" s="16"/>
      <c r="B39" s="16"/>
      <c r="C39" s="16"/>
      <c r="D39" s="122"/>
      <c r="E39" s="122"/>
      <c r="F39" s="141" t="s">
        <v>75</v>
      </c>
      <c r="G39" s="139">
        <f t="shared" si="13"/>
        <v>-379099.4</v>
      </c>
      <c r="H39" s="139">
        <f t="shared" si="13"/>
        <v>-379099.4</v>
      </c>
      <c r="I39" s="139">
        <f t="shared" si="13"/>
        <v>0</v>
      </c>
    </row>
    <row r="40" spans="1:9" ht="21.75" customHeight="1">
      <c r="A40" s="16"/>
      <c r="B40" s="16"/>
      <c r="C40" s="16"/>
      <c r="D40" s="122"/>
      <c r="E40" s="122"/>
      <c r="F40" s="141" t="s">
        <v>168</v>
      </c>
      <c r="G40" s="139">
        <v>-379099.4</v>
      </c>
      <c r="H40" s="139">
        <v>-379099.4</v>
      </c>
      <c r="I40" s="139">
        <v>0</v>
      </c>
    </row>
    <row r="41" spans="1:9" s="140" customFormat="1">
      <c r="A41" s="16" t="s">
        <v>63</v>
      </c>
      <c r="B41" s="122"/>
      <c r="C41" s="122"/>
      <c r="D41" s="138"/>
      <c r="E41" s="122"/>
      <c r="F41" s="70" t="s">
        <v>64</v>
      </c>
      <c r="G41" s="139">
        <f t="shared" ref="G41:I41" si="14">G43</f>
        <v>2886470.5</v>
      </c>
      <c r="H41" s="139">
        <f t="shared" si="14"/>
        <v>2551628.0999999996</v>
      </c>
      <c r="I41" s="139">
        <f t="shared" si="14"/>
        <v>1082469.1999999997</v>
      </c>
    </row>
    <row r="42" spans="1:9" s="140" customFormat="1">
      <c r="A42" s="16"/>
      <c r="B42" s="122"/>
      <c r="C42" s="122"/>
      <c r="D42" s="138"/>
      <c r="E42" s="122"/>
      <c r="F42" s="141" t="s">
        <v>4</v>
      </c>
      <c r="G42" s="139"/>
      <c r="H42" s="139"/>
      <c r="I42" s="139"/>
    </row>
    <row r="43" spans="1:9" s="140" customFormat="1">
      <c r="A43" s="16"/>
      <c r="B43" s="16" t="s">
        <v>65</v>
      </c>
      <c r="C43" s="122"/>
      <c r="D43" s="138"/>
      <c r="E43" s="122"/>
      <c r="F43" s="70" t="s">
        <v>66</v>
      </c>
      <c r="G43" s="139">
        <f t="shared" ref="G43:I43" si="15">G45</f>
        <v>2886470.5</v>
      </c>
      <c r="H43" s="139">
        <f t="shared" si="15"/>
        <v>2551628.0999999996</v>
      </c>
      <c r="I43" s="139">
        <f t="shared" si="15"/>
        <v>1082469.1999999997</v>
      </c>
    </row>
    <row r="44" spans="1:9" s="140" customFormat="1">
      <c r="A44" s="16"/>
      <c r="B44" s="16"/>
      <c r="C44" s="122"/>
      <c r="D44" s="138"/>
      <c r="E44" s="122"/>
      <c r="F44" s="141" t="s">
        <v>4</v>
      </c>
      <c r="G44" s="139"/>
      <c r="H44" s="139"/>
      <c r="I44" s="139"/>
    </row>
    <row r="45" spans="1:9" s="140" customFormat="1">
      <c r="A45" s="16"/>
      <c r="B45" s="16"/>
      <c r="C45" s="16" t="s">
        <v>28</v>
      </c>
      <c r="D45" s="150"/>
      <c r="E45" s="122"/>
      <c r="F45" s="141" t="s">
        <v>67</v>
      </c>
      <c r="G45" s="139">
        <f t="shared" ref="G45:I45" si="16">+G47</f>
        <v>2886470.5</v>
      </c>
      <c r="H45" s="139">
        <f t="shared" si="16"/>
        <v>2551628.0999999996</v>
      </c>
      <c r="I45" s="139">
        <f t="shared" si="16"/>
        <v>1082469.1999999997</v>
      </c>
    </row>
    <row r="46" spans="1:9" s="140" customFormat="1">
      <c r="A46" s="16"/>
      <c r="B46" s="16"/>
      <c r="C46" s="16"/>
      <c r="D46" s="150"/>
      <c r="E46" s="122"/>
      <c r="F46" s="141" t="s">
        <v>4</v>
      </c>
      <c r="G46" s="139"/>
      <c r="H46" s="139"/>
      <c r="I46" s="139"/>
    </row>
    <row r="47" spans="1:9" s="140" customFormat="1" ht="34.5">
      <c r="A47" s="16"/>
      <c r="B47" s="16"/>
      <c r="C47" s="16"/>
      <c r="D47" s="150"/>
      <c r="E47" s="122"/>
      <c r="F47" s="141" t="s">
        <v>13</v>
      </c>
      <c r="G47" s="139">
        <f t="shared" ref="G47:I47" si="17">+G49</f>
        <v>2886470.5</v>
      </c>
      <c r="H47" s="139">
        <f t="shared" si="17"/>
        <v>2551628.0999999996</v>
      </c>
      <c r="I47" s="139">
        <f t="shared" si="17"/>
        <v>1082469.1999999997</v>
      </c>
    </row>
    <row r="48" spans="1:9" s="140" customFormat="1">
      <c r="A48" s="16"/>
      <c r="B48" s="16"/>
      <c r="C48" s="16"/>
      <c r="D48" s="150"/>
      <c r="E48" s="122"/>
      <c r="F48" s="141" t="s">
        <v>4</v>
      </c>
      <c r="G48" s="139"/>
      <c r="H48" s="139"/>
      <c r="I48" s="139"/>
    </row>
    <row r="49" spans="1:10" s="140" customFormat="1" ht="17.25" customHeight="1">
      <c r="A49" s="16"/>
      <c r="B49" s="16"/>
      <c r="C49" s="16"/>
      <c r="D49" s="122" t="s">
        <v>68</v>
      </c>
      <c r="E49" s="150"/>
      <c r="F49" s="142" t="s">
        <v>69</v>
      </c>
      <c r="G49" s="139">
        <f>G51+G67+G85+G96</f>
        <v>2886470.5</v>
      </c>
      <c r="H49" s="139">
        <f t="shared" ref="H49:I49" si="18">H51+H67+H85+H96</f>
        <v>2551628.0999999996</v>
      </c>
      <c r="I49" s="139">
        <f t="shared" si="18"/>
        <v>1082469.1999999997</v>
      </c>
    </row>
    <row r="50" spans="1:10" s="140" customFormat="1">
      <c r="A50" s="16"/>
      <c r="B50" s="16"/>
      <c r="C50" s="16"/>
      <c r="D50" s="122"/>
      <c r="E50" s="150"/>
      <c r="F50" s="141" t="s">
        <v>4</v>
      </c>
      <c r="G50" s="139"/>
      <c r="H50" s="139"/>
      <c r="I50" s="139"/>
    </row>
    <row r="51" spans="1:10" s="140" customFormat="1" ht="34.5">
      <c r="A51" s="16"/>
      <c r="B51" s="16"/>
      <c r="C51" s="16"/>
      <c r="D51" s="122"/>
      <c r="E51" s="150" t="s">
        <v>70</v>
      </c>
      <c r="F51" s="152" t="s">
        <v>71</v>
      </c>
      <c r="G51" s="139">
        <f>G60+G53</f>
        <v>3160970.5</v>
      </c>
      <c r="H51" s="139">
        <f t="shared" ref="H51:I51" si="19">H60+H53</f>
        <v>2551628.0999999996</v>
      </c>
      <c r="I51" s="139">
        <f t="shared" si="19"/>
        <v>1082469.1999999997</v>
      </c>
    </row>
    <row r="52" spans="1:10">
      <c r="A52" s="16"/>
      <c r="B52" s="16"/>
      <c r="C52" s="16"/>
      <c r="D52" s="122"/>
      <c r="E52" s="122"/>
      <c r="F52" s="141" t="s">
        <v>72</v>
      </c>
      <c r="G52" s="139"/>
      <c r="H52" s="139"/>
      <c r="I52" s="139"/>
    </row>
    <row r="53" spans="1:10" s="151" customFormat="1">
      <c r="A53" s="16"/>
      <c r="B53" s="16"/>
      <c r="C53" s="16"/>
      <c r="D53" s="122"/>
      <c r="E53" s="122"/>
      <c r="F53" s="153" t="s">
        <v>62</v>
      </c>
      <c r="G53" s="139">
        <f>G55</f>
        <v>0</v>
      </c>
      <c r="H53" s="139">
        <f t="shared" ref="H53:I53" si="20">H55</f>
        <v>0</v>
      </c>
      <c r="I53" s="139">
        <f t="shared" si="20"/>
        <v>-2950703</v>
      </c>
      <c r="J53" s="154"/>
    </row>
    <row r="54" spans="1:10" ht="34.5">
      <c r="A54" s="16"/>
      <c r="B54" s="16"/>
      <c r="C54" s="16"/>
      <c r="D54" s="122"/>
      <c r="E54" s="122"/>
      <c r="F54" s="141" t="s">
        <v>12</v>
      </c>
      <c r="G54" s="139"/>
      <c r="H54" s="139"/>
      <c r="I54" s="139"/>
    </row>
    <row r="55" spans="1:10">
      <c r="A55" s="16"/>
      <c r="B55" s="16"/>
      <c r="C55" s="16"/>
      <c r="D55" s="122"/>
      <c r="E55" s="122"/>
      <c r="F55" s="141" t="s">
        <v>5</v>
      </c>
      <c r="G55" s="139">
        <f t="shared" ref="G55:H55" si="21">+G56</f>
        <v>0</v>
      </c>
      <c r="H55" s="139">
        <f t="shared" si="21"/>
        <v>0</v>
      </c>
      <c r="I55" s="139">
        <f>+I56</f>
        <v>-2950703</v>
      </c>
    </row>
    <row r="56" spans="1:10" ht="21.75" customHeight="1">
      <c r="A56" s="16"/>
      <c r="B56" s="16"/>
      <c r="C56" s="16"/>
      <c r="D56" s="122"/>
      <c r="E56" s="122"/>
      <c r="F56" s="141" t="s">
        <v>73</v>
      </c>
      <c r="G56" s="139">
        <f t="shared" ref="G56:I58" si="22">G57</f>
        <v>0</v>
      </c>
      <c r="H56" s="139">
        <f t="shared" si="22"/>
        <v>0</v>
      </c>
      <c r="I56" s="139">
        <f t="shared" si="22"/>
        <v>-2950703</v>
      </c>
    </row>
    <row r="57" spans="1:10" ht="21.75" customHeight="1">
      <c r="A57" s="16"/>
      <c r="B57" s="16"/>
      <c r="C57" s="16"/>
      <c r="D57" s="122"/>
      <c r="E57" s="122"/>
      <c r="F57" s="141" t="s">
        <v>74</v>
      </c>
      <c r="G57" s="139">
        <f t="shared" si="22"/>
        <v>0</v>
      </c>
      <c r="H57" s="139">
        <f t="shared" si="22"/>
        <v>0</v>
      </c>
      <c r="I57" s="139">
        <f t="shared" si="22"/>
        <v>-2950703</v>
      </c>
    </row>
    <row r="58" spans="1:10" ht="21.75" customHeight="1">
      <c r="A58" s="16"/>
      <c r="B58" s="16"/>
      <c r="C58" s="16"/>
      <c r="D58" s="122"/>
      <c r="E58" s="122"/>
      <c r="F58" s="141" t="s">
        <v>75</v>
      </c>
      <c r="G58" s="139">
        <f t="shared" si="22"/>
        <v>0</v>
      </c>
      <c r="H58" s="139">
        <f t="shared" si="22"/>
        <v>0</v>
      </c>
      <c r="I58" s="139">
        <f t="shared" si="22"/>
        <v>-2950703</v>
      </c>
    </row>
    <row r="59" spans="1:10" ht="21.75" customHeight="1">
      <c r="A59" s="16"/>
      <c r="B59" s="16"/>
      <c r="C59" s="16"/>
      <c r="D59" s="122"/>
      <c r="E59" s="122"/>
      <c r="F59" s="141" t="s">
        <v>76</v>
      </c>
      <c r="G59" s="139">
        <v>0</v>
      </c>
      <c r="H59" s="139">
        <v>0</v>
      </c>
      <c r="I59" s="139">
        <v>-2950703</v>
      </c>
      <c r="J59" s="155"/>
    </row>
    <row r="60" spans="1:10" s="151" customFormat="1" ht="34.5">
      <c r="A60" s="16"/>
      <c r="B60" s="16"/>
      <c r="C60" s="16"/>
      <c r="D60" s="122"/>
      <c r="E60" s="122"/>
      <c r="F60" s="153" t="s">
        <v>14</v>
      </c>
      <c r="G60" s="139">
        <f>G62</f>
        <v>3160970.5</v>
      </c>
      <c r="H60" s="139">
        <f t="shared" ref="H60:I60" si="23">H62</f>
        <v>2551628.0999999996</v>
      </c>
      <c r="I60" s="139">
        <f t="shared" si="23"/>
        <v>4033172.1999999997</v>
      </c>
    </row>
    <row r="61" spans="1:10" ht="34.5">
      <c r="A61" s="16"/>
      <c r="B61" s="16"/>
      <c r="C61" s="16"/>
      <c r="D61" s="122"/>
      <c r="E61" s="122"/>
      <c r="F61" s="141" t="s">
        <v>9</v>
      </c>
      <c r="G61" s="139"/>
      <c r="H61" s="139"/>
      <c r="I61" s="139"/>
    </row>
    <row r="62" spans="1:10" ht="21.75" customHeight="1">
      <c r="A62" s="16"/>
      <c r="B62" s="16"/>
      <c r="C62" s="16"/>
      <c r="D62" s="122"/>
      <c r="E62" s="122"/>
      <c r="F62" s="141" t="s">
        <v>5</v>
      </c>
      <c r="G62" s="139">
        <f t="shared" ref="G62:H62" si="24">+G63</f>
        <v>3160970.5</v>
      </c>
      <c r="H62" s="139">
        <f t="shared" si="24"/>
        <v>2551628.0999999996</v>
      </c>
      <c r="I62" s="139">
        <f>+I63</f>
        <v>4033172.1999999997</v>
      </c>
    </row>
    <row r="63" spans="1:10" ht="21.75" customHeight="1">
      <c r="A63" s="16"/>
      <c r="B63" s="16"/>
      <c r="C63" s="16"/>
      <c r="D63" s="122"/>
      <c r="E63" s="122"/>
      <c r="F63" s="141" t="s">
        <v>73</v>
      </c>
      <c r="G63" s="139">
        <f t="shared" ref="G63:I63" si="25">G64</f>
        <v>3160970.5</v>
      </c>
      <c r="H63" s="139">
        <f t="shared" si="25"/>
        <v>2551628.0999999996</v>
      </c>
      <c r="I63" s="139">
        <f t="shared" si="25"/>
        <v>4033172.1999999997</v>
      </c>
    </row>
    <row r="64" spans="1:10" ht="21.75" customHeight="1">
      <c r="A64" s="16"/>
      <c r="B64" s="16"/>
      <c r="C64" s="16"/>
      <c r="D64" s="122"/>
      <c r="E64" s="122"/>
      <c r="F64" s="141" t="s">
        <v>74</v>
      </c>
      <c r="G64" s="139">
        <f>+G65</f>
        <v>3160970.5</v>
      </c>
      <c r="H64" s="139">
        <f t="shared" ref="H64:I64" si="26">+H65</f>
        <v>2551628.0999999996</v>
      </c>
      <c r="I64" s="139">
        <f t="shared" si="26"/>
        <v>4033172.1999999997</v>
      </c>
      <c r="J64" s="156"/>
    </row>
    <row r="65" spans="1:9" ht="21.75" customHeight="1">
      <c r="A65" s="16"/>
      <c r="B65" s="16"/>
      <c r="C65" s="16"/>
      <c r="D65" s="122"/>
      <c r="E65" s="122"/>
      <c r="F65" s="141" t="s">
        <v>75</v>
      </c>
      <c r="G65" s="139">
        <f t="shared" ref="G65:I65" si="27">+G66</f>
        <v>3160970.5</v>
      </c>
      <c r="H65" s="139">
        <f t="shared" si="27"/>
        <v>2551628.0999999996</v>
      </c>
      <c r="I65" s="139">
        <f t="shared" si="27"/>
        <v>4033172.1999999997</v>
      </c>
    </row>
    <row r="66" spans="1:9" ht="21.75" customHeight="1">
      <c r="A66" s="16"/>
      <c r="B66" s="16"/>
      <c r="C66" s="16"/>
      <c r="D66" s="122"/>
      <c r="E66" s="122"/>
      <c r="F66" s="143" t="s">
        <v>76</v>
      </c>
      <c r="G66" s="139">
        <f>'4'!E20</f>
        <v>3160970.5</v>
      </c>
      <c r="H66" s="139">
        <f>'4'!F20</f>
        <v>2551628.0999999996</v>
      </c>
      <c r="I66" s="139">
        <f>'4'!G20</f>
        <v>4033172.1999999997</v>
      </c>
    </row>
    <row r="67" spans="1:9" s="140" customFormat="1" ht="21.75" customHeight="1">
      <c r="A67" s="16"/>
      <c r="B67" s="16"/>
      <c r="C67" s="16"/>
      <c r="D67" s="122"/>
      <c r="E67" s="247" t="s">
        <v>77</v>
      </c>
      <c r="F67" s="157" t="s">
        <v>78</v>
      </c>
      <c r="G67" s="139">
        <f t="shared" ref="G67" si="28">G76+G69</f>
        <v>0</v>
      </c>
      <c r="H67" s="139">
        <f>H76+H69</f>
        <v>0</v>
      </c>
      <c r="I67" s="139">
        <f>I76+I69</f>
        <v>0</v>
      </c>
    </row>
    <row r="68" spans="1:9">
      <c r="A68" s="16"/>
      <c r="B68" s="16"/>
      <c r="C68" s="16"/>
      <c r="D68" s="122"/>
      <c r="E68" s="122"/>
      <c r="F68" s="141" t="s">
        <v>10</v>
      </c>
      <c r="G68" s="139"/>
      <c r="H68" s="139"/>
      <c r="I68" s="139"/>
    </row>
    <row r="69" spans="1:9" s="151" customFormat="1" ht="20.25" customHeight="1">
      <c r="A69" s="16"/>
      <c r="B69" s="16"/>
      <c r="C69" s="16"/>
      <c r="D69" s="122"/>
      <c r="E69" s="122"/>
      <c r="F69" s="153" t="s">
        <v>27</v>
      </c>
      <c r="G69" s="139">
        <f t="shared" ref="G69:I69" si="29">G71</f>
        <v>0</v>
      </c>
      <c r="H69" s="139">
        <f t="shared" si="29"/>
        <v>-136154.79999999999</v>
      </c>
      <c r="I69" s="139">
        <f t="shared" si="29"/>
        <v>-261269.6</v>
      </c>
    </row>
    <row r="70" spans="1:9" ht="34.5">
      <c r="A70" s="16"/>
      <c r="B70" s="16"/>
      <c r="C70" s="16"/>
      <c r="D70" s="122"/>
      <c r="E70" s="122"/>
      <c r="F70" s="141" t="s">
        <v>12</v>
      </c>
      <c r="G70" s="139"/>
      <c r="H70" s="139"/>
      <c r="I70" s="139"/>
    </row>
    <row r="71" spans="1:9" ht="21" customHeight="1">
      <c r="A71" s="16"/>
      <c r="B71" s="16"/>
      <c r="C71" s="16"/>
      <c r="D71" s="122"/>
      <c r="E71" s="122"/>
      <c r="F71" s="141" t="s">
        <v>5</v>
      </c>
      <c r="G71" s="139">
        <f t="shared" ref="G71:H71" si="30">+G72</f>
        <v>0</v>
      </c>
      <c r="H71" s="139">
        <f t="shared" si="30"/>
        <v>-136154.79999999999</v>
      </c>
      <c r="I71" s="139">
        <f>+I72</f>
        <v>-261269.6</v>
      </c>
    </row>
    <row r="72" spans="1:9" ht="21" customHeight="1">
      <c r="A72" s="16"/>
      <c r="B72" s="16"/>
      <c r="C72" s="16"/>
      <c r="D72" s="122"/>
      <c r="E72" s="122"/>
      <c r="F72" s="141" t="s">
        <v>73</v>
      </c>
      <c r="G72" s="139">
        <f t="shared" ref="G72:I74" si="31">G73</f>
        <v>0</v>
      </c>
      <c r="H72" s="139">
        <f t="shared" si="31"/>
        <v>-136154.79999999999</v>
      </c>
      <c r="I72" s="139">
        <f t="shared" si="31"/>
        <v>-261269.6</v>
      </c>
    </row>
    <row r="73" spans="1:9" ht="21" customHeight="1">
      <c r="A73" s="16"/>
      <c r="B73" s="16"/>
      <c r="C73" s="16"/>
      <c r="D73" s="122"/>
      <c r="E73" s="122"/>
      <c r="F73" s="141" t="s">
        <v>74</v>
      </c>
      <c r="G73" s="139">
        <f t="shared" si="31"/>
        <v>0</v>
      </c>
      <c r="H73" s="139">
        <f t="shared" si="31"/>
        <v>-136154.79999999999</v>
      </c>
      <c r="I73" s="139">
        <f t="shared" si="31"/>
        <v>-261269.6</v>
      </c>
    </row>
    <row r="74" spans="1:9" ht="21" customHeight="1">
      <c r="A74" s="16"/>
      <c r="B74" s="16"/>
      <c r="C74" s="16"/>
      <c r="D74" s="122"/>
      <c r="E74" s="122"/>
      <c r="F74" s="141" t="s">
        <v>75</v>
      </c>
      <c r="G74" s="139">
        <f t="shared" si="31"/>
        <v>0</v>
      </c>
      <c r="H74" s="139">
        <f t="shared" si="31"/>
        <v>-136154.79999999999</v>
      </c>
      <c r="I74" s="139">
        <f t="shared" si="31"/>
        <v>-261269.6</v>
      </c>
    </row>
    <row r="75" spans="1:9" ht="21" customHeight="1">
      <c r="A75" s="16"/>
      <c r="B75" s="16"/>
      <c r="C75" s="16"/>
      <c r="D75" s="122"/>
      <c r="E75" s="122"/>
      <c r="F75" s="141" t="s">
        <v>76</v>
      </c>
      <c r="G75" s="139">
        <f>'4'!E49</f>
        <v>0</v>
      </c>
      <c r="H75" s="139">
        <f>'4'!F49</f>
        <v>-136154.79999999999</v>
      </c>
      <c r="I75" s="139">
        <f>'4'!G49</f>
        <v>-261269.6</v>
      </c>
    </row>
    <row r="76" spans="1:9" s="151" customFormat="1" ht="34.5">
      <c r="A76" s="16"/>
      <c r="B76" s="16"/>
      <c r="C76" s="16"/>
      <c r="D76" s="122"/>
      <c r="E76" s="122"/>
      <c r="F76" s="153" t="s">
        <v>14</v>
      </c>
      <c r="G76" s="139">
        <f t="shared" ref="G76:I76" si="32">G78</f>
        <v>0</v>
      </c>
      <c r="H76" s="139">
        <f t="shared" si="32"/>
        <v>136154.79999999999</v>
      </c>
      <c r="I76" s="139">
        <f t="shared" si="32"/>
        <v>261269.6</v>
      </c>
    </row>
    <row r="77" spans="1:9" ht="34.5">
      <c r="A77" s="16"/>
      <c r="B77" s="16"/>
      <c r="C77" s="16"/>
      <c r="D77" s="122"/>
      <c r="E77" s="122"/>
      <c r="F77" s="141" t="s">
        <v>9</v>
      </c>
      <c r="G77" s="139"/>
      <c r="H77" s="139"/>
      <c r="I77" s="139"/>
    </row>
    <row r="78" spans="1:9" ht="20.25" customHeight="1">
      <c r="A78" s="16"/>
      <c r="B78" s="16"/>
      <c r="C78" s="16"/>
      <c r="D78" s="122"/>
      <c r="E78" s="122"/>
      <c r="F78" s="141" t="s">
        <v>5</v>
      </c>
      <c r="G78" s="139">
        <f t="shared" ref="G78:H78" si="33">+G79</f>
        <v>0</v>
      </c>
      <c r="H78" s="139">
        <f t="shared" si="33"/>
        <v>136154.79999999999</v>
      </c>
      <c r="I78" s="139">
        <f>+I79</f>
        <v>261269.6</v>
      </c>
    </row>
    <row r="79" spans="1:9" ht="20.25" customHeight="1">
      <c r="A79" s="16"/>
      <c r="B79" s="16"/>
      <c r="C79" s="16"/>
      <c r="D79" s="122"/>
      <c r="E79" s="122"/>
      <c r="F79" s="141" t="s">
        <v>73</v>
      </c>
      <c r="G79" s="139">
        <f t="shared" ref="G79:I79" si="34">G80</f>
        <v>0</v>
      </c>
      <c r="H79" s="139">
        <f t="shared" si="34"/>
        <v>136154.79999999999</v>
      </c>
      <c r="I79" s="139">
        <f t="shared" si="34"/>
        <v>261269.6</v>
      </c>
    </row>
    <row r="80" spans="1:9" ht="20.25" customHeight="1">
      <c r="A80" s="16"/>
      <c r="B80" s="16"/>
      <c r="C80" s="16"/>
      <c r="D80" s="122"/>
      <c r="E80" s="122"/>
      <c r="F80" s="141" t="s">
        <v>74</v>
      </c>
      <c r="G80" s="139">
        <f>+G81+G83</f>
        <v>0</v>
      </c>
      <c r="H80" s="139">
        <f t="shared" ref="H80:I80" si="35">+H81+H83</f>
        <v>136154.79999999999</v>
      </c>
      <c r="I80" s="139">
        <f t="shared" si="35"/>
        <v>261269.6</v>
      </c>
    </row>
    <row r="81" spans="1:9" ht="21" customHeight="1">
      <c r="A81" s="16"/>
      <c r="B81" s="16"/>
      <c r="C81" s="16"/>
      <c r="D81" s="122"/>
      <c r="E81" s="122"/>
      <c r="F81" s="141" t="s">
        <v>75</v>
      </c>
      <c r="G81" s="139">
        <f t="shared" ref="G81:I81" si="36">G82</f>
        <v>0</v>
      </c>
      <c r="H81" s="139">
        <f>H82</f>
        <v>125114.8</v>
      </c>
      <c r="I81" s="139">
        <f t="shared" si="36"/>
        <v>250229.6</v>
      </c>
    </row>
    <row r="82" spans="1:9" ht="21" customHeight="1">
      <c r="A82" s="16"/>
      <c r="B82" s="16"/>
      <c r="C82" s="16"/>
      <c r="D82" s="122"/>
      <c r="E82" s="122"/>
      <c r="F82" s="141" t="s">
        <v>76</v>
      </c>
      <c r="G82" s="139">
        <v>0</v>
      </c>
      <c r="H82" s="139">
        <v>125114.8</v>
      </c>
      <c r="I82" s="139">
        <v>250229.6</v>
      </c>
    </row>
    <row r="83" spans="1:9" ht="20.25" customHeight="1">
      <c r="A83" s="16"/>
      <c r="B83" s="16"/>
      <c r="C83" s="16"/>
      <c r="D83" s="122"/>
      <c r="E83" s="122"/>
      <c r="F83" s="141" t="s">
        <v>127</v>
      </c>
      <c r="G83" s="139">
        <f t="shared" ref="G83:I83" si="37">+G84</f>
        <v>0</v>
      </c>
      <c r="H83" s="139">
        <f t="shared" si="37"/>
        <v>11040</v>
      </c>
      <c r="I83" s="139">
        <f t="shared" si="37"/>
        <v>11040</v>
      </c>
    </row>
    <row r="84" spans="1:9" ht="20.25" customHeight="1">
      <c r="A84" s="16"/>
      <c r="B84" s="16"/>
      <c r="C84" s="16"/>
      <c r="D84" s="122"/>
      <c r="E84" s="122"/>
      <c r="F84" s="141" t="s">
        <v>126</v>
      </c>
      <c r="G84" s="139">
        <v>0</v>
      </c>
      <c r="H84" s="139">
        <v>11040</v>
      </c>
      <c r="I84" s="139">
        <v>11040</v>
      </c>
    </row>
    <row r="85" spans="1:9" s="140" customFormat="1" ht="54.75" customHeight="1">
      <c r="A85" s="16"/>
      <c r="B85" s="16"/>
      <c r="C85" s="16"/>
      <c r="D85" s="122"/>
      <c r="E85" s="150">
        <v>21019</v>
      </c>
      <c r="F85" s="141" t="s">
        <v>160</v>
      </c>
      <c r="G85" s="139">
        <f>G87</f>
        <v>-270000</v>
      </c>
      <c r="H85" s="139">
        <f t="shared" ref="H85:I85" si="38">H87</f>
        <v>0</v>
      </c>
      <c r="I85" s="139">
        <f t="shared" si="38"/>
        <v>0</v>
      </c>
    </row>
    <row r="86" spans="1:9">
      <c r="A86" s="16"/>
      <c r="B86" s="16"/>
      <c r="C86" s="16"/>
      <c r="D86" s="122"/>
      <c r="E86" s="122"/>
      <c r="F86" s="141" t="s">
        <v>10</v>
      </c>
      <c r="G86" s="139"/>
      <c r="H86" s="139"/>
      <c r="I86" s="139"/>
    </row>
    <row r="87" spans="1:9" s="151" customFormat="1" ht="44.25" customHeight="1">
      <c r="A87" s="16"/>
      <c r="B87" s="16"/>
      <c r="C87" s="16"/>
      <c r="D87" s="122"/>
      <c r="E87" s="122"/>
      <c r="F87" s="141" t="s">
        <v>14</v>
      </c>
      <c r="G87" s="139">
        <f t="shared" ref="G87:I87" si="39">G89</f>
        <v>-270000</v>
      </c>
      <c r="H87" s="139">
        <f t="shared" si="39"/>
        <v>0</v>
      </c>
      <c r="I87" s="139">
        <f t="shared" si="39"/>
        <v>0</v>
      </c>
    </row>
    <row r="88" spans="1:9" ht="34.5">
      <c r="A88" s="16"/>
      <c r="B88" s="16"/>
      <c r="C88" s="16"/>
      <c r="D88" s="122"/>
      <c r="E88" s="122"/>
      <c r="F88" s="141" t="s">
        <v>12</v>
      </c>
      <c r="G88" s="139"/>
      <c r="H88" s="139"/>
      <c r="I88" s="139"/>
    </row>
    <row r="89" spans="1:9" ht="21" customHeight="1">
      <c r="A89" s="16"/>
      <c r="B89" s="16"/>
      <c r="C89" s="16"/>
      <c r="D89" s="122"/>
      <c r="E89" s="122"/>
      <c r="F89" s="141" t="s">
        <v>5</v>
      </c>
      <c r="G89" s="139">
        <f t="shared" ref="G89:H89" si="40">+G90</f>
        <v>-270000</v>
      </c>
      <c r="H89" s="139">
        <f t="shared" si="40"/>
        <v>0</v>
      </c>
      <c r="I89" s="139">
        <f>+I90</f>
        <v>0</v>
      </c>
    </row>
    <row r="90" spans="1:9" ht="21" customHeight="1">
      <c r="A90" s="16"/>
      <c r="B90" s="16"/>
      <c r="C90" s="16"/>
      <c r="D90" s="122"/>
      <c r="E90" s="122"/>
      <c r="F90" s="141" t="s">
        <v>73</v>
      </c>
      <c r="G90" s="139">
        <f t="shared" ref="G90:I92" si="41">G91</f>
        <v>-270000</v>
      </c>
      <c r="H90" s="139">
        <f t="shared" si="41"/>
        <v>0</v>
      </c>
      <c r="I90" s="139">
        <f t="shared" si="41"/>
        <v>0</v>
      </c>
    </row>
    <row r="91" spans="1:9" ht="21" customHeight="1">
      <c r="A91" s="16"/>
      <c r="B91" s="16"/>
      <c r="C91" s="16"/>
      <c r="D91" s="122"/>
      <c r="E91" s="122"/>
      <c r="F91" s="141" t="s">
        <v>74</v>
      </c>
      <c r="G91" s="139">
        <f>G92+G94</f>
        <v>-270000</v>
      </c>
      <c r="H91" s="139">
        <f>H92+H94</f>
        <v>0</v>
      </c>
      <c r="I91" s="139">
        <f>I92+I94</f>
        <v>0</v>
      </c>
    </row>
    <row r="92" spans="1:9" ht="21" customHeight="1">
      <c r="A92" s="16"/>
      <c r="B92" s="16"/>
      <c r="C92" s="16"/>
      <c r="D92" s="122"/>
      <c r="E92" s="122"/>
      <c r="F92" s="141" t="s">
        <v>161</v>
      </c>
      <c r="G92" s="139">
        <f t="shared" si="41"/>
        <v>-135000</v>
      </c>
      <c r="H92" s="139">
        <f t="shared" si="41"/>
        <v>0</v>
      </c>
      <c r="I92" s="139">
        <f t="shared" si="41"/>
        <v>0</v>
      </c>
    </row>
    <row r="93" spans="1:9" ht="21" customHeight="1">
      <c r="A93" s="16"/>
      <c r="B93" s="16"/>
      <c r="C93" s="16"/>
      <c r="D93" s="122"/>
      <c r="E93" s="122"/>
      <c r="F93" s="141" t="s">
        <v>162</v>
      </c>
      <c r="G93" s="139">
        <v>-135000</v>
      </c>
      <c r="H93" s="139">
        <v>0</v>
      </c>
      <c r="I93" s="139">
        <v>0</v>
      </c>
    </row>
    <row r="94" spans="1:9" ht="21" customHeight="1">
      <c r="A94" s="16"/>
      <c r="B94" s="16"/>
      <c r="C94" s="16"/>
      <c r="D94" s="122"/>
      <c r="E94" s="122"/>
      <c r="F94" s="141" t="s">
        <v>163</v>
      </c>
      <c r="G94" s="139">
        <f>G95</f>
        <v>-135000</v>
      </c>
      <c r="H94" s="139">
        <f>H95</f>
        <v>0</v>
      </c>
      <c r="I94" s="139">
        <f>I95</f>
        <v>0</v>
      </c>
    </row>
    <row r="95" spans="1:9" ht="20.25" customHeight="1">
      <c r="A95" s="16"/>
      <c r="B95" s="16"/>
      <c r="C95" s="16"/>
      <c r="D95" s="122"/>
      <c r="E95" s="122"/>
      <c r="F95" s="141" t="s">
        <v>164</v>
      </c>
      <c r="G95" s="139">
        <v>-135000</v>
      </c>
      <c r="H95" s="139">
        <v>0</v>
      </c>
      <c r="I95" s="139">
        <v>0</v>
      </c>
    </row>
    <row r="96" spans="1:9" s="140" customFormat="1" ht="44.25" customHeight="1">
      <c r="A96" s="16"/>
      <c r="B96" s="16"/>
      <c r="C96" s="16"/>
      <c r="D96" s="122"/>
      <c r="E96" s="150">
        <v>31002</v>
      </c>
      <c r="F96" s="141" t="s">
        <v>387</v>
      </c>
      <c r="G96" s="139">
        <f>G98</f>
        <v>-4500</v>
      </c>
      <c r="H96" s="139">
        <f t="shared" ref="H96:I96" si="42">H98</f>
        <v>0</v>
      </c>
      <c r="I96" s="139">
        <f t="shared" si="42"/>
        <v>0</v>
      </c>
    </row>
    <row r="97" spans="1:9">
      <c r="A97" s="16"/>
      <c r="B97" s="16"/>
      <c r="C97" s="16"/>
      <c r="D97" s="122"/>
      <c r="E97" s="122"/>
      <c r="F97" s="141" t="s">
        <v>10</v>
      </c>
      <c r="G97" s="139"/>
      <c r="H97" s="139"/>
      <c r="I97" s="139"/>
    </row>
    <row r="98" spans="1:9" s="151" customFormat="1" ht="44.25" customHeight="1">
      <c r="A98" s="16"/>
      <c r="B98" s="16"/>
      <c r="C98" s="16"/>
      <c r="D98" s="122"/>
      <c r="E98" s="122"/>
      <c r="F98" s="141" t="s">
        <v>14</v>
      </c>
      <c r="G98" s="139">
        <f t="shared" ref="G98:I98" si="43">G100</f>
        <v>-4500</v>
      </c>
      <c r="H98" s="139">
        <f t="shared" si="43"/>
        <v>0</v>
      </c>
      <c r="I98" s="139">
        <f t="shared" si="43"/>
        <v>0</v>
      </c>
    </row>
    <row r="99" spans="1:9" ht="34.5">
      <c r="A99" s="16"/>
      <c r="B99" s="16"/>
      <c r="C99" s="16"/>
      <c r="D99" s="122"/>
      <c r="E99" s="122"/>
      <c r="F99" s="141" t="s">
        <v>12</v>
      </c>
      <c r="G99" s="139"/>
      <c r="H99" s="139"/>
      <c r="I99" s="139"/>
    </row>
    <row r="100" spans="1:9" ht="21" customHeight="1">
      <c r="A100" s="16"/>
      <c r="B100" s="16"/>
      <c r="C100" s="16"/>
      <c r="D100" s="122"/>
      <c r="E100" s="122"/>
      <c r="F100" s="141" t="s">
        <v>5</v>
      </c>
      <c r="G100" s="139">
        <f t="shared" ref="G100:H100" si="44">+G101</f>
        <v>-4500</v>
      </c>
      <c r="H100" s="139">
        <f t="shared" si="44"/>
        <v>0</v>
      </c>
      <c r="I100" s="139">
        <f>+I101</f>
        <v>0</v>
      </c>
    </row>
    <row r="101" spans="1:9" ht="21" customHeight="1">
      <c r="A101" s="16"/>
      <c r="B101" s="16"/>
      <c r="C101" s="16"/>
      <c r="D101" s="122"/>
      <c r="E101" s="122"/>
      <c r="F101" s="141" t="s">
        <v>73</v>
      </c>
      <c r="G101" s="139">
        <f t="shared" ref="G101:I103" si="45">G102</f>
        <v>-4500</v>
      </c>
      <c r="H101" s="139">
        <f t="shared" si="45"/>
        <v>0</v>
      </c>
      <c r="I101" s="139">
        <f t="shared" si="45"/>
        <v>0</v>
      </c>
    </row>
    <row r="102" spans="1:9" ht="21" customHeight="1">
      <c r="A102" s="16"/>
      <c r="B102" s="16"/>
      <c r="C102" s="16"/>
      <c r="D102" s="122"/>
      <c r="E102" s="122"/>
      <c r="F102" s="141" t="s">
        <v>74</v>
      </c>
      <c r="G102" s="139">
        <f>G103</f>
        <v>-4500</v>
      </c>
      <c r="H102" s="139">
        <f t="shared" si="45"/>
        <v>0</v>
      </c>
      <c r="I102" s="139">
        <f t="shared" si="45"/>
        <v>0</v>
      </c>
    </row>
    <row r="103" spans="1:9" ht="21" customHeight="1">
      <c r="A103" s="16"/>
      <c r="B103" s="16"/>
      <c r="C103" s="16"/>
      <c r="D103" s="122"/>
      <c r="E103" s="122"/>
      <c r="F103" s="141" t="s">
        <v>163</v>
      </c>
      <c r="G103" s="139">
        <f>G104</f>
        <v>-4500</v>
      </c>
      <c r="H103" s="139">
        <f t="shared" si="45"/>
        <v>0</v>
      </c>
      <c r="I103" s="139">
        <f t="shared" si="45"/>
        <v>0</v>
      </c>
    </row>
    <row r="104" spans="1:9" ht="20.25" customHeight="1">
      <c r="A104" s="16"/>
      <c r="B104" s="16"/>
      <c r="C104" s="16"/>
      <c r="D104" s="122"/>
      <c r="E104" s="122"/>
      <c r="F104" s="141" t="s">
        <v>164</v>
      </c>
      <c r="G104" s="139">
        <v>-4500</v>
      </c>
      <c r="H104" s="139">
        <v>0</v>
      </c>
      <c r="I104" s="139">
        <v>0</v>
      </c>
    </row>
    <row r="105" spans="1:9" s="140" customFormat="1">
      <c r="A105" s="16" t="s">
        <v>63</v>
      </c>
      <c r="B105" s="122"/>
      <c r="C105" s="122"/>
      <c r="D105" s="138"/>
      <c r="E105" s="122"/>
      <c r="F105" s="70" t="s">
        <v>64</v>
      </c>
      <c r="G105" s="139">
        <f t="shared" ref="G105:I105" si="46">G107</f>
        <v>-738808.39999999991</v>
      </c>
      <c r="H105" s="139">
        <f t="shared" si="46"/>
        <v>-738808.39999999991</v>
      </c>
      <c r="I105" s="139">
        <f t="shared" si="46"/>
        <v>-696798.2</v>
      </c>
    </row>
    <row r="106" spans="1:9" s="140" customFormat="1">
      <c r="A106" s="16"/>
      <c r="B106" s="122"/>
      <c r="C106" s="122"/>
      <c r="D106" s="138"/>
      <c r="E106" s="122"/>
      <c r="F106" s="141" t="s">
        <v>4</v>
      </c>
      <c r="G106" s="139"/>
      <c r="H106" s="139"/>
      <c r="I106" s="139"/>
    </row>
    <row r="107" spans="1:9" s="140" customFormat="1">
      <c r="A107" s="16"/>
      <c r="B107" s="16" t="s">
        <v>65</v>
      </c>
      <c r="C107" s="122"/>
      <c r="D107" s="138"/>
      <c r="E107" s="122"/>
      <c r="F107" s="70" t="s">
        <v>66</v>
      </c>
      <c r="G107" s="139">
        <f t="shared" ref="G107:I107" si="47">G109</f>
        <v>-738808.39999999991</v>
      </c>
      <c r="H107" s="139">
        <f t="shared" si="47"/>
        <v>-738808.39999999991</v>
      </c>
      <c r="I107" s="139">
        <f t="shared" si="47"/>
        <v>-696798.2</v>
      </c>
    </row>
    <row r="108" spans="1:9" s="140" customFormat="1">
      <c r="A108" s="16"/>
      <c r="B108" s="16"/>
      <c r="C108" s="122"/>
      <c r="D108" s="138"/>
      <c r="E108" s="122"/>
      <c r="F108" s="141" t="s">
        <v>4</v>
      </c>
      <c r="G108" s="139"/>
      <c r="H108" s="139"/>
      <c r="I108" s="139"/>
    </row>
    <row r="109" spans="1:9" s="140" customFormat="1">
      <c r="A109" s="16"/>
      <c r="B109" s="16"/>
      <c r="C109" s="16" t="s">
        <v>28</v>
      </c>
      <c r="D109" s="150"/>
      <c r="E109" s="122"/>
      <c r="F109" s="141" t="s">
        <v>67</v>
      </c>
      <c r="G109" s="139">
        <f t="shared" ref="G109:H109" si="48">+G111</f>
        <v>-738808.39999999991</v>
      </c>
      <c r="H109" s="139">
        <f t="shared" si="48"/>
        <v>-738808.39999999991</v>
      </c>
      <c r="I109" s="139">
        <f>+I111</f>
        <v>-696798.2</v>
      </c>
    </row>
    <row r="110" spans="1:9" s="140" customFormat="1">
      <c r="A110" s="16"/>
      <c r="B110" s="16"/>
      <c r="C110" s="16"/>
      <c r="D110" s="150"/>
      <c r="E110" s="122"/>
      <c r="F110" s="141" t="s">
        <v>4</v>
      </c>
      <c r="G110" s="139"/>
      <c r="H110" s="139"/>
      <c r="I110" s="139"/>
    </row>
    <row r="111" spans="1:9" s="140" customFormat="1" ht="34.5">
      <c r="A111" s="16"/>
      <c r="B111" s="16"/>
      <c r="C111" s="16"/>
      <c r="D111" s="150"/>
      <c r="E111" s="122"/>
      <c r="F111" s="141" t="s">
        <v>13</v>
      </c>
      <c r="G111" s="139">
        <f t="shared" ref="G111:H111" si="49">+G113</f>
        <v>-738808.39999999991</v>
      </c>
      <c r="H111" s="139">
        <f t="shared" si="49"/>
        <v>-738808.39999999991</v>
      </c>
      <c r="I111" s="139">
        <f>+I113</f>
        <v>-696798.2</v>
      </c>
    </row>
    <row r="112" spans="1:9" s="140" customFormat="1">
      <c r="A112" s="16"/>
      <c r="B112" s="16"/>
      <c r="C112" s="16"/>
      <c r="D112" s="150"/>
      <c r="E112" s="122"/>
      <c r="F112" s="141" t="s">
        <v>4</v>
      </c>
      <c r="G112" s="139"/>
      <c r="H112" s="139"/>
      <c r="I112" s="139"/>
    </row>
    <row r="113" spans="1:10" s="140" customFormat="1" ht="17.25" customHeight="1">
      <c r="A113" s="16"/>
      <c r="B113" s="16"/>
      <c r="C113" s="16"/>
      <c r="D113" s="122">
        <v>1157</v>
      </c>
      <c r="E113" s="150"/>
      <c r="F113" s="141" t="s">
        <v>198</v>
      </c>
      <c r="G113" s="139">
        <f>G115+G124</f>
        <v>-738808.39999999991</v>
      </c>
      <c r="H113" s="139">
        <f t="shared" ref="H113:I113" si="50">H115+H124</f>
        <v>-738808.39999999991</v>
      </c>
      <c r="I113" s="139">
        <f t="shared" si="50"/>
        <v>-696798.2</v>
      </c>
    </row>
    <row r="114" spans="1:10" s="140" customFormat="1">
      <c r="A114" s="16"/>
      <c r="B114" s="16"/>
      <c r="C114" s="16"/>
      <c r="D114" s="122"/>
      <c r="E114" s="150"/>
      <c r="F114" s="141" t="s">
        <v>4</v>
      </c>
      <c r="G114" s="139"/>
      <c r="H114" s="139"/>
      <c r="I114" s="139"/>
    </row>
    <row r="115" spans="1:10" s="140" customFormat="1" ht="98.25" customHeight="1">
      <c r="A115" s="16"/>
      <c r="B115" s="16"/>
      <c r="C115" s="16"/>
      <c r="D115" s="122"/>
      <c r="E115" s="150">
        <v>12028</v>
      </c>
      <c r="F115" s="141" t="s">
        <v>186</v>
      </c>
      <c r="G115" s="139">
        <f>G117</f>
        <v>-546798.19999999995</v>
      </c>
      <c r="H115" s="139">
        <f t="shared" ref="H115:I115" si="51">H117</f>
        <v>-546798.19999999995</v>
      </c>
      <c r="I115" s="139">
        <f t="shared" si="51"/>
        <v>-546798.19999999995</v>
      </c>
    </row>
    <row r="116" spans="1:10">
      <c r="A116" s="16"/>
      <c r="B116" s="16"/>
      <c r="C116" s="16"/>
      <c r="D116" s="122"/>
      <c r="E116" s="122"/>
      <c r="F116" s="142" t="s">
        <v>10</v>
      </c>
      <c r="G116" s="139"/>
      <c r="H116" s="139"/>
      <c r="I116" s="139"/>
    </row>
    <row r="117" spans="1:10" s="151" customFormat="1" ht="34.5">
      <c r="A117" s="16"/>
      <c r="B117" s="16"/>
      <c r="C117" s="16"/>
      <c r="D117" s="122"/>
      <c r="E117" s="122"/>
      <c r="F117" s="142" t="s">
        <v>13</v>
      </c>
      <c r="G117" s="139">
        <f t="shared" ref="G117:I117" si="52">G119</f>
        <v>-546798.19999999995</v>
      </c>
      <c r="H117" s="139">
        <f t="shared" si="52"/>
        <v>-546798.19999999995</v>
      </c>
      <c r="I117" s="139">
        <f t="shared" si="52"/>
        <v>-546798.19999999995</v>
      </c>
    </row>
    <row r="118" spans="1:10" ht="34.5">
      <c r="A118" s="16"/>
      <c r="B118" s="16"/>
      <c r="C118" s="16"/>
      <c r="D118" s="122"/>
      <c r="E118" s="122"/>
      <c r="F118" s="142" t="s">
        <v>12</v>
      </c>
      <c r="G118" s="139"/>
      <c r="H118" s="139"/>
      <c r="I118" s="139"/>
    </row>
    <row r="119" spans="1:10">
      <c r="A119" s="16"/>
      <c r="B119" s="16"/>
      <c r="C119" s="16"/>
      <c r="D119" s="122"/>
      <c r="E119" s="122"/>
      <c r="F119" s="142" t="s">
        <v>5</v>
      </c>
      <c r="G119" s="139">
        <f t="shared" ref="G119:H119" si="53">+G120</f>
        <v>-546798.19999999995</v>
      </c>
      <c r="H119" s="139">
        <f t="shared" si="53"/>
        <v>-546798.19999999995</v>
      </c>
      <c r="I119" s="139">
        <f>+I120</f>
        <v>-546798.19999999995</v>
      </c>
    </row>
    <row r="120" spans="1:10" ht="21.75" customHeight="1">
      <c r="A120" s="16"/>
      <c r="B120" s="16"/>
      <c r="C120" s="16"/>
      <c r="D120" s="122"/>
      <c r="E120" s="122"/>
      <c r="F120" s="142" t="s">
        <v>73</v>
      </c>
      <c r="G120" s="139">
        <f t="shared" ref="G120:I122" si="54">G121</f>
        <v>-546798.19999999995</v>
      </c>
      <c r="H120" s="139">
        <f t="shared" si="54"/>
        <v>-546798.19999999995</v>
      </c>
      <c r="I120" s="139">
        <f t="shared" si="54"/>
        <v>-546798.19999999995</v>
      </c>
    </row>
    <row r="121" spans="1:10" ht="21.75" customHeight="1">
      <c r="A121" s="16"/>
      <c r="B121" s="16"/>
      <c r="C121" s="16"/>
      <c r="D121" s="122"/>
      <c r="E121" s="122"/>
      <c r="F121" s="142" t="s">
        <v>74</v>
      </c>
      <c r="G121" s="139">
        <f t="shared" si="54"/>
        <v>-546798.19999999995</v>
      </c>
      <c r="H121" s="139">
        <f t="shared" si="54"/>
        <v>-546798.19999999995</v>
      </c>
      <c r="I121" s="139">
        <f t="shared" si="54"/>
        <v>-546798.19999999995</v>
      </c>
    </row>
    <row r="122" spans="1:10" ht="21.75" customHeight="1">
      <c r="A122" s="16"/>
      <c r="B122" s="16"/>
      <c r="C122" s="16"/>
      <c r="D122" s="122"/>
      <c r="E122" s="122"/>
      <c r="F122" s="142" t="s">
        <v>161</v>
      </c>
      <c r="G122" s="139">
        <f t="shared" si="54"/>
        <v>-546798.19999999995</v>
      </c>
      <c r="H122" s="139">
        <f t="shared" si="54"/>
        <v>-546798.19999999995</v>
      </c>
      <c r="I122" s="139">
        <f t="shared" si="54"/>
        <v>-546798.19999999995</v>
      </c>
    </row>
    <row r="123" spans="1:10" ht="21.75" customHeight="1">
      <c r="A123" s="16"/>
      <c r="B123" s="16"/>
      <c r="C123" s="16"/>
      <c r="D123" s="122"/>
      <c r="E123" s="122"/>
      <c r="F123" s="142" t="s">
        <v>187</v>
      </c>
      <c r="G123" s="139">
        <v>-546798.19999999995</v>
      </c>
      <c r="H123" s="139">
        <v>-546798.19999999995</v>
      </c>
      <c r="I123" s="139">
        <v>-546798.19999999995</v>
      </c>
      <c r="J123" s="155"/>
    </row>
    <row r="124" spans="1:10" s="140" customFormat="1" ht="51.75">
      <c r="A124" s="16"/>
      <c r="B124" s="16"/>
      <c r="C124" s="16"/>
      <c r="D124" s="122"/>
      <c r="E124" s="150">
        <v>12029</v>
      </c>
      <c r="F124" s="141" t="s">
        <v>192</v>
      </c>
      <c r="G124" s="139">
        <f>G126</f>
        <v>-192010.2</v>
      </c>
      <c r="H124" s="139">
        <f t="shared" ref="H124:I124" si="55">H126</f>
        <v>-192010.2</v>
      </c>
      <c r="I124" s="139">
        <f t="shared" si="55"/>
        <v>-150000</v>
      </c>
    </row>
    <row r="125" spans="1:10">
      <c r="A125" s="16"/>
      <c r="B125" s="16"/>
      <c r="C125" s="16"/>
      <c r="D125" s="122"/>
      <c r="E125" s="122"/>
      <c r="F125" s="141" t="s">
        <v>10</v>
      </c>
      <c r="G125" s="139"/>
      <c r="H125" s="139"/>
      <c r="I125" s="139"/>
    </row>
    <row r="126" spans="1:10" s="151" customFormat="1" ht="34.5">
      <c r="A126" s="16"/>
      <c r="B126" s="16"/>
      <c r="C126" s="16"/>
      <c r="D126" s="122"/>
      <c r="E126" s="122"/>
      <c r="F126" s="141" t="s">
        <v>13</v>
      </c>
      <c r="G126" s="139">
        <f t="shared" ref="G126:I126" si="56">G128</f>
        <v>-192010.2</v>
      </c>
      <c r="H126" s="139">
        <f t="shared" si="56"/>
        <v>-192010.2</v>
      </c>
      <c r="I126" s="139">
        <f t="shared" si="56"/>
        <v>-150000</v>
      </c>
    </row>
    <row r="127" spans="1:10" ht="34.5">
      <c r="A127" s="16"/>
      <c r="B127" s="16"/>
      <c r="C127" s="16"/>
      <c r="D127" s="122"/>
      <c r="E127" s="122"/>
      <c r="F127" s="141" t="s">
        <v>12</v>
      </c>
      <c r="G127" s="139"/>
      <c r="H127" s="139"/>
      <c r="I127" s="139"/>
    </row>
    <row r="128" spans="1:10">
      <c r="A128" s="16"/>
      <c r="B128" s="16"/>
      <c r="C128" s="16"/>
      <c r="D128" s="122"/>
      <c r="E128" s="122"/>
      <c r="F128" s="141" t="s">
        <v>5</v>
      </c>
      <c r="G128" s="139">
        <f t="shared" ref="G128:H128" si="57">+G129</f>
        <v>-192010.2</v>
      </c>
      <c r="H128" s="139">
        <f t="shared" si="57"/>
        <v>-192010.2</v>
      </c>
      <c r="I128" s="139">
        <f>+I129</f>
        <v>-150000</v>
      </c>
    </row>
    <row r="129" spans="1:9" ht="21.75" customHeight="1">
      <c r="A129" s="16"/>
      <c r="B129" s="16"/>
      <c r="C129" s="16"/>
      <c r="D129" s="122"/>
      <c r="E129" s="122"/>
      <c r="F129" s="141" t="s">
        <v>193</v>
      </c>
      <c r="G129" s="139">
        <f t="shared" ref="G129:I131" si="58">G130</f>
        <v>-192010.2</v>
      </c>
      <c r="H129" s="139">
        <f t="shared" si="58"/>
        <v>-192010.2</v>
      </c>
      <c r="I129" s="139">
        <f t="shared" si="58"/>
        <v>-150000</v>
      </c>
    </row>
    <row r="130" spans="1:9" ht="21.75" customHeight="1">
      <c r="A130" s="16"/>
      <c r="B130" s="16"/>
      <c r="C130" s="16"/>
      <c r="D130" s="122"/>
      <c r="E130" s="122"/>
      <c r="F130" s="141" t="s">
        <v>194</v>
      </c>
      <c r="G130" s="139">
        <f t="shared" si="58"/>
        <v>-192010.2</v>
      </c>
      <c r="H130" s="139">
        <f t="shared" si="58"/>
        <v>-192010.2</v>
      </c>
      <c r="I130" s="139">
        <f t="shared" si="58"/>
        <v>-150000</v>
      </c>
    </row>
    <row r="131" spans="1:9" ht="21.75" customHeight="1">
      <c r="A131" s="16"/>
      <c r="B131" s="16"/>
      <c r="C131" s="16"/>
      <c r="D131" s="122"/>
      <c r="E131" s="122"/>
      <c r="F131" s="141" t="s">
        <v>195</v>
      </c>
      <c r="G131" s="139">
        <f t="shared" si="58"/>
        <v>-192010.2</v>
      </c>
      <c r="H131" s="139">
        <f t="shared" si="58"/>
        <v>-192010.2</v>
      </c>
      <c r="I131" s="139">
        <f t="shared" si="58"/>
        <v>-150000</v>
      </c>
    </row>
    <row r="132" spans="1:9" ht="21.75" customHeight="1">
      <c r="A132" s="16"/>
      <c r="B132" s="16"/>
      <c r="C132" s="16"/>
      <c r="D132" s="122"/>
      <c r="E132" s="122"/>
      <c r="F132" s="141" t="s">
        <v>196</v>
      </c>
      <c r="G132" s="139">
        <v>-192010.2</v>
      </c>
      <c r="H132" s="139">
        <v>-192010.2</v>
      </c>
      <c r="I132" s="139">
        <v>-150000</v>
      </c>
    </row>
    <row r="133" spans="1:9" s="140" customFormat="1">
      <c r="A133" s="16" t="s">
        <v>63</v>
      </c>
      <c r="B133" s="122"/>
      <c r="C133" s="122"/>
      <c r="D133" s="138"/>
      <c r="E133" s="122"/>
      <c r="F133" s="70" t="s">
        <v>64</v>
      </c>
      <c r="G133" s="139">
        <f t="shared" ref="G133:I133" si="59">G135</f>
        <v>-335671</v>
      </c>
      <c r="H133" s="139">
        <f t="shared" si="59"/>
        <v>-485671</v>
      </c>
      <c r="I133" s="139">
        <f t="shared" si="59"/>
        <v>-385671</v>
      </c>
    </row>
    <row r="134" spans="1:9" s="140" customFormat="1">
      <c r="A134" s="16"/>
      <c r="B134" s="122"/>
      <c r="C134" s="122"/>
      <c r="D134" s="138"/>
      <c r="E134" s="122"/>
      <c r="F134" s="141" t="s">
        <v>4</v>
      </c>
      <c r="G134" s="139"/>
      <c r="H134" s="139"/>
      <c r="I134" s="139"/>
    </row>
    <row r="135" spans="1:9" s="140" customFormat="1">
      <c r="A135" s="16"/>
      <c r="B135" s="16" t="s">
        <v>185</v>
      </c>
      <c r="C135" s="122"/>
      <c r="D135" s="138"/>
      <c r="E135" s="122"/>
      <c r="F135" s="141" t="s">
        <v>184</v>
      </c>
      <c r="G135" s="139">
        <f t="shared" ref="G135:I135" si="60">G137</f>
        <v>-335671</v>
      </c>
      <c r="H135" s="139">
        <f t="shared" si="60"/>
        <v>-485671</v>
      </c>
      <c r="I135" s="139">
        <f t="shared" si="60"/>
        <v>-385671</v>
      </c>
    </row>
    <row r="136" spans="1:9" s="140" customFormat="1">
      <c r="A136" s="16"/>
      <c r="B136" s="16"/>
      <c r="C136" s="122"/>
      <c r="D136" s="138"/>
      <c r="E136" s="122"/>
      <c r="F136" s="141" t="s">
        <v>4</v>
      </c>
      <c r="G136" s="139"/>
      <c r="H136" s="139"/>
      <c r="I136" s="139"/>
    </row>
    <row r="137" spans="1:9" s="140" customFormat="1">
      <c r="A137" s="16"/>
      <c r="B137" s="16"/>
      <c r="C137" s="16" t="s">
        <v>176</v>
      </c>
      <c r="D137" s="150"/>
      <c r="E137" s="122"/>
      <c r="F137" s="141" t="s">
        <v>184</v>
      </c>
      <c r="G137" s="139">
        <f t="shared" ref="G137:H137" si="61">+G139</f>
        <v>-335671</v>
      </c>
      <c r="H137" s="139">
        <f t="shared" si="61"/>
        <v>-485671</v>
      </c>
      <c r="I137" s="139">
        <f>+I139</f>
        <v>-385671</v>
      </c>
    </row>
    <row r="138" spans="1:9" s="140" customFormat="1">
      <c r="A138" s="16"/>
      <c r="B138" s="16"/>
      <c r="C138" s="16"/>
      <c r="D138" s="150"/>
      <c r="E138" s="122"/>
      <c r="F138" s="141" t="s">
        <v>4</v>
      </c>
      <c r="G138" s="139"/>
      <c r="H138" s="139"/>
      <c r="I138" s="139"/>
    </row>
    <row r="139" spans="1:9" s="140" customFormat="1" ht="34.5">
      <c r="A139" s="16"/>
      <c r="B139" s="16"/>
      <c r="C139" s="16"/>
      <c r="D139" s="150"/>
      <c r="E139" s="122"/>
      <c r="F139" s="141" t="s">
        <v>13</v>
      </c>
      <c r="G139" s="139">
        <f t="shared" ref="G139:H139" si="62">+G141</f>
        <v>-335671</v>
      </c>
      <c r="H139" s="139">
        <f t="shared" si="62"/>
        <v>-485671</v>
      </c>
      <c r="I139" s="139">
        <f>+I141</f>
        <v>-385671</v>
      </c>
    </row>
    <row r="140" spans="1:9" s="140" customFormat="1">
      <c r="A140" s="16"/>
      <c r="B140" s="16"/>
      <c r="C140" s="16"/>
      <c r="D140" s="150"/>
      <c r="E140" s="122"/>
      <c r="F140" s="141" t="s">
        <v>4</v>
      </c>
      <c r="G140" s="139"/>
      <c r="H140" s="139"/>
      <c r="I140" s="139"/>
    </row>
    <row r="141" spans="1:9" s="140" customFormat="1" ht="24.75" customHeight="1">
      <c r="A141" s="16"/>
      <c r="B141" s="16"/>
      <c r="C141" s="16"/>
      <c r="D141" s="122">
        <v>1019</v>
      </c>
      <c r="E141" s="150"/>
      <c r="F141" s="141" t="s">
        <v>181</v>
      </c>
      <c r="G141" s="139">
        <f>G143+G152</f>
        <v>-335671</v>
      </c>
      <c r="H141" s="139">
        <f t="shared" ref="H141:I141" si="63">H143+H152</f>
        <v>-485671</v>
      </c>
      <c r="I141" s="139">
        <f t="shared" si="63"/>
        <v>-385671</v>
      </c>
    </row>
    <row r="142" spans="1:9" s="140" customFormat="1">
      <c r="A142" s="16"/>
      <c r="B142" s="16"/>
      <c r="C142" s="16"/>
      <c r="D142" s="122"/>
      <c r="E142" s="150"/>
      <c r="F142" s="141" t="s">
        <v>4</v>
      </c>
      <c r="G142" s="139"/>
      <c r="H142" s="139"/>
      <c r="I142" s="139"/>
    </row>
    <row r="143" spans="1:9" s="140" customFormat="1" ht="103.5">
      <c r="A143" s="16"/>
      <c r="B143" s="16"/>
      <c r="C143" s="16"/>
      <c r="D143" s="122"/>
      <c r="E143" s="150">
        <v>12001</v>
      </c>
      <c r="F143" s="141" t="s">
        <v>386</v>
      </c>
      <c r="G143" s="139">
        <f>G145</f>
        <v>-50000</v>
      </c>
      <c r="H143" s="139">
        <f t="shared" ref="H143:I143" si="64">H145</f>
        <v>0</v>
      </c>
      <c r="I143" s="139">
        <f t="shared" si="64"/>
        <v>0</v>
      </c>
    </row>
    <row r="144" spans="1:9">
      <c r="A144" s="16"/>
      <c r="B144" s="16"/>
      <c r="C144" s="16"/>
      <c r="D144" s="122"/>
      <c r="E144" s="122"/>
      <c r="F144" s="141" t="s">
        <v>10</v>
      </c>
      <c r="G144" s="139"/>
      <c r="H144" s="139"/>
      <c r="I144" s="139"/>
    </row>
    <row r="145" spans="1:9" s="151" customFormat="1" ht="34.5">
      <c r="A145" s="16"/>
      <c r="B145" s="16"/>
      <c r="C145" s="16"/>
      <c r="D145" s="122"/>
      <c r="E145" s="122"/>
      <c r="F145" s="141" t="s">
        <v>13</v>
      </c>
      <c r="G145" s="139">
        <f t="shared" ref="G145:I145" si="65">G147</f>
        <v>-50000</v>
      </c>
      <c r="H145" s="139">
        <f t="shared" si="65"/>
        <v>0</v>
      </c>
      <c r="I145" s="139">
        <f t="shared" si="65"/>
        <v>0</v>
      </c>
    </row>
    <row r="146" spans="1:9" ht="34.5">
      <c r="A146" s="16"/>
      <c r="B146" s="16"/>
      <c r="C146" s="16"/>
      <c r="D146" s="122"/>
      <c r="E146" s="122"/>
      <c r="F146" s="141" t="s">
        <v>12</v>
      </c>
      <c r="G146" s="139"/>
      <c r="H146" s="139"/>
      <c r="I146" s="139"/>
    </row>
    <row r="147" spans="1:9">
      <c r="A147" s="16"/>
      <c r="B147" s="16"/>
      <c r="C147" s="16"/>
      <c r="D147" s="122"/>
      <c r="E147" s="122"/>
      <c r="F147" s="141" t="s">
        <v>5</v>
      </c>
      <c r="G147" s="139">
        <f>+G148</f>
        <v>-50000</v>
      </c>
      <c r="H147" s="139">
        <f t="shared" ref="H147" si="66">+H148</f>
        <v>0</v>
      </c>
      <c r="I147" s="139">
        <f>+I148</f>
        <v>0</v>
      </c>
    </row>
    <row r="148" spans="1:9" ht="21.75" customHeight="1">
      <c r="A148" s="16"/>
      <c r="B148" s="16"/>
      <c r="C148" s="16"/>
      <c r="D148" s="122"/>
      <c r="E148" s="122"/>
      <c r="F148" s="141" t="s">
        <v>73</v>
      </c>
      <c r="G148" s="139">
        <f>G149</f>
        <v>-50000</v>
      </c>
      <c r="H148" s="139">
        <f t="shared" ref="G148:I161" si="67">H149</f>
        <v>0</v>
      </c>
      <c r="I148" s="139">
        <f t="shared" si="67"/>
        <v>0</v>
      </c>
    </row>
    <row r="149" spans="1:9" ht="21.75" customHeight="1">
      <c r="A149" s="16"/>
      <c r="B149" s="16"/>
      <c r="C149" s="16"/>
      <c r="D149" s="122"/>
      <c r="E149" s="122"/>
      <c r="F149" s="141" t="s">
        <v>74</v>
      </c>
      <c r="G149" s="139">
        <f>G150</f>
        <v>-50000</v>
      </c>
      <c r="H149" s="139">
        <f t="shared" si="67"/>
        <v>0</v>
      </c>
      <c r="I149" s="139">
        <f t="shared" si="67"/>
        <v>0</v>
      </c>
    </row>
    <row r="150" spans="1:9" ht="21.75" customHeight="1">
      <c r="A150" s="16"/>
      <c r="B150" s="16"/>
      <c r="C150" s="16"/>
      <c r="D150" s="122"/>
      <c r="E150" s="122"/>
      <c r="F150" s="141" t="s">
        <v>75</v>
      </c>
      <c r="G150" s="139">
        <f t="shared" si="67"/>
        <v>-50000</v>
      </c>
      <c r="H150" s="139">
        <f t="shared" si="67"/>
        <v>0</v>
      </c>
      <c r="I150" s="139">
        <f t="shared" si="67"/>
        <v>0</v>
      </c>
    </row>
    <row r="151" spans="1:9" ht="21.75" customHeight="1">
      <c r="A151" s="16"/>
      <c r="B151" s="16"/>
      <c r="C151" s="16"/>
      <c r="D151" s="122"/>
      <c r="E151" s="122"/>
      <c r="F151" s="141" t="s">
        <v>168</v>
      </c>
      <c r="G151" s="139">
        <v>-50000</v>
      </c>
      <c r="H151" s="139"/>
      <c r="I151" s="139"/>
    </row>
    <row r="152" spans="1:9" s="140" customFormat="1" ht="86.25">
      <c r="A152" s="16"/>
      <c r="B152" s="16"/>
      <c r="C152" s="16"/>
      <c r="D152" s="122"/>
      <c r="E152" s="150">
        <v>12004</v>
      </c>
      <c r="F152" s="141" t="s">
        <v>182</v>
      </c>
      <c r="G152" s="139">
        <f>G154</f>
        <v>-285671</v>
      </c>
      <c r="H152" s="139">
        <f t="shared" ref="H152:I152" si="68">H154</f>
        <v>-485671</v>
      </c>
      <c r="I152" s="139">
        <f t="shared" si="68"/>
        <v>-385671</v>
      </c>
    </row>
    <row r="153" spans="1:9">
      <c r="A153" s="16"/>
      <c r="B153" s="16"/>
      <c r="C153" s="16"/>
      <c r="D153" s="122"/>
      <c r="E153" s="122"/>
      <c r="F153" s="141" t="s">
        <v>10</v>
      </c>
      <c r="G153" s="139"/>
      <c r="H153" s="139"/>
      <c r="I153" s="139"/>
    </row>
    <row r="154" spans="1:9" s="151" customFormat="1" ht="34.5">
      <c r="A154" s="16"/>
      <c r="B154" s="16"/>
      <c r="C154" s="16"/>
      <c r="D154" s="122"/>
      <c r="E154" s="122"/>
      <c r="F154" s="141" t="s">
        <v>13</v>
      </c>
      <c r="G154" s="139">
        <f t="shared" ref="G154:I154" si="69">G156</f>
        <v>-285671</v>
      </c>
      <c r="H154" s="139">
        <f t="shared" si="69"/>
        <v>-485671</v>
      </c>
      <c r="I154" s="139">
        <f t="shared" si="69"/>
        <v>-385671</v>
      </c>
    </row>
    <row r="155" spans="1:9" ht="34.5">
      <c r="A155" s="16"/>
      <c r="B155" s="16"/>
      <c r="C155" s="16"/>
      <c r="D155" s="122"/>
      <c r="E155" s="122"/>
      <c r="F155" s="141" t="s">
        <v>12</v>
      </c>
      <c r="G155" s="139"/>
      <c r="H155" s="139"/>
      <c r="I155" s="139"/>
    </row>
    <row r="156" spans="1:9">
      <c r="A156" s="16"/>
      <c r="B156" s="16"/>
      <c r="C156" s="16"/>
      <c r="D156" s="122"/>
      <c r="E156" s="122"/>
      <c r="F156" s="141" t="s">
        <v>5</v>
      </c>
      <c r="G156" s="139">
        <f>+G157</f>
        <v>-285671</v>
      </c>
      <c r="H156" s="139">
        <f t="shared" ref="H156" si="70">+H157</f>
        <v>-485671</v>
      </c>
      <c r="I156" s="139">
        <f>+I157</f>
        <v>-385671</v>
      </c>
    </row>
    <row r="157" spans="1:9" ht="21.75" customHeight="1">
      <c r="A157" s="16"/>
      <c r="B157" s="16"/>
      <c r="C157" s="16"/>
      <c r="D157" s="122"/>
      <c r="E157" s="122"/>
      <c r="F157" s="141" t="s">
        <v>73</v>
      </c>
      <c r="G157" s="139">
        <f>G158</f>
        <v>-285671</v>
      </c>
      <c r="H157" s="139">
        <f t="shared" si="67"/>
        <v>-485671</v>
      </c>
      <c r="I157" s="139">
        <f t="shared" si="67"/>
        <v>-385671</v>
      </c>
    </row>
    <row r="158" spans="1:9" ht="21.75" customHeight="1">
      <c r="A158" s="16"/>
      <c r="B158" s="16"/>
      <c r="C158" s="16"/>
      <c r="D158" s="122"/>
      <c r="E158" s="122"/>
      <c r="F158" s="141" t="s">
        <v>74</v>
      </c>
      <c r="G158" s="139">
        <f>G159+G161</f>
        <v>-285671</v>
      </c>
      <c r="H158" s="139">
        <f t="shared" ref="H158:I158" si="71">H159+H161</f>
        <v>-485671</v>
      </c>
      <c r="I158" s="139">
        <f t="shared" si="71"/>
        <v>-385671</v>
      </c>
    </row>
    <row r="159" spans="1:9" ht="21.75" customHeight="1">
      <c r="A159" s="16"/>
      <c r="B159" s="16"/>
      <c r="C159" s="16"/>
      <c r="D159" s="122"/>
      <c r="E159" s="122"/>
      <c r="F159" s="141" t="s">
        <v>75</v>
      </c>
      <c r="G159" s="139">
        <f t="shared" si="67"/>
        <v>-100000</v>
      </c>
      <c r="H159" s="139">
        <f t="shared" si="67"/>
        <v>-100000</v>
      </c>
      <c r="I159" s="139">
        <f t="shared" si="67"/>
        <v>0</v>
      </c>
    </row>
    <row r="160" spans="1:9" ht="21.75" customHeight="1">
      <c r="A160" s="16"/>
      <c r="B160" s="16"/>
      <c r="C160" s="16"/>
      <c r="D160" s="122"/>
      <c r="E160" s="122"/>
      <c r="F160" s="141" t="s">
        <v>168</v>
      </c>
      <c r="G160" s="139">
        <v>-100000</v>
      </c>
      <c r="H160" s="139">
        <v>-100000</v>
      </c>
      <c r="I160" s="139"/>
    </row>
    <row r="161" spans="1:9" ht="21.75" customHeight="1">
      <c r="A161" s="16"/>
      <c r="B161" s="16"/>
      <c r="C161" s="16"/>
      <c r="D161" s="122"/>
      <c r="E161" s="122"/>
      <c r="F161" s="141" t="s">
        <v>161</v>
      </c>
      <c r="G161" s="139">
        <f t="shared" si="67"/>
        <v>-185671</v>
      </c>
      <c r="H161" s="139">
        <f t="shared" si="67"/>
        <v>-385671</v>
      </c>
      <c r="I161" s="139">
        <f t="shared" si="67"/>
        <v>-385671</v>
      </c>
    </row>
    <row r="162" spans="1:9" ht="21.75" customHeight="1">
      <c r="A162" s="16"/>
      <c r="B162" s="16"/>
      <c r="C162" s="16"/>
      <c r="D162" s="122"/>
      <c r="E162" s="122"/>
      <c r="F162" s="141" t="s">
        <v>183</v>
      </c>
      <c r="G162" s="139">
        <v>-185671</v>
      </c>
      <c r="H162" s="139">
        <v>-385671</v>
      </c>
      <c r="I162" s="139">
        <v>-385671</v>
      </c>
    </row>
    <row r="163" spans="1:9" s="140" customFormat="1">
      <c r="A163" s="16" t="s">
        <v>175</v>
      </c>
      <c r="B163" s="122"/>
      <c r="C163" s="122"/>
      <c r="D163" s="138"/>
      <c r="E163" s="122"/>
      <c r="F163" s="141" t="s">
        <v>177</v>
      </c>
      <c r="G163" s="139">
        <f t="shared" ref="G163:I163" si="72">G165</f>
        <v>-31281.4</v>
      </c>
      <c r="H163" s="139">
        <f t="shared" si="72"/>
        <v>-103762</v>
      </c>
      <c r="I163" s="139">
        <f t="shared" si="72"/>
        <v>0</v>
      </c>
    </row>
    <row r="164" spans="1:9" s="140" customFormat="1">
      <c r="A164" s="16"/>
      <c r="B164" s="122"/>
      <c r="C164" s="122"/>
      <c r="D164" s="138"/>
      <c r="E164" s="122"/>
      <c r="F164" s="141" t="s">
        <v>4</v>
      </c>
      <c r="G164" s="139"/>
      <c r="H164" s="139"/>
      <c r="I164" s="139"/>
    </row>
    <row r="165" spans="1:9" s="140" customFormat="1">
      <c r="A165" s="16"/>
      <c r="B165" s="16" t="s">
        <v>176</v>
      </c>
      <c r="C165" s="122"/>
      <c r="D165" s="138"/>
      <c r="E165" s="122"/>
      <c r="F165" s="141" t="s">
        <v>178</v>
      </c>
      <c r="G165" s="139">
        <f t="shared" ref="G165:I165" si="73">G167</f>
        <v>-31281.4</v>
      </c>
      <c r="H165" s="139">
        <f t="shared" si="73"/>
        <v>-103762</v>
      </c>
      <c r="I165" s="139">
        <f t="shared" si="73"/>
        <v>0</v>
      </c>
    </row>
    <row r="166" spans="1:9" s="140" customFormat="1">
      <c r="A166" s="16"/>
      <c r="B166" s="16"/>
      <c r="C166" s="122"/>
      <c r="D166" s="138"/>
      <c r="E166" s="122"/>
      <c r="F166" s="141" t="s">
        <v>4</v>
      </c>
      <c r="G166" s="139"/>
      <c r="H166" s="139"/>
      <c r="I166" s="139"/>
    </row>
    <row r="167" spans="1:9" s="140" customFormat="1">
      <c r="A167" s="16"/>
      <c r="B167" s="16"/>
      <c r="C167" s="16" t="s">
        <v>28</v>
      </c>
      <c r="D167" s="150"/>
      <c r="E167" s="122"/>
      <c r="F167" s="141" t="s">
        <v>178</v>
      </c>
      <c r="G167" s="139">
        <f t="shared" ref="G167:H167" si="74">+G169</f>
        <v>-31281.4</v>
      </c>
      <c r="H167" s="139">
        <f t="shared" si="74"/>
        <v>-103762</v>
      </c>
      <c r="I167" s="139">
        <f>+I169</f>
        <v>0</v>
      </c>
    </row>
    <row r="168" spans="1:9" s="140" customFormat="1">
      <c r="A168" s="16"/>
      <c r="B168" s="16"/>
      <c r="C168" s="16"/>
      <c r="D168" s="150"/>
      <c r="E168" s="122"/>
      <c r="F168" s="141" t="s">
        <v>4</v>
      </c>
      <c r="G168" s="139"/>
      <c r="H168" s="139"/>
      <c r="I168" s="139"/>
    </row>
    <row r="169" spans="1:9" s="140" customFormat="1" ht="34.5">
      <c r="A169" s="16"/>
      <c r="B169" s="16"/>
      <c r="C169" s="16"/>
      <c r="D169" s="150"/>
      <c r="E169" s="122"/>
      <c r="F169" s="141" t="s">
        <v>13</v>
      </c>
      <c r="G169" s="139">
        <f t="shared" ref="G169:H169" si="75">+G171</f>
        <v>-31281.4</v>
      </c>
      <c r="H169" s="139">
        <f t="shared" si="75"/>
        <v>-103762</v>
      </c>
      <c r="I169" s="139">
        <f>+I171</f>
        <v>0</v>
      </c>
    </row>
    <row r="170" spans="1:9" s="140" customFormat="1">
      <c r="A170" s="16"/>
      <c r="B170" s="16"/>
      <c r="C170" s="16"/>
      <c r="D170" s="150"/>
      <c r="E170" s="122"/>
      <c r="F170" s="141" t="s">
        <v>4</v>
      </c>
      <c r="G170" s="139"/>
      <c r="H170" s="139"/>
      <c r="I170" s="139"/>
    </row>
    <row r="171" spans="1:9" s="140" customFormat="1" ht="17.25" customHeight="1">
      <c r="A171" s="16"/>
      <c r="B171" s="16"/>
      <c r="C171" s="16"/>
      <c r="D171" s="122">
        <v>1040</v>
      </c>
      <c r="E171" s="150"/>
      <c r="F171" s="141" t="s">
        <v>173</v>
      </c>
      <c r="G171" s="139">
        <f>G173+G182</f>
        <v>-31281.4</v>
      </c>
      <c r="H171" s="139">
        <f t="shared" ref="H171:I171" si="76">H173+H182</f>
        <v>-103762</v>
      </c>
      <c r="I171" s="139">
        <f t="shared" si="76"/>
        <v>0</v>
      </c>
    </row>
    <row r="172" spans="1:9" s="140" customFormat="1">
      <c r="A172" s="16"/>
      <c r="B172" s="16"/>
      <c r="C172" s="16"/>
      <c r="D172" s="122"/>
      <c r="E172" s="150"/>
      <c r="F172" s="141" t="s">
        <v>4</v>
      </c>
      <c r="G172" s="139"/>
      <c r="H172" s="139"/>
      <c r="I172" s="139"/>
    </row>
    <row r="173" spans="1:9" s="140" customFormat="1" ht="34.5">
      <c r="A173" s="16"/>
      <c r="B173" s="16"/>
      <c r="C173" s="16"/>
      <c r="D173" s="122"/>
      <c r="E173" s="150">
        <v>12003</v>
      </c>
      <c r="F173" s="141" t="s">
        <v>174</v>
      </c>
      <c r="G173" s="139">
        <f>G175</f>
        <v>-25000</v>
      </c>
      <c r="H173" s="139">
        <f t="shared" ref="H173:I173" si="77">H175</f>
        <v>-70000</v>
      </c>
      <c r="I173" s="139">
        <f t="shared" si="77"/>
        <v>0</v>
      </c>
    </row>
    <row r="174" spans="1:9">
      <c r="A174" s="16"/>
      <c r="B174" s="16"/>
      <c r="C174" s="16"/>
      <c r="D174" s="122"/>
      <c r="E174" s="122"/>
      <c r="F174" s="141" t="s">
        <v>10</v>
      </c>
      <c r="G174" s="139"/>
      <c r="H174" s="139"/>
      <c r="I174" s="139"/>
    </row>
    <row r="175" spans="1:9" s="151" customFormat="1">
      <c r="A175" s="16"/>
      <c r="B175" s="16"/>
      <c r="C175" s="16"/>
      <c r="D175" s="122"/>
      <c r="E175" s="122"/>
      <c r="F175" s="141" t="s">
        <v>27</v>
      </c>
      <c r="G175" s="139">
        <f t="shared" ref="G175:I175" si="78">G177</f>
        <v>-25000</v>
      </c>
      <c r="H175" s="139">
        <f t="shared" si="78"/>
        <v>-70000</v>
      </c>
      <c r="I175" s="139">
        <f t="shared" si="78"/>
        <v>0</v>
      </c>
    </row>
    <row r="176" spans="1:9" ht="34.5">
      <c r="A176" s="16"/>
      <c r="B176" s="16"/>
      <c r="C176" s="16"/>
      <c r="D176" s="122"/>
      <c r="E176" s="122"/>
      <c r="F176" s="141" t="s">
        <v>12</v>
      </c>
      <c r="G176" s="139"/>
      <c r="H176" s="139"/>
      <c r="I176" s="139"/>
    </row>
    <row r="177" spans="1:9">
      <c r="A177" s="16"/>
      <c r="B177" s="16"/>
      <c r="C177" s="16"/>
      <c r="D177" s="122"/>
      <c r="E177" s="122"/>
      <c r="F177" s="141" t="s">
        <v>5</v>
      </c>
      <c r="G177" s="139">
        <f t="shared" ref="G177:H177" si="79">+G178</f>
        <v>-25000</v>
      </c>
      <c r="H177" s="139">
        <f t="shared" si="79"/>
        <v>-70000</v>
      </c>
      <c r="I177" s="139">
        <f>+I178</f>
        <v>0</v>
      </c>
    </row>
    <row r="178" spans="1:9" ht="21.75" customHeight="1">
      <c r="A178" s="16"/>
      <c r="B178" s="16"/>
      <c r="C178" s="16"/>
      <c r="D178" s="122"/>
      <c r="E178" s="122"/>
      <c r="F178" s="141" t="s">
        <v>73</v>
      </c>
      <c r="G178" s="139">
        <f t="shared" ref="G178:I180" si="80">G179</f>
        <v>-25000</v>
      </c>
      <c r="H178" s="139">
        <f t="shared" si="80"/>
        <v>-70000</v>
      </c>
      <c r="I178" s="139">
        <f t="shared" si="80"/>
        <v>0</v>
      </c>
    </row>
    <row r="179" spans="1:9" ht="21.75" customHeight="1">
      <c r="A179" s="16"/>
      <c r="B179" s="16"/>
      <c r="C179" s="16"/>
      <c r="D179" s="122"/>
      <c r="E179" s="122"/>
      <c r="F179" s="141" t="s">
        <v>74</v>
      </c>
      <c r="G179" s="139">
        <f t="shared" si="80"/>
        <v>-25000</v>
      </c>
      <c r="H179" s="139">
        <f t="shared" si="80"/>
        <v>-70000</v>
      </c>
      <c r="I179" s="139">
        <f t="shared" si="80"/>
        <v>0</v>
      </c>
    </row>
    <row r="180" spans="1:9" ht="21.75" customHeight="1">
      <c r="A180" s="16"/>
      <c r="B180" s="16"/>
      <c r="C180" s="16"/>
      <c r="D180" s="122"/>
      <c r="E180" s="122"/>
      <c r="F180" s="141" t="s">
        <v>75</v>
      </c>
      <c r="G180" s="139">
        <f t="shared" si="80"/>
        <v>-25000</v>
      </c>
      <c r="H180" s="139">
        <f>H181</f>
        <v>-70000</v>
      </c>
      <c r="I180" s="139">
        <f t="shared" si="80"/>
        <v>0</v>
      </c>
    </row>
    <row r="181" spans="1:9" ht="21.75" customHeight="1">
      <c r="A181" s="16"/>
      <c r="B181" s="16"/>
      <c r="C181" s="16"/>
      <c r="D181" s="122"/>
      <c r="E181" s="122"/>
      <c r="F181" s="141" t="s">
        <v>76</v>
      </c>
      <c r="G181" s="139">
        <v>-25000</v>
      </c>
      <c r="H181" s="139">
        <v>-70000</v>
      </c>
      <c r="I181" s="139">
        <v>0</v>
      </c>
    </row>
    <row r="182" spans="1:9" s="140" customFormat="1" ht="51.75">
      <c r="A182" s="16"/>
      <c r="B182" s="16"/>
      <c r="C182" s="16"/>
      <c r="D182" s="122"/>
      <c r="E182" s="150">
        <v>32009</v>
      </c>
      <c r="F182" s="141" t="s">
        <v>179</v>
      </c>
      <c r="G182" s="139">
        <f>G184</f>
        <v>-6281.4</v>
      </c>
      <c r="H182" s="139">
        <f t="shared" ref="H182:I182" si="81">H184</f>
        <v>-33762</v>
      </c>
      <c r="I182" s="139">
        <f t="shared" si="81"/>
        <v>0</v>
      </c>
    </row>
    <row r="183" spans="1:9">
      <c r="A183" s="16"/>
      <c r="B183" s="16"/>
      <c r="C183" s="16"/>
      <c r="D183" s="122"/>
      <c r="E183" s="122"/>
      <c r="F183" s="141" t="s">
        <v>10</v>
      </c>
      <c r="G183" s="139"/>
      <c r="H183" s="139"/>
      <c r="I183" s="139"/>
    </row>
    <row r="184" spans="1:9" s="151" customFormat="1" ht="34.5">
      <c r="A184" s="16"/>
      <c r="B184" s="16"/>
      <c r="C184" s="16"/>
      <c r="D184" s="122"/>
      <c r="E184" s="122"/>
      <c r="F184" s="141" t="s">
        <v>13</v>
      </c>
      <c r="G184" s="139">
        <f t="shared" ref="G184:I184" si="82">G186</f>
        <v>-6281.4</v>
      </c>
      <c r="H184" s="139">
        <f t="shared" si="82"/>
        <v>-33762</v>
      </c>
      <c r="I184" s="139">
        <f t="shared" si="82"/>
        <v>0</v>
      </c>
    </row>
    <row r="185" spans="1:9" ht="34.5">
      <c r="A185" s="16"/>
      <c r="B185" s="16"/>
      <c r="C185" s="16"/>
      <c r="D185" s="122"/>
      <c r="E185" s="122"/>
      <c r="F185" s="141" t="s">
        <v>12</v>
      </c>
      <c r="G185" s="139"/>
      <c r="H185" s="139"/>
      <c r="I185" s="139"/>
    </row>
    <row r="186" spans="1:9">
      <c r="A186" s="16"/>
      <c r="B186" s="16"/>
      <c r="C186" s="16"/>
      <c r="D186" s="122"/>
      <c r="E186" s="122"/>
      <c r="F186" s="141" t="s">
        <v>5</v>
      </c>
      <c r="G186" s="139">
        <f t="shared" ref="G186:H186" si="83">+G187</f>
        <v>-6281.4</v>
      </c>
      <c r="H186" s="139">
        <f t="shared" si="83"/>
        <v>-33762</v>
      </c>
      <c r="I186" s="139">
        <f>+I187</f>
        <v>0</v>
      </c>
    </row>
    <row r="187" spans="1:9" ht="21.75" customHeight="1">
      <c r="A187" s="16"/>
      <c r="B187" s="16"/>
      <c r="C187" s="16"/>
      <c r="D187" s="122"/>
      <c r="E187" s="122"/>
      <c r="F187" s="141" t="s">
        <v>73</v>
      </c>
      <c r="G187" s="139">
        <f t="shared" ref="G187:I189" si="84">G188</f>
        <v>-6281.4</v>
      </c>
      <c r="H187" s="139">
        <f t="shared" si="84"/>
        <v>-33762</v>
      </c>
      <c r="I187" s="139">
        <f t="shared" si="84"/>
        <v>0</v>
      </c>
    </row>
    <row r="188" spans="1:9" ht="21.75" customHeight="1">
      <c r="A188" s="16"/>
      <c r="B188" s="16"/>
      <c r="C188" s="16"/>
      <c r="D188" s="122"/>
      <c r="E188" s="122"/>
      <c r="F188" s="141" t="s">
        <v>74</v>
      </c>
      <c r="G188" s="139">
        <f t="shared" si="84"/>
        <v>-6281.4</v>
      </c>
      <c r="H188" s="139">
        <f t="shared" si="84"/>
        <v>-33762</v>
      </c>
      <c r="I188" s="139">
        <f t="shared" si="84"/>
        <v>0</v>
      </c>
    </row>
    <row r="189" spans="1:9" ht="21.75" customHeight="1">
      <c r="A189" s="16"/>
      <c r="B189" s="16"/>
      <c r="C189" s="16"/>
      <c r="D189" s="122"/>
      <c r="E189" s="122"/>
      <c r="F189" s="141" t="s">
        <v>163</v>
      </c>
      <c r="G189" s="139">
        <f t="shared" si="84"/>
        <v>-6281.4</v>
      </c>
      <c r="H189" s="139">
        <f>H190</f>
        <v>-33762</v>
      </c>
      <c r="I189" s="139">
        <f t="shared" si="84"/>
        <v>0</v>
      </c>
    </row>
    <row r="190" spans="1:9" ht="21.75" customHeight="1">
      <c r="A190" s="16"/>
      <c r="B190" s="16"/>
      <c r="C190" s="16"/>
      <c r="D190" s="122"/>
      <c r="E190" s="122"/>
      <c r="F190" s="141" t="s">
        <v>180</v>
      </c>
      <c r="G190" s="139">
        <v>-6281.4</v>
      </c>
      <c r="H190" s="139">
        <v>-33762</v>
      </c>
      <c r="I190" s="139">
        <v>0</v>
      </c>
    </row>
    <row r="191" spans="1:9" s="140" customFormat="1" ht="34.5">
      <c r="A191" s="16" t="s">
        <v>190</v>
      </c>
      <c r="B191" s="122"/>
      <c r="C191" s="122"/>
      <c r="D191" s="138"/>
      <c r="E191" s="122"/>
      <c r="F191" s="141" t="s">
        <v>311</v>
      </c>
      <c r="G191" s="139">
        <f t="shared" ref="G191:I191" si="85">G193</f>
        <v>-1001610.2999999999</v>
      </c>
      <c r="H191" s="139">
        <f t="shared" si="85"/>
        <v>-494287.3</v>
      </c>
      <c r="I191" s="139">
        <f t="shared" si="85"/>
        <v>0</v>
      </c>
    </row>
    <row r="192" spans="1:9" s="140" customFormat="1">
      <c r="A192" s="16"/>
      <c r="B192" s="122"/>
      <c r="C192" s="122"/>
      <c r="D192" s="138"/>
      <c r="E192" s="122"/>
      <c r="F192" s="141" t="s">
        <v>4</v>
      </c>
      <c r="G192" s="139"/>
      <c r="H192" s="139"/>
      <c r="I192" s="139"/>
    </row>
    <row r="193" spans="1:9" s="140" customFormat="1">
      <c r="A193" s="16"/>
      <c r="B193" s="16" t="s">
        <v>310</v>
      </c>
      <c r="C193" s="122"/>
      <c r="D193" s="138"/>
      <c r="E193" s="122"/>
      <c r="F193" s="141" t="s">
        <v>309</v>
      </c>
      <c r="G193" s="139">
        <f t="shared" ref="G193:I193" si="86">G195</f>
        <v>-1001610.2999999999</v>
      </c>
      <c r="H193" s="139">
        <f t="shared" si="86"/>
        <v>-494287.3</v>
      </c>
      <c r="I193" s="139">
        <f t="shared" si="86"/>
        <v>0</v>
      </c>
    </row>
    <row r="194" spans="1:9" s="140" customFormat="1">
      <c r="A194" s="16"/>
      <c r="B194" s="16"/>
      <c r="C194" s="122"/>
      <c r="D194" s="138"/>
      <c r="E194" s="122"/>
      <c r="F194" s="141" t="s">
        <v>4</v>
      </c>
      <c r="G194" s="139"/>
      <c r="H194" s="139"/>
      <c r="I194" s="139"/>
    </row>
    <row r="195" spans="1:9" s="140" customFormat="1">
      <c r="A195" s="16"/>
      <c r="B195" s="16"/>
      <c r="C195" s="16" t="s">
        <v>176</v>
      </c>
      <c r="D195" s="150"/>
      <c r="E195" s="122"/>
      <c r="F195" s="141" t="s">
        <v>309</v>
      </c>
      <c r="G195" s="139">
        <f t="shared" ref="G195:H195" si="87">+G197</f>
        <v>-1001610.2999999999</v>
      </c>
      <c r="H195" s="139">
        <f t="shared" si="87"/>
        <v>-494287.3</v>
      </c>
      <c r="I195" s="139">
        <f>+I197</f>
        <v>0</v>
      </c>
    </row>
    <row r="196" spans="1:9" s="140" customFormat="1">
      <c r="A196" s="16"/>
      <c r="B196" s="16"/>
      <c r="C196" s="16"/>
      <c r="D196" s="150"/>
      <c r="E196" s="122"/>
      <c r="F196" s="141" t="s">
        <v>4</v>
      </c>
      <c r="G196" s="139"/>
      <c r="H196" s="139"/>
      <c r="I196" s="139"/>
    </row>
    <row r="197" spans="1:9" s="140" customFormat="1" ht="34.5">
      <c r="A197" s="16"/>
      <c r="B197" s="16"/>
      <c r="C197" s="16"/>
      <c r="D197" s="150"/>
      <c r="E197" s="122"/>
      <c r="F197" s="141" t="s">
        <v>13</v>
      </c>
      <c r="G197" s="139">
        <f t="shared" ref="G197:H197" si="88">+G199</f>
        <v>-1001610.2999999999</v>
      </c>
      <c r="H197" s="139">
        <f t="shared" si="88"/>
        <v>-494287.3</v>
      </c>
      <c r="I197" s="139">
        <f>+I199</f>
        <v>0</v>
      </c>
    </row>
    <row r="198" spans="1:9" s="140" customFormat="1">
      <c r="A198" s="16"/>
      <c r="B198" s="16"/>
      <c r="C198" s="16"/>
      <c r="D198" s="150"/>
      <c r="E198" s="122"/>
      <c r="F198" s="141" t="s">
        <v>4</v>
      </c>
      <c r="G198" s="139"/>
      <c r="H198" s="139"/>
      <c r="I198" s="139"/>
    </row>
    <row r="199" spans="1:9" s="140" customFormat="1" ht="24.75" customHeight="1">
      <c r="A199" s="16"/>
      <c r="B199" s="16"/>
      <c r="C199" s="16"/>
      <c r="D199" s="122">
        <v>1072</v>
      </c>
      <c r="E199" s="150"/>
      <c r="F199" s="141" t="s">
        <v>278</v>
      </c>
      <c r="G199" s="139">
        <f>G201</f>
        <v>-1001610.2999999999</v>
      </c>
      <c r="H199" s="139">
        <f>H201</f>
        <v>-494287.3</v>
      </c>
      <c r="I199" s="139">
        <f>I201</f>
        <v>0</v>
      </c>
    </row>
    <row r="200" spans="1:9" s="140" customFormat="1">
      <c r="A200" s="16"/>
      <c r="B200" s="16"/>
      <c r="C200" s="16"/>
      <c r="D200" s="122"/>
      <c r="E200" s="150"/>
      <c r="F200" s="141" t="s">
        <v>4</v>
      </c>
      <c r="G200" s="139"/>
      <c r="H200" s="139"/>
      <c r="I200" s="139"/>
    </row>
    <row r="201" spans="1:9" s="140" customFormat="1" ht="34.5">
      <c r="A201" s="16"/>
      <c r="B201" s="16"/>
      <c r="C201" s="16"/>
      <c r="D201" s="122"/>
      <c r="E201" s="150">
        <v>31010</v>
      </c>
      <c r="F201" s="141" t="s">
        <v>279</v>
      </c>
      <c r="G201" s="139">
        <f>G203</f>
        <v>-1001610.2999999999</v>
      </c>
      <c r="H201" s="139">
        <f t="shared" ref="H201:I201" si="89">H203</f>
        <v>-494287.3</v>
      </c>
      <c r="I201" s="139">
        <f t="shared" si="89"/>
        <v>0</v>
      </c>
    </row>
    <row r="202" spans="1:9">
      <c r="A202" s="16"/>
      <c r="B202" s="16"/>
      <c r="C202" s="16"/>
      <c r="D202" s="122"/>
      <c r="E202" s="122"/>
      <c r="F202" s="141" t="s">
        <v>10</v>
      </c>
      <c r="G202" s="139"/>
      <c r="H202" s="139"/>
      <c r="I202" s="139"/>
    </row>
    <row r="203" spans="1:9" s="151" customFormat="1" ht="34.5">
      <c r="A203" s="16"/>
      <c r="B203" s="16"/>
      <c r="C203" s="16"/>
      <c r="D203" s="122"/>
      <c r="E203" s="122"/>
      <c r="F203" s="141" t="s">
        <v>167</v>
      </c>
      <c r="G203" s="139">
        <f t="shared" ref="G203:I203" si="90">G205</f>
        <v>-1001610.2999999999</v>
      </c>
      <c r="H203" s="139">
        <f t="shared" si="90"/>
        <v>-494287.3</v>
      </c>
      <c r="I203" s="139">
        <f t="shared" si="90"/>
        <v>0</v>
      </c>
    </row>
    <row r="204" spans="1:9" ht="34.5">
      <c r="A204" s="16"/>
      <c r="B204" s="16"/>
      <c r="C204" s="16"/>
      <c r="D204" s="122"/>
      <c r="E204" s="122"/>
      <c r="F204" s="141" t="s">
        <v>12</v>
      </c>
      <c r="G204" s="139"/>
      <c r="H204" s="139"/>
      <c r="I204" s="139"/>
    </row>
    <row r="205" spans="1:9">
      <c r="A205" s="16"/>
      <c r="B205" s="16"/>
      <c r="C205" s="16"/>
      <c r="D205" s="122"/>
      <c r="E205" s="122"/>
      <c r="F205" s="141" t="s">
        <v>5</v>
      </c>
      <c r="G205" s="139">
        <f>+G206</f>
        <v>-1001610.2999999999</v>
      </c>
      <c r="H205" s="139">
        <f t="shared" ref="H205" si="91">+H206</f>
        <v>-494287.3</v>
      </c>
      <c r="I205" s="139">
        <f>+I206</f>
        <v>0</v>
      </c>
    </row>
    <row r="206" spans="1:9" ht="21.75" customHeight="1">
      <c r="A206" s="16"/>
      <c r="B206" s="16"/>
      <c r="C206" s="16"/>
      <c r="D206" s="122"/>
      <c r="E206" s="122"/>
      <c r="F206" s="141" t="s">
        <v>73</v>
      </c>
      <c r="G206" s="139">
        <f>G207</f>
        <v>-1001610.2999999999</v>
      </c>
      <c r="H206" s="139">
        <f t="shared" ref="H206:I207" si="92">H207</f>
        <v>-494287.3</v>
      </c>
      <c r="I206" s="139">
        <f t="shared" si="92"/>
        <v>0</v>
      </c>
    </row>
    <row r="207" spans="1:9" ht="21.75" customHeight="1">
      <c r="A207" s="16"/>
      <c r="B207" s="16"/>
      <c r="C207" s="16"/>
      <c r="D207" s="122"/>
      <c r="E207" s="122"/>
      <c r="F207" s="141" t="s">
        <v>74</v>
      </c>
      <c r="G207" s="139">
        <f>G208</f>
        <v>-1001610.2999999999</v>
      </c>
      <c r="H207" s="139">
        <f t="shared" si="92"/>
        <v>-494287.3</v>
      </c>
      <c r="I207" s="139">
        <f t="shared" si="92"/>
        <v>0</v>
      </c>
    </row>
    <row r="208" spans="1:9" ht="21.75" customHeight="1">
      <c r="A208" s="16"/>
      <c r="B208" s="16"/>
      <c r="C208" s="16"/>
      <c r="D208" s="122"/>
      <c r="E208" s="122"/>
      <c r="F208" s="141" t="s">
        <v>75</v>
      </c>
      <c r="G208" s="139">
        <f>G209+G210</f>
        <v>-1001610.2999999999</v>
      </c>
      <c r="H208" s="139">
        <f t="shared" ref="H208:I208" si="93">H209+H210</f>
        <v>-494287.3</v>
      </c>
      <c r="I208" s="139">
        <f t="shared" si="93"/>
        <v>0</v>
      </c>
    </row>
    <row r="209" spans="1:9" ht="21.75" customHeight="1">
      <c r="A209" s="16"/>
      <c r="B209" s="16"/>
      <c r="C209" s="16"/>
      <c r="D209" s="122"/>
      <c r="E209" s="122"/>
      <c r="F209" s="141" t="s">
        <v>168</v>
      </c>
      <c r="G209" s="139">
        <v>-91332</v>
      </c>
      <c r="H209" s="139">
        <v>-71036</v>
      </c>
      <c r="I209" s="139">
        <v>66510.7</v>
      </c>
    </row>
    <row r="210" spans="1:9" ht="21.75" customHeight="1">
      <c r="A210" s="16"/>
      <c r="B210" s="16"/>
      <c r="C210" s="16"/>
      <c r="D210" s="122"/>
      <c r="E210" s="122"/>
      <c r="F210" s="141" t="s">
        <v>76</v>
      </c>
      <c r="G210" s="139">
        <v>-910278.29999999993</v>
      </c>
      <c r="H210" s="139">
        <v>-423251.3</v>
      </c>
      <c r="I210" s="139">
        <v>-66510.7</v>
      </c>
    </row>
    <row r="211" spans="1:9" s="140" customFormat="1">
      <c r="A211" s="16" t="s">
        <v>185</v>
      </c>
      <c r="B211" s="122"/>
      <c r="C211" s="122"/>
      <c r="D211" s="138"/>
      <c r="E211" s="122"/>
      <c r="F211" s="141" t="s">
        <v>191</v>
      </c>
      <c r="G211" s="139">
        <f t="shared" ref="G211:I211" si="94">G213</f>
        <v>-250000</v>
      </c>
      <c r="H211" s="139">
        <f t="shared" si="94"/>
        <v>-200000</v>
      </c>
      <c r="I211" s="139">
        <f t="shared" si="94"/>
        <v>0</v>
      </c>
    </row>
    <row r="212" spans="1:9" s="140" customFormat="1">
      <c r="A212" s="16"/>
      <c r="B212" s="122"/>
      <c r="C212" s="122"/>
      <c r="D212" s="138"/>
      <c r="E212" s="122"/>
      <c r="F212" s="141" t="s">
        <v>4</v>
      </c>
      <c r="G212" s="139"/>
      <c r="H212" s="139"/>
      <c r="I212" s="139"/>
    </row>
    <row r="213" spans="1:9" s="140" customFormat="1">
      <c r="A213" s="16"/>
      <c r="B213" s="16" t="s">
        <v>190</v>
      </c>
      <c r="C213" s="122"/>
      <c r="D213" s="138"/>
      <c r="E213" s="122"/>
      <c r="F213" s="141" t="s">
        <v>189</v>
      </c>
      <c r="G213" s="139">
        <f t="shared" ref="G213:I213" si="95">G215</f>
        <v>-250000</v>
      </c>
      <c r="H213" s="139">
        <f t="shared" si="95"/>
        <v>-200000</v>
      </c>
      <c r="I213" s="139">
        <f t="shared" si="95"/>
        <v>0</v>
      </c>
    </row>
    <row r="214" spans="1:9" s="140" customFormat="1">
      <c r="A214" s="16"/>
      <c r="B214" s="16"/>
      <c r="C214" s="122"/>
      <c r="D214" s="138"/>
      <c r="E214" s="122"/>
      <c r="F214" s="141" t="s">
        <v>4</v>
      </c>
      <c r="G214" s="139"/>
      <c r="H214" s="139"/>
      <c r="I214" s="139"/>
    </row>
    <row r="215" spans="1:9" s="140" customFormat="1">
      <c r="A215" s="16"/>
      <c r="B215" s="16"/>
      <c r="C215" s="16" t="s">
        <v>28</v>
      </c>
      <c r="D215" s="150"/>
      <c r="E215" s="122"/>
      <c r="F215" s="141" t="s">
        <v>189</v>
      </c>
      <c r="G215" s="139">
        <f t="shared" ref="G215:H215" si="96">+G217</f>
        <v>-250000</v>
      </c>
      <c r="H215" s="139">
        <f t="shared" si="96"/>
        <v>-200000</v>
      </c>
      <c r="I215" s="139">
        <f>+I217</f>
        <v>0</v>
      </c>
    </row>
    <row r="216" spans="1:9" s="140" customFormat="1">
      <c r="A216" s="16"/>
      <c r="B216" s="16"/>
      <c r="C216" s="16"/>
      <c r="D216" s="150"/>
      <c r="E216" s="122"/>
      <c r="F216" s="141" t="s">
        <v>4</v>
      </c>
      <c r="G216" s="139"/>
      <c r="H216" s="139"/>
      <c r="I216" s="139"/>
    </row>
    <row r="217" spans="1:9" s="140" customFormat="1" ht="34.5">
      <c r="A217" s="16"/>
      <c r="B217" s="16"/>
      <c r="C217" s="16"/>
      <c r="D217" s="150"/>
      <c r="E217" s="122"/>
      <c r="F217" s="141" t="s">
        <v>13</v>
      </c>
      <c r="G217" s="139">
        <f t="shared" ref="G217:H217" si="97">+G219</f>
        <v>-250000</v>
      </c>
      <c r="H217" s="139">
        <f t="shared" si="97"/>
        <v>-200000</v>
      </c>
      <c r="I217" s="139">
        <f>+I219</f>
        <v>0</v>
      </c>
    </row>
    <row r="218" spans="1:9" s="140" customFormat="1">
      <c r="A218" s="16"/>
      <c r="B218" s="16"/>
      <c r="C218" s="16"/>
      <c r="D218" s="150"/>
      <c r="E218" s="122"/>
      <c r="F218" s="141" t="s">
        <v>4</v>
      </c>
      <c r="G218" s="139"/>
      <c r="H218" s="139"/>
      <c r="I218" s="139"/>
    </row>
    <row r="219" spans="1:9" s="140" customFormat="1" ht="17.25" customHeight="1">
      <c r="A219" s="16"/>
      <c r="B219" s="16"/>
      <c r="C219" s="16"/>
      <c r="D219" s="122">
        <v>1189</v>
      </c>
      <c r="E219" s="150"/>
      <c r="F219" s="141" t="s">
        <v>197</v>
      </c>
      <c r="G219" s="139">
        <f>G267+G221+G249</f>
        <v>-250000</v>
      </c>
      <c r="H219" s="139">
        <f>H267+H221</f>
        <v>-200000</v>
      </c>
      <c r="I219" s="139">
        <f>I267+I221</f>
        <v>0</v>
      </c>
    </row>
    <row r="220" spans="1:9" s="140" customFormat="1">
      <c r="A220" s="16"/>
      <c r="B220" s="16"/>
      <c r="C220" s="16"/>
      <c r="D220" s="122"/>
      <c r="E220" s="150"/>
      <c r="F220" s="141" t="s">
        <v>4</v>
      </c>
      <c r="G220" s="139"/>
      <c r="H220" s="139"/>
      <c r="I220" s="139"/>
    </row>
    <row r="221" spans="1:9" s="140" customFormat="1" ht="69">
      <c r="A221" s="16"/>
      <c r="B221" s="16"/>
      <c r="C221" s="16"/>
      <c r="D221" s="122"/>
      <c r="E221" s="150">
        <v>12001</v>
      </c>
      <c r="F221" s="142" t="s">
        <v>188</v>
      </c>
      <c r="G221" s="139">
        <f>G223</f>
        <v>-250000</v>
      </c>
      <c r="H221" s="139">
        <f t="shared" ref="H221:I221" si="98">H223</f>
        <v>-200000</v>
      </c>
      <c r="I221" s="139">
        <f t="shared" si="98"/>
        <v>0</v>
      </c>
    </row>
    <row r="222" spans="1:9">
      <c r="A222" s="16"/>
      <c r="B222" s="16"/>
      <c r="C222" s="16"/>
      <c r="D222" s="122"/>
      <c r="E222" s="122"/>
      <c r="F222" s="142" t="s">
        <v>10</v>
      </c>
      <c r="G222" s="139"/>
      <c r="H222" s="139"/>
      <c r="I222" s="139"/>
    </row>
    <row r="223" spans="1:9" s="151" customFormat="1" ht="34.5">
      <c r="A223" s="16"/>
      <c r="B223" s="16"/>
      <c r="C223" s="16"/>
      <c r="D223" s="122"/>
      <c r="E223" s="122"/>
      <c r="F223" s="142" t="s">
        <v>13</v>
      </c>
      <c r="G223" s="139">
        <f t="shared" ref="G223:I223" si="99">G225</f>
        <v>-250000</v>
      </c>
      <c r="H223" s="139">
        <f t="shared" si="99"/>
        <v>-200000</v>
      </c>
      <c r="I223" s="139">
        <f t="shared" si="99"/>
        <v>0</v>
      </c>
    </row>
    <row r="224" spans="1:9" ht="34.5">
      <c r="A224" s="16"/>
      <c r="B224" s="16"/>
      <c r="C224" s="16"/>
      <c r="D224" s="122"/>
      <c r="E224" s="122"/>
      <c r="F224" s="142" t="s">
        <v>12</v>
      </c>
      <c r="G224" s="139"/>
      <c r="H224" s="139"/>
      <c r="I224" s="139"/>
    </row>
    <row r="225" spans="1:9">
      <c r="A225" s="16"/>
      <c r="B225" s="16"/>
      <c r="C225" s="16"/>
      <c r="D225" s="122"/>
      <c r="E225" s="122"/>
      <c r="F225" s="142" t="s">
        <v>5</v>
      </c>
      <c r="G225" s="139">
        <f t="shared" ref="G225:H225" si="100">+G226</f>
        <v>-250000</v>
      </c>
      <c r="H225" s="139">
        <f t="shared" si="100"/>
        <v>-200000</v>
      </c>
      <c r="I225" s="139">
        <f>+I226</f>
        <v>0</v>
      </c>
    </row>
    <row r="226" spans="1:9" ht="21.75" customHeight="1">
      <c r="A226" s="16"/>
      <c r="B226" s="16"/>
      <c r="C226" s="16"/>
      <c r="D226" s="122"/>
      <c r="E226" s="122"/>
      <c r="F226" s="142" t="s">
        <v>73</v>
      </c>
      <c r="G226" s="139">
        <f t="shared" ref="G226:I228" si="101">G227</f>
        <v>-250000</v>
      </c>
      <c r="H226" s="139">
        <f t="shared" si="101"/>
        <v>-200000</v>
      </c>
      <c r="I226" s="139">
        <f t="shared" si="101"/>
        <v>0</v>
      </c>
    </row>
    <row r="227" spans="1:9" ht="21.75" customHeight="1">
      <c r="A227" s="16"/>
      <c r="B227" s="16"/>
      <c r="C227" s="16"/>
      <c r="D227" s="122"/>
      <c r="E227" s="122"/>
      <c r="F227" s="142" t="s">
        <v>74</v>
      </c>
      <c r="G227" s="139">
        <f t="shared" si="101"/>
        <v>-250000</v>
      </c>
      <c r="H227" s="139">
        <f t="shared" si="101"/>
        <v>-200000</v>
      </c>
      <c r="I227" s="139">
        <f t="shared" si="101"/>
        <v>0</v>
      </c>
    </row>
    <row r="228" spans="1:9" ht="21.75" customHeight="1">
      <c r="A228" s="16"/>
      <c r="B228" s="16"/>
      <c r="C228" s="16"/>
      <c r="D228" s="122"/>
      <c r="E228" s="122"/>
      <c r="F228" s="142" t="s">
        <v>75</v>
      </c>
      <c r="G228" s="139">
        <f t="shared" si="101"/>
        <v>-250000</v>
      </c>
      <c r="H228" s="139">
        <f t="shared" si="101"/>
        <v>-200000</v>
      </c>
      <c r="I228" s="139">
        <f t="shared" si="101"/>
        <v>0</v>
      </c>
    </row>
    <row r="229" spans="1:9" ht="21.75" customHeight="1">
      <c r="A229" s="16"/>
      <c r="B229" s="16"/>
      <c r="C229" s="16"/>
      <c r="D229" s="122"/>
      <c r="E229" s="122"/>
      <c r="F229" s="142" t="s">
        <v>168</v>
      </c>
      <c r="G229" s="139">
        <v>-250000</v>
      </c>
      <c r="H229" s="139">
        <v>-200000</v>
      </c>
      <c r="I229" s="139">
        <v>0</v>
      </c>
    </row>
    <row r="232" spans="1:9" ht="51.75">
      <c r="F232" s="158" t="s">
        <v>130</v>
      </c>
      <c r="G232" s="159"/>
      <c r="H232" s="159"/>
      <c r="I232" s="160" t="s">
        <v>131</v>
      </c>
    </row>
  </sheetData>
  <mergeCells count="5">
    <mergeCell ref="A5:I5"/>
    <mergeCell ref="A8:C8"/>
    <mergeCell ref="D8:E8"/>
    <mergeCell ref="F8:F9"/>
    <mergeCell ref="G8:I8"/>
  </mergeCells>
  <pageMargins left="0.11811023622047245" right="0.11811023622047245" top="0.28000000000000003" bottom="0" header="0.2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abSelected="1" topLeftCell="A61" zoomScaleNormal="100" workbookViewId="0">
      <selection activeCell="D67" sqref="D67"/>
    </sheetView>
  </sheetViews>
  <sheetFormatPr defaultRowHeight="17.25"/>
  <cols>
    <col min="1" max="1" width="7.28515625" style="3" customWidth="1"/>
    <col min="2" max="2" width="12" style="3" customWidth="1"/>
    <col min="3" max="3" width="15.7109375" style="3" customWidth="1"/>
    <col min="4" max="4" width="69" style="3" customWidth="1"/>
    <col min="5" max="5" width="19.28515625" style="3" customWidth="1"/>
    <col min="6" max="6" width="17.28515625" style="3" customWidth="1"/>
    <col min="7" max="7" width="20" style="3" customWidth="1"/>
    <col min="8" max="8" width="16" style="3" customWidth="1"/>
    <col min="9" max="9" width="15.42578125" style="3" customWidth="1"/>
    <col min="10" max="10" width="14.140625" style="3" customWidth="1"/>
    <col min="11" max="11" width="14.7109375" style="3" customWidth="1"/>
    <col min="12" max="258" width="9.140625" style="3"/>
    <col min="259" max="259" width="7.28515625" style="3" customWidth="1"/>
    <col min="260" max="260" width="12" style="3" customWidth="1"/>
    <col min="261" max="261" width="11.85546875" style="3" customWidth="1"/>
    <col min="262" max="262" width="64.28515625" style="3" customWidth="1"/>
    <col min="263" max="263" width="16.85546875" style="3" customWidth="1"/>
    <col min="264" max="264" width="17.7109375" style="3" customWidth="1"/>
    <col min="265" max="265" width="12.85546875" style="3" customWidth="1"/>
    <col min="266" max="266" width="14.140625" style="3" customWidth="1"/>
    <col min="267" max="267" width="10.7109375" style="3" customWidth="1"/>
    <col min="268" max="514" width="9.140625" style="3"/>
    <col min="515" max="515" width="7.28515625" style="3" customWidth="1"/>
    <col min="516" max="516" width="12" style="3" customWidth="1"/>
    <col min="517" max="517" width="11.85546875" style="3" customWidth="1"/>
    <col min="518" max="518" width="64.28515625" style="3" customWidth="1"/>
    <col min="519" max="519" width="16.85546875" style="3" customWidth="1"/>
    <col min="520" max="520" width="17.7109375" style="3" customWidth="1"/>
    <col min="521" max="521" width="12.85546875" style="3" customWidth="1"/>
    <col min="522" max="522" width="14.140625" style="3" customWidth="1"/>
    <col min="523" max="523" width="10.7109375" style="3" customWidth="1"/>
    <col min="524" max="770" width="9.140625" style="3"/>
    <col min="771" max="771" width="7.28515625" style="3" customWidth="1"/>
    <col min="772" max="772" width="12" style="3" customWidth="1"/>
    <col min="773" max="773" width="11.85546875" style="3" customWidth="1"/>
    <col min="774" max="774" width="64.28515625" style="3" customWidth="1"/>
    <col min="775" max="775" width="16.85546875" style="3" customWidth="1"/>
    <col min="776" max="776" width="17.7109375" style="3" customWidth="1"/>
    <col min="777" max="777" width="12.85546875" style="3" customWidth="1"/>
    <col min="778" max="778" width="14.140625" style="3" customWidth="1"/>
    <col min="779" max="779" width="10.7109375" style="3" customWidth="1"/>
    <col min="780" max="1026" width="9.140625" style="3"/>
    <col min="1027" max="1027" width="7.28515625" style="3" customWidth="1"/>
    <col min="1028" max="1028" width="12" style="3" customWidth="1"/>
    <col min="1029" max="1029" width="11.85546875" style="3" customWidth="1"/>
    <col min="1030" max="1030" width="64.28515625" style="3" customWidth="1"/>
    <col min="1031" max="1031" width="16.85546875" style="3" customWidth="1"/>
    <col min="1032" max="1032" width="17.7109375" style="3" customWidth="1"/>
    <col min="1033" max="1033" width="12.85546875" style="3" customWidth="1"/>
    <col min="1034" max="1034" width="14.140625" style="3" customWidth="1"/>
    <col min="1035" max="1035" width="10.7109375" style="3" customWidth="1"/>
    <col min="1036" max="1282" width="9.140625" style="3"/>
    <col min="1283" max="1283" width="7.28515625" style="3" customWidth="1"/>
    <col min="1284" max="1284" width="12" style="3" customWidth="1"/>
    <col min="1285" max="1285" width="11.85546875" style="3" customWidth="1"/>
    <col min="1286" max="1286" width="64.28515625" style="3" customWidth="1"/>
    <col min="1287" max="1287" width="16.85546875" style="3" customWidth="1"/>
    <col min="1288" max="1288" width="17.7109375" style="3" customWidth="1"/>
    <col min="1289" max="1289" width="12.85546875" style="3" customWidth="1"/>
    <col min="1290" max="1290" width="14.140625" style="3" customWidth="1"/>
    <col min="1291" max="1291" width="10.7109375" style="3" customWidth="1"/>
    <col min="1292" max="1538" width="9.140625" style="3"/>
    <col min="1539" max="1539" width="7.28515625" style="3" customWidth="1"/>
    <col min="1540" max="1540" width="12" style="3" customWidth="1"/>
    <col min="1541" max="1541" width="11.85546875" style="3" customWidth="1"/>
    <col min="1542" max="1542" width="64.28515625" style="3" customWidth="1"/>
    <col min="1543" max="1543" width="16.85546875" style="3" customWidth="1"/>
    <col min="1544" max="1544" width="17.7109375" style="3" customWidth="1"/>
    <col min="1545" max="1545" width="12.85546875" style="3" customWidth="1"/>
    <col min="1546" max="1546" width="14.140625" style="3" customWidth="1"/>
    <col min="1547" max="1547" width="10.7109375" style="3" customWidth="1"/>
    <col min="1548" max="1794" width="9.140625" style="3"/>
    <col min="1795" max="1795" width="7.28515625" style="3" customWidth="1"/>
    <col min="1796" max="1796" width="12" style="3" customWidth="1"/>
    <col min="1797" max="1797" width="11.85546875" style="3" customWidth="1"/>
    <col min="1798" max="1798" width="64.28515625" style="3" customWidth="1"/>
    <col min="1799" max="1799" width="16.85546875" style="3" customWidth="1"/>
    <col min="1800" max="1800" width="17.7109375" style="3" customWidth="1"/>
    <col min="1801" max="1801" width="12.85546875" style="3" customWidth="1"/>
    <col min="1802" max="1802" width="14.140625" style="3" customWidth="1"/>
    <col min="1803" max="1803" width="10.7109375" style="3" customWidth="1"/>
    <col min="1804" max="2050" width="9.140625" style="3"/>
    <col min="2051" max="2051" width="7.28515625" style="3" customWidth="1"/>
    <col min="2052" max="2052" width="12" style="3" customWidth="1"/>
    <col min="2053" max="2053" width="11.85546875" style="3" customWidth="1"/>
    <col min="2054" max="2054" width="64.28515625" style="3" customWidth="1"/>
    <col min="2055" max="2055" width="16.85546875" style="3" customWidth="1"/>
    <col min="2056" max="2056" width="17.7109375" style="3" customWidth="1"/>
    <col min="2057" max="2057" width="12.85546875" style="3" customWidth="1"/>
    <col min="2058" max="2058" width="14.140625" style="3" customWidth="1"/>
    <col min="2059" max="2059" width="10.7109375" style="3" customWidth="1"/>
    <col min="2060" max="2306" width="9.140625" style="3"/>
    <col min="2307" max="2307" width="7.28515625" style="3" customWidth="1"/>
    <col min="2308" max="2308" width="12" style="3" customWidth="1"/>
    <col min="2309" max="2309" width="11.85546875" style="3" customWidth="1"/>
    <col min="2310" max="2310" width="64.28515625" style="3" customWidth="1"/>
    <col min="2311" max="2311" width="16.85546875" style="3" customWidth="1"/>
    <col min="2312" max="2312" width="17.7109375" style="3" customWidth="1"/>
    <col min="2313" max="2313" width="12.85546875" style="3" customWidth="1"/>
    <col min="2314" max="2314" width="14.140625" style="3" customWidth="1"/>
    <col min="2315" max="2315" width="10.7109375" style="3" customWidth="1"/>
    <col min="2316" max="2562" width="9.140625" style="3"/>
    <col min="2563" max="2563" width="7.28515625" style="3" customWidth="1"/>
    <col min="2564" max="2564" width="12" style="3" customWidth="1"/>
    <col min="2565" max="2565" width="11.85546875" style="3" customWidth="1"/>
    <col min="2566" max="2566" width="64.28515625" style="3" customWidth="1"/>
    <col min="2567" max="2567" width="16.85546875" style="3" customWidth="1"/>
    <col min="2568" max="2568" width="17.7109375" style="3" customWidth="1"/>
    <col min="2569" max="2569" width="12.85546875" style="3" customWidth="1"/>
    <col min="2570" max="2570" width="14.140625" style="3" customWidth="1"/>
    <col min="2571" max="2571" width="10.7109375" style="3" customWidth="1"/>
    <col min="2572" max="2818" width="9.140625" style="3"/>
    <col min="2819" max="2819" width="7.28515625" style="3" customWidth="1"/>
    <col min="2820" max="2820" width="12" style="3" customWidth="1"/>
    <col min="2821" max="2821" width="11.85546875" style="3" customWidth="1"/>
    <col min="2822" max="2822" width="64.28515625" style="3" customWidth="1"/>
    <col min="2823" max="2823" width="16.85546875" style="3" customWidth="1"/>
    <col min="2824" max="2824" width="17.7109375" style="3" customWidth="1"/>
    <col min="2825" max="2825" width="12.85546875" style="3" customWidth="1"/>
    <col min="2826" max="2826" width="14.140625" style="3" customWidth="1"/>
    <col min="2827" max="2827" width="10.7109375" style="3" customWidth="1"/>
    <col min="2828" max="3074" width="9.140625" style="3"/>
    <col min="3075" max="3075" width="7.28515625" style="3" customWidth="1"/>
    <col min="3076" max="3076" width="12" style="3" customWidth="1"/>
    <col min="3077" max="3077" width="11.85546875" style="3" customWidth="1"/>
    <col min="3078" max="3078" width="64.28515625" style="3" customWidth="1"/>
    <col min="3079" max="3079" width="16.85546875" style="3" customWidth="1"/>
    <col min="3080" max="3080" width="17.7109375" style="3" customWidth="1"/>
    <col min="3081" max="3081" width="12.85546875" style="3" customWidth="1"/>
    <col min="3082" max="3082" width="14.140625" style="3" customWidth="1"/>
    <col min="3083" max="3083" width="10.7109375" style="3" customWidth="1"/>
    <col min="3084" max="3330" width="9.140625" style="3"/>
    <col min="3331" max="3331" width="7.28515625" style="3" customWidth="1"/>
    <col min="3332" max="3332" width="12" style="3" customWidth="1"/>
    <col min="3333" max="3333" width="11.85546875" style="3" customWidth="1"/>
    <col min="3334" max="3334" width="64.28515625" style="3" customWidth="1"/>
    <col min="3335" max="3335" width="16.85546875" style="3" customWidth="1"/>
    <col min="3336" max="3336" width="17.7109375" style="3" customWidth="1"/>
    <col min="3337" max="3337" width="12.85546875" style="3" customWidth="1"/>
    <col min="3338" max="3338" width="14.140625" style="3" customWidth="1"/>
    <col min="3339" max="3339" width="10.7109375" style="3" customWidth="1"/>
    <col min="3340" max="3586" width="9.140625" style="3"/>
    <col min="3587" max="3587" width="7.28515625" style="3" customWidth="1"/>
    <col min="3588" max="3588" width="12" style="3" customWidth="1"/>
    <col min="3589" max="3589" width="11.85546875" style="3" customWidth="1"/>
    <col min="3590" max="3590" width="64.28515625" style="3" customWidth="1"/>
    <col min="3591" max="3591" width="16.85546875" style="3" customWidth="1"/>
    <col min="3592" max="3592" width="17.7109375" style="3" customWidth="1"/>
    <col min="3593" max="3593" width="12.85546875" style="3" customWidth="1"/>
    <col min="3594" max="3594" width="14.140625" style="3" customWidth="1"/>
    <col min="3595" max="3595" width="10.7109375" style="3" customWidth="1"/>
    <col min="3596" max="3842" width="9.140625" style="3"/>
    <col min="3843" max="3843" width="7.28515625" style="3" customWidth="1"/>
    <col min="3844" max="3844" width="12" style="3" customWidth="1"/>
    <col min="3845" max="3845" width="11.85546875" style="3" customWidth="1"/>
    <col min="3846" max="3846" width="64.28515625" style="3" customWidth="1"/>
    <col min="3847" max="3847" width="16.85546875" style="3" customWidth="1"/>
    <col min="3848" max="3848" width="17.7109375" style="3" customWidth="1"/>
    <col min="3849" max="3849" width="12.85546875" style="3" customWidth="1"/>
    <col min="3850" max="3850" width="14.140625" style="3" customWidth="1"/>
    <col min="3851" max="3851" width="10.7109375" style="3" customWidth="1"/>
    <col min="3852" max="4098" width="9.140625" style="3"/>
    <col min="4099" max="4099" width="7.28515625" style="3" customWidth="1"/>
    <col min="4100" max="4100" width="12" style="3" customWidth="1"/>
    <col min="4101" max="4101" width="11.85546875" style="3" customWidth="1"/>
    <col min="4102" max="4102" width="64.28515625" style="3" customWidth="1"/>
    <col min="4103" max="4103" width="16.85546875" style="3" customWidth="1"/>
    <col min="4104" max="4104" width="17.7109375" style="3" customWidth="1"/>
    <col min="4105" max="4105" width="12.85546875" style="3" customWidth="1"/>
    <col min="4106" max="4106" width="14.140625" style="3" customWidth="1"/>
    <col min="4107" max="4107" width="10.7109375" style="3" customWidth="1"/>
    <col min="4108" max="4354" width="9.140625" style="3"/>
    <col min="4355" max="4355" width="7.28515625" style="3" customWidth="1"/>
    <col min="4356" max="4356" width="12" style="3" customWidth="1"/>
    <col min="4357" max="4357" width="11.85546875" style="3" customWidth="1"/>
    <col min="4358" max="4358" width="64.28515625" style="3" customWidth="1"/>
    <col min="4359" max="4359" width="16.85546875" style="3" customWidth="1"/>
    <col min="4360" max="4360" width="17.7109375" style="3" customWidth="1"/>
    <col min="4361" max="4361" width="12.85546875" style="3" customWidth="1"/>
    <col min="4362" max="4362" width="14.140625" style="3" customWidth="1"/>
    <col min="4363" max="4363" width="10.7109375" style="3" customWidth="1"/>
    <col min="4364" max="4610" width="9.140625" style="3"/>
    <col min="4611" max="4611" width="7.28515625" style="3" customWidth="1"/>
    <col min="4612" max="4612" width="12" style="3" customWidth="1"/>
    <col min="4613" max="4613" width="11.85546875" style="3" customWidth="1"/>
    <col min="4614" max="4614" width="64.28515625" style="3" customWidth="1"/>
    <col min="4615" max="4615" width="16.85546875" style="3" customWidth="1"/>
    <col min="4616" max="4616" width="17.7109375" style="3" customWidth="1"/>
    <col min="4617" max="4617" width="12.85546875" style="3" customWidth="1"/>
    <col min="4618" max="4618" width="14.140625" style="3" customWidth="1"/>
    <col min="4619" max="4619" width="10.7109375" style="3" customWidth="1"/>
    <col min="4620" max="4866" width="9.140625" style="3"/>
    <col min="4867" max="4867" width="7.28515625" style="3" customWidth="1"/>
    <col min="4868" max="4868" width="12" style="3" customWidth="1"/>
    <col min="4869" max="4869" width="11.85546875" style="3" customWidth="1"/>
    <col min="4870" max="4870" width="64.28515625" style="3" customWidth="1"/>
    <col min="4871" max="4871" width="16.85546875" style="3" customWidth="1"/>
    <col min="4872" max="4872" width="17.7109375" style="3" customWidth="1"/>
    <col min="4873" max="4873" width="12.85546875" style="3" customWidth="1"/>
    <col min="4874" max="4874" width="14.140625" style="3" customWidth="1"/>
    <col min="4875" max="4875" width="10.7109375" style="3" customWidth="1"/>
    <col min="4876" max="5122" width="9.140625" style="3"/>
    <col min="5123" max="5123" width="7.28515625" style="3" customWidth="1"/>
    <col min="5124" max="5124" width="12" style="3" customWidth="1"/>
    <col min="5125" max="5125" width="11.85546875" style="3" customWidth="1"/>
    <col min="5126" max="5126" width="64.28515625" style="3" customWidth="1"/>
    <col min="5127" max="5127" width="16.85546875" style="3" customWidth="1"/>
    <col min="5128" max="5128" width="17.7109375" style="3" customWidth="1"/>
    <col min="5129" max="5129" width="12.85546875" style="3" customWidth="1"/>
    <col min="5130" max="5130" width="14.140625" style="3" customWidth="1"/>
    <col min="5131" max="5131" width="10.7109375" style="3" customWidth="1"/>
    <col min="5132" max="5378" width="9.140625" style="3"/>
    <col min="5379" max="5379" width="7.28515625" style="3" customWidth="1"/>
    <col min="5380" max="5380" width="12" style="3" customWidth="1"/>
    <col min="5381" max="5381" width="11.85546875" style="3" customWidth="1"/>
    <col min="5382" max="5382" width="64.28515625" style="3" customWidth="1"/>
    <col min="5383" max="5383" width="16.85546875" style="3" customWidth="1"/>
    <col min="5384" max="5384" width="17.7109375" style="3" customWidth="1"/>
    <col min="5385" max="5385" width="12.85546875" style="3" customWidth="1"/>
    <col min="5386" max="5386" width="14.140625" style="3" customWidth="1"/>
    <col min="5387" max="5387" width="10.7109375" style="3" customWidth="1"/>
    <col min="5388" max="5634" width="9.140625" style="3"/>
    <col min="5635" max="5635" width="7.28515625" style="3" customWidth="1"/>
    <col min="5636" max="5636" width="12" style="3" customWidth="1"/>
    <col min="5637" max="5637" width="11.85546875" style="3" customWidth="1"/>
    <col min="5638" max="5638" width="64.28515625" style="3" customWidth="1"/>
    <col min="5639" max="5639" width="16.85546875" style="3" customWidth="1"/>
    <col min="5640" max="5640" width="17.7109375" style="3" customWidth="1"/>
    <col min="5641" max="5641" width="12.85546875" style="3" customWidth="1"/>
    <col min="5642" max="5642" width="14.140625" style="3" customWidth="1"/>
    <col min="5643" max="5643" width="10.7109375" style="3" customWidth="1"/>
    <col min="5644" max="5890" width="9.140625" style="3"/>
    <col min="5891" max="5891" width="7.28515625" style="3" customWidth="1"/>
    <col min="5892" max="5892" width="12" style="3" customWidth="1"/>
    <col min="5893" max="5893" width="11.85546875" style="3" customWidth="1"/>
    <col min="5894" max="5894" width="64.28515625" style="3" customWidth="1"/>
    <col min="5895" max="5895" width="16.85546875" style="3" customWidth="1"/>
    <col min="5896" max="5896" width="17.7109375" style="3" customWidth="1"/>
    <col min="5897" max="5897" width="12.85546875" style="3" customWidth="1"/>
    <col min="5898" max="5898" width="14.140625" style="3" customWidth="1"/>
    <col min="5899" max="5899" width="10.7109375" style="3" customWidth="1"/>
    <col min="5900" max="6146" width="9.140625" style="3"/>
    <col min="6147" max="6147" width="7.28515625" style="3" customWidth="1"/>
    <col min="6148" max="6148" width="12" style="3" customWidth="1"/>
    <col min="6149" max="6149" width="11.85546875" style="3" customWidth="1"/>
    <col min="6150" max="6150" width="64.28515625" style="3" customWidth="1"/>
    <col min="6151" max="6151" width="16.85546875" style="3" customWidth="1"/>
    <col min="6152" max="6152" width="17.7109375" style="3" customWidth="1"/>
    <col min="6153" max="6153" width="12.85546875" style="3" customWidth="1"/>
    <col min="6154" max="6154" width="14.140625" style="3" customWidth="1"/>
    <col min="6155" max="6155" width="10.7109375" style="3" customWidth="1"/>
    <col min="6156" max="6402" width="9.140625" style="3"/>
    <col min="6403" max="6403" width="7.28515625" style="3" customWidth="1"/>
    <col min="6404" max="6404" width="12" style="3" customWidth="1"/>
    <col min="6405" max="6405" width="11.85546875" style="3" customWidth="1"/>
    <col min="6406" max="6406" width="64.28515625" style="3" customWidth="1"/>
    <col min="6407" max="6407" width="16.85546875" style="3" customWidth="1"/>
    <col min="6408" max="6408" width="17.7109375" style="3" customWidth="1"/>
    <col min="6409" max="6409" width="12.85546875" style="3" customWidth="1"/>
    <col min="6410" max="6410" width="14.140625" style="3" customWidth="1"/>
    <col min="6411" max="6411" width="10.7109375" style="3" customWidth="1"/>
    <col min="6412" max="6658" width="9.140625" style="3"/>
    <col min="6659" max="6659" width="7.28515625" style="3" customWidth="1"/>
    <col min="6660" max="6660" width="12" style="3" customWidth="1"/>
    <col min="6661" max="6661" width="11.85546875" style="3" customWidth="1"/>
    <col min="6662" max="6662" width="64.28515625" style="3" customWidth="1"/>
    <col min="6663" max="6663" width="16.85546875" style="3" customWidth="1"/>
    <col min="6664" max="6664" width="17.7109375" style="3" customWidth="1"/>
    <col min="6665" max="6665" width="12.85546875" style="3" customWidth="1"/>
    <col min="6666" max="6666" width="14.140625" style="3" customWidth="1"/>
    <col min="6667" max="6667" width="10.7109375" style="3" customWidth="1"/>
    <col min="6668" max="6914" width="9.140625" style="3"/>
    <col min="6915" max="6915" width="7.28515625" style="3" customWidth="1"/>
    <col min="6916" max="6916" width="12" style="3" customWidth="1"/>
    <col min="6917" max="6917" width="11.85546875" style="3" customWidth="1"/>
    <col min="6918" max="6918" width="64.28515625" style="3" customWidth="1"/>
    <col min="6919" max="6919" width="16.85546875" style="3" customWidth="1"/>
    <col min="6920" max="6920" width="17.7109375" style="3" customWidth="1"/>
    <col min="6921" max="6921" width="12.85546875" style="3" customWidth="1"/>
    <col min="6922" max="6922" width="14.140625" style="3" customWidth="1"/>
    <col min="6923" max="6923" width="10.7109375" style="3" customWidth="1"/>
    <col min="6924" max="7170" width="9.140625" style="3"/>
    <col min="7171" max="7171" width="7.28515625" style="3" customWidth="1"/>
    <col min="7172" max="7172" width="12" style="3" customWidth="1"/>
    <col min="7173" max="7173" width="11.85546875" style="3" customWidth="1"/>
    <col min="7174" max="7174" width="64.28515625" style="3" customWidth="1"/>
    <col min="7175" max="7175" width="16.85546875" style="3" customWidth="1"/>
    <col min="7176" max="7176" width="17.7109375" style="3" customWidth="1"/>
    <col min="7177" max="7177" width="12.85546875" style="3" customWidth="1"/>
    <col min="7178" max="7178" width="14.140625" style="3" customWidth="1"/>
    <col min="7179" max="7179" width="10.7109375" style="3" customWidth="1"/>
    <col min="7180" max="7426" width="9.140625" style="3"/>
    <col min="7427" max="7427" width="7.28515625" style="3" customWidth="1"/>
    <col min="7428" max="7428" width="12" style="3" customWidth="1"/>
    <col min="7429" max="7429" width="11.85546875" style="3" customWidth="1"/>
    <col min="7430" max="7430" width="64.28515625" style="3" customWidth="1"/>
    <col min="7431" max="7431" width="16.85546875" style="3" customWidth="1"/>
    <col min="7432" max="7432" width="17.7109375" style="3" customWidth="1"/>
    <col min="7433" max="7433" width="12.85546875" style="3" customWidth="1"/>
    <col min="7434" max="7434" width="14.140625" style="3" customWidth="1"/>
    <col min="7435" max="7435" width="10.7109375" style="3" customWidth="1"/>
    <col min="7436" max="7682" width="9.140625" style="3"/>
    <col min="7683" max="7683" width="7.28515625" style="3" customWidth="1"/>
    <col min="7684" max="7684" width="12" style="3" customWidth="1"/>
    <col min="7685" max="7685" width="11.85546875" style="3" customWidth="1"/>
    <col min="7686" max="7686" width="64.28515625" style="3" customWidth="1"/>
    <col min="7687" max="7687" width="16.85546875" style="3" customWidth="1"/>
    <col min="7688" max="7688" width="17.7109375" style="3" customWidth="1"/>
    <col min="7689" max="7689" width="12.85546875" style="3" customWidth="1"/>
    <col min="7690" max="7690" width="14.140625" style="3" customWidth="1"/>
    <col min="7691" max="7691" width="10.7109375" style="3" customWidth="1"/>
    <col min="7692" max="7938" width="9.140625" style="3"/>
    <col min="7939" max="7939" width="7.28515625" style="3" customWidth="1"/>
    <col min="7940" max="7940" width="12" style="3" customWidth="1"/>
    <col min="7941" max="7941" width="11.85546875" style="3" customWidth="1"/>
    <col min="7942" max="7942" width="64.28515625" style="3" customWidth="1"/>
    <col min="7943" max="7943" width="16.85546875" style="3" customWidth="1"/>
    <col min="7944" max="7944" width="17.7109375" style="3" customWidth="1"/>
    <col min="7945" max="7945" width="12.85546875" style="3" customWidth="1"/>
    <col min="7946" max="7946" width="14.140625" style="3" customWidth="1"/>
    <col min="7947" max="7947" width="10.7109375" style="3" customWidth="1"/>
    <col min="7948" max="8194" width="9.140625" style="3"/>
    <col min="8195" max="8195" width="7.28515625" style="3" customWidth="1"/>
    <col min="8196" max="8196" width="12" style="3" customWidth="1"/>
    <col min="8197" max="8197" width="11.85546875" style="3" customWidth="1"/>
    <col min="8198" max="8198" width="64.28515625" style="3" customWidth="1"/>
    <col min="8199" max="8199" width="16.85546875" style="3" customWidth="1"/>
    <col min="8200" max="8200" width="17.7109375" style="3" customWidth="1"/>
    <col min="8201" max="8201" width="12.85546875" style="3" customWidth="1"/>
    <col min="8202" max="8202" width="14.140625" style="3" customWidth="1"/>
    <col min="8203" max="8203" width="10.7109375" style="3" customWidth="1"/>
    <col min="8204" max="8450" width="9.140625" style="3"/>
    <col min="8451" max="8451" width="7.28515625" style="3" customWidth="1"/>
    <col min="8452" max="8452" width="12" style="3" customWidth="1"/>
    <col min="8453" max="8453" width="11.85546875" style="3" customWidth="1"/>
    <col min="8454" max="8454" width="64.28515625" style="3" customWidth="1"/>
    <col min="8455" max="8455" width="16.85546875" style="3" customWidth="1"/>
    <col min="8456" max="8456" width="17.7109375" style="3" customWidth="1"/>
    <col min="8457" max="8457" width="12.85546875" style="3" customWidth="1"/>
    <col min="8458" max="8458" width="14.140625" style="3" customWidth="1"/>
    <col min="8459" max="8459" width="10.7109375" style="3" customWidth="1"/>
    <col min="8460" max="8706" width="9.140625" style="3"/>
    <col min="8707" max="8707" width="7.28515625" style="3" customWidth="1"/>
    <col min="8708" max="8708" width="12" style="3" customWidth="1"/>
    <col min="8709" max="8709" width="11.85546875" style="3" customWidth="1"/>
    <col min="8710" max="8710" width="64.28515625" style="3" customWidth="1"/>
    <col min="8711" max="8711" width="16.85546875" style="3" customWidth="1"/>
    <col min="8712" max="8712" width="17.7109375" style="3" customWidth="1"/>
    <col min="8713" max="8713" width="12.85546875" style="3" customWidth="1"/>
    <col min="8714" max="8714" width="14.140625" style="3" customWidth="1"/>
    <col min="8715" max="8715" width="10.7109375" style="3" customWidth="1"/>
    <col min="8716" max="8962" width="9.140625" style="3"/>
    <col min="8963" max="8963" width="7.28515625" style="3" customWidth="1"/>
    <col min="8964" max="8964" width="12" style="3" customWidth="1"/>
    <col min="8965" max="8965" width="11.85546875" style="3" customWidth="1"/>
    <col min="8966" max="8966" width="64.28515625" style="3" customWidth="1"/>
    <col min="8967" max="8967" width="16.85546875" style="3" customWidth="1"/>
    <col min="8968" max="8968" width="17.7109375" style="3" customWidth="1"/>
    <col min="8969" max="8969" width="12.85546875" style="3" customWidth="1"/>
    <col min="8970" max="8970" width="14.140625" style="3" customWidth="1"/>
    <col min="8971" max="8971" width="10.7109375" style="3" customWidth="1"/>
    <col min="8972" max="9218" width="9.140625" style="3"/>
    <col min="9219" max="9219" width="7.28515625" style="3" customWidth="1"/>
    <col min="9220" max="9220" width="12" style="3" customWidth="1"/>
    <col min="9221" max="9221" width="11.85546875" style="3" customWidth="1"/>
    <col min="9222" max="9222" width="64.28515625" style="3" customWidth="1"/>
    <col min="9223" max="9223" width="16.85546875" style="3" customWidth="1"/>
    <col min="9224" max="9224" width="17.7109375" style="3" customWidth="1"/>
    <col min="9225" max="9225" width="12.85546875" style="3" customWidth="1"/>
    <col min="9226" max="9226" width="14.140625" style="3" customWidth="1"/>
    <col min="9227" max="9227" width="10.7109375" style="3" customWidth="1"/>
    <col min="9228" max="9474" width="9.140625" style="3"/>
    <col min="9475" max="9475" width="7.28515625" style="3" customWidth="1"/>
    <col min="9476" max="9476" width="12" style="3" customWidth="1"/>
    <col min="9477" max="9477" width="11.85546875" style="3" customWidth="1"/>
    <col min="9478" max="9478" width="64.28515625" style="3" customWidth="1"/>
    <col min="9479" max="9479" width="16.85546875" style="3" customWidth="1"/>
    <col min="9480" max="9480" width="17.7109375" style="3" customWidth="1"/>
    <col min="9481" max="9481" width="12.85546875" style="3" customWidth="1"/>
    <col min="9482" max="9482" width="14.140625" style="3" customWidth="1"/>
    <col min="9483" max="9483" width="10.7109375" style="3" customWidth="1"/>
    <col min="9484" max="9730" width="9.140625" style="3"/>
    <col min="9731" max="9731" width="7.28515625" style="3" customWidth="1"/>
    <col min="9732" max="9732" width="12" style="3" customWidth="1"/>
    <col min="9733" max="9733" width="11.85546875" style="3" customWidth="1"/>
    <col min="9734" max="9734" width="64.28515625" style="3" customWidth="1"/>
    <col min="9735" max="9735" width="16.85546875" style="3" customWidth="1"/>
    <col min="9736" max="9736" width="17.7109375" style="3" customWidth="1"/>
    <col min="9737" max="9737" width="12.85546875" style="3" customWidth="1"/>
    <col min="9738" max="9738" width="14.140625" style="3" customWidth="1"/>
    <col min="9739" max="9739" width="10.7109375" style="3" customWidth="1"/>
    <col min="9740" max="9986" width="9.140625" style="3"/>
    <col min="9987" max="9987" width="7.28515625" style="3" customWidth="1"/>
    <col min="9988" max="9988" width="12" style="3" customWidth="1"/>
    <col min="9989" max="9989" width="11.85546875" style="3" customWidth="1"/>
    <col min="9990" max="9990" width="64.28515625" style="3" customWidth="1"/>
    <col min="9991" max="9991" width="16.85546875" style="3" customWidth="1"/>
    <col min="9992" max="9992" width="17.7109375" style="3" customWidth="1"/>
    <col min="9993" max="9993" width="12.85546875" style="3" customWidth="1"/>
    <col min="9994" max="9994" width="14.140625" style="3" customWidth="1"/>
    <col min="9995" max="9995" width="10.7109375" style="3" customWidth="1"/>
    <col min="9996" max="10242" width="9.140625" style="3"/>
    <col min="10243" max="10243" width="7.28515625" style="3" customWidth="1"/>
    <col min="10244" max="10244" width="12" style="3" customWidth="1"/>
    <col min="10245" max="10245" width="11.85546875" style="3" customWidth="1"/>
    <col min="10246" max="10246" width="64.28515625" style="3" customWidth="1"/>
    <col min="10247" max="10247" width="16.85546875" style="3" customWidth="1"/>
    <col min="10248" max="10248" width="17.7109375" style="3" customWidth="1"/>
    <col min="10249" max="10249" width="12.85546875" style="3" customWidth="1"/>
    <col min="10250" max="10250" width="14.140625" style="3" customWidth="1"/>
    <col min="10251" max="10251" width="10.7109375" style="3" customWidth="1"/>
    <col min="10252" max="10498" width="9.140625" style="3"/>
    <col min="10499" max="10499" width="7.28515625" style="3" customWidth="1"/>
    <col min="10500" max="10500" width="12" style="3" customWidth="1"/>
    <col min="10501" max="10501" width="11.85546875" style="3" customWidth="1"/>
    <col min="10502" max="10502" width="64.28515625" style="3" customWidth="1"/>
    <col min="10503" max="10503" width="16.85546875" style="3" customWidth="1"/>
    <col min="10504" max="10504" width="17.7109375" style="3" customWidth="1"/>
    <col min="10505" max="10505" width="12.85546875" style="3" customWidth="1"/>
    <col min="10506" max="10506" width="14.140625" style="3" customWidth="1"/>
    <col min="10507" max="10507" width="10.7109375" style="3" customWidth="1"/>
    <col min="10508" max="10754" width="9.140625" style="3"/>
    <col min="10755" max="10755" width="7.28515625" style="3" customWidth="1"/>
    <col min="10756" max="10756" width="12" style="3" customWidth="1"/>
    <col min="10757" max="10757" width="11.85546875" style="3" customWidth="1"/>
    <col min="10758" max="10758" width="64.28515625" style="3" customWidth="1"/>
    <col min="10759" max="10759" width="16.85546875" style="3" customWidth="1"/>
    <col min="10760" max="10760" width="17.7109375" style="3" customWidth="1"/>
    <col min="10761" max="10761" width="12.85546875" style="3" customWidth="1"/>
    <col min="10762" max="10762" width="14.140625" style="3" customWidth="1"/>
    <col min="10763" max="10763" width="10.7109375" style="3" customWidth="1"/>
    <col min="10764" max="11010" width="9.140625" style="3"/>
    <col min="11011" max="11011" width="7.28515625" style="3" customWidth="1"/>
    <col min="11012" max="11012" width="12" style="3" customWidth="1"/>
    <col min="11013" max="11013" width="11.85546875" style="3" customWidth="1"/>
    <col min="11014" max="11014" width="64.28515625" style="3" customWidth="1"/>
    <col min="11015" max="11015" width="16.85546875" style="3" customWidth="1"/>
    <col min="11016" max="11016" width="17.7109375" style="3" customWidth="1"/>
    <col min="11017" max="11017" width="12.85546875" style="3" customWidth="1"/>
    <col min="11018" max="11018" width="14.140625" style="3" customWidth="1"/>
    <col min="11019" max="11019" width="10.7109375" style="3" customWidth="1"/>
    <col min="11020" max="11266" width="9.140625" style="3"/>
    <col min="11267" max="11267" width="7.28515625" style="3" customWidth="1"/>
    <col min="11268" max="11268" width="12" style="3" customWidth="1"/>
    <col min="11269" max="11269" width="11.85546875" style="3" customWidth="1"/>
    <col min="11270" max="11270" width="64.28515625" style="3" customWidth="1"/>
    <col min="11271" max="11271" width="16.85546875" style="3" customWidth="1"/>
    <col min="11272" max="11272" width="17.7109375" style="3" customWidth="1"/>
    <col min="11273" max="11273" width="12.85546875" style="3" customWidth="1"/>
    <col min="11274" max="11274" width="14.140625" style="3" customWidth="1"/>
    <col min="11275" max="11275" width="10.7109375" style="3" customWidth="1"/>
    <col min="11276" max="11522" width="9.140625" style="3"/>
    <col min="11523" max="11523" width="7.28515625" style="3" customWidth="1"/>
    <col min="11524" max="11524" width="12" style="3" customWidth="1"/>
    <col min="11525" max="11525" width="11.85546875" style="3" customWidth="1"/>
    <col min="11526" max="11526" width="64.28515625" style="3" customWidth="1"/>
    <col min="11527" max="11527" width="16.85546875" style="3" customWidth="1"/>
    <col min="11528" max="11528" width="17.7109375" style="3" customWidth="1"/>
    <col min="11529" max="11529" width="12.85546875" style="3" customWidth="1"/>
    <col min="11530" max="11530" width="14.140625" style="3" customWidth="1"/>
    <col min="11531" max="11531" width="10.7109375" style="3" customWidth="1"/>
    <col min="11532" max="11778" width="9.140625" style="3"/>
    <col min="11779" max="11779" width="7.28515625" style="3" customWidth="1"/>
    <col min="11780" max="11780" width="12" style="3" customWidth="1"/>
    <col min="11781" max="11781" width="11.85546875" style="3" customWidth="1"/>
    <col min="11782" max="11782" width="64.28515625" style="3" customWidth="1"/>
    <col min="11783" max="11783" width="16.85546875" style="3" customWidth="1"/>
    <col min="11784" max="11784" width="17.7109375" style="3" customWidth="1"/>
    <col min="11785" max="11785" width="12.85546875" style="3" customWidth="1"/>
    <col min="11786" max="11786" width="14.140625" style="3" customWidth="1"/>
    <col min="11787" max="11787" width="10.7109375" style="3" customWidth="1"/>
    <col min="11788" max="12034" width="9.140625" style="3"/>
    <col min="12035" max="12035" width="7.28515625" style="3" customWidth="1"/>
    <col min="12036" max="12036" width="12" style="3" customWidth="1"/>
    <col min="12037" max="12037" width="11.85546875" style="3" customWidth="1"/>
    <col min="12038" max="12038" width="64.28515625" style="3" customWidth="1"/>
    <col min="12039" max="12039" width="16.85546875" style="3" customWidth="1"/>
    <col min="12040" max="12040" width="17.7109375" style="3" customWidth="1"/>
    <col min="12041" max="12041" width="12.85546875" style="3" customWidth="1"/>
    <col min="12042" max="12042" width="14.140625" style="3" customWidth="1"/>
    <col min="12043" max="12043" width="10.7109375" style="3" customWidth="1"/>
    <col min="12044" max="12290" width="9.140625" style="3"/>
    <col min="12291" max="12291" width="7.28515625" style="3" customWidth="1"/>
    <col min="12292" max="12292" width="12" style="3" customWidth="1"/>
    <col min="12293" max="12293" width="11.85546875" style="3" customWidth="1"/>
    <col min="12294" max="12294" width="64.28515625" style="3" customWidth="1"/>
    <col min="12295" max="12295" width="16.85546875" style="3" customWidth="1"/>
    <col min="12296" max="12296" width="17.7109375" style="3" customWidth="1"/>
    <col min="12297" max="12297" width="12.85546875" style="3" customWidth="1"/>
    <col min="12298" max="12298" width="14.140625" style="3" customWidth="1"/>
    <col min="12299" max="12299" width="10.7109375" style="3" customWidth="1"/>
    <col min="12300" max="12546" width="9.140625" style="3"/>
    <col min="12547" max="12547" width="7.28515625" style="3" customWidth="1"/>
    <col min="12548" max="12548" width="12" style="3" customWidth="1"/>
    <col min="12549" max="12549" width="11.85546875" style="3" customWidth="1"/>
    <col min="12550" max="12550" width="64.28515625" style="3" customWidth="1"/>
    <col min="12551" max="12551" width="16.85546875" style="3" customWidth="1"/>
    <col min="12552" max="12552" width="17.7109375" style="3" customWidth="1"/>
    <col min="12553" max="12553" width="12.85546875" style="3" customWidth="1"/>
    <col min="12554" max="12554" width="14.140625" style="3" customWidth="1"/>
    <col min="12555" max="12555" width="10.7109375" style="3" customWidth="1"/>
    <col min="12556" max="12802" width="9.140625" style="3"/>
    <col min="12803" max="12803" width="7.28515625" style="3" customWidth="1"/>
    <col min="12804" max="12804" width="12" style="3" customWidth="1"/>
    <col min="12805" max="12805" width="11.85546875" style="3" customWidth="1"/>
    <col min="12806" max="12806" width="64.28515625" style="3" customWidth="1"/>
    <col min="12807" max="12807" width="16.85546875" style="3" customWidth="1"/>
    <col min="12808" max="12808" width="17.7109375" style="3" customWidth="1"/>
    <col min="12809" max="12809" width="12.85546875" style="3" customWidth="1"/>
    <col min="12810" max="12810" width="14.140625" style="3" customWidth="1"/>
    <col min="12811" max="12811" width="10.7109375" style="3" customWidth="1"/>
    <col min="12812" max="13058" width="9.140625" style="3"/>
    <col min="13059" max="13059" width="7.28515625" style="3" customWidth="1"/>
    <col min="13060" max="13060" width="12" style="3" customWidth="1"/>
    <col min="13061" max="13061" width="11.85546875" style="3" customWidth="1"/>
    <col min="13062" max="13062" width="64.28515625" style="3" customWidth="1"/>
    <col min="13063" max="13063" width="16.85546875" style="3" customWidth="1"/>
    <col min="13064" max="13064" width="17.7109375" style="3" customWidth="1"/>
    <col min="13065" max="13065" width="12.85546875" style="3" customWidth="1"/>
    <col min="13066" max="13066" width="14.140625" style="3" customWidth="1"/>
    <col min="13067" max="13067" width="10.7109375" style="3" customWidth="1"/>
    <col min="13068" max="13314" width="9.140625" style="3"/>
    <col min="13315" max="13315" width="7.28515625" style="3" customWidth="1"/>
    <col min="13316" max="13316" width="12" style="3" customWidth="1"/>
    <col min="13317" max="13317" width="11.85546875" style="3" customWidth="1"/>
    <col min="13318" max="13318" width="64.28515625" style="3" customWidth="1"/>
    <col min="13319" max="13319" width="16.85546875" style="3" customWidth="1"/>
    <col min="13320" max="13320" width="17.7109375" style="3" customWidth="1"/>
    <col min="13321" max="13321" width="12.85546875" style="3" customWidth="1"/>
    <col min="13322" max="13322" width="14.140625" style="3" customWidth="1"/>
    <col min="13323" max="13323" width="10.7109375" style="3" customWidth="1"/>
    <col min="13324" max="13570" width="9.140625" style="3"/>
    <col min="13571" max="13571" width="7.28515625" style="3" customWidth="1"/>
    <col min="13572" max="13572" width="12" style="3" customWidth="1"/>
    <col min="13573" max="13573" width="11.85546875" style="3" customWidth="1"/>
    <col min="13574" max="13574" width="64.28515625" style="3" customWidth="1"/>
    <col min="13575" max="13575" width="16.85546875" style="3" customWidth="1"/>
    <col min="13576" max="13576" width="17.7109375" style="3" customWidth="1"/>
    <col min="13577" max="13577" width="12.85546875" style="3" customWidth="1"/>
    <col min="13578" max="13578" width="14.140625" style="3" customWidth="1"/>
    <col min="13579" max="13579" width="10.7109375" style="3" customWidth="1"/>
    <col min="13580" max="13826" width="9.140625" style="3"/>
    <col min="13827" max="13827" width="7.28515625" style="3" customWidth="1"/>
    <col min="13828" max="13828" width="12" style="3" customWidth="1"/>
    <col min="13829" max="13829" width="11.85546875" style="3" customWidth="1"/>
    <col min="13830" max="13830" width="64.28515625" style="3" customWidth="1"/>
    <col min="13831" max="13831" width="16.85546875" style="3" customWidth="1"/>
    <col min="13832" max="13832" width="17.7109375" style="3" customWidth="1"/>
    <col min="13833" max="13833" width="12.85546875" style="3" customWidth="1"/>
    <col min="13834" max="13834" width="14.140625" style="3" customWidth="1"/>
    <col min="13835" max="13835" width="10.7109375" style="3" customWidth="1"/>
    <col min="13836" max="14082" width="9.140625" style="3"/>
    <col min="14083" max="14083" width="7.28515625" style="3" customWidth="1"/>
    <col min="14084" max="14084" width="12" style="3" customWidth="1"/>
    <col min="14085" max="14085" width="11.85546875" style="3" customWidth="1"/>
    <col min="14086" max="14086" width="64.28515625" style="3" customWidth="1"/>
    <col min="14087" max="14087" width="16.85546875" style="3" customWidth="1"/>
    <col min="14088" max="14088" width="17.7109375" style="3" customWidth="1"/>
    <col min="14089" max="14089" width="12.85546875" style="3" customWidth="1"/>
    <col min="14090" max="14090" width="14.140625" style="3" customWidth="1"/>
    <col min="14091" max="14091" width="10.7109375" style="3" customWidth="1"/>
    <col min="14092" max="14338" width="9.140625" style="3"/>
    <col min="14339" max="14339" width="7.28515625" style="3" customWidth="1"/>
    <col min="14340" max="14340" width="12" style="3" customWidth="1"/>
    <col min="14341" max="14341" width="11.85546875" style="3" customWidth="1"/>
    <col min="14342" max="14342" width="64.28515625" style="3" customWidth="1"/>
    <col min="14343" max="14343" width="16.85546875" style="3" customWidth="1"/>
    <col min="14344" max="14344" width="17.7109375" style="3" customWidth="1"/>
    <col min="14345" max="14345" width="12.85546875" style="3" customWidth="1"/>
    <col min="14346" max="14346" width="14.140625" style="3" customWidth="1"/>
    <col min="14347" max="14347" width="10.7109375" style="3" customWidth="1"/>
    <col min="14348" max="14594" width="9.140625" style="3"/>
    <col min="14595" max="14595" width="7.28515625" style="3" customWidth="1"/>
    <col min="14596" max="14596" width="12" style="3" customWidth="1"/>
    <col min="14597" max="14597" width="11.85546875" style="3" customWidth="1"/>
    <col min="14598" max="14598" width="64.28515625" style="3" customWidth="1"/>
    <col min="14599" max="14599" width="16.85546875" style="3" customWidth="1"/>
    <col min="14600" max="14600" width="17.7109375" style="3" customWidth="1"/>
    <col min="14601" max="14601" width="12.85546875" style="3" customWidth="1"/>
    <col min="14602" max="14602" width="14.140625" style="3" customWidth="1"/>
    <col min="14603" max="14603" width="10.7109375" style="3" customWidth="1"/>
    <col min="14604" max="14850" width="9.140625" style="3"/>
    <col min="14851" max="14851" width="7.28515625" style="3" customWidth="1"/>
    <col min="14852" max="14852" width="12" style="3" customWidth="1"/>
    <col min="14853" max="14853" width="11.85546875" style="3" customWidth="1"/>
    <col min="14854" max="14854" width="64.28515625" style="3" customWidth="1"/>
    <col min="14855" max="14855" width="16.85546875" style="3" customWidth="1"/>
    <col min="14856" max="14856" width="17.7109375" style="3" customWidth="1"/>
    <col min="14857" max="14857" width="12.85546875" style="3" customWidth="1"/>
    <col min="14858" max="14858" width="14.140625" style="3" customWidth="1"/>
    <col min="14859" max="14859" width="10.7109375" style="3" customWidth="1"/>
    <col min="14860" max="15106" width="9.140625" style="3"/>
    <col min="15107" max="15107" width="7.28515625" style="3" customWidth="1"/>
    <col min="15108" max="15108" width="12" style="3" customWidth="1"/>
    <col min="15109" max="15109" width="11.85546875" style="3" customWidth="1"/>
    <col min="15110" max="15110" width="64.28515625" style="3" customWidth="1"/>
    <col min="15111" max="15111" width="16.85546875" style="3" customWidth="1"/>
    <col min="15112" max="15112" width="17.7109375" style="3" customWidth="1"/>
    <col min="15113" max="15113" width="12.85546875" style="3" customWidth="1"/>
    <col min="15114" max="15114" width="14.140625" style="3" customWidth="1"/>
    <col min="15115" max="15115" width="10.7109375" style="3" customWidth="1"/>
    <col min="15116" max="15362" width="9.140625" style="3"/>
    <col min="15363" max="15363" width="7.28515625" style="3" customWidth="1"/>
    <col min="15364" max="15364" width="12" style="3" customWidth="1"/>
    <col min="15365" max="15365" width="11.85546875" style="3" customWidth="1"/>
    <col min="15366" max="15366" width="64.28515625" style="3" customWidth="1"/>
    <col min="15367" max="15367" width="16.85546875" style="3" customWidth="1"/>
    <col min="15368" max="15368" width="17.7109375" style="3" customWidth="1"/>
    <col min="15369" max="15369" width="12.85546875" style="3" customWidth="1"/>
    <col min="15370" max="15370" width="14.140625" style="3" customWidth="1"/>
    <col min="15371" max="15371" width="10.7109375" style="3" customWidth="1"/>
    <col min="15372" max="15618" width="9.140625" style="3"/>
    <col min="15619" max="15619" width="7.28515625" style="3" customWidth="1"/>
    <col min="15620" max="15620" width="12" style="3" customWidth="1"/>
    <col min="15621" max="15621" width="11.85546875" style="3" customWidth="1"/>
    <col min="15622" max="15622" width="64.28515625" style="3" customWidth="1"/>
    <col min="15623" max="15623" width="16.85546875" style="3" customWidth="1"/>
    <col min="15624" max="15624" width="17.7109375" style="3" customWidth="1"/>
    <col min="15625" max="15625" width="12.85546875" style="3" customWidth="1"/>
    <col min="15626" max="15626" width="14.140625" style="3" customWidth="1"/>
    <col min="15627" max="15627" width="10.7109375" style="3" customWidth="1"/>
    <col min="15628" max="15874" width="9.140625" style="3"/>
    <col min="15875" max="15875" width="7.28515625" style="3" customWidth="1"/>
    <col min="15876" max="15876" width="12" style="3" customWidth="1"/>
    <col min="15877" max="15877" width="11.85546875" style="3" customWidth="1"/>
    <col min="15878" max="15878" width="64.28515625" style="3" customWidth="1"/>
    <col min="15879" max="15879" width="16.85546875" style="3" customWidth="1"/>
    <col min="15880" max="15880" width="17.7109375" style="3" customWidth="1"/>
    <col min="15881" max="15881" width="12.85546875" style="3" customWidth="1"/>
    <col min="15882" max="15882" width="14.140625" style="3" customWidth="1"/>
    <col min="15883" max="15883" width="10.7109375" style="3" customWidth="1"/>
    <col min="15884" max="16130" width="9.140625" style="3"/>
    <col min="16131" max="16131" width="7.28515625" style="3" customWidth="1"/>
    <col min="16132" max="16132" width="12" style="3" customWidth="1"/>
    <col min="16133" max="16133" width="11.85546875" style="3" customWidth="1"/>
    <col min="16134" max="16134" width="64.28515625" style="3" customWidth="1"/>
    <col min="16135" max="16135" width="16.85546875" style="3" customWidth="1"/>
    <col min="16136" max="16136" width="17.7109375" style="3" customWidth="1"/>
    <col min="16137" max="16137" width="12.85546875" style="3" customWidth="1"/>
    <col min="16138" max="16138" width="14.140625" style="3" customWidth="1"/>
    <col min="16139" max="16139" width="10.7109375" style="3" customWidth="1"/>
    <col min="16140" max="16384" width="9.140625" style="3"/>
  </cols>
  <sheetData>
    <row r="1" spans="1:8">
      <c r="G1" s="55" t="s">
        <v>381</v>
      </c>
      <c r="H1" s="55"/>
    </row>
    <row r="2" spans="1:8">
      <c r="G2" s="55" t="s">
        <v>45</v>
      </c>
    </row>
    <row r="3" spans="1:8">
      <c r="G3" s="55" t="s">
        <v>1</v>
      </c>
    </row>
    <row r="5" spans="1:8" ht="57" customHeight="1">
      <c r="A5" s="315" t="s">
        <v>94</v>
      </c>
      <c r="B5" s="315"/>
      <c r="C5" s="315"/>
      <c r="D5" s="315"/>
      <c r="E5" s="315"/>
      <c r="F5" s="315"/>
      <c r="G5" s="315"/>
      <c r="H5" s="56"/>
    </row>
    <row r="7" spans="1:8">
      <c r="G7" s="55" t="s">
        <v>25</v>
      </c>
    </row>
    <row r="8" spans="1:8" s="6" customFormat="1" ht="51" customHeight="1">
      <c r="B8" s="316" t="s">
        <v>36</v>
      </c>
      <c r="C8" s="317"/>
      <c r="D8" s="284" t="s">
        <v>37</v>
      </c>
      <c r="E8" s="318" t="s">
        <v>101</v>
      </c>
      <c r="F8" s="319"/>
      <c r="G8" s="320"/>
    </row>
    <row r="9" spans="1:8" s="6" customFormat="1" ht="39.75" customHeight="1">
      <c r="B9" s="48" t="s">
        <v>39</v>
      </c>
      <c r="C9" s="48" t="s">
        <v>40</v>
      </c>
      <c r="D9" s="286"/>
      <c r="E9" s="48" t="s">
        <v>35</v>
      </c>
      <c r="F9" s="48" t="s">
        <v>32</v>
      </c>
      <c r="G9" s="48" t="s">
        <v>38</v>
      </c>
    </row>
    <row r="10" spans="1:8" s="6" customFormat="1">
      <c r="B10" s="29"/>
      <c r="C10" s="29"/>
      <c r="D10" s="30" t="s">
        <v>89</v>
      </c>
      <c r="E10" s="43">
        <f t="shared" ref="E10:G10" si="0">+E12</f>
        <v>1859860.2000000002</v>
      </c>
      <c r="F10" s="43">
        <f t="shared" si="0"/>
        <v>1987340.7999999996</v>
      </c>
      <c r="G10" s="43">
        <f t="shared" si="0"/>
        <v>1082469.1999999997</v>
      </c>
    </row>
    <row r="11" spans="1:8" s="6" customFormat="1">
      <c r="B11" s="29"/>
      <c r="C11" s="29"/>
      <c r="D11" s="30" t="s">
        <v>90</v>
      </c>
      <c r="E11" s="43"/>
      <c r="F11" s="43"/>
      <c r="G11" s="43"/>
    </row>
    <row r="12" spans="1:8" s="6" customFormat="1" ht="34.5">
      <c r="B12" s="30"/>
      <c r="C12" s="31"/>
      <c r="D12" s="31" t="s">
        <v>91</v>
      </c>
      <c r="E12" s="43">
        <f>E14+E17+E47+E56+E59+E62</f>
        <v>1859860.2000000002</v>
      </c>
      <c r="F12" s="43">
        <f t="shared" ref="F12:G12" si="1">F14+F17+F47+F56+F59+F62</f>
        <v>1987340.7999999996</v>
      </c>
      <c r="G12" s="43">
        <f t="shared" si="1"/>
        <v>1082469.1999999997</v>
      </c>
    </row>
    <row r="13" spans="1:8" s="6" customFormat="1">
      <c r="B13" s="30"/>
      <c r="C13" s="30"/>
      <c r="D13" s="30" t="s">
        <v>41</v>
      </c>
      <c r="E13" s="5"/>
      <c r="F13" s="5"/>
      <c r="G13" s="5"/>
    </row>
    <row r="14" spans="1:8" s="6" customFormat="1" ht="51.75">
      <c r="B14" s="32">
        <v>1040</v>
      </c>
      <c r="C14" s="32">
        <v>12003</v>
      </c>
      <c r="D14" s="374" t="s">
        <v>424</v>
      </c>
      <c r="E14" s="43">
        <f>E16</f>
        <v>-25000</v>
      </c>
      <c r="F14" s="43">
        <f t="shared" ref="F14:G14" si="2">F16</f>
        <v>-70000</v>
      </c>
      <c r="G14" s="43">
        <f t="shared" si="2"/>
        <v>0</v>
      </c>
    </row>
    <row r="15" spans="1:8" s="6" customFormat="1">
      <c r="B15" s="34"/>
      <c r="C15" s="34"/>
      <c r="D15" s="375" t="s">
        <v>72</v>
      </c>
      <c r="E15" s="5"/>
      <c r="F15" s="5"/>
      <c r="G15" s="5"/>
    </row>
    <row r="16" spans="1:8" ht="18.75" customHeight="1">
      <c r="B16" s="37"/>
      <c r="C16" s="37"/>
      <c r="D16" s="70" t="s">
        <v>26</v>
      </c>
      <c r="E16" s="5">
        <f>'3'!G173</f>
        <v>-25000</v>
      </c>
      <c r="F16" s="5">
        <f>'3'!H173</f>
        <v>-70000</v>
      </c>
      <c r="G16" s="5">
        <f>'3'!I173</f>
        <v>0</v>
      </c>
      <c r="H16" s="57"/>
    </row>
    <row r="17" spans="2:8" s="6" customFormat="1" ht="34.5">
      <c r="B17" s="32">
        <v>1049</v>
      </c>
      <c r="C17" s="32">
        <v>21001</v>
      </c>
      <c r="D17" s="33" t="s">
        <v>92</v>
      </c>
      <c r="E17" s="43">
        <f t="shared" ref="E17:G17" si="3">+E19+E20</f>
        <v>3160970.5</v>
      </c>
      <c r="F17" s="43">
        <f t="shared" si="3"/>
        <v>2551628.0999999996</v>
      </c>
      <c r="G17" s="43">
        <f t="shared" si="3"/>
        <v>1082469.1999999997</v>
      </c>
    </row>
    <row r="18" spans="2:8" s="6" customFormat="1">
      <c r="B18" s="34"/>
      <c r="C18" s="34"/>
      <c r="D18" s="35" t="s">
        <v>72</v>
      </c>
      <c r="E18" s="5"/>
      <c r="F18" s="5"/>
      <c r="G18" s="5"/>
    </row>
    <row r="19" spans="2:8" ht="18.75" customHeight="1">
      <c r="B19" s="37"/>
      <c r="C19" s="37"/>
      <c r="D19" s="30" t="s">
        <v>26</v>
      </c>
      <c r="E19" s="5">
        <f>'3'!G59</f>
        <v>0</v>
      </c>
      <c r="F19" s="5">
        <f>'3'!H59</f>
        <v>0</v>
      </c>
      <c r="G19" s="5">
        <f>'3'!I59</f>
        <v>-2950703</v>
      </c>
      <c r="H19" s="57"/>
    </row>
    <row r="20" spans="2:8" s="6" customFormat="1" ht="34.5">
      <c r="B20" s="36"/>
      <c r="C20" s="36"/>
      <c r="D20" s="30" t="s">
        <v>42</v>
      </c>
      <c r="E20" s="5">
        <f>+E22+E31+E36</f>
        <v>3160970.5</v>
      </c>
      <c r="F20" s="5">
        <f>+F22+F31+F36</f>
        <v>2551628.0999999996</v>
      </c>
      <c r="G20" s="5">
        <f>+G22+G31+G36</f>
        <v>4033172.1999999997</v>
      </c>
      <c r="H20" s="58"/>
    </row>
    <row r="21" spans="2:8" ht="20.25" customHeight="1">
      <c r="B21" s="37"/>
      <c r="C21" s="37"/>
      <c r="D21" s="35" t="s">
        <v>95</v>
      </c>
      <c r="E21" s="5"/>
      <c r="F21" s="5"/>
      <c r="G21" s="5"/>
    </row>
    <row r="22" spans="2:8" ht="31.5" customHeight="1">
      <c r="B22" s="24"/>
      <c r="C22" s="73" t="s">
        <v>96</v>
      </c>
      <c r="D22" s="74" t="s">
        <v>97</v>
      </c>
      <c r="E22" s="43">
        <f>SUM(E23:E30)</f>
        <v>798558.2</v>
      </c>
      <c r="F22" s="43">
        <f>SUM(F23:F30)</f>
        <v>1368421.7999999998</v>
      </c>
      <c r="G22" s="43">
        <f>SUM(G23:G30)</f>
        <v>2225377.1</v>
      </c>
    </row>
    <row r="23" spans="2:8" ht="34.5">
      <c r="B23" s="24"/>
      <c r="C23" s="73"/>
      <c r="D23" s="4" t="s">
        <v>132</v>
      </c>
      <c r="E23" s="5">
        <v>250000</v>
      </c>
      <c r="F23" s="5">
        <v>0</v>
      </c>
      <c r="G23" s="5">
        <v>0</v>
      </c>
    </row>
    <row r="24" spans="2:8" ht="51.75">
      <c r="B24" s="24"/>
      <c r="C24" s="73"/>
      <c r="D24" s="4" t="s">
        <v>133</v>
      </c>
      <c r="E24" s="5">
        <v>300000</v>
      </c>
      <c r="F24" s="5">
        <v>0</v>
      </c>
      <c r="G24" s="5">
        <v>0</v>
      </c>
    </row>
    <row r="25" spans="2:8" ht="51.75">
      <c r="B25" s="24"/>
      <c r="C25" s="73"/>
      <c r="D25" s="4" t="s">
        <v>134</v>
      </c>
      <c r="E25" s="5">
        <v>248558.2</v>
      </c>
      <c r="F25" s="5"/>
      <c r="G25" s="5">
        <v>0</v>
      </c>
    </row>
    <row r="26" spans="2:8" ht="51.75">
      <c r="B26" s="24"/>
      <c r="C26" s="73"/>
      <c r="D26" s="4" t="s">
        <v>135</v>
      </c>
      <c r="E26" s="5">
        <v>0</v>
      </c>
      <c r="F26" s="5">
        <v>146937.70000000001</v>
      </c>
      <c r="G26" s="5">
        <v>146937.70000000001</v>
      </c>
    </row>
    <row r="27" spans="2:8" ht="69">
      <c r="B27" s="24"/>
      <c r="C27" s="73"/>
      <c r="D27" s="4" t="s">
        <v>136</v>
      </c>
      <c r="E27" s="5">
        <v>0</v>
      </c>
      <c r="F27" s="5">
        <v>191730</v>
      </c>
      <c r="G27" s="5">
        <v>264627.59999999998</v>
      </c>
    </row>
    <row r="28" spans="2:8" ht="86.25">
      <c r="B28" s="24"/>
      <c r="C28" s="73"/>
      <c r="D28" s="4" t="s">
        <v>137</v>
      </c>
      <c r="E28" s="5">
        <v>0</v>
      </c>
      <c r="F28" s="5">
        <v>400000</v>
      </c>
      <c r="G28" s="5">
        <v>758115.2</v>
      </c>
    </row>
    <row r="29" spans="2:8" ht="51.75">
      <c r="B29" s="24"/>
      <c r="C29" s="73"/>
      <c r="D29" s="4" t="s">
        <v>138</v>
      </c>
      <c r="E29" s="5">
        <v>0</v>
      </c>
      <c r="F29" s="5">
        <v>47760.9</v>
      </c>
      <c r="G29" s="5">
        <v>106082</v>
      </c>
    </row>
    <row r="30" spans="2:8" ht="51.75">
      <c r="B30" s="24"/>
      <c r="C30" s="73"/>
      <c r="D30" s="4" t="s">
        <v>139</v>
      </c>
      <c r="E30" s="5">
        <v>0</v>
      </c>
      <c r="F30" s="5">
        <v>581993.19999999995</v>
      </c>
      <c r="G30" s="5">
        <v>949614.6</v>
      </c>
    </row>
    <row r="31" spans="2:8" ht="34.5">
      <c r="B31" s="30"/>
      <c r="C31" s="38" t="s">
        <v>98</v>
      </c>
      <c r="D31" s="39" t="s">
        <v>99</v>
      </c>
      <c r="E31" s="43">
        <f>SUM(E32:E35)</f>
        <v>450000</v>
      </c>
      <c r="F31" s="43">
        <f>SUM(F32:F35)</f>
        <v>644670.69999999995</v>
      </c>
      <c r="G31" s="43">
        <f>SUM(G32:G35)</f>
        <v>922001.2</v>
      </c>
    </row>
    <row r="32" spans="2:8" ht="51.75">
      <c r="B32" s="30"/>
      <c r="C32" s="59"/>
      <c r="D32" s="54" t="s">
        <v>140</v>
      </c>
      <c r="E32" s="5">
        <v>0</v>
      </c>
      <c r="F32" s="5">
        <v>95570.7</v>
      </c>
      <c r="G32" s="5">
        <v>95570.7</v>
      </c>
    </row>
    <row r="33" spans="2:7" ht="51.75">
      <c r="B33" s="24"/>
      <c r="C33" s="76"/>
      <c r="D33" s="4" t="s">
        <v>141</v>
      </c>
      <c r="E33" s="5">
        <v>0</v>
      </c>
      <c r="F33" s="5">
        <v>500000</v>
      </c>
      <c r="G33" s="5">
        <v>776808.9</v>
      </c>
    </row>
    <row r="34" spans="2:7" ht="51.75">
      <c r="B34" s="30"/>
      <c r="C34" s="59"/>
      <c r="D34" s="54" t="s">
        <v>142</v>
      </c>
      <c r="E34" s="5">
        <v>300000</v>
      </c>
      <c r="F34" s="5">
        <v>0</v>
      </c>
      <c r="G34" s="5">
        <v>0</v>
      </c>
    </row>
    <row r="35" spans="2:7" ht="51.75">
      <c r="B35" s="30"/>
      <c r="C35" s="59"/>
      <c r="D35" s="54" t="s">
        <v>143</v>
      </c>
      <c r="E35" s="5">
        <v>150000</v>
      </c>
      <c r="F35" s="5">
        <v>49100</v>
      </c>
      <c r="G35" s="5">
        <v>49621.599999999999</v>
      </c>
    </row>
    <row r="36" spans="2:7" ht="34.5">
      <c r="B36" s="30"/>
      <c r="C36" s="60">
        <v>3</v>
      </c>
      <c r="D36" s="39" t="s">
        <v>100</v>
      </c>
      <c r="E36" s="43">
        <f>SUM(E37:E46)</f>
        <v>1912412.3</v>
      </c>
      <c r="F36" s="43">
        <f>SUM(F37:F46)</f>
        <v>538535.6</v>
      </c>
      <c r="G36" s="43">
        <f>SUM(G37:G46)</f>
        <v>885793.9</v>
      </c>
    </row>
    <row r="37" spans="2:7" ht="34.5">
      <c r="B37" s="30"/>
      <c r="C37" s="60"/>
      <c r="D37" s="54" t="s">
        <v>144</v>
      </c>
      <c r="E37" s="5">
        <v>300000</v>
      </c>
      <c r="F37" s="5">
        <v>0</v>
      </c>
      <c r="G37" s="5">
        <v>0</v>
      </c>
    </row>
    <row r="38" spans="2:7" ht="51.75">
      <c r="B38" s="30"/>
      <c r="C38" s="60"/>
      <c r="D38" s="54" t="s">
        <v>145</v>
      </c>
      <c r="E38" s="5">
        <v>122000</v>
      </c>
      <c r="F38" s="5">
        <v>0</v>
      </c>
      <c r="G38" s="5">
        <v>0</v>
      </c>
    </row>
    <row r="39" spans="2:7" ht="34.5">
      <c r="B39" s="30"/>
      <c r="C39" s="60"/>
      <c r="D39" s="54" t="s">
        <v>146</v>
      </c>
      <c r="E39" s="5">
        <v>150000</v>
      </c>
      <c r="F39" s="5">
        <v>0</v>
      </c>
      <c r="G39" s="5">
        <v>0</v>
      </c>
    </row>
    <row r="40" spans="2:7" ht="34.5">
      <c r="B40" s="30"/>
      <c r="C40" s="60"/>
      <c r="D40" s="54" t="s">
        <v>147</v>
      </c>
      <c r="E40" s="5">
        <v>0</v>
      </c>
      <c r="F40" s="5">
        <v>500000</v>
      </c>
      <c r="G40" s="5">
        <v>847258.3</v>
      </c>
    </row>
    <row r="41" spans="2:7" ht="34.5">
      <c r="B41" s="30"/>
      <c r="C41" s="60"/>
      <c r="D41" s="54" t="s">
        <v>148</v>
      </c>
      <c r="E41" s="5">
        <v>0</v>
      </c>
      <c r="F41" s="5">
        <v>38535.599999999999</v>
      </c>
      <c r="G41" s="5">
        <v>38535.599999999999</v>
      </c>
    </row>
    <row r="42" spans="2:7" ht="23.25" customHeight="1">
      <c r="B42" s="30"/>
      <c r="C42" s="60"/>
      <c r="D42" s="54" t="s">
        <v>149</v>
      </c>
      <c r="E42" s="5">
        <v>350000</v>
      </c>
      <c r="F42" s="5">
        <v>0</v>
      </c>
      <c r="G42" s="5">
        <v>0</v>
      </c>
    </row>
    <row r="43" spans="2:7" ht="25.5" customHeight="1">
      <c r="B43" s="30"/>
      <c r="C43" s="60"/>
      <c r="D43" s="54" t="s">
        <v>150</v>
      </c>
      <c r="E43" s="5">
        <v>285000</v>
      </c>
      <c r="F43" s="5">
        <v>0</v>
      </c>
      <c r="G43" s="5">
        <v>0</v>
      </c>
    </row>
    <row r="44" spans="2:7" ht="34.5">
      <c r="B44" s="30"/>
      <c r="C44" s="60"/>
      <c r="D44" s="54" t="s">
        <v>151</v>
      </c>
      <c r="E44" s="5">
        <v>250000</v>
      </c>
      <c r="F44" s="5">
        <v>0</v>
      </c>
      <c r="G44" s="5">
        <v>0</v>
      </c>
    </row>
    <row r="45" spans="2:7" ht="34.5">
      <c r="B45" s="30"/>
      <c r="C45" s="60"/>
      <c r="D45" s="54" t="s">
        <v>152</v>
      </c>
      <c r="E45" s="5">
        <v>250000</v>
      </c>
      <c r="F45" s="5">
        <v>0</v>
      </c>
      <c r="G45" s="5">
        <v>0</v>
      </c>
    </row>
    <row r="46" spans="2:7" ht="34.5">
      <c r="B46" s="30"/>
      <c r="C46" s="60"/>
      <c r="D46" s="54" t="s">
        <v>153</v>
      </c>
      <c r="E46" s="5">
        <v>205412.3</v>
      </c>
      <c r="F46" s="5">
        <v>0</v>
      </c>
      <c r="G46" s="5">
        <v>0</v>
      </c>
    </row>
    <row r="47" spans="2:7" ht="21" customHeight="1">
      <c r="B47" s="39">
        <v>1049</v>
      </c>
      <c r="C47" s="39">
        <v>21002</v>
      </c>
      <c r="D47" s="40" t="s">
        <v>93</v>
      </c>
      <c r="E47" s="43">
        <f t="shared" ref="E47:G47" si="4">+E49+E50</f>
        <v>0</v>
      </c>
      <c r="F47" s="43">
        <f t="shared" si="4"/>
        <v>0</v>
      </c>
      <c r="G47" s="43">
        <f t="shared" si="4"/>
        <v>0</v>
      </c>
    </row>
    <row r="48" spans="2:7" ht="21.75" customHeight="1">
      <c r="B48" s="39"/>
      <c r="C48" s="39"/>
      <c r="D48" s="41" t="s">
        <v>72</v>
      </c>
      <c r="E48" s="5"/>
      <c r="F48" s="5"/>
      <c r="G48" s="5"/>
    </row>
    <row r="49" spans="2:9" ht="23.25" customHeight="1">
      <c r="B49" s="37"/>
      <c r="C49" s="37"/>
      <c r="D49" s="30" t="s">
        <v>26</v>
      </c>
      <c r="E49" s="5">
        <f>-E50</f>
        <v>0</v>
      </c>
      <c r="F49" s="5">
        <f t="shared" ref="F49:G49" si="5">-F50</f>
        <v>-136154.79999999999</v>
      </c>
      <c r="G49" s="5">
        <f t="shared" si="5"/>
        <v>-261269.6</v>
      </c>
    </row>
    <row r="50" spans="2:9" ht="34.5">
      <c r="B50" s="37"/>
      <c r="C50" s="37"/>
      <c r="D50" s="30" t="s">
        <v>42</v>
      </c>
      <c r="E50" s="5">
        <f>SUM(E52:E55)</f>
        <v>0</v>
      </c>
      <c r="F50" s="5">
        <f>SUM(F52:F55)</f>
        <v>136154.79999999999</v>
      </c>
      <c r="G50" s="5">
        <f>SUM(G52:G55)</f>
        <v>261269.6</v>
      </c>
    </row>
    <row r="51" spans="2:9" ht="22.5" customHeight="1">
      <c r="B51" s="37"/>
      <c r="C51" s="37"/>
      <c r="D51" s="35" t="s">
        <v>95</v>
      </c>
      <c r="E51" s="5"/>
      <c r="F51" s="5"/>
      <c r="G51" s="5"/>
    </row>
    <row r="52" spans="2:9" ht="34.5">
      <c r="B52" s="30"/>
      <c r="C52" s="30"/>
      <c r="D52" s="42" t="s">
        <v>154</v>
      </c>
      <c r="E52" s="5">
        <v>0</v>
      </c>
      <c r="F52" s="5">
        <v>125114.8</v>
      </c>
      <c r="G52" s="5">
        <v>250229.6</v>
      </c>
    </row>
    <row r="53" spans="2:9" ht="69">
      <c r="B53" s="30"/>
      <c r="C53" s="30"/>
      <c r="D53" s="42" t="s">
        <v>155</v>
      </c>
      <c r="E53" s="5">
        <v>0</v>
      </c>
      <c r="F53" s="5">
        <v>2412</v>
      </c>
      <c r="G53" s="5">
        <v>2412</v>
      </c>
    </row>
    <row r="54" spans="2:9" ht="51.75">
      <c r="B54" s="30"/>
      <c r="C54" s="30"/>
      <c r="D54" s="42" t="s">
        <v>156</v>
      </c>
      <c r="E54" s="5">
        <v>0</v>
      </c>
      <c r="F54" s="5">
        <v>4992</v>
      </c>
      <c r="G54" s="5">
        <v>4992</v>
      </c>
    </row>
    <row r="55" spans="2:9" ht="51.75">
      <c r="B55" s="30"/>
      <c r="C55" s="30"/>
      <c r="D55" s="42" t="s">
        <v>157</v>
      </c>
      <c r="E55" s="5">
        <v>0</v>
      </c>
      <c r="F55" s="5">
        <v>3636</v>
      </c>
      <c r="G55" s="5">
        <v>3636</v>
      </c>
    </row>
    <row r="56" spans="2:9" s="6" customFormat="1" ht="51.75">
      <c r="B56" s="32">
        <v>1049</v>
      </c>
      <c r="C56" s="32">
        <v>21019</v>
      </c>
      <c r="D56" s="374" t="s">
        <v>422</v>
      </c>
      <c r="E56" s="43">
        <f>E58</f>
        <v>-270000</v>
      </c>
      <c r="F56" s="43">
        <f t="shared" ref="F56:G56" si="6">F58</f>
        <v>0</v>
      </c>
      <c r="G56" s="43">
        <f t="shared" si="6"/>
        <v>0</v>
      </c>
    </row>
    <row r="57" spans="2:9" s="6" customFormat="1">
      <c r="B57" s="34"/>
      <c r="C57" s="34"/>
      <c r="D57" s="274" t="s">
        <v>72</v>
      </c>
      <c r="E57" s="5"/>
      <c r="F57" s="5"/>
      <c r="G57" s="5"/>
    </row>
    <row r="58" spans="2:9" s="6" customFormat="1" ht="34.5">
      <c r="B58" s="36"/>
      <c r="C58" s="36"/>
      <c r="D58" s="376" t="s">
        <v>281</v>
      </c>
      <c r="E58" s="5">
        <f>'3'!G87</f>
        <v>-270000</v>
      </c>
      <c r="F58" s="5">
        <f>'3'!H87</f>
        <v>0</v>
      </c>
      <c r="G58" s="5">
        <f>'3'!I87</f>
        <v>0</v>
      </c>
      <c r="H58" s="58"/>
    </row>
    <row r="59" spans="2:9" s="6" customFormat="1" ht="45" customHeight="1">
      <c r="B59" s="32">
        <v>1049</v>
      </c>
      <c r="C59" s="32">
        <v>31002</v>
      </c>
      <c r="D59" s="374" t="s">
        <v>423</v>
      </c>
      <c r="E59" s="43">
        <f>E61</f>
        <v>-4500</v>
      </c>
      <c r="F59" s="43">
        <f t="shared" ref="F59:G59" si="7">F61</f>
        <v>0</v>
      </c>
      <c r="G59" s="43">
        <f t="shared" si="7"/>
        <v>0</v>
      </c>
    </row>
    <row r="60" spans="2:9" s="6" customFormat="1">
      <c r="B60" s="34"/>
      <c r="C60" s="34"/>
      <c r="D60" s="274" t="s">
        <v>72</v>
      </c>
      <c r="E60" s="5"/>
      <c r="F60" s="5"/>
      <c r="G60" s="5"/>
    </row>
    <row r="61" spans="2:9" s="6" customFormat="1" ht="34.5">
      <c r="B61" s="36"/>
      <c r="C61" s="36"/>
      <c r="D61" s="376" t="s">
        <v>281</v>
      </c>
      <c r="E61" s="5">
        <f>'3'!G96</f>
        <v>-4500</v>
      </c>
      <c r="F61" s="5">
        <f>'3'!H96</f>
        <v>0</v>
      </c>
      <c r="G61" s="5">
        <f>'3'!I96</f>
        <v>0</v>
      </c>
      <c r="H61" s="58"/>
    </row>
    <row r="62" spans="2:9" ht="34.5" customHeight="1">
      <c r="B62" s="39">
        <v>1072</v>
      </c>
      <c r="C62" s="39">
        <v>31010</v>
      </c>
      <c r="D62" s="132" t="s">
        <v>280</v>
      </c>
      <c r="E62" s="43">
        <f>E64</f>
        <v>-1001610.2999999999</v>
      </c>
      <c r="F62" s="43">
        <f t="shared" ref="F62" si="8">F64</f>
        <v>-494287.3</v>
      </c>
      <c r="G62" s="133">
        <f>G64</f>
        <v>0</v>
      </c>
      <c r="H62" s="130"/>
      <c r="I62" s="130"/>
    </row>
    <row r="63" spans="2:9" ht="21.75" customHeight="1">
      <c r="B63" s="39"/>
      <c r="C63" s="39"/>
      <c r="D63" s="41" t="s">
        <v>72</v>
      </c>
      <c r="E63" s="5"/>
      <c r="F63" s="5"/>
      <c r="G63" s="129"/>
    </row>
    <row r="64" spans="2:9" ht="34.5">
      <c r="B64" s="37"/>
      <c r="C64" s="37"/>
      <c r="D64" s="66" t="s">
        <v>281</v>
      </c>
      <c r="E64" s="5">
        <f>SUM(E65:E91)</f>
        <v>-1001610.2999999999</v>
      </c>
      <c r="F64" s="5">
        <f t="shared" ref="F64" si="9">SUM(F65:F91)</f>
        <v>-494287.3</v>
      </c>
      <c r="G64" s="129">
        <f>SUM(G65:G91)</f>
        <v>0</v>
      </c>
    </row>
    <row r="65" spans="2:7" ht="22.5" customHeight="1">
      <c r="B65" s="37"/>
      <c r="C65" s="37"/>
      <c r="D65" s="35" t="s">
        <v>95</v>
      </c>
      <c r="E65" s="5"/>
      <c r="F65" s="5"/>
      <c r="G65" s="5"/>
    </row>
    <row r="66" spans="2:7" ht="34.5">
      <c r="B66" s="30"/>
      <c r="C66" s="30"/>
      <c r="D66" s="134" t="s">
        <v>282</v>
      </c>
      <c r="E66" s="124">
        <v>-81760</v>
      </c>
      <c r="F66" s="125">
        <v>0</v>
      </c>
      <c r="G66" s="126">
        <v>50000</v>
      </c>
    </row>
    <row r="67" spans="2:7" ht="51.75">
      <c r="B67" s="30"/>
      <c r="C67" s="30"/>
      <c r="D67" s="70" t="s">
        <v>283</v>
      </c>
      <c r="E67" s="124">
        <v>-114654.5</v>
      </c>
      <c r="F67" s="125">
        <v>-100000</v>
      </c>
      <c r="G67" s="126">
        <v>0</v>
      </c>
    </row>
    <row r="68" spans="2:7" ht="34.5">
      <c r="B68" s="30"/>
      <c r="C68" s="30"/>
      <c r="D68" s="70" t="s">
        <v>284</v>
      </c>
      <c r="E68" s="127">
        <v>-7083.7</v>
      </c>
      <c r="F68" s="127">
        <v>-7083.7</v>
      </c>
      <c r="G68" s="127">
        <v>-7083.7</v>
      </c>
    </row>
    <row r="69" spans="2:7" ht="34.5">
      <c r="B69" s="30"/>
      <c r="C69" s="30"/>
      <c r="D69" s="70" t="s">
        <v>285</v>
      </c>
      <c r="E69" s="127">
        <v>14158</v>
      </c>
      <c r="F69" s="127">
        <v>14158</v>
      </c>
      <c r="G69" s="127">
        <v>14158</v>
      </c>
    </row>
    <row r="70" spans="2:7" ht="34.5">
      <c r="B70" s="30"/>
      <c r="C70" s="30"/>
      <c r="D70" s="70" t="s">
        <v>286</v>
      </c>
      <c r="E70" s="126">
        <v>13554.6</v>
      </c>
      <c r="F70" s="126">
        <v>13554.6</v>
      </c>
      <c r="G70" s="126">
        <v>13554.6</v>
      </c>
    </row>
    <row r="71" spans="2:7" ht="34.5">
      <c r="B71" s="30"/>
      <c r="C71" s="30"/>
      <c r="D71" s="134" t="s">
        <v>287</v>
      </c>
      <c r="E71" s="124">
        <v>-52116.5</v>
      </c>
      <c r="F71" s="125">
        <v>0</v>
      </c>
      <c r="G71" s="126">
        <v>0</v>
      </c>
    </row>
    <row r="72" spans="2:7" ht="34.5">
      <c r="B72" s="30"/>
      <c r="C72" s="30"/>
      <c r="D72" s="70" t="s">
        <v>288</v>
      </c>
      <c r="E72" s="124">
        <v>-56381.5</v>
      </c>
      <c r="F72" s="125">
        <v>26138.5</v>
      </c>
      <c r="G72" s="126">
        <v>0</v>
      </c>
    </row>
    <row r="73" spans="2:7" ht="34.5">
      <c r="B73" s="30"/>
      <c r="C73" s="30"/>
      <c r="D73" s="70" t="s">
        <v>289</v>
      </c>
      <c r="E73" s="127">
        <v>8008.3</v>
      </c>
      <c r="F73" s="127">
        <v>8008.3</v>
      </c>
      <c r="G73" s="127">
        <v>8008.3</v>
      </c>
    </row>
    <row r="74" spans="2:7" ht="34.5">
      <c r="B74" s="30"/>
      <c r="C74" s="30"/>
      <c r="D74" s="70" t="s">
        <v>290</v>
      </c>
      <c r="E74" s="124">
        <v>-16728</v>
      </c>
      <c r="F74" s="126">
        <v>-13000</v>
      </c>
      <c r="G74" s="126">
        <v>0</v>
      </c>
    </row>
    <row r="75" spans="2:7" ht="34.5">
      <c r="B75" s="30"/>
      <c r="C75" s="30"/>
      <c r="D75" s="70" t="s">
        <v>291</v>
      </c>
      <c r="E75" s="124">
        <v>0</v>
      </c>
      <c r="F75" s="125">
        <v>0</v>
      </c>
      <c r="G75" s="126">
        <v>0</v>
      </c>
    </row>
    <row r="76" spans="2:7" ht="69">
      <c r="B76" s="30"/>
      <c r="C76" s="30"/>
      <c r="D76" s="70" t="s">
        <v>292</v>
      </c>
      <c r="E76" s="128">
        <v>12000</v>
      </c>
      <c r="F76" s="128">
        <v>12000</v>
      </c>
      <c r="G76" s="128">
        <v>12000</v>
      </c>
    </row>
    <row r="77" spans="2:7" ht="34.5">
      <c r="B77" s="30"/>
      <c r="C77" s="30"/>
      <c r="D77" s="70" t="s">
        <v>293</v>
      </c>
      <c r="E77" s="124">
        <v>-15000</v>
      </c>
      <c r="F77" s="125">
        <v>-26174.799999999999</v>
      </c>
      <c r="G77" s="126">
        <v>4682.1000000000004</v>
      </c>
    </row>
    <row r="78" spans="2:7" ht="34.5">
      <c r="B78" s="30"/>
      <c r="C78" s="30"/>
      <c r="D78" s="70" t="s">
        <v>294</v>
      </c>
      <c r="E78" s="124">
        <v>-33000</v>
      </c>
      <c r="F78" s="126">
        <v>7.2</v>
      </c>
      <c r="G78" s="126">
        <v>7.2</v>
      </c>
    </row>
    <row r="79" spans="2:7" ht="34.5">
      <c r="B79" s="30"/>
      <c r="C79" s="30"/>
      <c r="D79" s="70" t="s">
        <v>295</v>
      </c>
      <c r="E79" s="124">
        <v>-19000</v>
      </c>
      <c r="F79" s="126">
        <v>5350</v>
      </c>
      <c r="G79" s="126">
        <v>5350</v>
      </c>
    </row>
    <row r="80" spans="2:7" ht="34.5">
      <c r="B80" s="30"/>
      <c r="C80" s="30"/>
      <c r="D80" s="70" t="s">
        <v>296</v>
      </c>
      <c r="E80" s="124">
        <v>-11430.2</v>
      </c>
      <c r="F80" s="126">
        <v>10311.299999999999</v>
      </c>
      <c r="G80" s="126">
        <v>10311.299999999999</v>
      </c>
    </row>
    <row r="81" spans="2:7" ht="34.5">
      <c r="B81" s="30"/>
      <c r="C81" s="30"/>
      <c r="D81" s="70" t="s">
        <v>297</v>
      </c>
      <c r="E81" s="124">
        <v>0</v>
      </c>
      <c r="F81" s="125">
        <v>0</v>
      </c>
      <c r="G81" s="126">
        <v>38589.699999999997</v>
      </c>
    </row>
    <row r="82" spans="2:7" ht="51.75">
      <c r="B82" s="30"/>
      <c r="C82" s="30"/>
      <c r="D82" s="70" t="s">
        <v>298</v>
      </c>
      <c r="E82" s="124">
        <v>-91332</v>
      </c>
      <c r="F82" s="125">
        <v>-71036</v>
      </c>
      <c r="G82" s="126">
        <v>27921</v>
      </c>
    </row>
    <row r="83" spans="2:7" ht="34.5">
      <c r="B83" s="30"/>
      <c r="C83" s="30"/>
      <c r="D83" s="70" t="s">
        <v>299</v>
      </c>
      <c r="E83" s="124">
        <v>-30000</v>
      </c>
      <c r="F83" s="125">
        <v>0</v>
      </c>
      <c r="G83" s="126">
        <v>15753</v>
      </c>
    </row>
    <row r="84" spans="2:7" ht="34.5">
      <c r="B84" s="30"/>
      <c r="C84" s="30"/>
      <c r="D84" s="70" t="s">
        <v>300</v>
      </c>
      <c r="E84" s="124">
        <v>-22308.5</v>
      </c>
      <c r="F84" s="126">
        <v>0</v>
      </c>
      <c r="G84" s="126">
        <v>0</v>
      </c>
    </row>
    <row r="85" spans="2:7" ht="34.5">
      <c r="B85" s="30"/>
      <c r="C85" s="30"/>
      <c r="D85" s="135" t="s">
        <v>301</v>
      </c>
      <c r="E85" s="124">
        <v>-6857.1</v>
      </c>
      <c r="F85" s="124">
        <v>-6857.1</v>
      </c>
      <c r="G85" s="124">
        <v>-6857.1</v>
      </c>
    </row>
    <row r="86" spans="2:7" ht="34.5">
      <c r="B86" s="30"/>
      <c r="C86" s="30"/>
      <c r="D86" s="70" t="s">
        <v>302</v>
      </c>
      <c r="E86" s="124">
        <v>-28231.5</v>
      </c>
      <c r="F86" s="126">
        <v>0</v>
      </c>
      <c r="G86" s="126">
        <v>0</v>
      </c>
    </row>
    <row r="87" spans="2:7" ht="34.5">
      <c r="B87" s="30"/>
      <c r="C87" s="30"/>
      <c r="D87" s="70" t="s">
        <v>303</v>
      </c>
      <c r="E87" s="124">
        <v>-68500</v>
      </c>
      <c r="F87" s="125">
        <v>-32890.199999999997</v>
      </c>
      <c r="G87" s="126">
        <v>0</v>
      </c>
    </row>
    <row r="88" spans="2:7" ht="34.5">
      <c r="B88" s="30"/>
      <c r="C88" s="30"/>
      <c r="D88" s="70" t="s">
        <v>304</v>
      </c>
      <c r="E88" s="124">
        <v>-94963.4</v>
      </c>
      <c r="F88" s="125">
        <v>-93920</v>
      </c>
      <c r="G88" s="126">
        <v>-59365.1</v>
      </c>
    </row>
    <row r="89" spans="2:7" ht="34.5">
      <c r="B89" s="30"/>
      <c r="C89" s="30"/>
      <c r="D89" s="70" t="s">
        <v>305</v>
      </c>
      <c r="E89" s="124">
        <v>-95026.4</v>
      </c>
      <c r="F89" s="125">
        <v>-78078.7</v>
      </c>
      <c r="G89" s="126">
        <v>-38780.6</v>
      </c>
    </row>
    <row r="90" spans="2:7" ht="34.5">
      <c r="B90" s="30"/>
      <c r="C90" s="30"/>
      <c r="D90" s="70" t="s">
        <v>306</v>
      </c>
      <c r="E90" s="124">
        <v>-89813.2</v>
      </c>
      <c r="F90" s="125">
        <v>-87365.5</v>
      </c>
      <c r="G90" s="126">
        <v>-48104</v>
      </c>
    </row>
    <row r="91" spans="2:7" ht="34.5">
      <c r="B91" s="30"/>
      <c r="C91" s="30"/>
      <c r="D91" s="70" t="s">
        <v>307</v>
      </c>
      <c r="E91" s="124">
        <v>-115144.7</v>
      </c>
      <c r="F91" s="125">
        <v>-67409.2</v>
      </c>
      <c r="G91" s="126">
        <v>-40144.699999999997</v>
      </c>
    </row>
    <row r="92" spans="2:7" ht="409.6">
      <c r="E92" s="123"/>
      <c r="F92" s="123"/>
      <c r="G92" s="123"/>
    </row>
    <row r="93" spans="2:7" ht="51.75">
      <c r="D93" s="71" t="s">
        <v>130</v>
      </c>
      <c r="F93" s="321" t="s">
        <v>131</v>
      </c>
      <c r="G93" s="321"/>
    </row>
    <row r="95" spans="2:7" ht="409.6">
      <c r="E95" s="28"/>
      <c r="F95" s="28"/>
      <c r="G95" s="72"/>
    </row>
  </sheetData>
  <mergeCells count="5">
    <mergeCell ref="A5:G5"/>
    <mergeCell ref="B8:C8"/>
    <mergeCell ref="D8:D9"/>
    <mergeCell ref="E8:G8"/>
    <mergeCell ref="F93:G93"/>
  </mergeCells>
  <pageMargins left="0.31496062992125984" right="0" top="0.35" bottom="0.35433070866141736" header="0.32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91"/>
  <sheetViews>
    <sheetView topLeftCell="B73" zoomScaleNormal="100" workbookViewId="0">
      <selection activeCell="G46" sqref="G46"/>
    </sheetView>
  </sheetViews>
  <sheetFormatPr defaultRowHeight="17.25"/>
  <cols>
    <col min="1" max="1" width="3.28515625" style="163" customWidth="1"/>
    <col min="2" max="2" width="10.140625" style="162" customWidth="1"/>
    <col min="3" max="3" width="8.85546875" style="162" bestFit="1" customWidth="1"/>
    <col min="4" max="4" width="72.140625" style="163" customWidth="1"/>
    <col min="5" max="5" width="13.42578125" style="163" bestFit="1" customWidth="1"/>
    <col min="6" max="6" width="14.28515625" style="163" customWidth="1"/>
    <col min="7" max="7" width="15.85546875" style="163" bestFit="1" customWidth="1"/>
    <col min="8" max="8" width="13.42578125" style="163" bestFit="1" customWidth="1"/>
    <col min="9" max="9" width="14.140625" style="163" customWidth="1"/>
    <col min="10" max="10" width="15.85546875" style="163" bestFit="1" customWidth="1"/>
    <col min="11" max="11" width="13.42578125" style="163" bestFit="1" customWidth="1"/>
    <col min="12" max="12" width="14.7109375" style="163" customWidth="1"/>
    <col min="13" max="13" width="16" style="163" customWidth="1"/>
    <col min="14" max="16384" width="9.140625" style="163"/>
  </cols>
  <sheetData>
    <row r="1" spans="2:15" ht="17.25" customHeight="1">
      <c r="G1" s="164"/>
      <c r="J1" s="164"/>
      <c r="M1" s="164" t="s">
        <v>382</v>
      </c>
      <c r="N1" s="165"/>
      <c r="O1" s="165"/>
    </row>
    <row r="2" spans="2:15" ht="17.25" customHeight="1">
      <c r="D2" s="187"/>
      <c r="G2" s="164"/>
      <c r="J2" s="164"/>
      <c r="M2" s="164" t="s">
        <v>103</v>
      </c>
      <c r="N2" s="165"/>
      <c r="O2" s="165"/>
    </row>
    <row r="3" spans="2:15" ht="17.25" customHeight="1">
      <c r="G3" s="164"/>
      <c r="J3" s="164"/>
      <c r="M3" s="164" t="s">
        <v>1</v>
      </c>
      <c r="N3" s="165"/>
      <c r="O3" s="165"/>
    </row>
    <row r="4" spans="2:15">
      <c r="B4" s="323"/>
      <c r="C4" s="323"/>
      <c r="D4" s="323"/>
    </row>
    <row r="5" spans="2:15" ht="66.75" customHeight="1">
      <c r="B5" s="324" t="s">
        <v>239</v>
      </c>
      <c r="C5" s="324"/>
      <c r="D5" s="324"/>
      <c r="E5" s="324"/>
      <c r="F5" s="324"/>
      <c r="G5" s="324"/>
      <c r="H5" s="324"/>
      <c r="I5" s="324"/>
      <c r="J5" s="324"/>
      <c r="K5" s="324"/>
      <c r="L5" s="324"/>
      <c r="M5" s="324"/>
    </row>
    <row r="6" spans="2:15" ht="17.25" customHeight="1">
      <c r="B6" s="166"/>
      <c r="C6" s="166"/>
      <c r="D6" s="162"/>
      <c r="G6" s="167"/>
      <c r="J6" s="167"/>
      <c r="M6" s="167" t="s">
        <v>79</v>
      </c>
    </row>
    <row r="7" spans="2:15" s="162" customFormat="1" ht="44.25" customHeight="1">
      <c r="B7" s="325" t="s">
        <v>2</v>
      </c>
      <c r="C7" s="325"/>
      <c r="D7" s="326" t="s">
        <v>235</v>
      </c>
      <c r="E7" s="327" t="s">
        <v>229</v>
      </c>
      <c r="F7" s="327"/>
      <c r="G7" s="327"/>
      <c r="H7" s="327"/>
      <c r="I7" s="327"/>
      <c r="J7" s="327"/>
      <c r="K7" s="327"/>
      <c r="L7" s="327"/>
      <c r="M7" s="327"/>
    </row>
    <row r="8" spans="2:15" s="162" customFormat="1" ht="17.25" customHeight="1">
      <c r="B8" s="325"/>
      <c r="C8" s="325"/>
      <c r="D8" s="326"/>
      <c r="E8" s="327" t="s">
        <v>35</v>
      </c>
      <c r="F8" s="327"/>
      <c r="G8" s="327"/>
      <c r="H8" s="327" t="s">
        <v>32</v>
      </c>
      <c r="I8" s="327"/>
      <c r="J8" s="327"/>
      <c r="K8" s="327" t="s">
        <v>38</v>
      </c>
      <c r="L8" s="327"/>
      <c r="M8" s="327"/>
    </row>
    <row r="9" spans="2:15" ht="17.25" customHeight="1">
      <c r="B9" s="325"/>
      <c r="C9" s="325"/>
      <c r="D9" s="326"/>
      <c r="E9" s="325" t="s">
        <v>236</v>
      </c>
      <c r="F9" s="325" t="s">
        <v>4</v>
      </c>
      <c r="G9" s="325"/>
      <c r="H9" s="325" t="s">
        <v>236</v>
      </c>
      <c r="I9" s="325" t="s">
        <v>4</v>
      </c>
      <c r="J9" s="325"/>
      <c r="K9" s="325" t="s">
        <v>236</v>
      </c>
      <c r="L9" s="325" t="s">
        <v>4</v>
      </c>
      <c r="M9" s="325"/>
    </row>
    <row r="10" spans="2:15" s="168" customFormat="1" ht="34.5" customHeight="1">
      <c r="B10" s="146" t="s">
        <v>237</v>
      </c>
      <c r="C10" s="146" t="s">
        <v>238</v>
      </c>
      <c r="D10" s="326"/>
      <c r="E10" s="325"/>
      <c r="F10" s="146" t="s">
        <v>241</v>
      </c>
      <c r="G10" s="66" t="s">
        <v>242</v>
      </c>
      <c r="H10" s="325"/>
      <c r="I10" s="146" t="s">
        <v>241</v>
      </c>
      <c r="J10" s="66" t="s">
        <v>242</v>
      </c>
      <c r="K10" s="325"/>
      <c r="L10" s="146" t="s">
        <v>241</v>
      </c>
      <c r="M10" s="66" t="s">
        <v>242</v>
      </c>
    </row>
    <row r="11" spans="2:15" s="168" customFormat="1" ht="34.5">
      <c r="B11" s="322"/>
      <c r="C11" s="322"/>
      <c r="D11" s="169" t="s">
        <v>243</v>
      </c>
      <c r="E11" s="170">
        <f>E12+E13</f>
        <v>-1313062</v>
      </c>
      <c r="F11" s="170">
        <f t="shared" ref="F11:M11" si="0">F12+F13</f>
        <v>0</v>
      </c>
      <c r="G11" s="170">
        <f t="shared" si="0"/>
        <v>-1313062</v>
      </c>
      <c r="H11" s="170">
        <f t="shared" si="0"/>
        <v>-1440542.5999999999</v>
      </c>
      <c r="I11" s="170">
        <f t="shared" si="0"/>
        <v>0</v>
      </c>
      <c r="J11" s="170">
        <f t="shared" si="0"/>
        <v>-1440542.5999999999</v>
      </c>
      <c r="K11" s="170">
        <f t="shared" si="0"/>
        <v>-535671</v>
      </c>
      <c r="L11" s="170">
        <f t="shared" si="0"/>
        <v>0</v>
      </c>
      <c r="M11" s="170">
        <f t="shared" si="0"/>
        <v>-535671</v>
      </c>
    </row>
    <row r="12" spans="2:15" s="172" customFormat="1">
      <c r="B12" s="322"/>
      <c r="C12" s="322"/>
      <c r="D12" s="171" t="s">
        <v>244</v>
      </c>
      <c r="E12" s="170">
        <f>E22+E75</f>
        <v>-342010.2</v>
      </c>
      <c r="F12" s="170">
        <f t="shared" ref="F12:M12" si="1">F22+F75</f>
        <v>0</v>
      </c>
      <c r="G12" s="170">
        <f t="shared" si="1"/>
        <v>-342010.2</v>
      </c>
      <c r="H12" s="170">
        <f t="shared" si="1"/>
        <v>-342010.2</v>
      </c>
      <c r="I12" s="170">
        <f t="shared" si="1"/>
        <v>0</v>
      </c>
      <c r="J12" s="170">
        <f t="shared" si="1"/>
        <v>-342010.2</v>
      </c>
      <c r="K12" s="170">
        <f t="shared" si="1"/>
        <v>-150000</v>
      </c>
      <c r="L12" s="170">
        <f t="shared" si="1"/>
        <v>0</v>
      </c>
      <c r="M12" s="170">
        <f t="shared" si="1"/>
        <v>-150000</v>
      </c>
    </row>
    <row r="13" spans="2:15" s="172" customFormat="1">
      <c r="B13" s="322"/>
      <c r="C13" s="322"/>
      <c r="D13" s="171" t="s">
        <v>245</v>
      </c>
      <c r="E13" s="170">
        <f>E31+E51+E64+E86+E42</f>
        <v>-971051.8</v>
      </c>
      <c r="F13" s="170">
        <f t="shared" ref="F13:M13" si="2">F31+F51+F64+F86+F42</f>
        <v>0</v>
      </c>
      <c r="G13" s="170">
        <f t="shared" si="2"/>
        <v>-971051.8</v>
      </c>
      <c r="H13" s="170">
        <f t="shared" si="2"/>
        <v>-1098532.3999999999</v>
      </c>
      <c r="I13" s="170">
        <f t="shared" si="2"/>
        <v>0</v>
      </c>
      <c r="J13" s="170">
        <f t="shared" si="2"/>
        <v>-1098532.3999999999</v>
      </c>
      <c r="K13" s="170">
        <f t="shared" si="2"/>
        <v>-385671</v>
      </c>
      <c r="L13" s="170">
        <f t="shared" si="2"/>
        <v>0</v>
      </c>
      <c r="M13" s="170">
        <f t="shared" si="2"/>
        <v>-385671</v>
      </c>
    </row>
    <row r="14" spans="2:15" s="172" customFormat="1" ht="51.75">
      <c r="B14" s="173"/>
      <c r="C14" s="169"/>
      <c r="D14" s="173" t="s">
        <v>246</v>
      </c>
      <c r="E14" s="174">
        <f>E15+E35+E57+E68+E79</f>
        <v>-1313062</v>
      </c>
      <c r="F14" s="174">
        <f t="shared" ref="F14:M14" si="3">F15+F35+F57+F68+F79</f>
        <v>0</v>
      </c>
      <c r="G14" s="174">
        <f t="shared" si="3"/>
        <v>-1313062</v>
      </c>
      <c r="H14" s="174">
        <f t="shared" si="3"/>
        <v>-1440542.6</v>
      </c>
      <c r="I14" s="174">
        <f t="shared" si="3"/>
        <v>0</v>
      </c>
      <c r="J14" s="174">
        <f t="shared" si="3"/>
        <v>-1440542.6</v>
      </c>
      <c r="K14" s="174">
        <f t="shared" si="3"/>
        <v>-535671</v>
      </c>
      <c r="L14" s="174">
        <f t="shared" si="3"/>
        <v>0</v>
      </c>
      <c r="M14" s="174">
        <f t="shared" si="3"/>
        <v>-535671</v>
      </c>
    </row>
    <row r="15" spans="2:15">
      <c r="B15" s="175" t="s">
        <v>272</v>
      </c>
      <c r="C15" s="169"/>
      <c r="D15" s="176" t="s">
        <v>165</v>
      </c>
      <c r="E15" s="177">
        <f>E17+E26</f>
        <v>-529099.4</v>
      </c>
      <c r="F15" s="177">
        <f t="shared" ref="F15:M15" si="4">F17+F26</f>
        <v>0</v>
      </c>
      <c r="G15" s="177">
        <f t="shared" si="4"/>
        <v>-529099.4</v>
      </c>
      <c r="H15" s="177">
        <f t="shared" si="4"/>
        <v>-529099.4</v>
      </c>
      <c r="I15" s="177">
        <f t="shared" si="4"/>
        <v>0</v>
      </c>
      <c r="J15" s="177">
        <f t="shared" si="4"/>
        <v>-529099.4</v>
      </c>
      <c r="K15" s="177">
        <f t="shared" si="4"/>
        <v>0</v>
      </c>
      <c r="L15" s="177">
        <f t="shared" si="4"/>
        <v>0</v>
      </c>
      <c r="M15" s="177">
        <f t="shared" si="4"/>
        <v>0</v>
      </c>
    </row>
    <row r="16" spans="2:15">
      <c r="B16" s="178"/>
      <c r="C16" s="169"/>
      <c r="D16" s="179" t="s">
        <v>41</v>
      </c>
      <c r="E16" s="177"/>
      <c r="F16" s="177"/>
      <c r="G16" s="177"/>
      <c r="H16" s="177"/>
      <c r="I16" s="177"/>
      <c r="J16" s="177"/>
      <c r="K16" s="177"/>
      <c r="L16" s="177"/>
      <c r="M16" s="177"/>
    </row>
    <row r="17" spans="2:13" ht="86.25">
      <c r="B17" s="173"/>
      <c r="C17" s="180" t="s">
        <v>273</v>
      </c>
      <c r="D17" s="141" t="s">
        <v>199</v>
      </c>
      <c r="E17" s="174">
        <f t="shared" ref="E17:M17" si="5">E19</f>
        <v>-150000</v>
      </c>
      <c r="F17" s="174">
        <f t="shared" si="5"/>
        <v>0</v>
      </c>
      <c r="G17" s="174">
        <f t="shared" si="5"/>
        <v>-150000</v>
      </c>
      <c r="H17" s="174">
        <f t="shared" si="5"/>
        <v>-150000</v>
      </c>
      <c r="I17" s="174">
        <f t="shared" si="5"/>
        <v>0</v>
      </c>
      <c r="J17" s="174">
        <f t="shared" si="5"/>
        <v>-150000</v>
      </c>
      <c r="K17" s="174">
        <f t="shared" si="5"/>
        <v>0</v>
      </c>
      <c r="L17" s="174">
        <f t="shared" si="5"/>
        <v>0</v>
      </c>
      <c r="M17" s="174">
        <f t="shared" si="5"/>
        <v>0</v>
      </c>
    </row>
    <row r="18" spans="2:13">
      <c r="B18" s="173"/>
      <c r="C18" s="169"/>
      <c r="D18" s="141" t="s">
        <v>10</v>
      </c>
      <c r="E18" s="181"/>
      <c r="F18" s="181"/>
      <c r="G18" s="181"/>
      <c r="H18" s="181"/>
      <c r="I18" s="181"/>
      <c r="J18" s="181"/>
      <c r="K18" s="181"/>
      <c r="L18" s="181"/>
      <c r="M18" s="181"/>
    </row>
    <row r="19" spans="2:13" ht="34.5">
      <c r="B19" s="173"/>
      <c r="C19" s="169"/>
      <c r="D19" s="153" t="s">
        <v>167</v>
      </c>
      <c r="E19" s="182">
        <f>E21</f>
        <v>-150000</v>
      </c>
      <c r="F19" s="182">
        <f t="shared" ref="F19:M19" si="6">F21</f>
        <v>0</v>
      </c>
      <c r="G19" s="182">
        <f t="shared" si="6"/>
        <v>-150000</v>
      </c>
      <c r="H19" s="182">
        <f t="shared" si="6"/>
        <v>-150000</v>
      </c>
      <c r="I19" s="182">
        <f t="shared" si="6"/>
        <v>0</v>
      </c>
      <c r="J19" s="182">
        <f t="shared" si="6"/>
        <v>-150000</v>
      </c>
      <c r="K19" s="182">
        <f t="shared" si="6"/>
        <v>0</v>
      </c>
      <c r="L19" s="182">
        <f t="shared" si="6"/>
        <v>0</v>
      </c>
      <c r="M19" s="182">
        <f t="shared" si="6"/>
        <v>0</v>
      </c>
    </row>
    <row r="20" spans="2:13" ht="34.5">
      <c r="B20" s="173"/>
      <c r="C20" s="169"/>
      <c r="D20" s="141" t="s">
        <v>12</v>
      </c>
      <c r="E20" s="181"/>
      <c r="F20" s="181"/>
      <c r="G20" s="181"/>
      <c r="H20" s="181"/>
      <c r="I20" s="181"/>
      <c r="J20" s="181"/>
      <c r="K20" s="181"/>
      <c r="L20" s="181"/>
      <c r="M20" s="181"/>
    </row>
    <row r="21" spans="2:13">
      <c r="B21" s="173"/>
      <c r="C21" s="169"/>
      <c r="D21" s="141" t="s">
        <v>5</v>
      </c>
      <c r="E21" s="174">
        <f t="shared" ref="E21:M21" si="7">E23</f>
        <v>-150000</v>
      </c>
      <c r="F21" s="174">
        <f t="shared" si="7"/>
        <v>0</v>
      </c>
      <c r="G21" s="174">
        <f t="shared" si="7"/>
        <v>-150000</v>
      </c>
      <c r="H21" s="174">
        <f t="shared" si="7"/>
        <v>-150000</v>
      </c>
      <c r="I21" s="174">
        <f t="shared" si="7"/>
        <v>0</v>
      </c>
      <c r="J21" s="174">
        <f t="shared" si="7"/>
        <v>-150000</v>
      </c>
      <c r="K21" s="174">
        <f t="shared" si="7"/>
        <v>0</v>
      </c>
      <c r="L21" s="174">
        <f t="shared" si="7"/>
        <v>0</v>
      </c>
      <c r="M21" s="174">
        <f t="shared" si="7"/>
        <v>0</v>
      </c>
    </row>
    <row r="22" spans="2:13">
      <c r="B22" s="173"/>
      <c r="C22" s="169"/>
      <c r="D22" s="184" t="str">
        <f>'3'!F28</f>
        <v xml:space="preserve"> ԸՆԹԱՑԻԿ ԾԱԽՍԵՐ</v>
      </c>
      <c r="E22" s="174">
        <f t="shared" ref="E22:M22" si="8">E23</f>
        <v>-150000</v>
      </c>
      <c r="F22" s="174">
        <f t="shared" si="8"/>
        <v>0</v>
      </c>
      <c r="G22" s="174">
        <f t="shared" si="8"/>
        <v>-150000</v>
      </c>
      <c r="H22" s="174">
        <f t="shared" si="8"/>
        <v>-150000</v>
      </c>
      <c r="I22" s="174">
        <f t="shared" si="8"/>
        <v>0</v>
      </c>
      <c r="J22" s="174">
        <f t="shared" si="8"/>
        <v>-150000</v>
      </c>
      <c r="K22" s="174">
        <f t="shared" si="8"/>
        <v>0</v>
      </c>
      <c r="L22" s="174">
        <f t="shared" si="8"/>
        <v>0</v>
      </c>
      <c r="M22" s="174">
        <f t="shared" si="8"/>
        <v>0</v>
      </c>
    </row>
    <row r="23" spans="2:13">
      <c r="B23" s="173"/>
      <c r="C23" s="169"/>
      <c r="D23" s="141" t="s">
        <v>194</v>
      </c>
      <c r="E23" s="174">
        <f t="shared" ref="E23:M23" si="9">E24</f>
        <v>-150000</v>
      </c>
      <c r="F23" s="174">
        <f t="shared" si="9"/>
        <v>0</v>
      </c>
      <c r="G23" s="174">
        <f t="shared" si="9"/>
        <v>-150000</v>
      </c>
      <c r="H23" s="174">
        <f t="shared" si="9"/>
        <v>-150000</v>
      </c>
      <c r="I23" s="174">
        <f t="shared" si="9"/>
        <v>0</v>
      </c>
      <c r="J23" s="174">
        <f t="shared" si="9"/>
        <v>-150000</v>
      </c>
      <c r="K23" s="174">
        <f t="shared" si="9"/>
        <v>0</v>
      </c>
      <c r="L23" s="174">
        <f t="shared" si="9"/>
        <v>0</v>
      </c>
      <c r="M23" s="174">
        <f t="shared" si="9"/>
        <v>0</v>
      </c>
    </row>
    <row r="24" spans="2:13" ht="34.5">
      <c r="B24" s="173"/>
      <c r="C24" s="169"/>
      <c r="D24" s="141" t="s">
        <v>276</v>
      </c>
      <c r="E24" s="174">
        <f t="shared" ref="E24:M24" si="10">E25</f>
        <v>-150000</v>
      </c>
      <c r="F24" s="174">
        <f t="shared" si="10"/>
        <v>0</v>
      </c>
      <c r="G24" s="174">
        <f t="shared" si="10"/>
        <v>-150000</v>
      </c>
      <c r="H24" s="174">
        <f t="shared" si="10"/>
        <v>-150000</v>
      </c>
      <c r="I24" s="174">
        <f t="shared" si="10"/>
        <v>0</v>
      </c>
      <c r="J24" s="174">
        <f t="shared" si="10"/>
        <v>-150000</v>
      </c>
      <c r="K24" s="174">
        <f t="shared" si="10"/>
        <v>0</v>
      </c>
      <c r="L24" s="174">
        <f t="shared" si="10"/>
        <v>0</v>
      </c>
      <c r="M24" s="174">
        <f t="shared" si="10"/>
        <v>0</v>
      </c>
    </row>
    <row r="25" spans="2:13">
      <c r="B25" s="173"/>
      <c r="C25" s="169"/>
      <c r="D25" s="141" t="s">
        <v>277</v>
      </c>
      <c r="E25" s="174">
        <f>F25+G25</f>
        <v>-150000</v>
      </c>
      <c r="F25" s="177">
        <v>0</v>
      </c>
      <c r="G25" s="177">
        <f>'3'!G31</f>
        <v>-150000</v>
      </c>
      <c r="H25" s="174">
        <f>I25+J25</f>
        <v>-150000</v>
      </c>
      <c r="I25" s="174">
        <v>0</v>
      </c>
      <c r="J25" s="177">
        <f>'3'!H31</f>
        <v>-150000</v>
      </c>
      <c r="K25" s="174">
        <f>L25+M25</f>
        <v>0</v>
      </c>
      <c r="L25" s="174">
        <f>0</f>
        <v>0</v>
      </c>
      <c r="M25" s="177">
        <f>'3'!I31</f>
        <v>0</v>
      </c>
    </row>
    <row r="26" spans="2:13" ht="69">
      <c r="B26" s="173"/>
      <c r="C26" s="180" t="s">
        <v>312</v>
      </c>
      <c r="D26" s="141" t="s">
        <v>166</v>
      </c>
      <c r="E26" s="174">
        <f t="shared" ref="E26:M26" si="11">E28</f>
        <v>-379099.4</v>
      </c>
      <c r="F26" s="174">
        <f t="shared" si="11"/>
        <v>0</v>
      </c>
      <c r="G26" s="174">
        <f t="shared" si="11"/>
        <v>-379099.4</v>
      </c>
      <c r="H26" s="174">
        <f t="shared" si="11"/>
        <v>-379099.4</v>
      </c>
      <c r="I26" s="174">
        <f t="shared" si="11"/>
        <v>0</v>
      </c>
      <c r="J26" s="174">
        <f t="shared" si="11"/>
        <v>-379099.4</v>
      </c>
      <c r="K26" s="174">
        <f t="shared" si="11"/>
        <v>0</v>
      </c>
      <c r="L26" s="174">
        <f t="shared" si="11"/>
        <v>0</v>
      </c>
      <c r="M26" s="174">
        <f t="shared" si="11"/>
        <v>0</v>
      </c>
    </row>
    <row r="27" spans="2:13">
      <c r="B27" s="173"/>
      <c r="C27" s="169"/>
      <c r="D27" s="141" t="s">
        <v>10</v>
      </c>
      <c r="E27" s="181"/>
      <c r="F27" s="181"/>
      <c r="G27" s="181"/>
      <c r="H27" s="181"/>
      <c r="I27" s="181"/>
      <c r="J27" s="181"/>
      <c r="K27" s="181"/>
      <c r="L27" s="181"/>
      <c r="M27" s="181"/>
    </row>
    <row r="28" spans="2:13" ht="34.5">
      <c r="B28" s="173"/>
      <c r="C28" s="169"/>
      <c r="D28" s="153" t="s">
        <v>167</v>
      </c>
      <c r="E28" s="182">
        <f t="shared" ref="E28:M28" si="12">E33</f>
        <v>-379099.4</v>
      </c>
      <c r="F28" s="182">
        <f t="shared" si="12"/>
        <v>0</v>
      </c>
      <c r="G28" s="182">
        <f t="shared" si="12"/>
        <v>-379099.4</v>
      </c>
      <c r="H28" s="182">
        <f t="shared" si="12"/>
        <v>-379099.4</v>
      </c>
      <c r="I28" s="182">
        <f t="shared" si="12"/>
        <v>0</v>
      </c>
      <c r="J28" s="182">
        <f t="shared" si="12"/>
        <v>-379099.4</v>
      </c>
      <c r="K28" s="182">
        <f t="shared" si="12"/>
        <v>0</v>
      </c>
      <c r="L28" s="182">
        <f t="shared" si="12"/>
        <v>0</v>
      </c>
      <c r="M28" s="182">
        <f t="shared" si="12"/>
        <v>0</v>
      </c>
    </row>
    <row r="29" spans="2:13" ht="34.5">
      <c r="B29" s="173"/>
      <c r="C29" s="169"/>
      <c r="D29" s="173" t="s">
        <v>12</v>
      </c>
      <c r="E29" s="181"/>
      <c r="F29" s="181"/>
      <c r="G29" s="181"/>
      <c r="H29" s="181"/>
      <c r="I29" s="181"/>
      <c r="J29" s="181"/>
      <c r="K29" s="181"/>
      <c r="L29" s="181"/>
      <c r="M29" s="181"/>
    </row>
    <row r="30" spans="2:13">
      <c r="B30" s="173"/>
      <c r="C30" s="169"/>
      <c r="D30" s="173" t="s">
        <v>5</v>
      </c>
      <c r="E30" s="174">
        <f t="shared" ref="E30:M33" si="13">E31</f>
        <v>-379099.4</v>
      </c>
      <c r="F30" s="174">
        <f t="shared" si="13"/>
        <v>0</v>
      </c>
      <c r="G30" s="174">
        <f t="shared" si="13"/>
        <v>-379099.4</v>
      </c>
      <c r="H30" s="174">
        <f t="shared" si="13"/>
        <v>-379099.4</v>
      </c>
      <c r="I30" s="174">
        <f t="shared" si="13"/>
        <v>0</v>
      </c>
      <c r="J30" s="174">
        <f t="shared" si="13"/>
        <v>-379099.4</v>
      </c>
      <c r="K30" s="174">
        <f t="shared" si="13"/>
        <v>0</v>
      </c>
      <c r="L30" s="174">
        <f t="shared" si="13"/>
        <v>0</v>
      </c>
      <c r="M30" s="174">
        <f t="shared" si="13"/>
        <v>0</v>
      </c>
    </row>
    <row r="31" spans="2:13">
      <c r="B31" s="173"/>
      <c r="C31" s="169"/>
      <c r="D31" s="173" t="s">
        <v>73</v>
      </c>
      <c r="E31" s="174">
        <f t="shared" si="13"/>
        <v>-379099.4</v>
      </c>
      <c r="F31" s="174">
        <f t="shared" si="13"/>
        <v>0</v>
      </c>
      <c r="G31" s="174">
        <f t="shared" si="13"/>
        <v>-379099.4</v>
      </c>
      <c r="H31" s="174">
        <f t="shared" si="13"/>
        <v>-379099.4</v>
      </c>
      <c r="I31" s="174">
        <f t="shared" si="13"/>
        <v>0</v>
      </c>
      <c r="J31" s="174">
        <f t="shared" si="13"/>
        <v>-379099.4</v>
      </c>
      <c r="K31" s="174">
        <f t="shared" si="13"/>
        <v>0</v>
      </c>
      <c r="L31" s="174">
        <f t="shared" si="13"/>
        <v>0</v>
      </c>
      <c r="M31" s="174">
        <f t="shared" si="13"/>
        <v>0</v>
      </c>
    </row>
    <row r="32" spans="2:13">
      <c r="B32" s="173"/>
      <c r="C32" s="169"/>
      <c r="D32" s="173" t="s">
        <v>74</v>
      </c>
      <c r="E32" s="174">
        <f t="shared" si="13"/>
        <v>-379099.4</v>
      </c>
      <c r="F32" s="174">
        <f t="shared" si="13"/>
        <v>0</v>
      </c>
      <c r="G32" s="174">
        <f t="shared" si="13"/>
        <v>-379099.4</v>
      </c>
      <c r="H32" s="174">
        <f t="shared" si="13"/>
        <v>-379099.4</v>
      </c>
      <c r="I32" s="174">
        <f t="shared" si="13"/>
        <v>0</v>
      </c>
      <c r="J32" s="174">
        <f t="shared" si="13"/>
        <v>-379099.4</v>
      </c>
      <c r="K32" s="174">
        <f t="shared" si="13"/>
        <v>0</v>
      </c>
      <c r="L32" s="174">
        <f t="shared" si="13"/>
        <v>0</v>
      </c>
      <c r="M32" s="174">
        <f t="shared" si="13"/>
        <v>0</v>
      </c>
    </row>
    <row r="33" spans="2:13">
      <c r="B33" s="173"/>
      <c r="C33" s="169"/>
      <c r="D33" s="173" t="s">
        <v>75</v>
      </c>
      <c r="E33" s="174">
        <f>E34</f>
        <v>-379099.4</v>
      </c>
      <c r="F33" s="174">
        <f t="shared" si="13"/>
        <v>0</v>
      </c>
      <c r="G33" s="174">
        <f t="shared" si="13"/>
        <v>-379099.4</v>
      </c>
      <c r="H33" s="174">
        <f t="shared" si="13"/>
        <v>-379099.4</v>
      </c>
      <c r="I33" s="174">
        <f t="shared" si="13"/>
        <v>0</v>
      </c>
      <c r="J33" s="174">
        <f t="shared" si="13"/>
        <v>-379099.4</v>
      </c>
      <c r="K33" s="174">
        <f t="shared" si="13"/>
        <v>0</v>
      </c>
      <c r="L33" s="174">
        <f t="shared" si="13"/>
        <v>0</v>
      </c>
      <c r="M33" s="174">
        <f t="shared" si="13"/>
        <v>0</v>
      </c>
    </row>
    <row r="34" spans="2:13">
      <c r="B34" s="173"/>
      <c r="C34" s="169"/>
      <c r="D34" s="183" t="s">
        <v>168</v>
      </c>
      <c r="E34" s="174">
        <f>F34+G34</f>
        <v>-379099.4</v>
      </c>
      <c r="F34" s="174">
        <v>0</v>
      </c>
      <c r="G34" s="177">
        <f>'3'!G40</f>
        <v>-379099.4</v>
      </c>
      <c r="H34" s="174">
        <f>I34+J34</f>
        <v>-379099.4</v>
      </c>
      <c r="I34" s="174">
        <v>0</v>
      </c>
      <c r="J34" s="177">
        <f>'3'!H40</f>
        <v>-379099.4</v>
      </c>
      <c r="K34" s="174">
        <f>L34+M34</f>
        <v>0</v>
      </c>
      <c r="L34" s="174">
        <v>0</v>
      </c>
      <c r="M34" s="177">
        <f>'3'!I40</f>
        <v>0</v>
      </c>
    </row>
    <row r="35" spans="2:13" ht="34.5">
      <c r="B35" s="175" t="s">
        <v>274</v>
      </c>
      <c r="C35" s="169"/>
      <c r="D35" s="176" t="str">
        <f>'3'!F141</f>
        <v xml:space="preserve"> Սոցիալական ներդրումների և տեղական զարգացման ծրագիր</v>
      </c>
      <c r="E35" s="177">
        <f>E37+E46</f>
        <v>-335671</v>
      </c>
      <c r="F35" s="177">
        <f t="shared" ref="F35:M35" si="14">F37+F46</f>
        <v>0</v>
      </c>
      <c r="G35" s="177">
        <f t="shared" si="14"/>
        <v>-335671</v>
      </c>
      <c r="H35" s="177">
        <f t="shared" si="14"/>
        <v>-485671</v>
      </c>
      <c r="I35" s="177">
        <f t="shared" si="14"/>
        <v>0</v>
      </c>
      <c r="J35" s="177">
        <f t="shared" si="14"/>
        <v>-485671</v>
      </c>
      <c r="K35" s="177">
        <f t="shared" si="14"/>
        <v>-385671</v>
      </c>
      <c r="L35" s="177">
        <f t="shared" si="14"/>
        <v>0</v>
      </c>
      <c r="M35" s="177">
        <f t="shared" si="14"/>
        <v>-385671</v>
      </c>
    </row>
    <row r="36" spans="2:13">
      <c r="B36" s="178"/>
      <c r="C36" s="169"/>
      <c r="D36" s="179" t="s">
        <v>41</v>
      </c>
      <c r="E36" s="177"/>
      <c r="F36" s="177"/>
      <c r="G36" s="177"/>
      <c r="H36" s="177"/>
      <c r="I36" s="177"/>
      <c r="J36" s="177"/>
      <c r="K36" s="177"/>
      <c r="L36" s="177"/>
      <c r="M36" s="177"/>
    </row>
    <row r="37" spans="2:13" ht="92.25" customHeight="1">
      <c r="B37" s="173"/>
      <c r="C37" s="180" t="s">
        <v>317</v>
      </c>
      <c r="D37" s="184" t="str">
        <f>'3'!F143</f>
        <v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v>
      </c>
      <c r="E37" s="174">
        <f t="shared" ref="E37:M37" si="15">E39</f>
        <v>-50000</v>
      </c>
      <c r="F37" s="174">
        <f t="shared" si="15"/>
        <v>0</v>
      </c>
      <c r="G37" s="174">
        <f t="shared" si="15"/>
        <v>-50000</v>
      </c>
      <c r="H37" s="174">
        <f t="shared" si="15"/>
        <v>0</v>
      </c>
      <c r="I37" s="174">
        <f t="shared" si="15"/>
        <v>0</v>
      </c>
      <c r="J37" s="174">
        <f t="shared" si="15"/>
        <v>0</v>
      </c>
      <c r="K37" s="174">
        <f t="shared" si="15"/>
        <v>0</v>
      </c>
      <c r="L37" s="174">
        <f t="shared" si="15"/>
        <v>0</v>
      </c>
      <c r="M37" s="174">
        <f t="shared" si="15"/>
        <v>0</v>
      </c>
    </row>
    <row r="38" spans="2:13">
      <c r="B38" s="173"/>
      <c r="C38" s="169"/>
      <c r="D38" s="173" t="s">
        <v>10</v>
      </c>
      <c r="E38" s="181"/>
      <c r="F38" s="181"/>
      <c r="G38" s="181"/>
      <c r="H38" s="181"/>
      <c r="I38" s="181"/>
      <c r="J38" s="181"/>
      <c r="K38" s="181"/>
      <c r="L38" s="181"/>
      <c r="M38" s="181"/>
    </row>
    <row r="39" spans="2:13" ht="34.5">
      <c r="B39" s="173"/>
      <c r="C39" s="169"/>
      <c r="D39" s="185" t="s">
        <v>13</v>
      </c>
      <c r="E39" s="182">
        <f>E41</f>
        <v>-50000</v>
      </c>
      <c r="F39" s="182">
        <f t="shared" ref="F39:M39" si="16">F41</f>
        <v>0</v>
      </c>
      <c r="G39" s="182">
        <f t="shared" si="16"/>
        <v>-50000</v>
      </c>
      <c r="H39" s="182">
        <f t="shared" si="16"/>
        <v>0</v>
      </c>
      <c r="I39" s="182">
        <f t="shared" si="16"/>
        <v>0</v>
      </c>
      <c r="J39" s="182">
        <f t="shared" si="16"/>
        <v>0</v>
      </c>
      <c r="K39" s="182">
        <f t="shared" si="16"/>
        <v>0</v>
      </c>
      <c r="L39" s="182">
        <f t="shared" si="16"/>
        <v>0</v>
      </c>
      <c r="M39" s="182">
        <f t="shared" si="16"/>
        <v>0</v>
      </c>
    </row>
    <row r="40" spans="2:13" ht="34.5">
      <c r="B40" s="173"/>
      <c r="C40" s="169"/>
      <c r="D40" s="173" t="s">
        <v>12</v>
      </c>
      <c r="E40" s="181"/>
      <c r="F40" s="181"/>
      <c r="G40" s="181"/>
      <c r="H40" s="181"/>
      <c r="I40" s="181"/>
      <c r="J40" s="181"/>
      <c r="K40" s="181"/>
      <c r="L40" s="181"/>
      <c r="M40" s="181"/>
    </row>
    <row r="41" spans="2:13">
      <c r="B41" s="173"/>
      <c r="C41" s="169"/>
      <c r="D41" s="173" t="s">
        <v>5</v>
      </c>
      <c r="E41" s="174">
        <f t="shared" ref="E41:M44" si="17">E42</f>
        <v>-50000</v>
      </c>
      <c r="F41" s="174">
        <f t="shared" si="17"/>
        <v>0</v>
      </c>
      <c r="G41" s="174">
        <f t="shared" si="17"/>
        <v>-50000</v>
      </c>
      <c r="H41" s="174">
        <f t="shared" si="17"/>
        <v>0</v>
      </c>
      <c r="I41" s="174">
        <f t="shared" si="17"/>
        <v>0</v>
      </c>
      <c r="J41" s="174">
        <f t="shared" si="17"/>
        <v>0</v>
      </c>
      <c r="K41" s="174">
        <f t="shared" si="17"/>
        <v>0</v>
      </c>
      <c r="L41" s="174">
        <f t="shared" si="17"/>
        <v>0</v>
      </c>
      <c r="M41" s="174">
        <f t="shared" si="17"/>
        <v>0</v>
      </c>
    </row>
    <row r="42" spans="2:13">
      <c r="B42" s="173"/>
      <c r="C42" s="169"/>
      <c r="D42" s="173" t="s">
        <v>73</v>
      </c>
      <c r="E42" s="174">
        <f t="shared" si="17"/>
        <v>-50000</v>
      </c>
      <c r="F42" s="174">
        <f t="shared" si="17"/>
        <v>0</v>
      </c>
      <c r="G42" s="174">
        <f t="shared" si="17"/>
        <v>-50000</v>
      </c>
      <c r="H42" s="174">
        <f t="shared" si="17"/>
        <v>0</v>
      </c>
      <c r="I42" s="174">
        <f t="shared" si="17"/>
        <v>0</v>
      </c>
      <c r="J42" s="174">
        <f t="shared" si="17"/>
        <v>0</v>
      </c>
      <c r="K42" s="174">
        <f t="shared" si="17"/>
        <v>0</v>
      </c>
      <c r="L42" s="174">
        <f t="shared" si="17"/>
        <v>0</v>
      </c>
      <c r="M42" s="174">
        <f t="shared" si="17"/>
        <v>0</v>
      </c>
    </row>
    <row r="43" spans="2:13">
      <c r="B43" s="173"/>
      <c r="C43" s="169"/>
      <c r="D43" s="173" t="s">
        <v>74</v>
      </c>
      <c r="E43" s="174">
        <f>E44</f>
        <v>-50000</v>
      </c>
      <c r="F43" s="174">
        <f t="shared" si="17"/>
        <v>0</v>
      </c>
      <c r="G43" s="174">
        <f t="shared" si="17"/>
        <v>-50000</v>
      </c>
      <c r="H43" s="174">
        <f t="shared" si="17"/>
        <v>0</v>
      </c>
      <c r="I43" s="174">
        <f t="shared" si="17"/>
        <v>0</v>
      </c>
      <c r="J43" s="174">
        <f t="shared" si="17"/>
        <v>0</v>
      </c>
      <c r="K43" s="174">
        <f t="shared" si="17"/>
        <v>0</v>
      </c>
      <c r="L43" s="174">
        <f t="shared" si="17"/>
        <v>0</v>
      </c>
      <c r="M43" s="174">
        <f t="shared" si="17"/>
        <v>0</v>
      </c>
    </row>
    <row r="44" spans="2:13">
      <c r="B44" s="173"/>
      <c r="C44" s="169"/>
      <c r="D44" s="173" t="s">
        <v>75</v>
      </c>
      <c r="E44" s="174">
        <f t="shared" si="17"/>
        <v>-50000</v>
      </c>
      <c r="F44" s="174">
        <f t="shared" si="17"/>
        <v>0</v>
      </c>
      <c r="G44" s="174">
        <f t="shared" si="17"/>
        <v>-50000</v>
      </c>
      <c r="H44" s="174">
        <f t="shared" si="17"/>
        <v>0</v>
      </c>
      <c r="I44" s="174">
        <f t="shared" si="17"/>
        <v>0</v>
      </c>
      <c r="J44" s="174">
        <f t="shared" si="17"/>
        <v>0</v>
      </c>
      <c r="K44" s="174">
        <f t="shared" si="17"/>
        <v>0</v>
      </c>
      <c r="L44" s="174">
        <f t="shared" si="17"/>
        <v>0</v>
      </c>
      <c r="M44" s="174">
        <f t="shared" si="17"/>
        <v>0</v>
      </c>
    </row>
    <row r="45" spans="2:13">
      <c r="B45" s="173"/>
      <c r="C45" s="169"/>
      <c r="D45" s="183" t="s">
        <v>168</v>
      </c>
      <c r="E45" s="174">
        <f>F45+G45</f>
        <v>-50000</v>
      </c>
      <c r="F45" s="174">
        <f>'3'!H151</f>
        <v>0</v>
      </c>
      <c r="G45" s="174">
        <f>'3'!G151</f>
        <v>-50000</v>
      </c>
      <c r="H45" s="174">
        <f>'3'!H151</f>
        <v>0</v>
      </c>
      <c r="I45" s="174">
        <f>'3'!I151</f>
        <v>0</v>
      </c>
      <c r="J45" s="174">
        <f>'3'!J151</f>
        <v>0</v>
      </c>
      <c r="K45" s="174">
        <f>'3'!K151</f>
        <v>0</v>
      </c>
      <c r="L45" s="174">
        <f>'3'!L151</f>
        <v>0</v>
      </c>
      <c r="M45" s="174">
        <f>'3'!M151</f>
        <v>0</v>
      </c>
    </row>
    <row r="46" spans="2:13" ht="92.25" customHeight="1">
      <c r="B46" s="173"/>
      <c r="C46" s="180" t="s">
        <v>275</v>
      </c>
      <c r="D46" s="184" t="str">
        <f>'3'!F143</f>
        <v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v>
      </c>
      <c r="E46" s="174">
        <f t="shared" ref="E46:M46" si="18">E48</f>
        <v>-285671</v>
      </c>
      <c r="F46" s="174">
        <f t="shared" si="18"/>
        <v>0</v>
      </c>
      <c r="G46" s="174">
        <f t="shared" si="18"/>
        <v>-285671</v>
      </c>
      <c r="H46" s="174">
        <f t="shared" si="18"/>
        <v>-485671</v>
      </c>
      <c r="I46" s="174">
        <f t="shared" si="18"/>
        <v>0</v>
      </c>
      <c r="J46" s="174">
        <f t="shared" si="18"/>
        <v>-485671</v>
      </c>
      <c r="K46" s="174">
        <f t="shared" si="18"/>
        <v>-385671</v>
      </c>
      <c r="L46" s="174">
        <f t="shared" si="18"/>
        <v>0</v>
      </c>
      <c r="M46" s="174">
        <f t="shared" si="18"/>
        <v>-385671</v>
      </c>
    </row>
    <row r="47" spans="2:13">
      <c r="B47" s="173"/>
      <c r="C47" s="169"/>
      <c r="D47" s="173" t="s">
        <v>10</v>
      </c>
      <c r="E47" s="181"/>
      <c r="F47" s="181"/>
      <c r="G47" s="181"/>
      <c r="H47" s="181"/>
      <c r="I47" s="181"/>
      <c r="J47" s="181"/>
      <c r="K47" s="181"/>
      <c r="L47" s="181"/>
      <c r="M47" s="181"/>
    </row>
    <row r="48" spans="2:13" ht="34.5">
      <c r="B48" s="173"/>
      <c r="C48" s="169"/>
      <c r="D48" s="185" t="s">
        <v>13</v>
      </c>
      <c r="E48" s="182">
        <f>E50</f>
        <v>-285671</v>
      </c>
      <c r="F48" s="182">
        <f t="shared" ref="F48:M48" si="19">F50</f>
        <v>0</v>
      </c>
      <c r="G48" s="182">
        <f t="shared" si="19"/>
        <v>-285671</v>
      </c>
      <c r="H48" s="182">
        <f t="shared" si="19"/>
        <v>-485671</v>
      </c>
      <c r="I48" s="182">
        <f t="shared" si="19"/>
        <v>0</v>
      </c>
      <c r="J48" s="182">
        <f t="shared" si="19"/>
        <v>-485671</v>
      </c>
      <c r="K48" s="182">
        <f t="shared" si="19"/>
        <v>-385671</v>
      </c>
      <c r="L48" s="182">
        <f t="shared" si="19"/>
        <v>0</v>
      </c>
      <c r="M48" s="182">
        <f t="shared" si="19"/>
        <v>-385671</v>
      </c>
    </row>
    <row r="49" spans="2:13" ht="34.5">
      <c r="B49" s="173"/>
      <c r="C49" s="169"/>
      <c r="D49" s="173" t="s">
        <v>12</v>
      </c>
      <c r="E49" s="181"/>
      <c r="F49" s="181"/>
      <c r="G49" s="181"/>
      <c r="H49" s="181"/>
      <c r="I49" s="181"/>
      <c r="J49" s="181"/>
      <c r="K49" s="181"/>
      <c r="L49" s="181"/>
      <c r="M49" s="181"/>
    </row>
    <row r="50" spans="2:13">
      <c r="B50" s="173"/>
      <c r="C50" s="169"/>
      <c r="D50" s="173" t="s">
        <v>5</v>
      </c>
      <c r="E50" s="174">
        <f t="shared" ref="E50:M55" si="20">E51</f>
        <v>-285671</v>
      </c>
      <c r="F50" s="174">
        <f t="shared" si="20"/>
        <v>0</v>
      </c>
      <c r="G50" s="174">
        <f t="shared" si="20"/>
        <v>-285671</v>
      </c>
      <c r="H50" s="174">
        <f t="shared" si="20"/>
        <v>-485671</v>
      </c>
      <c r="I50" s="174">
        <f t="shared" si="20"/>
        <v>0</v>
      </c>
      <c r="J50" s="174">
        <f t="shared" si="20"/>
        <v>-485671</v>
      </c>
      <c r="K50" s="174">
        <f t="shared" si="20"/>
        <v>-385671</v>
      </c>
      <c r="L50" s="174">
        <f t="shared" si="20"/>
        <v>0</v>
      </c>
      <c r="M50" s="174">
        <f t="shared" si="20"/>
        <v>-385671</v>
      </c>
    </row>
    <row r="51" spans="2:13">
      <c r="B51" s="173"/>
      <c r="C51" s="169"/>
      <c r="D51" s="173" t="s">
        <v>73</v>
      </c>
      <c r="E51" s="174">
        <f t="shared" si="20"/>
        <v>-285671</v>
      </c>
      <c r="F51" s="174">
        <f t="shared" si="20"/>
        <v>0</v>
      </c>
      <c r="G51" s="174">
        <f t="shared" si="20"/>
        <v>-285671</v>
      </c>
      <c r="H51" s="174">
        <f t="shared" si="20"/>
        <v>-485671</v>
      </c>
      <c r="I51" s="174">
        <f t="shared" si="20"/>
        <v>0</v>
      </c>
      <c r="J51" s="174">
        <f t="shared" si="20"/>
        <v>-485671</v>
      </c>
      <c r="K51" s="174">
        <f t="shared" si="20"/>
        <v>-385671</v>
      </c>
      <c r="L51" s="174">
        <f t="shared" si="20"/>
        <v>0</v>
      </c>
      <c r="M51" s="174">
        <f t="shared" si="20"/>
        <v>-385671</v>
      </c>
    </row>
    <row r="52" spans="2:13">
      <c r="B52" s="173"/>
      <c r="C52" s="169"/>
      <c r="D52" s="173" t="s">
        <v>74</v>
      </c>
      <c r="E52" s="174">
        <f>E53+E55</f>
        <v>-285671</v>
      </c>
      <c r="F52" s="174">
        <f t="shared" ref="F52:J52" si="21">F53+F55</f>
        <v>0</v>
      </c>
      <c r="G52" s="174">
        <f t="shared" si="21"/>
        <v>-285671</v>
      </c>
      <c r="H52" s="174">
        <f>H53+H55</f>
        <v>-485671</v>
      </c>
      <c r="I52" s="174">
        <f t="shared" si="21"/>
        <v>0</v>
      </c>
      <c r="J52" s="174">
        <f t="shared" si="21"/>
        <v>-485671</v>
      </c>
      <c r="K52" s="174">
        <f t="shared" ref="K52:M52" si="22">K53+K55</f>
        <v>-385671</v>
      </c>
      <c r="L52" s="174">
        <f t="shared" si="22"/>
        <v>0</v>
      </c>
      <c r="M52" s="174">
        <f t="shared" si="22"/>
        <v>-385671</v>
      </c>
    </row>
    <row r="53" spans="2:13">
      <c r="B53" s="173"/>
      <c r="C53" s="169"/>
      <c r="D53" s="173" t="s">
        <v>75</v>
      </c>
      <c r="E53" s="174">
        <f t="shared" si="20"/>
        <v>-100000</v>
      </c>
      <c r="F53" s="174">
        <f t="shared" si="20"/>
        <v>0</v>
      </c>
      <c r="G53" s="174">
        <f t="shared" si="20"/>
        <v>-100000</v>
      </c>
      <c r="H53" s="174">
        <f t="shared" si="20"/>
        <v>-100000</v>
      </c>
      <c r="I53" s="174">
        <f t="shared" si="20"/>
        <v>0</v>
      </c>
      <c r="J53" s="174">
        <f t="shared" si="20"/>
        <v>-100000</v>
      </c>
      <c r="K53" s="174">
        <f t="shared" si="20"/>
        <v>0</v>
      </c>
      <c r="L53" s="174">
        <f t="shared" si="20"/>
        <v>0</v>
      </c>
      <c r="M53" s="174">
        <f t="shared" si="20"/>
        <v>0</v>
      </c>
    </row>
    <row r="54" spans="2:13">
      <c r="B54" s="173"/>
      <c r="C54" s="169"/>
      <c r="D54" s="183" t="s">
        <v>168</v>
      </c>
      <c r="E54" s="174">
        <f>'3'!G160</f>
        <v>-100000</v>
      </c>
      <c r="F54" s="174">
        <v>0</v>
      </c>
      <c r="G54" s="177">
        <f>'3'!G160</f>
        <v>-100000</v>
      </c>
      <c r="H54" s="174">
        <f>I54+J54</f>
        <v>-100000</v>
      </c>
      <c r="I54" s="174">
        <v>0</v>
      </c>
      <c r="J54" s="177">
        <f>'3'!H160</f>
        <v>-100000</v>
      </c>
      <c r="K54" s="174">
        <f>L54+M54</f>
        <v>0</v>
      </c>
      <c r="L54" s="174">
        <v>0</v>
      </c>
      <c r="M54" s="177">
        <f>'3'!I160</f>
        <v>0</v>
      </c>
    </row>
    <row r="55" spans="2:13">
      <c r="B55" s="173"/>
      <c r="C55" s="169"/>
      <c r="D55" s="141" t="s">
        <v>161</v>
      </c>
      <c r="E55" s="174">
        <f>E56</f>
        <v>-185671</v>
      </c>
      <c r="F55" s="174">
        <f>F56</f>
        <v>0</v>
      </c>
      <c r="G55" s="174">
        <f t="shared" si="20"/>
        <v>-185671</v>
      </c>
      <c r="H55" s="174">
        <f t="shared" si="20"/>
        <v>-385671</v>
      </c>
      <c r="I55" s="174">
        <f t="shared" si="20"/>
        <v>0</v>
      </c>
      <c r="J55" s="174">
        <f t="shared" si="20"/>
        <v>-385671</v>
      </c>
      <c r="K55" s="174">
        <f t="shared" si="20"/>
        <v>-385671</v>
      </c>
      <c r="L55" s="174">
        <f t="shared" si="20"/>
        <v>0</v>
      </c>
      <c r="M55" s="174">
        <f t="shared" si="20"/>
        <v>-385671</v>
      </c>
    </row>
    <row r="56" spans="2:13">
      <c r="B56" s="173"/>
      <c r="C56" s="169"/>
      <c r="D56" s="141" t="s">
        <v>183</v>
      </c>
      <c r="E56" s="174">
        <f>F56+G56</f>
        <v>-185671</v>
      </c>
      <c r="F56" s="174">
        <v>0</v>
      </c>
      <c r="G56" s="177">
        <f>'3'!G162</f>
        <v>-185671</v>
      </c>
      <c r="H56" s="174">
        <f>I56+J56</f>
        <v>-385671</v>
      </c>
      <c r="I56" s="174">
        <v>0</v>
      </c>
      <c r="J56" s="177">
        <f>'3'!H162</f>
        <v>-385671</v>
      </c>
      <c r="K56" s="174">
        <f>L56+M56</f>
        <v>-385671</v>
      </c>
      <c r="L56" s="174">
        <v>0</v>
      </c>
      <c r="M56" s="177">
        <f>'3'!I162</f>
        <v>-385671</v>
      </c>
    </row>
    <row r="57" spans="2:13">
      <c r="B57" s="175" t="s">
        <v>313</v>
      </c>
      <c r="C57" s="169"/>
      <c r="D57" s="186" t="str">
        <f>'3'!F171</f>
        <v xml:space="preserve"> Կոշտ թափոնների կառավարում</v>
      </c>
      <c r="E57" s="177">
        <f>E59</f>
        <v>-6281.4</v>
      </c>
      <c r="F57" s="177">
        <f t="shared" ref="F57:M57" si="23">F59</f>
        <v>0</v>
      </c>
      <c r="G57" s="177">
        <f t="shared" si="23"/>
        <v>-6281.4</v>
      </c>
      <c r="H57" s="177">
        <f t="shared" si="23"/>
        <v>-33762</v>
      </c>
      <c r="I57" s="177">
        <f t="shared" si="23"/>
        <v>0</v>
      </c>
      <c r="J57" s="177">
        <f t="shared" si="23"/>
        <v>-33762</v>
      </c>
      <c r="K57" s="177">
        <f t="shared" si="23"/>
        <v>0</v>
      </c>
      <c r="L57" s="177">
        <f t="shared" si="23"/>
        <v>0</v>
      </c>
      <c r="M57" s="177">
        <f t="shared" si="23"/>
        <v>0</v>
      </c>
    </row>
    <row r="58" spans="2:13">
      <c r="B58" s="178"/>
      <c r="C58" s="169"/>
      <c r="D58" s="179" t="s">
        <v>41</v>
      </c>
      <c r="E58" s="177"/>
      <c r="F58" s="177"/>
      <c r="G58" s="177"/>
      <c r="H58" s="177"/>
      <c r="I58" s="177"/>
      <c r="J58" s="177"/>
      <c r="K58" s="177"/>
      <c r="L58" s="177"/>
      <c r="M58" s="177"/>
    </row>
    <row r="59" spans="2:13" ht="68.25" customHeight="1">
      <c r="B59" s="173"/>
      <c r="C59" s="180" t="s">
        <v>314</v>
      </c>
      <c r="D59" s="70" t="str">
        <f>'3'!F182</f>
        <v xml:space="preserve"> Միջազգային կազմակերպությունների աջակցությամբ իրականացվող  ՀՀ 8 մարզերում աղբահանության և կոշտ թափոնների ինտեգրված համակարգի կառուցում</v>
      </c>
      <c r="E59" s="174">
        <f t="shared" ref="E59:M59" si="24">E61</f>
        <v>-6281.4</v>
      </c>
      <c r="F59" s="174">
        <f t="shared" si="24"/>
        <v>0</v>
      </c>
      <c r="G59" s="174">
        <f t="shared" si="24"/>
        <v>-6281.4</v>
      </c>
      <c r="H59" s="174">
        <f t="shared" si="24"/>
        <v>-33762</v>
      </c>
      <c r="I59" s="174">
        <f t="shared" si="24"/>
        <v>0</v>
      </c>
      <c r="J59" s="174">
        <f t="shared" si="24"/>
        <v>-33762</v>
      </c>
      <c r="K59" s="174">
        <f t="shared" si="24"/>
        <v>0</v>
      </c>
      <c r="L59" s="174">
        <f t="shared" si="24"/>
        <v>0</v>
      </c>
      <c r="M59" s="174">
        <f t="shared" si="24"/>
        <v>0</v>
      </c>
    </row>
    <row r="60" spans="2:13">
      <c r="B60" s="173"/>
      <c r="C60" s="169"/>
      <c r="D60" s="173" t="s">
        <v>10</v>
      </c>
      <c r="E60" s="181"/>
      <c r="F60" s="181"/>
      <c r="G60" s="181"/>
      <c r="H60" s="181"/>
      <c r="I60" s="181"/>
      <c r="J60" s="181"/>
      <c r="K60" s="181"/>
      <c r="L60" s="181"/>
      <c r="M60" s="181"/>
    </row>
    <row r="61" spans="2:13" ht="34.5">
      <c r="B61" s="173"/>
      <c r="C61" s="169"/>
      <c r="D61" s="185" t="s">
        <v>13</v>
      </c>
      <c r="E61" s="182">
        <f t="shared" ref="E61:M61" si="25">E66</f>
        <v>-6281.4</v>
      </c>
      <c r="F61" s="182">
        <f t="shared" si="25"/>
        <v>0</v>
      </c>
      <c r="G61" s="182">
        <f t="shared" si="25"/>
        <v>-6281.4</v>
      </c>
      <c r="H61" s="182">
        <f t="shared" si="25"/>
        <v>-33762</v>
      </c>
      <c r="I61" s="182">
        <f t="shared" si="25"/>
        <v>0</v>
      </c>
      <c r="J61" s="182">
        <f t="shared" si="25"/>
        <v>-33762</v>
      </c>
      <c r="K61" s="182">
        <f t="shared" si="25"/>
        <v>0</v>
      </c>
      <c r="L61" s="182">
        <f t="shared" si="25"/>
        <v>0</v>
      </c>
      <c r="M61" s="182">
        <f t="shared" si="25"/>
        <v>0</v>
      </c>
    </row>
    <row r="62" spans="2:13" ht="34.5">
      <c r="B62" s="173"/>
      <c r="C62" s="169"/>
      <c r="D62" s="173" t="s">
        <v>12</v>
      </c>
      <c r="E62" s="181"/>
      <c r="F62" s="181"/>
      <c r="G62" s="181"/>
      <c r="H62" s="181"/>
      <c r="I62" s="181"/>
      <c r="J62" s="181"/>
      <c r="K62" s="181"/>
      <c r="L62" s="181"/>
      <c r="M62" s="181"/>
    </row>
    <row r="63" spans="2:13">
      <c r="B63" s="173"/>
      <c r="C63" s="169"/>
      <c r="D63" s="173" t="s">
        <v>5</v>
      </c>
      <c r="E63" s="174">
        <f t="shared" ref="E63:M66" si="26">E64</f>
        <v>-6281.4</v>
      </c>
      <c r="F63" s="174">
        <f t="shared" si="26"/>
        <v>0</v>
      </c>
      <c r="G63" s="174">
        <f t="shared" si="26"/>
        <v>-6281.4</v>
      </c>
      <c r="H63" s="174">
        <f t="shared" si="26"/>
        <v>-33762</v>
      </c>
      <c r="I63" s="174">
        <f t="shared" si="26"/>
        <v>0</v>
      </c>
      <c r="J63" s="174">
        <f t="shared" si="26"/>
        <v>-33762</v>
      </c>
      <c r="K63" s="174">
        <f t="shared" si="26"/>
        <v>0</v>
      </c>
      <c r="L63" s="174">
        <f t="shared" si="26"/>
        <v>0</v>
      </c>
      <c r="M63" s="174">
        <f t="shared" si="26"/>
        <v>0</v>
      </c>
    </row>
    <row r="64" spans="2:13">
      <c r="B64" s="173"/>
      <c r="C64" s="169"/>
      <c r="D64" s="173" t="s">
        <v>73</v>
      </c>
      <c r="E64" s="174">
        <f t="shared" si="26"/>
        <v>-6281.4</v>
      </c>
      <c r="F64" s="174">
        <f t="shared" si="26"/>
        <v>0</v>
      </c>
      <c r="G64" s="174">
        <f t="shared" si="26"/>
        <v>-6281.4</v>
      </c>
      <c r="H64" s="174">
        <f t="shared" si="26"/>
        <v>-33762</v>
      </c>
      <c r="I64" s="174">
        <f t="shared" si="26"/>
        <v>0</v>
      </c>
      <c r="J64" s="174">
        <f t="shared" si="26"/>
        <v>-33762</v>
      </c>
      <c r="K64" s="174">
        <f t="shared" si="26"/>
        <v>0</v>
      </c>
      <c r="L64" s="174">
        <f t="shared" si="26"/>
        <v>0</v>
      </c>
      <c r="M64" s="174">
        <f t="shared" si="26"/>
        <v>0</v>
      </c>
    </row>
    <row r="65" spans="2:13">
      <c r="B65" s="173"/>
      <c r="C65" s="169"/>
      <c r="D65" s="173" t="s">
        <v>74</v>
      </c>
      <c r="E65" s="174">
        <f t="shared" si="26"/>
        <v>-6281.4</v>
      </c>
      <c r="F65" s="174">
        <f t="shared" si="26"/>
        <v>0</v>
      </c>
      <c r="G65" s="174">
        <f t="shared" si="26"/>
        <v>-6281.4</v>
      </c>
      <c r="H65" s="174">
        <f t="shared" si="26"/>
        <v>-33762</v>
      </c>
      <c r="I65" s="174">
        <f t="shared" si="26"/>
        <v>0</v>
      </c>
      <c r="J65" s="174">
        <f t="shared" si="26"/>
        <v>-33762</v>
      </c>
      <c r="K65" s="174">
        <f t="shared" si="26"/>
        <v>0</v>
      </c>
      <c r="L65" s="174">
        <f t="shared" si="26"/>
        <v>0</v>
      </c>
      <c r="M65" s="174">
        <f t="shared" si="26"/>
        <v>0</v>
      </c>
    </row>
    <row r="66" spans="2:13">
      <c r="B66" s="173"/>
      <c r="C66" s="169"/>
      <c r="D66" s="70" t="str">
        <f>'3'!F189</f>
        <v xml:space="preserve"> ԱՅԼ ՀԻՄՆԱԿԱՆ ՄԻՋՈՑՆԵՐ</v>
      </c>
      <c r="E66" s="174">
        <f t="shared" si="26"/>
        <v>-6281.4</v>
      </c>
      <c r="F66" s="174">
        <f t="shared" si="26"/>
        <v>0</v>
      </c>
      <c r="G66" s="174">
        <f t="shared" si="26"/>
        <v>-6281.4</v>
      </c>
      <c r="H66" s="174">
        <f t="shared" si="26"/>
        <v>-33762</v>
      </c>
      <c r="I66" s="174">
        <f t="shared" si="26"/>
        <v>0</v>
      </c>
      <c r="J66" s="174">
        <f t="shared" si="26"/>
        <v>-33762</v>
      </c>
      <c r="K66" s="174">
        <f t="shared" si="26"/>
        <v>0</v>
      </c>
      <c r="L66" s="174">
        <f t="shared" si="26"/>
        <v>0</v>
      </c>
      <c r="M66" s="174">
        <f t="shared" si="26"/>
        <v>0</v>
      </c>
    </row>
    <row r="67" spans="2:13">
      <c r="B67" s="173"/>
      <c r="C67" s="169"/>
      <c r="D67" s="70" t="str">
        <f>'3'!F190</f>
        <v xml:space="preserve"> - Նախագծահետազոտական ծախսեր</v>
      </c>
      <c r="E67" s="174">
        <f>F67+G67</f>
        <v>-6281.4</v>
      </c>
      <c r="F67" s="174">
        <v>0</v>
      </c>
      <c r="G67" s="177">
        <f>'3'!G190</f>
        <v>-6281.4</v>
      </c>
      <c r="H67" s="174">
        <f>I67+J67</f>
        <v>-33762</v>
      </c>
      <c r="I67" s="174">
        <v>0</v>
      </c>
      <c r="J67" s="177">
        <f>'3'!H190</f>
        <v>-33762</v>
      </c>
      <c r="K67" s="174">
        <f>L67+M67</f>
        <v>0</v>
      </c>
      <c r="L67" s="174">
        <v>0</v>
      </c>
      <c r="M67" s="177">
        <f>'3'!I190</f>
        <v>0</v>
      </c>
    </row>
    <row r="68" spans="2:13">
      <c r="B68" s="175">
        <v>1157</v>
      </c>
      <c r="C68" s="169"/>
      <c r="D68" s="186" t="str">
        <f>'3'!F113</f>
        <v xml:space="preserve"> Քաղաքային զարգացում</v>
      </c>
      <c r="E68" s="177">
        <f>E70</f>
        <v>-192010.2</v>
      </c>
      <c r="F68" s="177">
        <f t="shared" ref="F68:M68" si="27">F70</f>
        <v>0</v>
      </c>
      <c r="G68" s="177">
        <f t="shared" si="27"/>
        <v>-192010.2</v>
      </c>
      <c r="H68" s="177">
        <f t="shared" si="27"/>
        <v>-192010.2</v>
      </c>
      <c r="I68" s="177">
        <f t="shared" si="27"/>
        <v>0</v>
      </c>
      <c r="J68" s="177">
        <f t="shared" si="27"/>
        <v>-192010.2</v>
      </c>
      <c r="K68" s="177">
        <f t="shared" si="27"/>
        <v>-150000</v>
      </c>
      <c r="L68" s="177">
        <f t="shared" si="27"/>
        <v>0</v>
      </c>
      <c r="M68" s="177">
        <f t="shared" si="27"/>
        <v>-150000</v>
      </c>
    </row>
    <row r="69" spans="2:13">
      <c r="B69" s="178"/>
      <c r="C69" s="169"/>
      <c r="D69" s="179" t="s">
        <v>41</v>
      </c>
      <c r="E69" s="177"/>
      <c r="F69" s="177"/>
      <c r="G69" s="177"/>
      <c r="H69" s="177"/>
      <c r="I69" s="177"/>
      <c r="J69" s="177"/>
      <c r="K69" s="177"/>
      <c r="L69" s="177"/>
      <c r="M69" s="177"/>
    </row>
    <row r="70" spans="2:13" ht="49.5" customHeight="1">
      <c r="B70" s="173"/>
      <c r="C70" s="180" t="s">
        <v>315</v>
      </c>
      <c r="D70" s="70" t="str">
        <f>'3'!F124</f>
        <v xml:space="preserve"> Ասիական զարգացման բանկի աջակցությամբ իրականացվող քաղաքային կանաչ զարգացման ներդրումային ծրագրի համակարգում և կառավարում</v>
      </c>
      <c r="E70" s="174">
        <f t="shared" ref="E70:M70" si="28">E72</f>
        <v>-192010.2</v>
      </c>
      <c r="F70" s="174">
        <f t="shared" si="28"/>
        <v>0</v>
      </c>
      <c r="G70" s="174">
        <f t="shared" si="28"/>
        <v>-192010.2</v>
      </c>
      <c r="H70" s="174">
        <f t="shared" si="28"/>
        <v>-192010.2</v>
      </c>
      <c r="I70" s="174">
        <f t="shared" si="28"/>
        <v>0</v>
      </c>
      <c r="J70" s="174">
        <f t="shared" si="28"/>
        <v>-192010.2</v>
      </c>
      <c r="K70" s="174">
        <f t="shared" si="28"/>
        <v>-150000</v>
      </c>
      <c r="L70" s="174">
        <f t="shared" si="28"/>
        <v>0</v>
      </c>
      <c r="M70" s="174">
        <f t="shared" si="28"/>
        <v>-150000</v>
      </c>
    </row>
    <row r="71" spans="2:13">
      <c r="B71" s="173"/>
      <c r="C71" s="169"/>
      <c r="D71" s="173" t="s">
        <v>10</v>
      </c>
      <c r="E71" s="181"/>
      <c r="F71" s="181"/>
      <c r="G71" s="181"/>
      <c r="H71" s="181"/>
      <c r="I71" s="181"/>
      <c r="J71" s="181"/>
      <c r="K71" s="181"/>
      <c r="L71" s="181"/>
      <c r="M71" s="181"/>
    </row>
    <row r="72" spans="2:13" ht="34.5">
      <c r="B72" s="173"/>
      <c r="C72" s="169"/>
      <c r="D72" s="185" t="s">
        <v>13</v>
      </c>
      <c r="E72" s="182">
        <f t="shared" ref="E72:M72" si="29">E77</f>
        <v>-192010.2</v>
      </c>
      <c r="F72" s="182">
        <f t="shared" si="29"/>
        <v>0</v>
      </c>
      <c r="G72" s="182">
        <f t="shared" si="29"/>
        <v>-192010.2</v>
      </c>
      <c r="H72" s="182">
        <f t="shared" si="29"/>
        <v>-192010.2</v>
      </c>
      <c r="I72" s="182">
        <f t="shared" si="29"/>
        <v>0</v>
      </c>
      <c r="J72" s="182">
        <f t="shared" si="29"/>
        <v>-192010.2</v>
      </c>
      <c r="K72" s="182">
        <f t="shared" si="29"/>
        <v>-150000</v>
      </c>
      <c r="L72" s="182">
        <f t="shared" si="29"/>
        <v>0</v>
      </c>
      <c r="M72" s="182">
        <f t="shared" si="29"/>
        <v>-150000</v>
      </c>
    </row>
    <row r="73" spans="2:13" ht="34.5">
      <c r="B73" s="173"/>
      <c r="C73" s="169"/>
      <c r="D73" s="173" t="s">
        <v>12</v>
      </c>
      <c r="E73" s="181"/>
      <c r="F73" s="181"/>
      <c r="G73" s="181"/>
      <c r="H73" s="181"/>
      <c r="I73" s="181"/>
      <c r="J73" s="181"/>
      <c r="K73" s="181"/>
      <c r="L73" s="181"/>
      <c r="M73" s="181"/>
    </row>
    <row r="74" spans="2:13">
      <c r="B74" s="173"/>
      <c r="C74" s="169"/>
      <c r="D74" s="173" t="s">
        <v>5</v>
      </c>
      <c r="E74" s="174">
        <f t="shared" ref="E74:M77" si="30">E75</f>
        <v>-192010.2</v>
      </c>
      <c r="F74" s="174">
        <f t="shared" si="30"/>
        <v>0</v>
      </c>
      <c r="G74" s="174">
        <f t="shared" si="30"/>
        <v>-192010.2</v>
      </c>
      <c r="H74" s="174">
        <f t="shared" si="30"/>
        <v>-192010.2</v>
      </c>
      <c r="I74" s="174">
        <f t="shared" si="30"/>
        <v>0</v>
      </c>
      <c r="J74" s="174">
        <f t="shared" si="30"/>
        <v>-192010.2</v>
      </c>
      <c r="K74" s="174">
        <f t="shared" si="30"/>
        <v>-150000</v>
      </c>
      <c r="L74" s="174">
        <f t="shared" si="30"/>
        <v>0</v>
      </c>
      <c r="M74" s="174">
        <f t="shared" si="30"/>
        <v>-150000</v>
      </c>
    </row>
    <row r="75" spans="2:13">
      <c r="B75" s="173"/>
      <c r="C75" s="169"/>
      <c r="D75" s="184" t="str">
        <f>'3'!F129</f>
        <v xml:space="preserve"> ԸՆԹԱՑԻԿ ԾԱԽՍԵՐ</v>
      </c>
      <c r="E75" s="174">
        <f t="shared" si="30"/>
        <v>-192010.2</v>
      </c>
      <c r="F75" s="174">
        <f t="shared" si="30"/>
        <v>0</v>
      </c>
      <c r="G75" s="174">
        <f t="shared" si="30"/>
        <v>-192010.2</v>
      </c>
      <c r="H75" s="174">
        <f t="shared" si="30"/>
        <v>-192010.2</v>
      </c>
      <c r="I75" s="174">
        <f t="shared" si="30"/>
        <v>0</v>
      </c>
      <c r="J75" s="174">
        <f t="shared" si="30"/>
        <v>-192010.2</v>
      </c>
      <c r="K75" s="174">
        <f t="shared" si="30"/>
        <v>-150000</v>
      </c>
      <c r="L75" s="174">
        <f t="shared" si="30"/>
        <v>0</v>
      </c>
      <c r="M75" s="174">
        <f t="shared" si="30"/>
        <v>-150000</v>
      </c>
    </row>
    <row r="76" spans="2:13">
      <c r="B76" s="173"/>
      <c r="C76" s="169"/>
      <c r="D76" s="184" t="str">
        <f>'3'!F130</f>
        <v xml:space="preserve"> ԴՐԱՄԱՇՆՈՐՀՆԵՐ</v>
      </c>
      <c r="E76" s="174">
        <f t="shared" si="30"/>
        <v>-192010.2</v>
      </c>
      <c r="F76" s="174">
        <f t="shared" si="30"/>
        <v>0</v>
      </c>
      <c r="G76" s="174">
        <f t="shared" si="30"/>
        <v>-192010.2</v>
      </c>
      <c r="H76" s="174">
        <f t="shared" si="30"/>
        <v>-192010.2</v>
      </c>
      <c r="I76" s="174">
        <f t="shared" si="30"/>
        <v>0</v>
      </c>
      <c r="J76" s="174">
        <f t="shared" si="30"/>
        <v>-192010.2</v>
      </c>
      <c r="K76" s="174">
        <f t="shared" si="30"/>
        <v>-150000</v>
      </c>
      <c r="L76" s="174">
        <f t="shared" si="30"/>
        <v>0</v>
      </c>
      <c r="M76" s="174">
        <f t="shared" si="30"/>
        <v>-150000</v>
      </c>
    </row>
    <row r="77" spans="2:13" ht="34.5">
      <c r="B77" s="173"/>
      <c r="C77" s="169"/>
      <c r="D77" s="184" t="str">
        <f>'3'!F131</f>
        <v xml:space="preserve"> Կապիտալ դրամաշնորհներ պետական հատվածի այլ մակարդակներին</v>
      </c>
      <c r="E77" s="174">
        <f t="shared" si="30"/>
        <v>-192010.2</v>
      </c>
      <c r="F77" s="174">
        <f t="shared" si="30"/>
        <v>0</v>
      </c>
      <c r="G77" s="174">
        <f t="shared" si="30"/>
        <v>-192010.2</v>
      </c>
      <c r="H77" s="174">
        <f t="shared" si="30"/>
        <v>-192010.2</v>
      </c>
      <c r="I77" s="174">
        <f t="shared" si="30"/>
        <v>0</v>
      </c>
      <c r="J77" s="174">
        <f t="shared" si="30"/>
        <v>-192010.2</v>
      </c>
      <c r="K77" s="174">
        <f t="shared" si="30"/>
        <v>-150000</v>
      </c>
      <c r="L77" s="174">
        <f t="shared" si="30"/>
        <v>0</v>
      </c>
      <c r="M77" s="174">
        <f t="shared" si="30"/>
        <v>-150000</v>
      </c>
    </row>
    <row r="78" spans="2:13">
      <c r="B78" s="173"/>
      <c r="C78" s="169"/>
      <c r="D78" s="184" t="str">
        <f>'3'!F132</f>
        <v xml:space="preserve"> - Այլ կապիտալ դրամաշնորհներ</v>
      </c>
      <c r="E78" s="174">
        <f>F78+G78</f>
        <v>-192010.2</v>
      </c>
      <c r="F78" s="174">
        <v>0</v>
      </c>
      <c r="G78" s="177">
        <f>'3'!G132</f>
        <v>-192010.2</v>
      </c>
      <c r="H78" s="174">
        <f>I78+J78</f>
        <v>-192010.2</v>
      </c>
      <c r="I78" s="174">
        <v>0</v>
      </c>
      <c r="J78" s="177">
        <f>'3'!H132</f>
        <v>-192010.2</v>
      </c>
      <c r="K78" s="174">
        <f>L78+M78</f>
        <v>-150000</v>
      </c>
      <c r="L78" s="174">
        <v>0</v>
      </c>
      <c r="M78" s="177">
        <f>'3'!I132</f>
        <v>-150000</v>
      </c>
    </row>
    <row r="79" spans="2:13" ht="34.5">
      <c r="B79" s="175" t="s">
        <v>316</v>
      </c>
      <c r="C79" s="169"/>
      <c r="D79" s="186" t="str">
        <f>'3'!F219</f>
        <v xml:space="preserve"> Դպրոցների սեյսմիկ անվտանգության մակարդակի բարձրացման ծրագիր</v>
      </c>
      <c r="E79" s="177">
        <f>E81+E93</f>
        <v>-250000</v>
      </c>
      <c r="F79" s="177">
        <f t="shared" ref="F79:M79" si="31">F81+F93</f>
        <v>0</v>
      </c>
      <c r="G79" s="177">
        <f t="shared" si="31"/>
        <v>-250000</v>
      </c>
      <c r="H79" s="177">
        <f t="shared" si="31"/>
        <v>-200000</v>
      </c>
      <c r="I79" s="177">
        <f t="shared" si="31"/>
        <v>0</v>
      </c>
      <c r="J79" s="177">
        <f t="shared" si="31"/>
        <v>-200000</v>
      </c>
      <c r="K79" s="177">
        <f t="shared" si="31"/>
        <v>0</v>
      </c>
      <c r="L79" s="177">
        <f t="shared" si="31"/>
        <v>0</v>
      </c>
      <c r="M79" s="177">
        <f t="shared" si="31"/>
        <v>0</v>
      </c>
    </row>
    <row r="80" spans="2:13">
      <c r="B80" s="178"/>
      <c r="C80" s="169"/>
      <c r="D80" s="179" t="s">
        <v>41</v>
      </c>
      <c r="E80" s="177"/>
      <c r="F80" s="177"/>
      <c r="G80" s="177"/>
      <c r="H80" s="177"/>
      <c r="I80" s="177"/>
      <c r="J80" s="177"/>
      <c r="K80" s="177"/>
      <c r="L80" s="177"/>
      <c r="M80" s="177"/>
    </row>
    <row r="81" spans="2:13" ht="50.25" customHeight="1">
      <c r="B81" s="173"/>
      <c r="C81" s="180" t="s">
        <v>317</v>
      </c>
      <c r="D81" s="70" t="str">
        <f>'3'!F221</f>
        <v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v>
      </c>
      <c r="E81" s="174">
        <f t="shared" ref="E81:M81" si="32">E83</f>
        <v>-250000</v>
      </c>
      <c r="F81" s="174">
        <f t="shared" si="32"/>
        <v>0</v>
      </c>
      <c r="G81" s="174">
        <f t="shared" si="32"/>
        <v>-250000</v>
      </c>
      <c r="H81" s="174">
        <f t="shared" si="32"/>
        <v>-200000</v>
      </c>
      <c r="I81" s="174">
        <f t="shared" si="32"/>
        <v>0</v>
      </c>
      <c r="J81" s="174">
        <f t="shared" si="32"/>
        <v>-200000</v>
      </c>
      <c r="K81" s="174">
        <f t="shared" si="32"/>
        <v>0</v>
      </c>
      <c r="L81" s="174">
        <f t="shared" si="32"/>
        <v>0</v>
      </c>
      <c r="M81" s="174">
        <f t="shared" si="32"/>
        <v>0</v>
      </c>
    </row>
    <row r="82" spans="2:13">
      <c r="B82" s="173"/>
      <c r="C82" s="169"/>
      <c r="D82" s="173" t="s">
        <v>10</v>
      </c>
      <c r="E82" s="181"/>
      <c r="F82" s="181"/>
      <c r="G82" s="181"/>
      <c r="H82" s="181"/>
      <c r="I82" s="181"/>
      <c r="J82" s="181"/>
      <c r="K82" s="181"/>
      <c r="L82" s="181"/>
      <c r="M82" s="181"/>
    </row>
    <row r="83" spans="2:13" ht="34.5">
      <c r="B83" s="173"/>
      <c r="C83" s="169"/>
      <c r="D83" s="185" t="s">
        <v>13</v>
      </c>
      <c r="E83" s="182">
        <f t="shared" ref="E83:M83" si="33">E88</f>
        <v>-250000</v>
      </c>
      <c r="F83" s="182">
        <f t="shared" si="33"/>
        <v>0</v>
      </c>
      <c r="G83" s="182">
        <f t="shared" si="33"/>
        <v>-250000</v>
      </c>
      <c r="H83" s="182">
        <f t="shared" si="33"/>
        <v>-200000</v>
      </c>
      <c r="I83" s="182">
        <f t="shared" si="33"/>
        <v>0</v>
      </c>
      <c r="J83" s="182">
        <f t="shared" si="33"/>
        <v>-200000</v>
      </c>
      <c r="K83" s="182">
        <f t="shared" si="33"/>
        <v>0</v>
      </c>
      <c r="L83" s="182">
        <f t="shared" si="33"/>
        <v>0</v>
      </c>
      <c r="M83" s="182">
        <f t="shared" si="33"/>
        <v>0</v>
      </c>
    </row>
    <row r="84" spans="2:13" ht="34.5">
      <c r="B84" s="173"/>
      <c r="C84" s="169"/>
      <c r="D84" s="173" t="s">
        <v>12</v>
      </c>
      <c r="E84" s="181"/>
      <c r="F84" s="181"/>
      <c r="G84" s="181"/>
      <c r="H84" s="181"/>
      <c r="I84" s="181"/>
      <c r="J84" s="181"/>
      <c r="K84" s="181"/>
      <c r="L84" s="181"/>
      <c r="M84" s="181"/>
    </row>
    <row r="85" spans="2:13">
      <c r="B85" s="173"/>
      <c r="C85" s="169"/>
      <c r="D85" s="173" t="s">
        <v>5</v>
      </c>
      <c r="E85" s="174">
        <f>E86</f>
        <v>-250000</v>
      </c>
      <c r="F85" s="174">
        <f t="shared" ref="E85:M88" si="34">F86</f>
        <v>0</v>
      </c>
      <c r="G85" s="174">
        <f t="shared" si="34"/>
        <v>-250000</v>
      </c>
      <c r="H85" s="174">
        <f t="shared" si="34"/>
        <v>-200000</v>
      </c>
      <c r="I85" s="174">
        <f t="shared" si="34"/>
        <v>0</v>
      </c>
      <c r="J85" s="174">
        <f t="shared" si="34"/>
        <v>-200000</v>
      </c>
      <c r="K85" s="174">
        <f t="shared" si="34"/>
        <v>0</v>
      </c>
      <c r="L85" s="174">
        <f t="shared" si="34"/>
        <v>0</v>
      </c>
      <c r="M85" s="174">
        <f t="shared" si="34"/>
        <v>0</v>
      </c>
    </row>
    <row r="86" spans="2:13">
      <c r="B86" s="173"/>
      <c r="C86" s="169"/>
      <c r="D86" s="173" t="s">
        <v>73</v>
      </c>
      <c r="E86" s="174">
        <f t="shared" si="34"/>
        <v>-250000</v>
      </c>
      <c r="F86" s="174">
        <f t="shared" si="34"/>
        <v>0</v>
      </c>
      <c r="G86" s="174">
        <f t="shared" si="34"/>
        <v>-250000</v>
      </c>
      <c r="H86" s="174">
        <f t="shared" si="34"/>
        <v>-200000</v>
      </c>
      <c r="I86" s="174">
        <f t="shared" si="34"/>
        <v>0</v>
      </c>
      <c r="J86" s="174">
        <f t="shared" si="34"/>
        <v>-200000</v>
      </c>
      <c r="K86" s="174">
        <f t="shared" si="34"/>
        <v>0</v>
      </c>
      <c r="L86" s="174">
        <f t="shared" si="34"/>
        <v>0</v>
      </c>
      <c r="M86" s="174">
        <f t="shared" si="34"/>
        <v>0</v>
      </c>
    </row>
    <row r="87" spans="2:13">
      <c r="B87" s="173"/>
      <c r="C87" s="169"/>
      <c r="D87" s="173" t="s">
        <v>74</v>
      </c>
      <c r="E87" s="174">
        <f t="shared" si="34"/>
        <v>-250000</v>
      </c>
      <c r="F87" s="174">
        <f t="shared" si="34"/>
        <v>0</v>
      </c>
      <c r="G87" s="174">
        <f t="shared" si="34"/>
        <v>-250000</v>
      </c>
      <c r="H87" s="174">
        <f t="shared" si="34"/>
        <v>-200000</v>
      </c>
      <c r="I87" s="174">
        <f t="shared" si="34"/>
        <v>0</v>
      </c>
      <c r="J87" s="174">
        <f t="shared" si="34"/>
        <v>-200000</v>
      </c>
      <c r="K87" s="174">
        <f t="shared" si="34"/>
        <v>0</v>
      </c>
      <c r="L87" s="174">
        <f t="shared" si="34"/>
        <v>0</v>
      </c>
      <c r="M87" s="174">
        <f t="shared" si="34"/>
        <v>0</v>
      </c>
    </row>
    <row r="88" spans="2:13">
      <c r="B88" s="173"/>
      <c r="C88" s="169"/>
      <c r="D88" s="173" t="s">
        <v>75</v>
      </c>
      <c r="E88" s="174">
        <f t="shared" si="34"/>
        <v>-250000</v>
      </c>
      <c r="F88" s="174">
        <f t="shared" si="34"/>
        <v>0</v>
      </c>
      <c r="G88" s="174">
        <f t="shared" si="34"/>
        <v>-250000</v>
      </c>
      <c r="H88" s="174">
        <f t="shared" si="34"/>
        <v>-200000</v>
      </c>
      <c r="I88" s="174">
        <f t="shared" si="34"/>
        <v>0</v>
      </c>
      <c r="J88" s="174">
        <f t="shared" si="34"/>
        <v>-200000</v>
      </c>
      <c r="K88" s="174">
        <f t="shared" si="34"/>
        <v>0</v>
      </c>
      <c r="L88" s="174">
        <f t="shared" si="34"/>
        <v>0</v>
      </c>
      <c r="M88" s="174">
        <f t="shared" si="34"/>
        <v>0</v>
      </c>
    </row>
    <row r="89" spans="2:13">
      <c r="B89" s="173"/>
      <c r="C89" s="169"/>
      <c r="D89" s="183" t="s">
        <v>168</v>
      </c>
      <c r="E89" s="174">
        <f>F89+G89</f>
        <v>-250000</v>
      </c>
      <c r="F89" s="174">
        <v>0</v>
      </c>
      <c r="G89" s="177">
        <f>'3'!G229</f>
        <v>-250000</v>
      </c>
      <c r="H89" s="174">
        <f>I89+J89</f>
        <v>-200000</v>
      </c>
      <c r="I89" s="174">
        <v>0</v>
      </c>
      <c r="J89" s="177">
        <f>'3'!H229</f>
        <v>-200000</v>
      </c>
      <c r="K89" s="174">
        <f>L89+M89</f>
        <v>0</v>
      </c>
      <c r="L89" s="174">
        <v>0</v>
      </c>
      <c r="M89" s="177">
        <f>'3'!I229</f>
        <v>0</v>
      </c>
    </row>
    <row r="90" spans="2:13" ht="40.5" customHeight="1">
      <c r="B90" s="269"/>
      <c r="C90" s="270"/>
      <c r="D90" s="271"/>
      <c r="E90" s="272"/>
      <c r="F90" s="272"/>
      <c r="G90" s="273"/>
      <c r="H90" s="272"/>
      <c r="I90" s="272"/>
      <c r="J90" s="273"/>
      <c r="K90" s="272"/>
      <c r="L90" s="272"/>
      <c r="M90" s="273"/>
    </row>
    <row r="91" spans="2:13" s="144" customFormat="1" ht="51.75">
      <c r="D91" s="158" t="s">
        <v>130</v>
      </c>
      <c r="F91" s="158"/>
      <c r="G91" s="159"/>
      <c r="H91" s="159"/>
      <c r="I91" s="160" t="s">
        <v>131</v>
      </c>
    </row>
  </sheetData>
  <mergeCells count="16">
    <mergeCell ref="B11:B13"/>
    <mergeCell ref="C11:C13"/>
    <mergeCell ref="B4:D4"/>
    <mergeCell ref="B5:M5"/>
    <mergeCell ref="B7:C9"/>
    <mergeCell ref="D7:D10"/>
    <mergeCell ref="E7:M7"/>
    <mergeCell ref="E8:G8"/>
    <mergeCell ref="H8:J8"/>
    <mergeCell ref="K8:M8"/>
    <mergeCell ref="E9:E10"/>
    <mergeCell ref="F9:G9"/>
    <mergeCell ref="H9:H10"/>
    <mergeCell ref="I9:J9"/>
    <mergeCell ref="K9:K10"/>
    <mergeCell ref="L9:M9"/>
  </mergeCells>
  <pageMargins left="0.31496062992125984" right="0" top="0.35" bottom="0.35433070866141736" header="0.32" footer="0.31496062992125984"/>
  <pageSetup paperSize="9" scale="62" orientation="landscape" r:id="rId1"/>
  <ignoredErrors>
    <ignoredError sqref="N52 N55 N53 G56:H56 J56:K56 M56:N56 N54 G45 L54 K54 H54:I54 F54 G55 H55:K55 H52 H53:K53 I52:K52 L53:M53 E55 L52:M52 F52:G52 E53:G53 E52 E54 F55 L55:M55 G54 J54 M54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opLeftCell="A16" zoomScaleNormal="100" workbookViewId="0">
      <selection activeCell="D31" sqref="D31"/>
    </sheetView>
  </sheetViews>
  <sheetFormatPr defaultRowHeight="17.25"/>
  <cols>
    <col min="1" max="1" width="3.28515625" style="19" customWidth="1"/>
    <col min="2" max="2" width="10.140625" style="50" customWidth="1"/>
    <col min="3" max="3" width="8.85546875" style="162" bestFit="1" customWidth="1"/>
    <col min="4" max="4" width="68.28515625" style="19" customWidth="1"/>
    <col min="5" max="5" width="13.42578125" style="19" bestFit="1" customWidth="1"/>
    <col min="6" max="6" width="21.42578125" style="19" customWidth="1"/>
    <col min="7" max="7" width="15.85546875" style="19" bestFit="1" customWidth="1"/>
    <col min="8" max="8" width="13.42578125" style="19" bestFit="1" customWidth="1"/>
    <col min="9" max="9" width="21.28515625" style="19" customWidth="1"/>
    <col min="10" max="10" width="15.85546875" style="19" bestFit="1" customWidth="1"/>
    <col min="11" max="11" width="13.42578125" style="19" bestFit="1" customWidth="1"/>
    <col min="12" max="12" width="22.42578125" style="19" customWidth="1"/>
    <col min="13" max="13" width="16" style="19" customWidth="1"/>
    <col min="14" max="16384" width="9.140625" style="19"/>
  </cols>
  <sheetData>
    <row r="1" spans="2:15" ht="17.25" customHeight="1">
      <c r="G1" s="18"/>
      <c r="J1" s="18"/>
      <c r="M1" s="18" t="s">
        <v>383</v>
      </c>
      <c r="N1" s="17"/>
      <c r="O1" s="17"/>
    </row>
    <row r="2" spans="2:15" ht="17.25" customHeight="1">
      <c r="G2" s="18"/>
      <c r="J2" s="18"/>
      <c r="M2" s="18" t="s">
        <v>103</v>
      </c>
      <c r="N2" s="17"/>
      <c r="O2" s="17"/>
    </row>
    <row r="3" spans="2:15" ht="17.25" customHeight="1">
      <c r="G3" s="18"/>
      <c r="J3" s="18"/>
      <c r="M3" s="18" t="s">
        <v>1</v>
      </c>
      <c r="N3" s="17"/>
      <c r="O3" s="17"/>
    </row>
    <row r="4" spans="2:15">
      <c r="B4" s="328"/>
      <c r="C4" s="328"/>
      <c r="D4" s="328"/>
    </row>
    <row r="5" spans="2:15" ht="66.75" customHeight="1">
      <c r="B5" s="329" t="s">
        <v>318</v>
      </c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</row>
    <row r="6" spans="2:15" ht="17.25" customHeight="1">
      <c r="B6" s="20"/>
      <c r="C6" s="166"/>
      <c r="D6" s="50"/>
      <c r="G6" s="85"/>
      <c r="J6" s="85"/>
      <c r="M6" s="85" t="s">
        <v>79</v>
      </c>
    </row>
    <row r="7" spans="2:15" s="50" customFormat="1" ht="44.25" customHeight="1">
      <c r="B7" s="330" t="s">
        <v>2</v>
      </c>
      <c r="C7" s="331"/>
      <c r="D7" s="302" t="s">
        <v>235</v>
      </c>
      <c r="E7" s="305" t="s">
        <v>229</v>
      </c>
      <c r="F7" s="306"/>
      <c r="G7" s="306"/>
      <c r="H7" s="306"/>
      <c r="I7" s="306"/>
      <c r="J7" s="306"/>
      <c r="K7" s="306"/>
      <c r="L7" s="306"/>
      <c r="M7" s="307"/>
    </row>
    <row r="8" spans="2:15" s="50" customFormat="1" ht="17.25" customHeight="1">
      <c r="B8" s="332"/>
      <c r="C8" s="333"/>
      <c r="D8" s="303"/>
      <c r="E8" s="305" t="s">
        <v>240</v>
      </c>
      <c r="F8" s="306"/>
      <c r="G8" s="307"/>
      <c r="H8" s="305" t="s">
        <v>32</v>
      </c>
      <c r="I8" s="306"/>
      <c r="J8" s="307"/>
      <c r="K8" s="305" t="s">
        <v>38</v>
      </c>
      <c r="L8" s="306"/>
      <c r="M8" s="307"/>
    </row>
    <row r="9" spans="2:15" ht="17.25" customHeight="1">
      <c r="B9" s="334"/>
      <c r="C9" s="335"/>
      <c r="D9" s="303"/>
      <c r="E9" s="336" t="s">
        <v>236</v>
      </c>
      <c r="F9" s="338" t="s">
        <v>4</v>
      </c>
      <c r="G9" s="339"/>
      <c r="H9" s="336" t="s">
        <v>236</v>
      </c>
      <c r="I9" s="338" t="s">
        <v>4</v>
      </c>
      <c r="J9" s="339"/>
      <c r="K9" s="336" t="s">
        <v>236</v>
      </c>
      <c r="L9" s="338" t="s">
        <v>4</v>
      </c>
      <c r="M9" s="339"/>
    </row>
    <row r="10" spans="2:15" s="86" customFormat="1" ht="41.25" customHeight="1">
      <c r="B10" s="131" t="s">
        <v>237</v>
      </c>
      <c r="C10" s="146" t="s">
        <v>238</v>
      </c>
      <c r="D10" s="304"/>
      <c r="E10" s="337"/>
      <c r="F10" s="48" t="s">
        <v>320</v>
      </c>
      <c r="G10" s="48" t="s">
        <v>242</v>
      </c>
      <c r="H10" s="337"/>
      <c r="I10" s="48" t="s">
        <v>320</v>
      </c>
      <c r="J10" s="48" t="s">
        <v>242</v>
      </c>
      <c r="K10" s="337"/>
      <c r="L10" s="48" t="s">
        <v>320</v>
      </c>
      <c r="M10" s="48" t="s">
        <v>242</v>
      </c>
    </row>
    <row r="11" spans="2:15" s="168" customFormat="1" ht="34.5">
      <c r="B11" s="322"/>
      <c r="C11" s="322"/>
      <c r="D11" s="169" t="s">
        <v>243</v>
      </c>
      <c r="E11" s="170">
        <f>E12+E13</f>
        <v>-546798.19999999995</v>
      </c>
      <c r="F11" s="170">
        <f t="shared" ref="F11:M11" si="0">F12+F13</f>
        <v>0</v>
      </c>
      <c r="G11" s="170">
        <f t="shared" si="0"/>
        <v>-546798.19999999995</v>
      </c>
      <c r="H11" s="170">
        <f t="shared" si="0"/>
        <v>-546798.19999999995</v>
      </c>
      <c r="I11" s="170">
        <f t="shared" si="0"/>
        <v>0</v>
      </c>
      <c r="J11" s="170">
        <f t="shared" si="0"/>
        <v>-546798.19999999995</v>
      </c>
      <c r="K11" s="170">
        <f t="shared" si="0"/>
        <v>-546798.19999999995</v>
      </c>
      <c r="L11" s="170">
        <f t="shared" si="0"/>
        <v>0</v>
      </c>
      <c r="M11" s="170">
        <f t="shared" si="0"/>
        <v>-546798.19999999995</v>
      </c>
    </row>
    <row r="12" spans="2:15" s="172" customFormat="1">
      <c r="B12" s="322"/>
      <c r="C12" s="322"/>
      <c r="D12" s="171" t="s">
        <v>244</v>
      </c>
      <c r="E12" s="170">
        <v>0</v>
      </c>
      <c r="F12" s="170">
        <v>0</v>
      </c>
      <c r="G12" s="170">
        <v>0</v>
      </c>
      <c r="H12" s="170">
        <v>0</v>
      </c>
      <c r="I12" s="170">
        <v>0</v>
      </c>
      <c r="J12" s="170">
        <v>0</v>
      </c>
      <c r="K12" s="170">
        <v>0</v>
      </c>
      <c r="L12" s="170">
        <v>0</v>
      </c>
      <c r="M12" s="170">
        <v>0</v>
      </c>
    </row>
    <row r="13" spans="2:15" s="172" customFormat="1">
      <c r="B13" s="322"/>
      <c r="C13" s="322"/>
      <c r="D13" s="171" t="s">
        <v>245</v>
      </c>
      <c r="E13" s="170">
        <f>E22</f>
        <v>-546798.19999999995</v>
      </c>
      <c r="F13" s="170">
        <f t="shared" ref="F13:M13" si="1">F22</f>
        <v>0</v>
      </c>
      <c r="G13" s="170">
        <f t="shared" si="1"/>
        <v>-546798.19999999995</v>
      </c>
      <c r="H13" s="170">
        <f t="shared" si="1"/>
        <v>-546798.19999999995</v>
      </c>
      <c r="I13" s="170">
        <f t="shared" si="1"/>
        <v>0</v>
      </c>
      <c r="J13" s="170">
        <f t="shared" si="1"/>
        <v>-546798.19999999995</v>
      </c>
      <c r="K13" s="170">
        <f t="shared" si="1"/>
        <v>-546798.19999999995</v>
      </c>
      <c r="L13" s="170">
        <f t="shared" si="1"/>
        <v>0</v>
      </c>
      <c r="M13" s="170">
        <f t="shared" si="1"/>
        <v>-546798.19999999995</v>
      </c>
    </row>
    <row r="14" spans="2:15" s="172" customFormat="1" ht="51.75">
      <c r="B14" s="173"/>
      <c r="C14" s="169"/>
      <c r="D14" s="173" t="s">
        <v>246</v>
      </c>
      <c r="E14" s="174">
        <f t="shared" ref="E14:M14" si="2">E15+E34+E47+E58+E69</f>
        <v>-546798.19999999995</v>
      </c>
      <c r="F14" s="174">
        <f t="shared" si="2"/>
        <v>0</v>
      </c>
      <c r="G14" s="174">
        <f t="shared" si="2"/>
        <v>-546798.19999999995</v>
      </c>
      <c r="H14" s="174">
        <f t="shared" si="2"/>
        <v>-546798.19999999995</v>
      </c>
      <c r="I14" s="174">
        <f t="shared" si="2"/>
        <v>0</v>
      </c>
      <c r="J14" s="174">
        <f t="shared" si="2"/>
        <v>-546798.19999999995</v>
      </c>
      <c r="K14" s="174">
        <f t="shared" si="2"/>
        <v>-546798.19999999995</v>
      </c>
      <c r="L14" s="174">
        <f t="shared" si="2"/>
        <v>0</v>
      </c>
      <c r="M14" s="174">
        <f t="shared" si="2"/>
        <v>-546798.19999999995</v>
      </c>
    </row>
    <row r="15" spans="2:15">
      <c r="B15" s="89">
        <v>1157</v>
      </c>
      <c r="C15" s="169"/>
      <c r="D15" s="188" t="s">
        <v>247</v>
      </c>
      <c r="E15" s="91">
        <f>E17</f>
        <v>-546798.19999999995</v>
      </c>
      <c r="F15" s="91">
        <f t="shared" ref="F15:M15" si="3">F17</f>
        <v>0</v>
      </c>
      <c r="G15" s="91">
        <f t="shared" si="3"/>
        <v>-546798.19999999995</v>
      </c>
      <c r="H15" s="91">
        <f t="shared" si="3"/>
        <v>-546798.19999999995</v>
      </c>
      <c r="I15" s="91">
        <f t="shared" si="3"/>
        <v>0</v>
      </c>
      <c r="J15" s="91">
        <f t="shared" si="3"/>
        <v>-546798.19999999995</v>
      </c>
      <c r="K15" s="91">
        <f t="shared" si="3"/>
        <v>-546798.19999999995</v>
      </c>
      <c r="L15" s="91">
        <f t="shared" si="3"/>
        <v>0</v>
      </c>
      <c r="M15" s="91">
        <f t="shared" si="3"/>
        <v>-546798.19999999995</v>
      </c>
    </row>
    <row r="16" spans="2:15">
      <c r="B16" s="92"/>
      <c r="C16" s="169"/>
      <c r="D16" s="90" t="s">
        <v>41</v>
      </c>
      <c r="E16" s="91"/>
      <c r="F16" s="91"/>
      <c r="G16" s="91"/>
      <c r="H16" s="91"/>
      <c r="I16" s="91"/>
      <c r="J16" s="91"/>
      <c r="K16" s="91"/>
      <c r="L16" s="91"/>
      <c r="M16" s="91"/>
    </row>
    <row r="17" spans="1:13" ht="96" customHeight="1">
      <c r="B17" s="87"/>
      <c r="C17" s="180" t="s">
        <v>319</v>
      </c>
      <c r="D17" s="2" t="str">
        <f>'3'!F115</f>
        <v xml:space="preserve"> Արևելյան Եվրոպայի էներգախնյողության և շրջակա միջավայրի գործընկերության տարածաշրջանային հիմնադրամի աջակցությամբ իրականացվող Երևան քաղաքի հանրային տրանսպորտի նոր երթուղային ցանցի շարժակազմի ներդրման ֆինասական աջակցության դրամաշնորհային ծրագիր</v>
      </c>
      <c r="E17" s="88">
        <f t="shared" ref="E17:M17" si="4">E19</f>
        <v>-546798.19999999995</v>
      </c>
      <c r="F17" s="88">
        <f t="shared" si="4"/>
        <v>0</v>
      </c>
      <c r="G17" s="88">
        <f t="shared" si="4"/>
        <v>-546798.19999999995</v>
      </c>
      <c r="H17" s="88">
        <f t="shared" si="4"/>
        <v>-546798.19999999995</v>
      </c>
      <c r="I17" s="88">
        <f t="shared" si="4"/>
        <v>0</v>
      </c>
      <c r="J17" s="88">
        <f t="shared" si="4"/>
        <v>-546798.19999999995</v>
      </c>
      <c r="K17" s="88">
        <f t="shared" si="4"/>
        <v>-546798.19999999995</v>
      </c>
      <c r="L17" s="88">
        <f t="shared" si="4"/>
        <v>0</v>
      </c>
      <c r="M17" s="88">
        <f t="shared" si="4"/>
        <v>-546798.19999999995</v>
      </c>
    </row>
    <row r="18" spans="1:13">
      <c r="B18" s="87"/>
      <c r="C18" s="169"/>
      <c r="D18" s="87" t="s">
        <v>10</v>
      </c>
      <c r="E18" s="93"/>
      <c r="F18" s="93"/>
      <c r="G18" s="93"/>
      <c r="H18" s="93"/>
      <c r="I18" s="93"/>
      <c r="J18" s="93"/>
      <c r="K18" s="93"/>
      <c r="L18" s="93"/>
      <c r="M18" s="93"/>
    </row>
    <row r="19" spans="1:13" ht="34.5">
      <c r="B19" s="87"/>
      <c r="C19" s="169"/>
      <c r="D19" s="94" t="s">
        <v>13</v>
      </c>
      <c r="E19" s="95">
        <f t="shared" ref="E19:M19" si="5">E24</f>
        <v>-546798.19999999995</v>
      </c>
      <c r="F19" s="95">
        <f t="shared" si="5"/>
        <v>0</v>
      </c>
      <c r="G19" s="95">
        <f t="shared" si="5"/>
        <v>-546798.19999999995</v>
      </c>
      <c r="H19" s="95">
        <f t="shared" si="5"/>
        <v>-546798.19999999995</v>
      </c>
      <c r="I19" s="95">
        <f t="shared" si="5"/>
        <v>0</v>
      </c>
      <c r="J19" s="95">
        <f t="shared" si="5"/>
        <v>-546798.19999999995</v>
      </c>
      <c r="K19" s="95">
        <f t="shared" si="5"/>
        <v>-546798.19999999995</v>
      </c>
      <c r="L19" s="95">
        <f t="shared" si="5"/>
        <v>0</v>
      </c>
      <c r="M19" s="95">
        <f t="shared" si="5"/>
        <v>-546798.19999999995</v>
      </c>
    </row>
    <row r="20" spans="1:13" ht="34.5">
      <c r="B20" s="87"/>
      <c r="C20" s="169"/>
      <c r="D20" s="87" t="s">
        <v>12</v>
      </c>
      <c r="E20" s="93"/>
      <c r="F20" s="93"/>
      <c r="G20" s="93"/>
      <c r="H20" s="93"/>
      <c r="I20" s="93"/>
      <c r="J20" s="93"/>
      <c r="K20" s="93"/>
      <c r="L20" s="93"/>
      <c r="M20" s="93"/>
    </row>
    <row r="21" spans="1:13">
      <c r="B21" s="87"/>
      <c r="C21" s="169"/>
      <c r="D21" s="87" t="s">
        <v>5</v>
      </c>
      <c r="E21" s="88">
        <f t="shared" ref="E21:M24" si="6">E22</f>
        <v>-546798.19999999995</v>
      </c>
      <c r="F21" s="88">
        <f t="shared" si="6"/>
        <v>0</v>
      </c>
      <c r="G21" s="88">
        <f t="shared" si="6"/>
        <v>-546798.19999999995</v>
      </c>
      <c r="H21" s="88">
        <f t="shared" si="6"/>
        <v>-546798.19999999995</v>
      </c>
      <c r="I21" s="88">
        <f t="shared" si="6"/>
        <v>0</v>
      </c>
      <c r="J21" s="88">
        <f t="shared" si="6"/>
        <v>-546798.19999999995</v>
      </c>
      <c r="K21" s="88">
        <f t="shared" si="6"/>
        <v>-546798.19999999995</v>
      </c>
      <c r="L21" s="88">
        <f t="shared" si="6"/>
        <v>0</v>
      </c>
      <c r="M21" s="88">
        <f t="shared" si="6"/>
        <v>-546798.19999999995</v>
      </c>
    </row>
    <row r="22" spans="1:13">
      <c r="B22" s="87"/>
      <c r="C22" s="169"/>
      <c r="D22" s="161" t="str">
        <f>'3'!F120</f>
        <v xml:space="preserve"> ՈՉ ՖԻՆԱՆՍԱԿԱՆ ԱԿՏԻՎՆԵՐԻ ԳԾՈՎ ԾԱԽՍԵՐ</v>
      </c>
      <c r="E22" s="88">
        <f t="shared" si="6"/>
        <v>-546798.19999999995</v>
      </c>
      <c r="F22" s="88">
        <f t="shared" si="6"/>
        <v>0</v>
      </c>
      <c r="G22" s="88">
        <f t="shared" si="6"/>
        <v>-546798.19999999995</v>
      </c>
      <c r="H22" s="88">
        <f t="shared" si="6"/>
        <v>-546798.19999999995</v>
      </c>
      <c r="I22" s="88">
        <f t="shared" si="6"/>
        <v>0</v>
      </c>
      <c r="J22" s="88">
        <f t="shared" si="6"/>
        <v>-546798.19999999995</v>
      </c>
      <c r="K22" s="88">
        <f t="shared" si="6"/>
        <v>-546798.19999999995</v>
      </c>
      <c r="L22" s="88">
        <f t="shared" si="6"/>
        <v>0</v>
      </c>
      <c r="M22" s="88">
        <f t="shared" si="6"/>
        <v>-546798.19999999995</v>
      </c>
    </row>
    <row r="23" spans="1:13">
      <c r="B23" s="87"/>
      <c r="C23" s="169"/>
      <c r="D23" s="161" t="str">
        <f>'3'!F121</f>
        <v xml:space="preserve"> ՀԻՄՆԱԿԱՆ ՄԻՋՈՑՆԵՐ</v>
      </c>
      <c r="E23" s="88">
        <f t="shared" si="6"/>
        <v>-546798.19999999995</v>
      </c>
      <c r="F23" s="88">
        <f t="shared" si="6"/>
        <v>0</v>
      </c>
      <c r="G23" s="88">
        <f t="shared" si="6"/>
        <v>-546798.19999999995</v>
      </c>
      <c r="H23" s="88">
        <f t="shared" si="6"/>
        <v>-546798.19999999995</v>
      </c>
      <c r="I23" s="88">
        <f t="shared" si="6"/>
        <v>0</v>
      </c>
      <c r="J23" s="88">
        <f t="shared" si="6"/>
        <v>-546798.19999999995</v>
      </c>
      <c r="K23" s="88">
        <f t="shared" si="6"/>
        <v>-546798.19999999995</v>
      </c>
      <c r="L23" s="88">
        <f t="shared" si="6"/>
        <v>0</v>
      </c>
      <c r="M23" s="88">
        <f t="shared" si="6"/>
        <v>-546798.19999999995</v>
      </c>
    </row>
    <row r="24" spans="1:13">
      <c r="B24" s="87"/>
      <c r="C24" s="169"/>
      <c r="D24" s="161" t="str">
        <f>'3'!F122</f>
        <v xml:space="preserve"> ՄԵՔԵՆԱՆԵՐ  ԵՎ  ՍԱՐՔԱՎՈՐՈՒՄՆԵՐ</v>
      </c>
      <c r="E24" s="88">
        <f t="shared" si="6"/>
        <v>-546798.19999999995</v>
      </c>
      <c r="F24" s="88">
        <f t="shared" si="6"/>
        <v>0</v>
      </c>
      <c r="G24" s="88">
        <f t="shared" si="6"/>
        <v>-546798.19999999995</v>
      </c>
      <c r="H24" s="88">
        <f t="shared" si="6"/>
        <v>-546798.19999999995</v>
      </c>
      <c r="I24" s="88">
        <f t="shared" si="6"/>
        <v>0</v>
      </c>
      <c r="J24" s="88">
        <f t="shared" si="6"/>
        <v>-546798.19999999995</v>
      </c>
      <c r="K24" s="88">
        <f t="shared" si="6"/>
        <v>-546798.19999999995</v>
      </c>
      <c r="L24" s="88">
        <f t="shared" si="6"/>
        <v>0</v>
      </c>
      <c r="M24" s="88">
        <f t="shared" si="6"/>
        <v>-546798.19999999995</v>
      </c>
    </row>
    <row r="25" spans="1:13">
      <c r="B25" s="87"/>
      <c r="C25" s="169"/>
      <c r="D25" s="161" t="str">
        <f>'3'!F123</f>
        <v xml:space="preserve"> - Տրանսպորտային սարքավորումներ</v>
      </c>
      <c r="E25" s="88">
        <f>F25+G25</f>
        <v>-546798.19999999995</v>
      </c>
      <c r="F25" s="88">
        <v>0</v>
      </c>
      <c r="G25" s="91">
        <f>'3'!G123</f>
        <v>-546798.19999999995</v>
      </c>
      <c r="H25" s="88">
        <f>I25+J25</f>
        <v>-546798.19999999995</v>
      </c>
      <c r="I25" s="88">
        <v>0</v>
      </c>
      <c r="J25" s="91">
        <f>'3'!H123</f>
        <v>-546798.19999999995</v>
      </c>
      <c r="K25" s="88">
        <f>L25+M25</f>
        <v>-546798.19999999995</v>
      </c>
      <c r="L25" s="88">
        <v>0</v>
      </c>
      <c r="M25" s="91">
        <f>'3'!I123</f>
        <v>-546798.19999999995</v>
      </c>
    </row>
    <row r="27" spans="1:13" ht="58.5" customHeight="1">
      <c r="A27" s="50"/>
      <c r="C27" s="275" t="s">
        <v>130</v>
      </c>
      <c r="D27" s="275"/>
      <c r="E27" s="28"/>
      <c r="F27" s="72" t="s">
        <v>416</v>
      </c>
      <c r="G27" s="28"/>
      <c r="H27" s="28"/>
    </row>
  </sheetData>
  <mergeCells count="17">
    <mergeCell ref="L9:M9"/>
    <mergeCell ref="C27:D27"/>
    <mergeCell ref="B11:B13"/>
    <mergeCell ref="C11:C13"/>
    <mergeCell ref="E8:G8"/>
    <mergeCell ref="B4:D4"/>
    <mergeCell ref="B5:M5"/>
    <mergeCell ref="B7:C9"/>
    <mergeCell ref="D7:D10"/>
    <mergeCell ref="E7:M7"/>
    <mergeCell ref="H8:J8"/>
    <mergeCell ref="K8:M8"/>
    <mergeCell ref="E9:E10"/>
    <mergeCell ref="F9:G9"/>
    <mergeCell ref="H9:H10"/>
    <mergeCell ref="I9:J9"/>
    <mergeCell ref="K9:K10"/>
  </mergeCells>
  <pageMargins left="0.31496062992125984" right="0" top="0.35" bottom="0.35433070866141736" header="0.32" footer="0.31496062992125984"/>
  <pageSetup paperSize="9" scale="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6"/>
  <sheetViews>
    <sheetView topLeftCell="A181" zoomScaleNormal="100" workbookViewId="0">
      <selection activeCell="C202" sqref="C202"/>
    </sheetView>
  </sheetViews>
  <sheetFormatPr defaultRowHeight="17.25"/>
  <cols>
    <col min="1" max="1" width="4.7109375" style="189" customWidth="1"/>
    <col min="2" max="2" width="26.140625" style="189" customWidth="1"/>
    <col min="3" max="3" width="70.28515625" style="189" customWidth="1"/>
    <col min="4" max="4" width="16.85546875" style="189" customWidth="1"/>
    <col min="5" max="6" width="16.7109375" style="189" customWidth="1"/>
    <col min="7" max="7" width="9" style="189" customWidth="1"/>
    <col min="8" max="8" width="19.140625" style="189" customWidth="1"/>
    <col min="9" max="9" width="9" style="189" customWidth="1"/>
    <col min="10" max="253" width="9.140625" style="189"/>
    <col min="254" max="254" width="4.7109375" style="189" customWidth="1"/>
    <col min="255" max="255" width="19.85546875" style="189" customWidth="1"/>
    <col min="256" max="256" width="72.140625" style="189" customWidth="1"/>
    <col min="257" max="257" width="0" style="189" hidden="1" customWidth="1"/>
    <col min="258" max="258" width="18.28515625" style="189" customWidth="1"/>
    <col min="259" max="259" width="17.5703125" style="189" customWidth="1"/>
    <col min="260" max="265" width="9" style="189" customWidth="1"/>
    <col min="266" max="509" width="9.140625" style="189"/>
    <col min="510" max="510" width="4.7109375" style="189" customWidth="1"/>
    <col min="511" max="511" width="19.85546875" style="189" customWidth="1"/>
    <col min="512" max="512" width="72.140625" style="189" customWidth="1"/>
    <col min="513" max="513" width="0" style="189" hidden="1" customWidth="1"/>
    <col min="514" max="514" width="18.28515625" style="189" customWidth="1"/>
    <col min="515" max="515" width="17.5703125" style="189" customWidth="1"/>
    <col min="516" max="521" width="9" style="189" customWidth="1"/>
    <col min="522" max="765" width="9.140625" style="189"/>
    <col min="766" max="766" width="4.7109375" style="189" customWidth="1"/>
    <col min="767" max="767" width="19.85546875" style="189" customWidth="1"/>
    <col min="768" max="768" width="72.140625" style="189" customWidth="1"/>
    <col min="769" max="769" width="0" style="189" hidden="1" customWidth="1"/>
    <col min="770" max="770" width="18.28515625" style="189" customWidth="1"/>
    <col min="771" max="771" width="17.5703125" style="189" customWidth="1"/>
    <col min="772" max="777" width="9" style="189" customWidth="1"/>
    <col min="778" max="1021" width="9.140625" style="189"/>
    <col min="1022" max="1022" width="4.7109375" style="189" customWidth="1"/>
    <col min="1023" max="1023" width="19.85546875" style="189" customWidth="1"/>
    <col min="1024" max="1024" width="72.140625" style="189" customWidth="1"/>
    <col min="1025" max="1025" width="0" style="189" hidden="1" customWidth="1"/>
    <col min="1026" max="1026" width="18.28515625" style="189" customWidth="1"/>
    <col min="1027" max="1027" width="17.5703125" style="189" customWidth="1"/>
    <col min="1028" max="1033" width="9" style="189" customWidth="1"/>
    <col min="1034" max="1277" width="9.140625" style="189"/>
    <col min="1278" max="1278" width="4.7109375" style="189" customWidth="1"/>
    <col min="1279" max="1279" width="19.85546875" style="189" customWidth="1"/>
    <col min="1280" max="1280" width="72.140625" style="189" customWidth="1"/>
    <col min="1281" max="1281" width="0" style="189" hidden="1" customWidth="1"/>
    <col min="1282" max="1282" width="18.28515625" style="189" customWidth="1"/>
    <col min="1283" max="1283" width="17.5703125" style="189" customWidth="1"/>
    <col min="1284" max="1289" width="9" style="189" customWidth="1"/>
    <col min="1290" max="1533" width="9.140625" style="189"/>
    <col min="1534" max="1534" width="4.7109375" style="189" customWidth="1"/>
    <col min="1535" max="1535" width="19.85546875" style="189" customWidth="1"/>
    <col min="1536" max="1536" width="72.140625" style="189" customWidth="1"/>
    <col min="1537" max="1537" width="0" style="189" hidden="1" customWidth="1"/>
    <col min="1538" max="1538" width="18.28515625" style="189" customWidth="1"/>
    <col min="1539" max="1539" width="17.5703125" style="189" customWidth="1"/>
    <col min="1540" max="1545" width="9" style="189" customWidth="1"/>
    <col min="1546" max="1789" width="9.140625" style="189"/>
    <col min="1790" max="1790" width="4.7109375" style="189" customWidth="1"/>
    <col min="1791" max="1791" width="19.85546875" style="189" customWidth="1"/>
    <col min="1792" max="1792" width="72.140625" style="189" customWidth="1"/>
    <col min="1793" max="1793" width="0" style="189" hidden="1" customWidth="1"/>
    <col min="1794" max="1794" width="18.28515625" style="189" customWidth="1"/>
    <col min="1795" max="1795" width="17.5703125" style="189" customWidth="1"/>
    <col min="1796" max="1801" width="9" style="189" customWidth="1"/>
    <col min="1802" max="2045" width="9.140625" style="189"/>
    <col min="2046" max="2046" width="4.7109375" style="189" customWidth="1"/>
    <col min="2047" max="2047" width="19.85546875" style="189" customWidth="1"/>
    <col min="2048" max="2048" width="72.140625" style="189" customWidth="1"/>
    <col min="2049" max="2049" width="0" style="189" hidden="1" customWidth="1"/>
    <col min="2050" max="2050" width="18.28515625" style="189" customWidth="1"/>
    <col min="2051" max="2051" width="17.5703125" style="189" customWidth="1"/>
    <col min="2052" max="2057" width="9" style="189" customWidth="1"/>
    <col min="2058" max="2301" width="9.140625" style="189"/>
    <col min="2302" max="2302" width="4.7109375" style="189" customWidth="1"/>
    <col min="2303" max="2303" width="19.85546875" style="189" customWidth="1"/>
    <col min="2304" max="2304" width="72.140625" style="189" customWidth="1"/>
    <col min="2305" max="2305" width="0" style="189" hidden="1" customWidth="1"/>
    <col min="2306" max="2306" width="18.28515625" style="189" customWidth="1"/>
    <col min="2307" max="2307" width="17.5703125" style="189" customWidth="1"/>
    <col min="2308" max="2313" width="9" style="189" customWidth="1"/>
    <col min="2314" max="2557" width="9.140625" style="189"/>
    <col min="2558" max="2558" width="4.7109375" style="189" customWidth="1"/>
    <col min="2559" max="2559" width="19.85546875" style="189" customWidth="1"/>
    <col min="2560" max="2560" width="72.140625" style="189" customWidth="1"/>
    <col min="2561" max="2561" width="0" style="189" hidden="1" customWidth="1"/>
    <col min="2562" max="2562" width="18.28515625" style="189" customWidth="1"/>
    <col min="2563" max="2563" width="17.5703125" style="189" customWidth="1"/>
    <col min="2564" max="2569" width="9" style="189" customWidth="1"/>
    <col min="2570" max="2813" width="9.140625" style="189"/>
    <col min="2814" max="2814" width="4.7109375" style="189" customWidth="1"/>
    <col min="2815" max="2815" width="19.85546875" style="189" customWidth="1"/>
    <col min="2816" max="2816" width="72.140625" style="189" customWidth="1"/>
    <col min="2817" max="2817" width="0" style="189" hidden="1" customWidth="1"/>
    <col min="2818" max="2818" width="18.28515625" style="189" customWidth="1"/>
    <col min="2819" max="2819" width="17.5703125" style="189" customWidth="1"/>
    <col min="2820" max="2825" width="9" style="189" customWidth="1"/>
    <col min="2826" max="3069" width="9.140625" style="189"/>
    <col min="3070" max="3070" width="4.7109375" style="189" customWidth="1"/>
    <col min="3071" max="3071" width="19.85546875" style="189" customWidth="1"/>
    <col min="3072" max="3072" width="72.140625" style="189" customWidth="1"/>
    <col min="3073" max="3073" width="0" style="189" hidden="1" customWidth="1"/>
    <col min="3074" max="3074" width="18.28515625" style="189" customWidth="1"/>
    <col min="3075" max="3075" width="17.5703125" style="189" customWidth="1"/>
    <col min="3076" max="3081" width="9" style="189" customWidth="1"/>
    <col min="3082" max="3325" width="9.140625" style="189"/>
    <col min="3326" max="3326" width="4.7109375" style="189" customWidth="1"/>
    <col min="3327" max="3327" width="19.85546875" style="189" customWidth="1"/>
    <col min="3328" max="3328" width="72.140625" style="189" customWidth="1"/>
    <col min="3329" max="3329" width="0" style="189" hidden="1" customWidth="1"/>
    <col min="3330" max="3330" width="18.28515625" style="189" customWidth="1"/>
    <col min="3331" max="3331" width="17.5703125" style="189" customWidth="1"/>
    <col min="3332" max="3337" width="9" style="189" customWidth="1"/>
    <col min="3338" max="3581" width="9.140625" style="189"/>
    <col min="3582" max="3582" width="4.7109375" style="189" customWidth="1"/>
    <col min="3583" max="3583" width="19.85546875" style="189" customWidth="1"/>
    <col min="3584" max="3584" width="72.140625" style="189" customWidth="1"/>
    <col min="3585" max="3585" width="0" style="189" hidden="1" customWidth="1"/>
    <col min="3586" max="3586" width="18.28515625" style="189" customWidth="1"/>
    <col min="3587" max="3587" width="17.5703125" style="189" customWidth="1"/>
    <col min="3588" max="3593" width="9" style="189" customWidth="1"/>
    <col min="3594" max="3837" width="9.140625" style="189"/>
    <col min="3838" max="3838" width="4.7109375" style="189" customWidth="1"/>
    <col min="3839" max="3839" width="19.85546875" style="189" customWidth="1"/>
    <col min="3840" max="3840" width="72.140625" style="189" customWidth="1"/>
    <col min="3841" max="3841" width="0" style="189" hidden="1" customWidth="1"/>
    <col min="3842" max="3842" width="18.28515625" style="189" customWidth="1"/>
    <col min="3843" max="3843" width="17.5703125" style="189" customWidth="1"/>
    <col min="3844" max="3849" width="9" style="189" customWidth="1"/>
    <col min="3850" max="4093" width="9.140625" style="189"/>
    <col min="4094" max="4094" width="4.7109375" style="189" customWidth="1"/>
    <col min="4095" max="4095" width="19.85546875" style="189" customWidth="1"/>
    <col min="4096" max="4096" width="72.140625" style="189" customWidth="1"/>
    <col min="4097" max="4097" width="0" style="189" hidden="1" customWidth="1"/>
    <col min="4098" max="4098" width="18.28515625" style="189" customWidth="1"/>
    <col min="4099" max="4099" width="17.5703125" style="189" customWidth="1"/>
    <col min="4100" max="4105" width="9" style="189" customWidth="1"/>
    <col min="4106" max="4349" width="9.140625" style="189"/>
    <col min="4350" max="4350" width="4.7109375" style="189" customWidth="1"/>
    <col min="4351" max="4351" width="19.85546875" style="189" customWidth="1"/>
    <col min="4352" max="4352" width="72.140625" style="189" customWidth="1"/>
    <col min="4353" max="4353" width="0" style="189" hidden="1" customWidth="1"/>
    <col min="4354" max="4354" width="18.28515625" style="189" customWidth="1"/>
    <col min="4355" max="4355" width="17.5703125" style="189" customWidth="1"/>
    <col min="4356" max="4361" width="9" style="189" customWidth="1"/>
    <col min="4362" max="4605" width="9.140625" style="189"/>
    <col min="4606" max="4606" width="4.7109375" style="189" customWidth="1"/>
    <col min="4607" max="4607" width="19.85546875" style="189" customWidth="1"/>
    <col min="4608" max="4608" width="72.140625" style="189" customWidth="1"/>
    <col min="4609" max="4609" width="0" style="189" hidden="1" customWidth="1"/>
    <col min="4610" max="4610" width="18.28515625" style="189" customWidth="1"/>
    <col min="4611" max="4611" width="17.5703125" style="189" customWidth="1"/>
    <col min="4612" max="4617" width="9" style="189" customWidth="1"/>
    <col min="4618" max="4861" width="9.140625" style="189"/>
    <col min="4862" max="4862" width="4.7109375" style="189" customWidth="1"/>
    <col min="4863" max="4863" width="19.85546875" style="189" customWidth="1"/>
    <col min="4864" max="4864" width="72.140625" style="189" customWidth="1"/>
    <col min="4865" max="4865" width="0" style="189" hidden="1" customWidth="1"/>
    <col min="4866" max="4866" width="18.28515625" style="189" customWidth="1"/>
    <col min="4867" max="4867" width="17.5703125" style="189" customWidth="1"/>
    <col min="4868" max="4873" width="9" style="189" customWidth="1"/>
    <col min="4874" max="5117" width="9.140625" style="189"/>
    <col min="5118" max="5118" width="4.7109375" style="189" customWidth="1"/>
    <col min="5119" max="5119" width="19.85546875" style="189" customWidth="1"/>
    <col min="5120" max="5120" width="72.140625" style="189" customWidth="1"/>
    <col min="5121" max="5121" width="0" style="189" hidden="1" customWidth="1"/>
    <col min="5122" max="5122" width="18.28515625" style="189" customWidth="1"/>
    <col min="5123" max="5123" width="17.5703125" style="189" customWidth="1"/>
    <col min="5124" max="5129" width="9" style="189" customWidth="1"/>
    <col min="5130" max="5373" width="9.140625" style="189"/>
    <col min="5374" max="5374" width="4.7109375" style="189" customWidth="1"/>
    <col min="5375" max="5375" width="19.85546875" style="189" customWidth="1"/>
    <col min="5376" max="5376" width="72.140625" style="189" customWidth="1"/>
    <col min="5377" max="5377" width="0" style="189" hidden="1" customWidth="1"/>
    <col min="5378" max="5378" width="18.28515625" style="189" customWidth="1"/>
    <col min="5379" max="5379" width="17.5703125" style="189" customWidth="1"/>
    <col min="5380" max="5385" width="9" style="189" customWidth="1"/>
    <col min="5386" max="5629" width="9.140625" style="189"/>
    <col min="5630" max="5630" width="4.7109375" style="189" customWidth="1"/>
    <col min="5631" max="5631" width="19.85546875" style="189" customWidth="1"/>
    <col min="5632" max="5632" width="72.140625" style="189" customWidth="1"/>
    <col min="5633" max="5633" width="0" style="189" hidden="1" customWidth="1"/>
    <col min="5634" max="5634" width="18.28515625" style="189" customWidth="1"/>
    <col min="5635" max="5635" width="17.5703125" style="189" customWidth="1"/>
    <col min="5636" max="5641" width="9" style="189" customWidth="1"/>
    <col min="5642" max="5885" width="9.140625" style="189"/>
    <col min="5886" max="5886" width="4.7109375" style="189" customWidth="1"/>
    <col min="5887" max="5887" width="19.85546875" style="189" customWidth="1"/>
    <col min="5888" max="5888" width="72.140625" style="189" customWidth="1"/>
    <col min="5889" max="5889" width="0" style="189" hidden="1" customWidth="1"/>
    <col min="5890" max="5890" width="18.28515625" style="189" customWidth="1"/>
    <col min="5891" max="5891" width="17.5703125" style="189" customWidth="1"/>
    <col min="5892" max="5897" width="9" style="189" customWidth="1"/>
    <col min="5898" max="6141" width="9.140625" style="189"/>
    <col min="6142" max="6142" width="4.7109375" style="189" customWidth="1"/>
    <col min="6143" max="6143" width="19.85546875" style="189" customWidth="1"/>
    <col min="6144" max="6144" width="72.140625" style="189" customWidth="1"/>
    <col min="6145" max="6145" width="0" style="189" hidden="1" customWidth="1"/>
    <col min="6146" max="6146" width="18.28515625" style="189" customWidth="1"/>
    <col min="6147" max="6147" width="17.5703125" style="189" customWidth="1"/>
    <col min="6148" max="6153" width="9" style="189" customWidth="1"/>
    <col min="6154" max="6397" width="9.140625" style="189"/>
    <col min="6398" max="6398" width="4.7109375" style="189" customWidth="1"/>
    <col min="6399" max="6399" width="19.85546875" style="189" customWidth="1"/>
    <col min="6400" max="6400" width="72.140625" style="189" customWidth="1"/>
    <col min="6401" max="6401" width="0" style="189" hidden="1" customWidth="1"/>
    <col min="6402" max="6402" width="18.28515625" style="189" customWidth="1"/>
    <col min="6403" max="6403" width="17.5703125" style="189" customWidth="1"/>
    <col min="6404" max="6409" width="9" style="189" customWidth="1"/>
    <col min="6410" max="6653" width="9.140625" style="189"/>
    <col min="6654" max="6654" width="4.7109375" style="189" customWidth="1"/>
    <col min="6655" max="6655" width="19.85546875" style="189" customWidth="1"/>
    <col min="6656" max="6656" width="72.140625" style="189" customWidth="1"/>
    <col min="6657" max="6657" width="0" style="189" hidden="1" customWidth="1"/>
    <col min="6658" max="6658" width="18.28515625" style="189" customWidth="1"/>
    <col min="6659" max="6659" width="17.5703125" style="189" customWidth="1"/>
    <col min="6660" max="6665" width="9" style="189" customWidth="1"/>
    <col min="6666" max="6909" width="9.140625" style="189"/>
    <col min="6910" max="6910" width="4.7109375" style="189" customWidth="1"/>
    <col min="6911" max="6911" width="19.85546875" style="189" customWidth="1"/>
    <col min="6912" max="6912" width="72.140625" style="189" customWidth="1"/>
    <col min="6913" max="6913" width="0" style="189" hidden="1" customWidth="1"/>
    <col min="6914" max="6914" width="18.28515625" style="189" customWidth="1"/>
    <col min="6915" max="6915" width="17.5703125" style="189" customWidth="1"/>
    <col min="6916" max="6921" width="9" style="189" customWidth="1"/>
    <col min="6922" max="7165" width="9.140625" style="189"/>
    <col min="7166" max="7166" width="4.7109375" style="189" customWidth="1"/>
    <col min="7167" max="7167" width="19.85546875" style="189" customWidth="1"/>
    <col min="7168" max="7168" width="72.140625" style="189" customWidth="1"/>
    <col min="7169" max="7169" width="0" style="189" hidden="1" customWidth="1"/>
    <col min="7170" max="7170" width="18.28515625" style="189" customWidth="1"/>
    <col min="7171" max="7171" width="17.5703125" style="189" customWidth="1"/>
    <col min="7172" max="7177" width="9" style="189" customWidth="1"/>
    <col min="7178" max="7421" width="9.140625" style="189"/>
    <col min="7422" max="7422" width="4.7109375" style="189" customWidth="1"/>
    <col min="7423" max="7423" width="19.85546875" style="189" customWidth="1"/>
    <col min="7424" max="7424" width="72.140625" style="189" customWidth="1"/>
    <col min="7425" max="7425" width="0" style="189" hidden="1" customWidth="1"/>
    <col min="7426" max="7426" width="18.28515625" style="189" customWidth="1"/>
    <col min="7427" max="7427" width="17.5703125" style="189" customWidth="1"/>
    <col min="7428" max="7433" width="9" style="189" customWidth="1"/>
    <col min="7434" max="7677" width="9.140625" style="189"/>
    <col min="7678" max="7678" width="4.7109375" style="189" customWidth="1"/>
    <col min="7679" max="7679" width="19.85546875" style="189" customWidth="1"/>
    <col min="7680" max="7680" width="72.140625" style="189" customWidth="1"/>
    <col min="7681" max="7681" width="0" style="189" hidden="1" customWidth="1"/>
    <col min="7682" max="7682" width="18.28515625" style="189" customWidth="1"/>
    <col min="7683" max="7683" width="17.5703125" style="189" customWidth="1"/>
    <col min="7684" max="7689" width="9" style="189" customWidth="1"/>
    <col min="7690" max="7933" width="9.140625" style="189"/>
    <col min="7934" max="7934" width="4.7109375" style="189" customWidth="1"/>
    <col min="7935" max="7935" width="19.85546875" style="189" customWidth="1"/>
    <col min="7936" max="7936" width="72.140625" style="189" customWidth="1"/>
    <col min="7937" max="7937" width="0" style="189" hidden="1" customWidth="1"/>
    <col min="7938" max="7938" width="18.28515625" style="189" customWidth="1"/>
    <col min="7939" max="7939" width="17.5703125" style="189" customWidth="1"/>
    <col min="7940" max="7945" width="9" style="189" customWidth="1"/>
    <col min="7946" max="8189" width="9.140625" style="189"/>
    <col min="8190" max="8190" width="4.7109375" style="189" customWidth="1"/>
    <col min="8191" max="8191" width="19.85546875" style="189" customWidth="1"/>
    <col min="8192" max="8192" width="72.140625" style="189" customWidth="1"/>
    <col min="8193" max="8193" width="0" style="189" hidden="1" customWidth="1"/>
    <col min="8194" max="8194" width="18.28515625" style="189" customWidth="1"/>
    <col min="8195" max="8195" width="17.5703125" style="189" customWidth="1"/>
    <col min="8196" max="8201" width="9" style="189" customWidth="1"/>
    <col min="8202" max="8445" width="9.140625" style="189"/>
    <col min="8446" max="8446" width="4.7109375" style="189" customWidth="1"/>
    <col min="8447" max="8447" width="19.85546875" style="189" customWidth="1"/>
    <col min="8448" max="8448" width="72.140625" style="189" customWidth="1"/>
    <col min="8449" max="8449" width="0" style="189" hidden="1" customWidth="1"/>
    <col min="8450" max="8450" width="18.28515625" style="189" customWidth="1"/>
    <col min="8451" max="8451" width="17.5703125" style="189" customWidth="1"/>
    <col min="8452" max="8457" width="9" style="189" customWidth="1"/>
    <col min="8458" max="8701" width="9.140625" style="189"/>
    <col min="8702" max="8702" width="4.7109375" style="189" customWidth="1"/>
    <col min="8703" max="8703" width="19.85546875" style="189" customWidth="1"/>
    <col min="8704" max="8704" width="72.140625" style="189" customWidth="1"/>
    <col min="8705" max="8705" width="0" style="189" hidden="1" customWidth="1"/>
    <col min="8706" max="8706" width="18.28515625" style="189" customWidth="1"/>
    <col min="8707" max="8707" width="17.5703125" style="189" customWidth="1"/>
    <col min="8708" max="8713" width="9" style="189" customWidth="1"/>
    <col min="8714" max="8957" width="9.140625" style="189"/>
    <col min="8958" max="8958" width="4.7109375" style="189" customWidth="1"/>
    <col min="8959" max="8959" width="19.85546875" style="189" customWidth="1"/>
    <col min="8960" max="8960" width="72.140625" style="189" customWidth="1"/>
    <col min="8961" max="8961" width="0" style="189" hidden="1" customWidth="1"/>
    <col min="8962" max="8962" width="18.28515625" style="189" customWidth="1"/>
    <col min="8963" max="8963" width="17.5703125" style="189" customWidth="1"/>
    <col min="8964" max="8969" width="9" style="189" customWidth="1"/>
    <col min="8970" max="9213" width="9.140625" style="189"/>
    <col min="9214" max="9214" width="4.7109375" style="189" customWidth="1"/>
    <col min="9215" max="9215" width="19.85546875" style="189" customWidth="1"/>
    <col min="9216" max="9216" width="72.140625" style="189" customWidth="1"/>
    <col min="9217" max="9217" width="0" style="189" hidden="1" customWidth="1"/>
    <col min="9218" max="9218" width="18.28515625" style="189" customWidth="1"/>
    <col min="9219" max="9219" width="17.5703125" style="189" customWidth="1"/>
    <col min="9220" max="9225" width="9" style="189" customWidth="1"/>
    <col min="9226" max="9469" width="9.140625" style="189"/>
    <col min="9470" max="9470" width="4.7109375" style="189" customWidth="1"/>
    <col min="9471" max="9471" width="19.85546875" style="189" customWidth="1"/>
    <col min="9472" max="9472" width="72.140625" style="189" customWidth="1"/>
    <col min="9473" max="9473" width="0" style="189" hidden="1" customWidth="1"/>
    <col min="9474" max="9474" width="18.28515625" style="189" customWidth="1"/>
    <col min="9475" max="9475" width="17.5703125" style="189" customWidth="1"/>
    <col min="9476" max="9481" width="9" style="189" customWidth="1"/>
    <col min="9482" max="9725" width="9.140625" style="189"/>
    <col min="9726" max="9726" width="4.7109375" style="189" customWidth="1"/>
    <col min="9727" max="9727" width="19.85546875" style="189" customWidth="1"/>
    <col min="9728" max="9728" width="72.140625" style="189" customWidth="1"/>
    <col min="9729" max="9729" width="0" style="189" hidden="1" customWidth="1"/>
    <col min="9730" max="9730" width="18.28515625" style="189" customWidth="1"/>
    <col min="9731" max="9731" width="17.5703125" style="189" customWidth="1"/>
    <col min="9732" max="9737" width="9" style="189" customWidth="1"/>
    <col min="9738" max="9981" width="9.140625" style="189"/>
    <col min="9982" max="9982" width="4.7109375" style="189" customWidth="1"/>
    <col min="9983" max="9983" width="19.85546875" style="189" customWidth="1"/>
    <col min="9984" max="9984" width="72.140625" style="189" customWidth="1"/>
    <col min="9985" max="9985" width="0" style="189" hidden="1" customWidth="1"/>
    <col min="9986" max="9986" width="18.28515625" style="189" customWidth="1"/>
    <col min="9987" max="9987" width="17.5703125" style="189" customWidth="1"/>
    <col min="9988" max="9993" width="9" style="189" customWidth="1"/>
    <col min="9994" max="10237" width="9.140625" style="189"/>
    <col min="10238" max="10238" width="4.7109375" style="189" customWidth="1"/>
    <col min="10239" max="10239" width="19.85546875" style="189" customWidth="1"/>
    <col min="10240" max="10240" width="72.140625" style="189" customWidth="1"/>
    <col min="10241" max="10241" width="0" style="189" hidden="1" customWidth="1"/>
    <col min="10242" max="10242" width="18.28515625" style="189" customWidth="1"/>
    <col min="10243" max="10243" width="17.5703125" style="189" customWidth="1"/>
    <col min="10244" max="10249" width="9" style="189" customWidth="1"/>
    <col min="10250" max="10493" width="9.140625" style="189"/>
    <col min="10494" max="10494" width="4.7109375" style="189" customWidth="1"/>
    <col min="10495" max="10495" width="19.85546875" style="189" customWidth="1"/>
    <col min="10496" max="10496" width="72.140625" style="189" customWidth="1"/>
    <col min="10497" max="10497" width="0" style="189" hidden="1" customWidth="1"/>
    <col min="10498" max="10498" width="18.28515625" style="189" customWidth="1"/>
    <col min="10499" max="10499" width="17.5703125" style="189" customWidth="1"/>
    <col min="10500" max="10505" width="9" style="189" customWidth="1"/>
    <col min="10506" max="10749" width="9.140625" style="189"/>
    <col min="10750" max="10750" width="4.7109375" style="189" customWidth="1"/>
    <col min="10751" max="10751" width="19.85546875" style="189" customWidth="1"/>
    <col min="10752" max="10752" width="72.140625" style="189" customWidth="1"/>
    <col min="10753" max="10753" width="0" style="189" hidden="1" customWidth="1"/>
    <col min="10754" max="10754" width="18.28515625" style="189" customWidth="1"/>
    <col min="10755" max="10755" width="17.5703125" style="189" customWidth="1"/>
    <col min="10756" max="10761" width="9" style="189" customWidth="1"/>
    <col min="10762" max="11005" width="9.140625" style="189"/>
    <col min="11006" max="11006" width="4.7109375" style="189" customWidth="1"/>
    <col min="11007" max="11007" width="19.85546875" style="189" customWidth="1"/>
    <col min="11008" max="11008" width="72.140625" style="189" customWidth="1"/>
    <col min="11009" max="11009" width="0" style="189" hidden="1" customWidth="1"/>
    <col min="11010" max="11010" width="18.28515625" style="189" customWidth="1"/>
    <col min="11011" max="11011" width="17.5703125" style="189" customWidth="1"/>
    <col min="11012" max="11017" width="9" style="189" customWidth="1"/>
    <col min="11018" max="11261" width="9.140625" style="189"/>
    <col min="11262" max="11262" width="4.7109375" style="189" customWidth="1"/>
    <col min="11263" max="11263" width="19.85546875" style="189" customWidth="1"/>
    <col min="11264" max="11264" width="72.140625" style="189" customWidth="1"/>
    <col min="11265" max="11265" width="0" style="189" hidden="1" customWidth="1"/>
    <col min="11266" max="11266" width="18.28515625" style="189" customWidth="1"/>
    <col min="11267" max="11267" width="17.5703125" style="189" customWidth="1"/>
    <col min="11268" max="11273" width="9" style="189" customWidth="1"/>
    <col min="11274" max="11517" width="9.140625" style="189"/>
    <col min="11518" max="11518" width="4.7109375" style="189" customWidth="1"/>
    <col min="11519" max="11519" width="19.85546875" style="189" customWidth="1"/>
    <col min="11520" max="11520" width="72.140625" style="189" customWidth="1"/>
    <col min="11521" max="11521" width="0" style="189" hidden="1" customWidth="1"/>
    <col min="11522" max="11522" width="18.28515625" style="189" customWidth="1"/>
    <col min="11523" max="11523" width="17.5703125" style="189" customWidth="1"/>
    <col min="11524" max="11529" width="9" style="189" customWidth="1"/>
    <col min="11530" max="11773" width="9.140625" style="189"/>
    <col min="11774" max="11774" width="4.7109375" style="189" customWidth="1"/>
    <col min="11775" max="11775" width="19.85546875" style="189" customWidth="1"/>
    <col min="11776" max="11776" width="72.140625" style="189" customWidth="1"/>
    <col min="11777" max="11777" width="0" style="189" hidden="1" customWidth="1"/>
    <col min="11778" max="11778" width="18.28515625" style="189" customWidth="1"/>
    <col min="11779" max="11779" width="17.5703125" style="189" customWidth="1"/>
    <col min="11780" max="11785" width="9" style="189" customWidth="1"/>
    <col min="11786" max="12029" width="9.140625" style="189"/>
    <col min="12030" max="12030" width="4.7109375" style="189" customWidth="1"/>
    <col min="12031" max="12031" width="19.85546875" style="189" customWidth="1"/>
    <col min="12032" max="12032" width="72.140625" style="189" customWidth="1"/>
    <col min="12033" max="12033" width="0" style="189" hidden="1" customWidth="1"/>
    <col min="12034" max="12034" width="18.28515625" style="189" customWidth="1"/>
    <col min="12035" max="12035" width="17.5703125" style="189" customWidth="1"/>
    <col min="12036" max="12041" width="9" style="189" customWidth="1"/>
    <col min="12042" max="12285" width="9.140625" style="189"/>
    <col min="12286" max="12286" width="4.7109375" style="189" customWidth="1"/>
    <col min="12287" max="12287" width="19.85546875" style="189" customWidth="1"/>
    <col min="12288" max="12288" width="72.140625" style="189" customWidth="1"/>
    <col min="12289" max="12289" width="0" style="189" hidden="1" customWidth="1"/>
    <col min="12290" max="12290" width="18.28515625" style="189" customWidth="1"/>
    <col min="12291" max="12291" width="17.5703125" style="189" customWidth="1"/>
    <col min="12292" max="12297" width="9" style="189" customWidth="1"/>
    <col min="12298" max="12541" width="9.140625" style="189"/>
    <col min="12542" max="12542" width="4.7109375" style="189" customWidth="1"/>
    <col min="12543" max="12543" width="19.85546875" style="189" customWidth="1"/>
    <col min="12544" max="12544" width="72.140625" style="189" customWidth="1"/>
    <col min="12545" max="12545" width="0" style="189" hidden="1" customWidth="1"/>
    <col min="12546" max="12546" width="18.28515625" style="189" customWidth="1"/>
    <col min="12547" max="12547" width="17.5703125" style="189" customWidth="1"/>
    <col min="12548" max="12553" width="9" style="189" customWidth="1"/>
    <col min="12554" max="12797" width="9.140625" style="189"/>
    <col min="12798" max="12798" width="4.7109375" style="189" customWidth="1"/>
    <col min="12799" max="12799" width="19.85546875" style="189" customWidth="1"/>
    <col min="12800" max="12800" width="72.140625" style="189" customWidth="1"/>
    <col min="12801" max="12801" width="0" style="189" hidden="1" customWidth="1"/>
    <col min="12802" max="12802" width="18.28515625" style="189" customWidth="1"/>
    <col min="12803" max="12803" width="17.5703125" style="189" customWidth="1"/>
    <col min="12804" max="12809" width="9" style="189" customWidth="1"/>
    <col min="12810" max="13053" width="9.140625" style="189"/>
    <col min="13054" max="13054" width="4.7109375" style="189" customWidth="1"/>
    <col min="13055" max="13055" width="19.85546875" style="189" customWidth="1"/>
    <col min="13056" max="13056" width="72.140625" style="189" customWidth="1"/>
    <col min="13057" max="13057" width="0" style="189" hidden="1" customWidth="1"/>
    <col min="13058" max="13058" width="18.28515625" style="189" customWidth="1"/>
    <col min="13059" max="13059" width="17.5703125" style="189" customWidth="1"/>
    <col min="13060" max="13065" width="9" style="189" customWidth="1"/>
    <col min="13066" max="13309" width="9.140625" style="189"/>
    <col min="13310" max="13310" width="4.7109375" style="189" customWidth="1"/>
    <col min="13311" max="13311" width="19.85546875" style="189" customWidth="1"/>
    <col min="13312" max="13312" width="72.140625" style="189" customWidth="1"/>
    <col min="13313" max="13313" width="0" style="189" hidden="1" customWidth="1"/>
    <col min="13314" max="13314" width="18.28515625" style="189" customWidth="1"/>
    <col min="13315" max="13315" width="17.5703125" style="189" customWidth="1"/>
    <col min="13316" max="13321" width="9" style="189" customWidth="1"/>
    <col min="13322" max="13565" width="9.140625" style="189"/>
    <col min="13566" max="13566" width="4.7109375" style="189" customWidth="1"/>
    <col min="13567" max="13567" width="19.85546875" style="189" customWidth="1"/>
    <col min="13568" max="13568" width="72.140625" style="189" customWidth="1"/>
    <col min="13569" max="13569" width="0" style="189" hidden="1" customWidth="1"/>
    <col min="13570" max="13570" width="18.28515625" style="189" customWidth="1"/>
    <col min="13571" max="13571" width="17.5703125" style="189" customWidth="1"/>
    <col min="13572" max="13577" width="9" style="189" customWidth="1"/>
    <col min="13578" max="13821" width="9.140625" style="189"/>
    <col min="13822" max="13822" width="4.7109375" style="189" customWidth="1"/>
    <col min="13823" max="13823" width="19.85546875" style="189" customWidth="1"/>
    <col min="13824" max="13824" width="72.140625" style="189" customWidth="1"/>
    <col min="13825" max="13825" width="0" style="189" hidden="1" customWidth="1"/>
    <col min="13826" max="13826" width="18.28515625" style="189" customWidth="1"/>
    <col min="13827" max="13827" width="17.5703125" style="189" customWidth="1"/>
    <col min="13828" max="13833" width="9" style="189" customWidth="1"/>
    <col min="13834" max="14077" width="9.140625" style="189"/>
    <col min="14078" max="14078" width="4.7109375" style="189" customWidth="1"/>
    <col min="14079" max="14079" width="19.85546875" style="189" customWidth="1"/>
    <col min="14080" max="14080" width="72.140625" style="189" customWidth="1"/>
    <col min="14081" max="14081" width="0" style="189" hidden="1" customWidth="1"/>
    <col min="14082" max="14082" width="18.28515625" style="189" customWidth="1"/>
    <col min="14083" max="14083" width="17.5703125" style="189" customWidth="1"/>
    <col min="14084" max="14089" width="9" style="189" customWidth="1"/>
    <col min="14090" max="14333" width="9.140625" style="189"/>
    <col min="14334" max="14334" width="4.7109375" style="189" customWidth="1"/>
    <col min="14335" max="14335" width="19.85546875" style="189" customWidth="1"/>
    <col min="14336" max="14336" width="72.140625" style="189" customWidth="1"/>
    <col min="14337" max="14337" width="0" style="189" hidden="1" customWidth="1"/>
    <col min="14338" max="14338" width="18.28515625" style="189" customWidth="1"/>
    <col min="14339" max="14339" width="17.5703125" style="189" customWidth="1"/>
    <col min="14340" max="14345" width="9" style="189" customWidth="1"/>
    <col min="14346" max="14589" width="9.140625" style="189"/>
    <col min="14590" max="14590" width="4.7109375" style="189" customWidth="1"/>
    <col min="14591" max="14591" width="19.85546875" style="189" customWidth="1"/>
    <col min="14592" max="14592" width="72.140625" style="189" customWidth="1"/>
    <col min="14593" max="14593" width="0" style="189" hidden="1" customWidth="1"/>
    <col min="14594" max="14594" width="18.28515625" style="189" customWidth="1"/>
    <col min="14595" max="14595" width="17.5703125" style="189" customWidth="1"/>
    <col min="14596" max="14601" width="9" style="189" customWidth="1"/>
    <col min="14602" max="14845" width="9.140625" style="189"/>
    <col min="14846" max="14846" width="4.7109375" style="189" customWidth="1"/>
    <col min="14847" max="14847" width="19.85546875" style="189" customWidth="1"/>
    <col min="14848" max="14848" width="72.140625" style="189" customWidth="1"/>
    <col min="14849" max="14849" width="0" style="189" hidden="1" customWidth="1"/>
    <col min="14850" max="14850" width="18.28515625" style="189" customWidth="1"/>
    <col min="14851" max="14851" width="17.5703125" style="189" customWidth="1"/>
    <col min="14852" max="14857" width="9" style="189" customWidth="1"/>
    <col min="14858" max="15101" width="9.140625" style="189"/>
    <col min="15102" max="15102" width="4.7109375" style="189" customWidth="1"/>
    <col min="15103" max="15103" width="19.85546875" style="189" customWidth="1"/>
    <col min="15104" max="15104" width="72.140625" style="189" customWidth="1"/>
    <col min="15105" max="15105" width="0" style="189" hidden="1" customWidth="1"/>
    <col min="15106" max="15106" width="18.28515625" style="189" customWidth="1"/>
    <col min="15107" max="15107" width="17.5703125" style="189" customWidth="1"/>
    <col min="15108" max="15113" width="9" style="189" customWidth="1"/>
    <col min="15114" max="15357" width="9.140625" style="189"/>
    <col min="15358" max="15358" width="4.7109375" style="189" customWidth="1"/>
    <col min="15359" max="15359" width="19.85546875" style="189" customWidth="1"/>
    <col min="15360" max="15360" width="72.140625" style="189" customWidth="1"/>
    <col min="15361" max="15361" width="0" style="189" hidden="1" customWidth="1"/>
    <col min="15362" max="15362" width="18.28515625" style="189" customWidth="1"/>
    <col min="15363" max="15363" width="17.5703125" style="189" customWidth="1"/>
    <col min="15364" max="15369" width="9" style="189" customWidth="1"/>
    <col min="15370" max="15613" width="9.140625" style="189"/>
    <col min="15614" max="15614" width="4.7109375" style="189" customWidth="1"/>
    <col min="15615" max="15615" width="19.85546875" style="189" customWidth="1"/>
    <col min="15616" max="15616" width="72.140625" style="189" customWidth="1"/>
    <col min="15617" max="15617" width="0" style="189" hidden="1" customWidth="1"/>
    <col min="15618" max="15618" width="18.28515625" style="189" customWidth="1"/>
    <col min="15619" max="15619" width="17.5703125" style="189" customWidth="1"/>
    <col min="15620" max="15625" width="9" style="189" customWidth="1"/>
    <col min="15626" max="15869" width="9.140625" style="189"/>
    <col min="15870" max="15870" width="4.7109375" style="189" customWidth="1"/>
    <col min="15871" max="15871" width="19.85546875" style="189" customWidth="1"/>
    <col min="15872" max="15872" width="72.140625" style="189" customWidth="1"/>
    <col min="15873" max="15873" width="0" style="189" hidden="1" customWidth="1"/>
    <col min="15874" max="15874" width="18.28515625" style="189" customWidth="1"/>
    <col min="15875" max="15875" width="17.5703125" style="189" customWidth="1"/>
    <col min="15876" max="15881" width="9" style="189" customWidth="1"/>
    <col min="15882" max="16125" width="9.140625" style="189"/>
    <col min="16126" max="16126" width="4.7109375" style="189" customWidth="1"/>
    <col min="16127" max="16127" width="19.85546875" style="189" customWidth="1"/>
    <col min="16128" max="16128" width="72.140625" style="189" customWidth="1"/>
    <col min="16129" max="16129" width="0" style="189" hidden="1" customWidth="1"/>
    <col min="16130" max="16130" width="18.28515625" style="189" customWidth="1"/>
    <col min="16131" max="16131" width="17.5703125" style="189" customWidth="1"/>
    <col min="16132" max="16137" width="9" style="189" customWidth="1"/>
    <col min="16138" max="16384" width="9.140625" style="189"/>
  </cols>
  <sheetData>
    <row r="1" spans="1:6">
      <c r="F1" s="190" t="s">
        <v>384</v>
      </c>
    </row>
    <row r="2" spans="1:6">
      <c r="F2" s="190" t="s">
        <v>45</v>
      </c>
    </row>
    <row r="3" spans="1:6">
      <c r="F3" s="190" t="s">
        <v>1</v>
      </c>
    </row>
    <row r="5" spans="1:6" ht="39" customHeight="1">
      <c r="B5" s="358" t="s">
        <v>420</v>
      </c>
      <c r="C5" s="358"/>
      <c r="D5" s="358"/>
      <c r="E5" s="358"/>
      <c r="F5" s="358"/>
    </row>
    <row r="6" spans="1:6">
      <c r="B6" s="191"/>
      <c r="C6" s="191"/>
      <c r="D6" s="191"/>
      <c r="E6" s="191"/>
      <c r="F6" s="191"/>
    </row>
    <row r="7" spans="1:6" s="172" customFormat="1">
      <c r="E7" s="252" t="s">
        <v>419</v>
      </c>
    </row>
    <row r="8" spans="1:6" s="172" customFormat="1" ht="28.5" customHeight="1">
      <c r="A8" s="359" t="s">
        <v>380</v>
      </c>
      <c r="B8" s="359"/>
      <c r="C8" s="359"/>
      <c r="D8" s="359"/>
      <c r="E8" s="359"/>
      <c r="F8" s="359"/>
    </row>
    <row r="9" spans="1:6">
      <c r="B9" s="189" t="s">
        <v>24</v>
      </c>
    </row>
    <row r="10" spans="1:6" s="172" customFormat="1">
      <c r="A10" s="253"/>
      <c r="B10" s="253"/>
      <c r="C10" s="253"/>
      <c r="D10" s="253"/>
      <c r="E10" s="253"/>
      <c r="F10" s="253"/>
    </row>
    <row r="11" spans="1:6">
      <c r="B11" s="192" t="s">
        <v>15</v>
      </c>
      <c r="C11" s="192" t="s">
        <v>16</v>
      </c>
      <c r="D11" s="193"/>
      <c r="E11" s="193"/>
    </row>
    <row r="12" spans="1:6">
      <c r="B12" s="194">
        <v>1004</v>
      </c>
      <c r="C12" s="229" t="s">
        <v>322</v>
      </c>
      <c r="D12" s="195"/>
      <c r="E12" s="195"/>
    </row>
    <row r="13" spans="1:6">
      <c r="B13" s="196"/>
      <c r="C13" s="196"/>
      <c r="D13" s="196"/>
      <c r="E13" s="196"/>
    </row>
    <row r="14" spans="1:6">
      <c r="B14" s="197" t="s">
        <v>17</v>
      </c>
      <c r="C14" s="193"/>
      <c r="D14" s="193"/>
      <c r="E14" s="193"/>
    </row>
    <row r="15" spans="1:6" ht="43.5" customHeight="1">
      <c r="B15" s="192" t="s">
        <v>18</v>
      </c>
      <c r="C15" s="198">
        <v>1004</v>
      </c>
      <c r="D15" s="341" t="s">
        <v>47</v>
      </c>
      <c r="E15" s="342"/>
      <c r="F15" s="343"/>
    </row>
    <row r="16" spans="1:6" ht="34.5">
      <c r="B16" s="192" t="s">
        <v>19</v>
      </c>
      <c r="C16" s="192" t="s">
        <v>323</v>
      </c>
      <c r="D16" s="199" t="s">
        <v>35</v>
      </c>
      <c r="E16" s="200" t="s">
        <v>32</v>
      </c>
      <c r="F16" s="200" t="s">
        <v>38</v>
      </c>
    </row>
    <row r="17" spans="2:6" ht="86.25">
      <c r="B17" s="192" t="s">
        <v>20</v>
      </c>
      <c r="C17" s="192" t="s">
        <v>324</v>
      </c>
      <c r="D17" s="201"/>
      <c r="E17" s="201"/>
      <c r="F17" s="202"/>
    </row>
    <row r="18" spans="2:6" ht="86.25">
      <c r="B18" s="192" t="s">
        <v>21</v>
      </c>
      <c r="C18" s="192" t="s">
        <v>325</v>
      </c>
      <c r="D18" s="203"/>
      <c r="E18" s="203"/>
      <c r="F18" s="204"/>
    </row>
    <row r="19" spans="2:6" ht="34.5">
      <c r="B19" s="192" t="s">
        <v>22</v>
      </c>
      <c r="C19" s="192" t="s">
        <v>326</v>
      </c>
      <c r="D19" s="203"/>
      <c r="E19" s="203"/>
      <c r="F19" s="204"/>
    </row>
    <row r="20" spans="2:6" ht="51.75">
      <c r="B20" s="192" t="s">
        <v>109</v>
      </c>
      <c r="C20" s="192" t="s">
        <v>327</v>
      </c>
      <c r="D20" s="205"/>
      <c r="E20" s="205"/>
      <c r="F20" s="206"/>
    </row>
    <row r="21" spans="2:6" ht="17.25" customHeight="1">
      <c r="B21" s="344" t="s">
        <v>0</v>
      </c>
      <c r="C21" s="345"/>
      <c r="D21" s="207"/>
      <c r="E21" s="207"/>
      <c r="F21" s="208"/>
    </row>
    <row r="22" spans="2:6" ht="29.25" customHeight="1">
      <c r="B22" s="340" t="s">
        <v>328</v>
      </c>
      <c r="C22" s="340"/>
      <c r="D22" s="209"/>
      <c r="E22" s="209"/>
      <c r="F22" s="210"/>
    </row>
    <row r="23" spans="2:6">
      <c r="B23" s="211" t="s">
        <v>23</v>
      </c>
      <c r="C23" s="212"/>
      <c r="D23" s="213">
        <f>'3'!G31</f>
        <v>-150000</v>
      </c>
      <c r="E23" s="213">
        <f>'3'!H31</f>
        <v>-150000</v>
      </c>
      <c r="F23" s="213">
        <f>'3'!I31</f>
        <v>0</v>
      </c>
    </row>
    <row r="24" spans="2:6">
      <c r="B24" s="196"/>
      <c r="C24" s="196"/>
      <c r="D24" s="196"/>
      <c r="E24" s="196"/>
    </row>
    <row r="25" spans="2:6" ht="32.25" customHeight="1">
      <c r="B25" s="192" t="s">
        <v>18</v>
      </c>
      <c r="C25" s="192" t="s">
        <v>321</v>
      </c>
      <c r="D25" s="341" t="s">
        <v>47</v>
      </c>
      <c r="E25" s="342"/>
      <c r="F25" s="343"/>
    </row>
    <row r="26" spans="2:6" ht="34.5">
      <c r="B26" s="192" t="s">
        <v>19</v>
      </c>
      <c r="C26" s="192" t="s">
        <v>329</v>
      </c>
      <c r="D26" s="199" t="s">
        <v>35</v>
      </c>
      <c r="E26" s="200" t="s">
        <v>32</v>
      </c>
      <c r="F26" s="200" t="s">
        <v>38</v>
      </c>
    </row>
    <row r="27" spans="2:6" ht="69">
      <c r="B27" s="192" t="s">
        <v>20</v>
      </c>
      <c r="C27" s="192" t="s">
        <v>330</v>
      </c>
      <c r="D27" s="201"/>
      <c r="E27" s="201"/>
      <c r="F27" s="202"/>
    </row>
    <row r="28" spans="2:6" ht="51.75">
      <c r="B28" s="214" t="s">
        <v>21</v>
      </c>
      <c r="C28" s="192" t="s">
        <v>331</v>
      </c>
      <c r="D28" s="203"/>
      <c r="E28" s="203"/>
      <c r="F28" s="204"/>
    </row>
    <row r="29" spans="2:6" ht="34.5">
      <c r="B29" s="214" t="s">
        <v>22</v>
      </c>
      <c r="C29" s="192" t="s">
        <v>332</v>
      </c>
      <c r="D29" s="203"/>
      <c r="E29" s="203"/>
      <c r="F29" s="204"/>
    </row>
    <row r="30" spans="2:6" ht="51.75">
      <c r="B30" s="192" t="s">
        <v>333</v>
      </c>
      <c r="C30" s="153" t="s">
        <v>110</v>
      </c>
      <c r="D30" s="205"/>
      <c r="E30" s="205"/>
      <c r="F30" s="206"/>
    </row>
    <row r="31" spans="2:6">
      <c r="B31" s="346" t="s">
        <v>0</v>
      </c>
      <c r="C31" s="347"/>
      <c r="D31" s="207"/>
      <c r="E31" s="207"/>
      <c r="F31" s="208"/>
    </row>
    <row r="32" spans="2:6" ht="17.25" customHeight="1">
      <c r="B32" s="348" t="s">
        <v>334</v>
      </c>
      <c r="C32" s="349"/>
      <c r="D32" s="209">
        <v>-1</v>
      </c>
      <c r="E32" s="209">
        <v>-5</v>
      </c>
      <c r="F32" s="255">
        <v>0</v>
      </c>
    </row>
    <row r="33" spans="2:6">
      <c r="B33" s="211" t="s">
        <v>23</v>
      </c>
      <c r="C33" s="212"/>
      <c r="D33" s="213">
        <f>'3'!G40</f>
        <v>-379099.4</v>
      </c>
      <c r="E33" s="213">
        <f>'3'!H40</f>
        <v>-379099.4</v>
      </c>
      <c r="F33" s="213">
        <f>'3'!I40</f>
        <v>0</v>
      </c>
    </row>
    <row r="34" spans="2:6">
      <c r="B34" s="215" t="s">
        <v>29</v>
      </c>
      <c r="C34" s="215" t="s">
        <v>30</v>
      </c>
      <c r="D34" s="216"/>
      <c r="E34" s="216"/>
      <c r="F34" s="144"/>
    </row>
    <row r="35" spans="2:6">
      <c r="B35" s="196"/>
      <c r="C35" s="196"/>
      <c r="D35" s="196"/>
      <c r="E35" s="196"/>
    </row>
    <row r="36" spans="2:6">
      <c r="B36" s="192" t="s">
        <v>15</v>
      </c>
      <c r="C36" s="192" t="s">
        <v>16</v>
      </c>
      <c r="D36" s="193"/>
      <c r="E36" s="193"/>
    </row>
    <row r="37" spans="2:6" ht="34.5">
      <c r="B37" s="141">
        <v>1019</v>
      </c>
      <c r="C37" s="215" t="s">
        <v>335</v>
      </c>
      <c r="D37" s="215"/>
      <c r="E37" s="215"/>
      <c r="F37" s="215"/>
    </row>
    <row r="38" spans="2:6">
      <c r="B38" s="196"/>
      <c r="C38" s="196"/>
      <c r="D38" s="196"/>
      <c r="E38" s="196"/>
    </row>
    <row r="39" spans="2:6" ht="32.25" customHeight="1">
      <c r="B39" s="192" t="s">
        <v>18</v>
      </c>
      <c r="C39" s="153">
        <f>B37</f>
        <v>1019</v>
      </c>
      <c r="D39" s="341" t="s">
        <v>47</v>
      </c>
      <c r="E39" s="342"/>
      <c r="F39" s="343"/>
    </row>
    <row r="40" spans="2:6" ht="34.5">
      <c r="B40" s="192" t="s">
        <v>19</v>
      </c>
      <c r="C40" s="153">
        <v>12001</v>
      </c>
      <c r="D40" s="199" t="s">
        <v>35</v>
      </c>
      <c r="E40" s="200" t="s">
        <v>32</v>
      </c>
      <c r="F40" s="200" t="s">
        <v>38</v>
      </c>
    </row>
    <row r="41" spans="2:6" ht="103.5">
      <c r="B41" s="192" t="s">
        <v>20</v>
      </c>
      <c r="C41" s="215" t="str">
        <f>'1'!D39</f>
        <v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v>
      </c>
      <c r="D41" s="201"/>
      <c r="E41" s="201"/>
      <c r="F41" s="202"/>
    </row>
    <row r="42" spans="2:6" ht="103.5">
      <c r="B42" s="214" t="s">
        <v>21</v>
      </c>
      <c r="C42" s="215" t="str">
        <f>'1'!D41</f>
        <v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</v>
      </c>
      <c r="D42" s="203"/>
      <c r="E42" s="203"/>
      <c r="F42" s="204"/>
    </row>
    <row r="43" spans="2:6" ht="34.5">
      <c r="B43" s="214" t="s">
        <v>22</v>
      </c>
      <c r="C43" s="215" t="s">
        <v>338</v>
      </c>
      <c r="D43" s="203"/>
      <c r="E43" s="203"/>
      <c r="F43" s="204"/>
    </row>
    <row r="44" spans="2:6" ht="51.75">
      <c r="B44" s="215" t="s">
        <v>339</v>
      </c>
      <c r="C44" s="215" t="s">
        <v>340</v>
      </c>
      <c r="D44" s="205"/>
      <c r="E44" s="205"/>
      <c r="F44" s="206"/>
    </row>
    <row r="45" spans="2:6">
      <c r="B45" s="346" t="s">
        <v>0</v>
      </c>
      <c r="C45" s="347"/>
      <c r="D45" s="207"/>
      <c r="E45" s="207"/>
      <c r="F45" s="208"/>
    </row>
    <row r="46" spans="2:6" ht="17.25" customHeight="1">
      <c r="B46" s="340" t="s">
        <v>342</v>
      </c>
      <c r="C46" s="340"/>
      <c r="D46" s="217">
        <v>-1</v>
      </c>
      <c r="E46" s="217">
        <v>-1</v>
      </c>
      <c r="F46" s="217">
        <v>-1</v>
      </c>
    </row>
    <row r="47" spans="2:6" ht="17.25" customHeight="1">
      <c r="B47" s="340" t="s">
        <v>343</v>
      </c>
      <c r="C47" s="340"/>
      <c r="D47" s="217">
        <v>-1</v>
      </c>
      <c r="E47" s="217">
        <v>-1</v>
      </c>
      <c r="F47" s="217">
        <v>-1</v>
      </c>
    </row>
    <row r="48" spans="2:6">
      <c r="B48" s="211" t="s">
        <v>23</v>
      </c>
      <c r="C48" s="212"/>
      <c r="D48" s="213">
        <f>'3'!G147</f>
        <v>-50000</v>
      </c>
      <c r="E48" s="213">
        <f>'3'!H147</f>
        <v>0</v>
      </c>
      <c r="F48" s="213">
        <f>'3'!I147</f>
        <v>0</v>
      </c>
    </row>
    <row r="50" spans="2:6" ht="32.25" customHeight="1">
      <c r="B50" s="192" t="s">
        <v>18</v>
      </c>
      <c r="C50" s="153" t="str">
        <f>B48</f>
        <v xml:space="preserve"> Միջոցառման վրա կատարվող ծախսը (հազար դրամ) </v>
      </c>
      <c r="D50" s="341" t="s">
        <v>47</v>
      </c>
      <c r="E50" s="342"/>
      <c r="F50" s="343"/>
    </row>
    <row r="51" spans="2:6" ht="34.5">
      <c r="B51" s="192" t="s">
        <v>19</v>
      </c>
      <c r="C51" s="153">
        <v>12004</v>
      </c>
      <c r="D51" s="199" t="s">
        <v>35</v>
      </c>
      <c r="E51" s="200" t="s">
        <v>32</v>
      </c>
      <c r="F51" s="200" t="s">
        <v>38</v>
      </c>
    </row>
    <row r="52" spans="2:6" ht="86.25">
      <c r="B52" s="192" t="s">
        <v>20</v>
      </c>
      <c r="C52" s="215" t="s">
        <v>336</v>
      </c>
      <c r="D52" s="201"/>
      <c r="E52" s="201"/>
      <c r="F52" s="202"/>
    </row>
    <row r="53" spans="2:6" ht="86.25">
      <c r="B53" s="214" t="s">
        <v>21</v>
      </c>
      <c r="C53" s="215" t="s">
        <v>337</v>
      </c>
      <c r="D53" s="203"/>
      <c r="E53" s="203"/>
      <c r="F53" s="204"/>
    </row>
    <row r="54" spans="2:6" ht="34.5">
      <c r="B54" s="214" t="s">
        <v>22</v>
      </c>
      <c r="C54" s="215" t="s">
        <v>338</v>
      </c>
      <c r="D54" s="203"/>
      <c r="E54" s="203"/>
      <c r="F54" s="204"/>
    </row>
    <row r="55" spans="2:6" ht="51.75">
      <c r="B55" s="215" t="s">
        <v>339</v>
      </c>
      <c r="C55" s="215" t="s">
        <v>340</v>
      </c>
      <c r="D55" s="205"/>
      <c r="E55" s="205"/>
      <c r="F55" s="206"/>
    </row>
    <row r="56" spans="2:6">
      <c r="B56" s="346" t="s">
        <v>0</v>
      </c>
      <c r="C56" s="347"/>
      <c r="D56" s="207"/>
      <c r="E56" s="207"/>
      <c r="F56" s="208"/>
    </row>
    <row r="57" spans="2:6" ht="17.25" customHeight="1">
      <c r="B57" s="340" t="s">
        <v>341</v>
      </c>
      <c r="C57" s="340"/>
      <c r="D57" s="217">
        <v>-3</v>
      </c>
      <c r="E57" s="209">
        <v>-5</v>
      </c>
      <c r="F57" s="209">
        <v>-15</v>
      </c>
    </row>
    <row r="58" spans="2:6" ht="17.25" customHeight="1">
      <c r="B58" s="340" t="s">
        <v>342</v>
      </c>
      <c r="C58" s="340"/>
      <c r="D58" s="217"/>
      <c r="E58" s="209">
        <v>-5</v>
      </c>
      <c r="F58" s="209">
        <v>-5</v>
      </c>
    </row>
    <row r="59" spans="2:6" ht="17.25" customHeight="1">
      <c r="B59" s="340" t="s">
        <v>343</v>
      </c>
      <c r="C59" s="340"/>
      <c r="D59" s="217"/>
      <c r="E59" s="209"/>
      <c r="F59" s="209">
        <v>-7</v>
      </c>
    </row>
    <row r="60" spans="2:6">
      <c r="B60" s="211" t="s">
        <v>23</v>
      </c>
      <c r="C60" s="212"/>
      <c r="D60" s="213">
        <f>'1'!E45</f>
        <v>-285671</v>
      </c>
      <c r="E60" s="213">
        <f>'1'!F45</f>
        <v>-485671</v>
      </c>
      <c r="F60" s="213">
        <f>'1'!G45</f>
        <v>-385671</v>
      </c>
    </row>
    <row r="62" spans="2:6">
      <c r="B62" s="215" t="s">
        <v>29</v>
      </c>
      <c r="C62" s="215" t="s">
        <v>30</v>
      </c>
      <c r="D62" s="216"/>
      <c r="E62" s="216"/>
      <c r="F62" s="144"/>
    </row>
    <row r="63" spans="2:6">
      <c r="B63" s="141">
        <v>1040</v>
      </c>
      <c r="C63" s="215" t="s">
        <v>344</v>
      </c>
      <c r="D63" s="215"/>
      <c r="E63" s="215"/>
      <c r="F63" s="215"/>
    </row>
    <row r="64" spans="2:6">
      <c r="B64" s="196"/>
      <c r="C64" s="196"/>
      <c r="D64" s="196"/>
      <c r="E64" s="196"/>
    </row>
    <row r="65" spans="2:6" ht="32.25" customHeight="1">
      <c r="B65" s="192" t="s">
        <v>18</v>
      </c>
      <c r="C65" s="153">
        <f>B63</f>
        <v>1040</v>
      </c>
      <c r="D65" s="341" t="s">
        <v>47</v>
      </c>
      <c r="E65" s="342"/>
      <c r="F65" s="343"/>
    </row>
    <row r="66" spans="2:6" ht="34.5">
      <c r="B66" s="192" t="s">
        <v>19</v>
      </c>
      <c r="C66" s="153">
        <v>12003</v>
      </c>
      <c r="D66" s="199" t="s">
        <v>35</v>
      </c>
      <c r="E66" s="200" t="s">
        <v>32</v>
      </c>
      <c r="F66" s="200" t="s">
        <v>38</v>
      </c>
    </row>
    <row r="67" spans="2:6" ht="34.5">
      <c r="B67" s="192" t="s">
        <v>20</v>
      </c>
      <c r="C67" s="192" t="s">
        <v>345</v>
      </c>
      <c r="D67" s="201"/>
      <c r="E67" s="201"/>
      <c r="F67" s="202"/>
    </row>
    <row r="68" spans="2:6" ht="69">
      <c r="B68" s="214" t="s">
        <v>21</v>
      </c>
      <c r="C68" s="192" t="s">
        <v>346</v>
      </c>
      <c r="D68" s="203"/>
      <c r="E68" s="203"/>
      <c r="F68" s="204"/>
    </row>
    <row r="69" spans="2:6" ht="34.5">
      <c r="B69" s="214" t="s">
        <v>22</v>
      </c>
      <c r="C69" s="192" t="s">
        <v>338</v>
      </c>
      <c r="D69" s="203"/>
      <c r="E69" s="203"/>
      <c r="F69" s="204"/>
    </row>
    <row r="70" spans="2:6" ht="51.75">
      <c r="B70" s="215" t="s">
        <v>339</v>
      </c>
      <c r="C70" s="192" t="s">
        <v>347</v>
      </c>
      <c r="D70" s="205"/>
      <c r="E70" s="205"/>
      <c r="F70" s="206"/>
    </row>
    <row r="71" spans="2:6">
      <c r="B71" s="346" t="s">
        <v>0</v>
      </c>
      <c r="C71" s="347"/>
      <c r="D71" s="207"/>
      <c r="E71" s="207"/>
      <c r="F71" s="208"/>
    </row>
    <row r="72" spans="2:6">
      <c r="B72" s="211" t="s">
        <v>23</v>
      </c>
      <c r="C72" s="212"/>
      <c r="D72" s="213">
        <f>'3'!G173</f>
        <v>-25000</v>
      </c>
      <c r="E72" s="213">
        <f>'3'!H173</f>
        <v>-70000</v>
      </c>
      <c r="F72" s="213">
        <f>'3'!I173</f>
        <v>0</v>
      </c>
    </row>
    <row r="74" spans="2:6">
      <c r="B74" s="192" t="s">
        <v>15</v>
      </c>
      <c r="C74" s="192" t="s">
        <v>16</v>
      </c>
      <c r="D74" s="193"/>
      <c r="E74" s="193"/>
    </row>
    <row r="75" spans="2:6" ht="32.25" customHeight="1">
      <c r="B75" s="192" t="s">
        <v>18</v>
      </c>
      <c r="C75" s="153">
        <v>1040</v>
      </c>
      <c r="D75" s="341" t="s">
        <v>47</v>
      </c>
      <c r="E75" s="342"/>
      <c r="F75" s="343"/>
    </row>
    <row r="76" spans="2:6" ht="34.5">
      <c r="B76" s="192" t="s">
        <v>19</v>
      </c>
      <c r="C76" s="153">
        <v>32009</v>
      </c>
      <c r="D76" s="199" t="s">
        <v>35</v>
      </c>
      <c r="E76" s="200" t="s">
        <v>32</v>
      </c>
      <c r="F76" s="200" t="s">
        <v>38</v>
      </c>
    </row>
    <row r="77" spans="2:6" ht="51.75">
      <c r="B77" s="192" t="s">
        <v>20</v>
      </c>
      <c r="C77" s="192" t="s">
        <v>348</v>
      </c>
      <c r="D77" s="201"/>
      <c r="E77" s="201"/>
      <c r="F77" s="202"/>
    </row>
    <row r="78" spans="2:6" ht="54" customHeight="1">
      <c r="B78" s="214" t="s">
        <v>21</v>
      </c>
      <c r="C78" s="192" t="s">
        <v>349</v>
      </c>
      <c r="D78" s="203"/>
      <c r="E78" s="203"/>
      <c r="F78" s="204"/>
    </row>
    <row r="79" spans="2:6" ht="48.75" customHeight="1">
      <c r="B79" s="214" t="s">
        <v>22</v>
      </c>
      <c r="C79" s="192" t="s">
        <v>350</v>
      </c>
      <c r="D79" s="203"/>
      <c r="E79" s="203"/>
      <c r="F79" s="204"/>
    </row>
    <row r="80" spans="2:6" ht="51.75">
      <c r="B80" s="214" t="s">
        <v>352</v>
      </c>
      <c r="C80" s="192" t="s">
        <v>351</v>
      </c>
      <c r="D80" s="205"/>
      <c r="E80" s="205"/>
      <c r="F80" s="206"/>
    </row>
    <row r="81" spans="2:6">
      <c r="B81" s="346" t="s">
        <v>0</v>
      </c>
      <c r="C81" s="347"/>
      <c r="D81" s="207"/>
      <c r="E81" s="207"/>
      <c r="F81" s="208"/>
    </row>
    <row r="82" spans="2:6" ht="27" customHeight="1">
      <c r="B82" s="355" t="s">
        <v>353</v>
      </c>
      <c r="C82" s="356"/>
      <c r="D82" s="207"/>
      <c r="E82" s="207"/>
      <c r="F82" s="208"/>
    </row>
    <row r="83" spans="2:6">
      <c r="B83" s="211" t="s">
        <v>23</v>
      </c>
      <c r="C83" s="212"/>
      <c r="D83" s="213">
        <f>'3'!G190</f>
        <v>-6281.4</v>
      </c>
      <c r="E83" s="213">
        <f>'3'!H190</f>
        <v>-33762</v>
      </c>
      <c r="F83" s="213">
        <f>'3'!I190</f>
        <v>0</v>
      </c>
    </row>
    <row r="84" spans="2:6">
      <c r="B84" s="140"/>
      <c r="C84" s="216"/>
      <c r="D84" s="216"/>
      <c r="E84" s="216"/>
      <c r="F84" s="216"/>
    </row>
    <row r="85" spans="2:6">
      <c r="B85" s="215" t="s">
        <v>29</v>
      </c>
      <c r="C85" s="215" t="s">
        <v>30</v>
      </c>
      <c r="D85" s="216"/>
      <c r="E85" s="216"/>
      <c r="F85" s="144"/>
    </row>
    <row r="86" spans="2:6">
      <c r="B86" s="141">
        <v>1049</v>
      </c>
      <c r="C86" s="215" t="s">
        <v>69</v>
      </c>
      <c r="D86" s="216"/>
      <c r="E86" s="216"/>
      <c r="F86" s="216"/>
    </row>
    <row r="87" spans="2:6">
      <c r="B87" s="140"/>
      <c r="C87" s="216"/>
      <c r="D87" s="216"/>
      <c r="E87" s="216"/>
      <c r="F87" s="216"/>
    </row>
    <row r="88" spans="2:6">
      <c r="B88" s="197" t="s">
        <v>17</v>
      </c>
      <c r="C88" s="193"/>
      <c r="D88" s="193"/>
      <c r="E88" s="193"/>
    </row>
    <row r="89" spans="2:6" ht="32.25" customHeight="1">
      <c r="B89" s="192" t="s">
        <v>18</v>
      </c>
      <c r="C89" s="153">
        <v>1049</v>
      </c>
      <c r="D89" s="341" t="s">
        <v>46</v>
      </c>
      <c r="E89" s="342"/>
      <c r="F89" s="343"/>
    </row>
    <row r="90" spans="2:6" ht="34.5">
      <c r="B90" s="192" t="s">
        <v>19</v>
      </c>
      <c r="C90" s="153" t="s">
        <v>105</v>
      </c>
      <c r="D90" s="199" t="s">
        <v>35</v>
      </c>
      <c r="E90" s="200" t="s">
        <v>32</v>
      </c>
      <c r="F90" s="200" t="s">
        <v>38</v>
      </c>
    </row>
    <row r="91" spans="2:6" ht="34.5">
      <c r="B91" s="192" t="s">
        <v>20</v>
      </c>
      <c r="C91" s="153" t="s">
        <v>106</v>
      </c>
      <c r="D91" s="201"/>
      <c r="E91" s="201"/>
      <c r="F91" s="202"/>
    </row>
    <row r="92" spans="2:6" ht="51.75">
      <c r="B92" s="214" t="s">
        <v>21</v>
      </c>
      <c r="C92" s="153" t="s">
        <v>107</v>
      </c>
      <c r="D92" s="203"/>
      <c r="E92" s="203"/>
      <c r="F92" s="204"/>
    </row>
    <row r="93" spans="2:6" ht="34.5">
      <c r="B93" s="214" t="s">
        <v>22</v>
      </c>
      <c r="C93" s="153" t="s">
        <v>108</v>
      </c>
      <c r="D93" s="203"/>
      <c r="E93" s="203"/>
      <c r="F93" s="204"/>
    </row>
    <row r="94" spans="2:6" ht="51.75">
      <c r="B94" s="214" t="s">
        <v>109</v>
      </c>
      <c r="C94" s="153" t="s">
        <v>110</v>
      </c>
      <c r="D94" s="205"/>
      <c r="E94" s="205"/>
      <c r="F94" s="206"/>
    </row>
    <row r="95" spans="2:6">
      <c r="B95" s="346" t="s">
        <v>0</v>
      </c>
      <c r="C95" s="347"/>
      <c r="D95" s="207"/>
      <c r="E95" s="207"/>
      <c r="F95" s="208"/>
    </row>
    <row r="96" spans="2:6">
      <c r="B96" s="218" t="s">
        <v>158</v>
      </c>
      <c r="C96" s="219"/>
      <c r="D96" s="209">
        <v>0</v>
      </c>
      <c r="E96" s="209">
        <v>0</v>
      </c>
      <c r="F96" s="220">
        <v>7.2</v>
      </c>
    </row>
    <row r="97" spans="2:8">
      <c r="B97" s="218" t="s">
        <v>159</v>
      </c>
      <c r="C97" s="219"/>
      <c r="D97" s="209">
        <v>0</v>
      </c>
      <c r="E97" s="209">
        <v>0</v>
      </c>
      <c r="F97" s="220">
        <v>4</v>
      </c>
    </row>
    <row r="98" spans="2:8">
      <c r="B98" s="218" t="s">
        <v>111</v>
      </c>
      <c r="C98" s="221"/>
      <c r="D98" s="209">
        <v>0</v>
      </c>
      <c r="E98" s="209">
        <v>0</v>
      </c>
      <c r="F98" s="220">
        <v>3.9</v>
      </c>
    </row>
    <row r="99" spans="2:8">
      <c r="B99" s="211" t="s">
        <v>23</v>
      </c>
      <c r="C99" s="212"/>
      <c r="D99" s="213">
        <f>'3'!G66</f>
        <v>3160970.5</v>
      </c>
      <c r="E99" s="213">
        <f>'3'!H66</f>
        <v>2551628.0999999996</v>
      </c>
      <c r="F99" s="213">
        <f>'3'!I66</f>
        <v>4033172.1999999997</v>
      </c>
    </row>
    <row r="101" spans="2:8" ht="39" customHeight="1">
      <c r="B101" s="65" t="s">
        <v>18</v>
      </c>
      <c r="C101" s="141" t="s">
        <v>104</v>
      </c>
      <c r="D101" s="341" t="s">
        <v>46</v>
      </c>
      <c r="E101" s="342"/>
      <c r="F101" s="343"/>
    </row>
    <row r="102" spans="2:8" ht="34.5">
      <c r="B102" s="65" t="s">
        <v>19</v>
      </c>
      <c r="C102" s="70" t="s">
        <v>112</v>
      </c>
      <c r="D102" s="199" t="s">
        <v>35</v>
      </c>
      <c r="E102" s="200" t="s">
        <v>32</v>
      </c>
      <c r="F102" s="200" t="s">
        <v>38</v>
      </c>
    </row>
    <row r="103" spans="2:8" ht="34.5">
      <c r="B103" s="65" t="s">
        <v>20</v>
      </c>
      <c r="C103" s="70" t="s">
        <v>113</v>
      </c>
      <c r="D103" s="222"/>
      <c r="E103" s="222"/>
      <c r="F103" s="223"/>
    </row>
    <row r="104" spans="2:8" ht="34.5">
      <c r="B104" s="65" t="s">
        <v>21</v>
      </c>
      <c r="C104" s="141" t="s">
        <v>114</v>
      </c>
      <c r="D104" s="224"/>
      <c r="E104" s="224"/>
      <c r="F104" s="223"/>
    </row>
    <row r="105" spans="2:8" ht="34.5">
      <c r="B105" s="65" t="s">
        <v>22</v>
      </c>
      <c r="C105" s="70" t="s">
        <v>108</v>
      </c>
      <c r="D105" s="224"/>
      <c r="E105" s="224"/>
      <c r="F105" s="223"/>
    </row>
    <row r="106" spans="2:8" ht="51.75">
      <c r="B106" s="65" t="s">
        <v>109</v>
      </c>
      <c r="C106" s="70" t="s">
        <v>110</v>
      </c>
      <c r="D106" s="224"/>
      <c r="E106" s="224"/>
      <c r="F106" s="223"/>
    </row>
    <row r="107" spans="2:8">
      <c r="B107" s="312" t="s">
        <v>0</v>
      </c>
      <c r="C107" s="314"/>
      <c r="D107" s="225"/>
      <c r="E107" s="225"/>
      <c r="F107" s="226"/>
    </row>
    <row r="108" spans="2:8">
      <c r="B108" s="357" t="s">
        <v>418</v>
      </c>
      <c r="C108" s="357"/>
      <c r="D108" s="225"/>
      <c r="E108" s="225"/>
      <c r="F108" s="226">
        <v>55</v>
      </c>
    </row>
    <row r="109" spans="2:8">
      <c r="B109" s="353" t="s">
        <v>33</v>
      </c>
      <c r="C109" s="354"/>
      <c r="D109" s="209">
        <f>'3'!G78</f>
        <v>0</v>
      </c>
      <c r="E109" s="209">
        <f>'3'!H78</f>
        <v>136154.79999999999</v>
      </c>
      <c r="F109" s="209">
        <f>'3'!I78</f>
        <v>261269.6</v>
      </c>
      <c r="H109" s="227"/>
    </row>
    <row r="111" spans="2:8" ht="39" customHeight="1">
      <c r="B111" s="65" t="s">
        <v>18</v>
      </c>
      <c r="C111" s="141" t="s">
        <v>104</v>
      </c>
      <c r="D111" s="341" t="s">
        <v>47</v>
      </c>
      <c r="E111" s="342"/>
      <c r="F111" s="343"/>
    </row>
    <row r="112" spans="2:8" ht="34.5">
      <c r="B112" s="65" t="s">
        <v>19</v>
      </c>
      <c r="C112" s="70">
        <v>21019</v>
      </c>
      <c r="D112" s="199" t="s">
        <v>35</v>
      </c>
      <c r="E112" s="200" t="s">
        <v>32</v>
      </c>
      <c r="F112" s="200" t="s">
        <v>38</v>
      </c>
    </row>
    <row r="113" spans="2:8" ht="51.75">
      <c r="B113" s="65" t="s">
        <v>20</v>
      </c>
      <c r="C113" s="65" t="s">
        <v>354</v>
      </c>
      <c r="D113" s="222"/>
      <c r="E113" s="222"/>
      <c r="F113" s="223"/>
    </row>
    <row r="114" spans="2:8" ht="69">
      <c r="B114" s="65" t="s">
        <v>21</v>
      </c>
      <c r="C114" s="65" t="s">
        <v>355</v>
      </c>
      <c r="D114" s="224"/>
      <c r="E114" s="224"/>
      <c r="F114" s="223"/>
    </row>
    <row r="115" spans="2:8" ht="34.5">
      <c r="B115" s="65" t="s">
        <v>22</v>
      </c>
      <c r="C115" s="65" t="s">
        <v>108</v>
      </c>
      <c r="D115" s="224"/>
      <c r="E115" s="224"/>
      <c r="F115" s="223"/>
    </row>
    <row r="116" spans="2:8" ht="51.75">
      <c r="B116" s="65" t="s">
        <v>109</v>
      </c>
      <c r="C116" s="70" t="s">
        <v>110</v>
      </c>
      <c r="D116" s="224"/>
      <c r="E116" s="224"/>
      <c r="F116" s="223"/>
    </row>
    <row r="117" spans="2:8">
      <c r="B117" s="312" t="s">
        <v>0</v>
      </c>
      <c r="C117" s="314"/>
      <c r="D117" s="225"/>
      <c r="E117" s="225"/>
      <c r="F117" s="226"/>
    </row>
    <row r="118" spans="2:8">
      <c r="B118" s="353" t="s">
        <v>33</v>
      </c>
      <c r="C118" s="354"/>
      <c r="D118" s="209">
        <f>'3'!G89</f>
        <v>-270000</v>
      </c>
      <c r="E118" s="209">
        <f>'3'!H89</f>
        <v>0</v>
      </c>
      <c r="F118" s="209">
        <f>'3'!I89</f>
        <v>0</v>
      </c>
      <c r="H118" s="227"/>
    </row>
    <row r="120" spans="2:8" ht="39" customHeight="1">
      <c r="B120" s="65" t="s">
        <v>18</v>
      </c>
      <c r="C120" s="141" t="s">
        <v>104</v>
      </c>
      <c r="D120" s="341" t="s">
        <v>47</v>
      </c>
      <c r="E120" s="342"/>
      <c r="F120" s="343"/>
    </row>
    <row r="121" spans="2:8" ht="34.5">
      <c r="B121" s="65" t="s">
        <v>19</v>
      </c>
      <c r="C121" s="70">
        <v>31002</v>
      </c>
      <c r="D121" s="199" t="s">
        <v>35</v>
      </c>
      <c r="E121" s="200" t="s">
        <v>32</v>
      </c>
      <c r="F121" s="200" t="s">
        <v>38</v>
      </c>
    </row>
    <row r="122" spans="2:8" ht="34.5">
      <c r="B122" s="65" t="s">
        <v>20</v>
      </c>
      <c r="C122" s="65" t="str">
        <f>'1'!D89</f>
        <v xml:space="preserve"> Տրանսպորտային միջոցների տեխնիկական զննության գործընթացի ավտոմատացված համակարգի ներդրում</v>
      </c>
      <c r="D122" s="222"/>
      <c r="E122" s="222"/>
      <c r="F122" s="223"/>
    </row>
    <row r="123" spans="2:8" ht="34.5">
      <c r="B123" s="65" t="s">
        <v>21</v>
      </c>
      <c r="C123" s="65" t="str">
        <f>'1'!D91</f>
        <v xml:space="preserve"> Տրանսպորտային միջոցների տեխնիկական զննության գործընթացի ավտոմատացված համակարգի ներդրում</v>
      </c>
      <c r="D123" s="224"/>
      <c r="E123" s="224"/>
      <c r="F123" s="223"/>
    </row>
    <row r="124" spans="2:8" ht="34.5">
      <c r="B124" s="65" t="s">
        <v>22</v>
      </c>
      <c r="C124" s="65" t="str">
        <f>'1'!D93</f>
        <v xml:space="preserve"> Պետական մարմինների կողմից օգտագործվող ոչ ֆինանսական ակտիվների հետ գործառնություններ</v>
      </c>
      <c r="D124" s="224"/>
      <c r="E124" s="224"/>
      <c r="F124" s="223"/>
    </row>
    <row r="125" spans="2:8" ht="51.75">
      <c r="B125" s="65" t="s">
        <v>109</v>
      </c>
      <c r="C125" s="70" t="s">
        <v>110</v>
      </c>
      <c r="D125" s="224"/>
      <c r="E125" s="224"/>
      <c r="F125" s="223"/>
    </row>
    <row r="126" spans="2:8">
      <c r="B126" s="312" t="s">
        <v>0</v>
      </c>
      <c r="C126" s="314"/>
      <c r="D126" s="225"/>
      <c r="E126" s="225"/>
      <c r="F126" s="226"/>
    </row>
    <row r="127" spans="2:8">
      <c r="B127" s="248"/>
      <c r="C127" s="249"/>
      <c r="D127" s="225"/>
      <c r="E127" s="225"/>
      <c r="F127" s="226"/>
    </row>
    <row r="128" spans="2:8">
      <c r="B128" s="353" t="s">
        <v>33</v>
      </c>
      <c r="C128" s="354"/>
      <c r="D128" s="209">
        <f>'1'!E89</f>
        <v>-4500</v>
      </c>
      <c r="E128" s="209">
        <f>'1'!F89</f>
        <v>0</v>
      </c>
      <c r="F128" s="209">
        <f>'1'!G89</f>
        <v>0</v>
      </c>
      <c r="H128" s="227"/>
    </row>
    <row r="129" spans="2:6" ht="14.25" customHeight="1"/>
    <row r="130" spans="2:6">
      <c r="B130" s="192" t="s">
        <v>15</v>
      </c>
      <c r="C130" s="192" t="s">
        <v>16</v>
      </c>
      <c r="D130" s="193"/>
      <c r="E130" s="193"/>
    </row>
    <row r="131" spans="2:6">
      <c r="B131" s="194">
        <v>1072</v>
      </c>
      <c r="C131" s="77" t="s">
        <v>278</v>
      </c>
      <c r="D131" s="195"/>
      <c r="E131" s="195"/>
    </row>
    <row r="132" spans="2:6" ht="14.25" customHeight="1"/>
    <row r="133" spans="2:6" ht="32.25" customHeight="1">
      <c r="B133" s="192" t="s">
        <v>18</v>
      </c>
      <c r="C133" s="198">
        <v>1072</v>
      </c>
      <c r="D133" s="350" t="s">
        <v>47</v>
      </c>
      <c r="E133" s="350"/>
      <c r="F133" s="350"/>
    </row>
    <row r="134" spans="2:6" ht="34.5">
      <c r="B134" s="192" t="s">
        <v>19</v>
      </c>
      <c r="C134" s="192" t="s">
        <v>364</v>
      </c>
      <c r="D134" s="198" t="s">
        <v>35</v>
      </c>
      <c r="E134" s="198" t="s">
        <v>32</v>
      </c>
      <c r="F134" s="198" t="s">
        <v>38</v>
      </c>
    </row>
    <row r="135" spans="2:6" ht="34.5">
      <c r="B135" s="192" t="s">
        <v>20</v>
      </c>
      <c r="C135" s="192" t="s">
        <v>365</v>
      </c>
      <c r="D135" s="198"/>
      <c r="E135" s="198"/>
      <c r="F135" s="198"/>
    </row>
    <row r="136" spans="2:6" ht="34.5">
      <c r="B136" s="214" t="s">
        <v>21</v>
      </c>
      <c r="C136" s="192" t="s">
        <v>366</v>
      </c>
      <c r="D136" s="198"/>
      <c r="E136" s="198"/>
      <c r="F136" s="198"/>
    </row>
    <row r="137" spans="2:6" ht="34.5">
      <c r="B137" s="214" t="s">
        <v>22</v>
      </c>
      <c r="C137" s="192" t="s">
        <v>332</v>
      </c>
      <c r="D137" s="198"/>
      <c r="E137" s="198"/>
      <c r="F137" s="198"/>
    </row>
    <row r="138" spans="2:6" ht="51.75">
      <c r="B138" s="214" t="s">
        <v>109</v>
      </c>
      <c r="C138" s="192" t="s">
        <v>367</v>
      </c>
      <c r="D138" s="198"/>
      <c r="E138" s="198"/>
      <c r="F138" s="198"/>
    </row>
    <row r="139" spans="2:6">
      <c r="B139" s="346" t="s">
        <v>0</v>
      </c>
      <c r="C139" s="347"/>
      <c r="D139" s="207"/>
      <c r="E139" s="207"/>
      <c r="F139" s="208"/>
    </row>
    <row r="140" spans="2:6">
      <c r="B140" s="211" t="s">
        <v>23</v>
      </c>
      <c r="C140" s="212"/>
      <c r="D140" s="213">
        <f>'3'!G205</f>
        <v>-1001610.2999999999</v>
      </c>
      <c r="E140" s="213">
        <f>'3'!H205</f>
        <v>-494287.3</v>
      </c>
      <c r="F140" s="213">
        <f>'3'!I205</f>
        <v>0</v>
      </c>
    </row>
    <row r="141" spans="2:6">
      <c r="B141" s="234"/>
      <c r="C141" s="234"/>
      <c r="D141" s="235"/>
      <c r="E141" s="235"/>
      <c r="F141" s="235"/>
    </row>
    <row r="142" spans="2:6">
      <c r="B142" s="215" t="s">
        <v>29</v>
      </c>
      <c r="C142" s="215" t="s">
        <v>30</v>
      </c>
      <c r="D142" s="216"/>
      <c r="E142" s="216"/>
      <c r="F142" s="144"/>
    </row>
    <row r="143" spans="2:6">
      <c r="B143" s="141">
        <v>1157</v>
      </c>
      <c r="C143" s="198" t="s">
        <v>356</v>
      </c>
      <c r="D143" s="198"/>
      <c r="E143" s="198"/>
      <c r="F143" s="198"/>
    </row>
    <row r="144" spans="2:6" ht="11.25" customHeight="1"/>
    <row r="145" spans="2:6" ht="18" customHeight="1">
      <c r="B145" s="197" t="s">
        <v>17</v>
      </c>
      <c r="C145" s="228"/>
      <c r="D145" s="228"/>
      <c r="E145" s="228"/>
      <c r="F145" s="228"/>
    </row>
    <row r="146" spans="2:6" ht="32.25" customHeight="1">
      <c r="B146" s="192" t="s">
        <v>18</v>
      </c>
      <c r="C146" s="198">
        <v>1157</v>
      </c>
      <c r="D146" s="341" t="s">
        <v>47</v>
      </c>
      <c r="E146" s="342"/>
      <c r="F146" s="343"/>
    </row>
    <row r="147" spans="2:6" ht="34.5">
      <c r="B147" s="192" t="s">
        <v>19</v>
      </c>
      <c r="C147" s="198">
        <v>12028</v>
      </c>
      <c r="D147" s="198" t="s">
        <v>35</v>
      </c>
      <c r="E147" s="198" t="s">
        <v>32</v>
      </c>
      <c r="F147" s="198" t="s">
        <v>38</v>
      </c>
    </row>
    <row r="148" spans="2:6" ht="103.5">
      <c r="B148" s="192" t="s">
        <v>20</v>
      </c>
      <c r="C148" s="198" t="s">
        <v>357</v>
      </c>
      <c r="D148" s="198"/>
      <c r="E148" s="198"/>
      <c r="F148" s="198"/>
    </row>
    <row r="149" spans="2:6" ht="34.5">
      <c r="B149" s="214" t="s">
        <v>21</v>
      </c>
      <c r="C149" s="198" t="s">
        <v>358</v>
      </c>
      <c r="D149" s="198"/>
      <c r="E149" s="198"/>
      <c r="F149" s="198"/>
    </row>
    <row r="150" spans="2:6" ht="34.5">
      <c r="B150" s="214" t="s">
        <v>22</v>
      </c>
      <c r="C150" s="198" t="s">
        <v>338</v>
      </c>
      <c r="D150" s="198"/>
      <c r="E150" s="198"/>
      <c r="F150" s="198"/>
    </row>
    <row r="151" spans="2:6" ht="51.75">
      <c r="B151" s="214" t="s">
        <v>339</v>
      </c>
      <c r="C151" s="198" t="s">
        <v>359</v>
      </c>
      <c r="D151" s="198"/>
      <c r="E151" s="198"/>
      <c r="F151" s="198"/>
    </row>
    <row r="152" spans="2:6">
      <c r="B152" s="346" t="s">
        <v>0</v>
      </c>
      <c r="C152" s="347"/>
      <c r="D152" s="207"/>
      <c r="E152" s="207"/>
      <c r="F152" s="208"/>
    </row>
    <row r="153" spans="2:6" ht="17.25" customHeight="1">
      <c r="B153" s="351" t="s">
        <v>360</v>
      </c>
      <c r="C153" s="352"/>
      <c r="D153" s="209"/>
      <c r="E153" s="209"/>
      <c r="F153" s="210"/>
    </row>
    <row r="154" spans="2:6">
      <c r="B154" s="211" t="s">
        <v>23</v>
      </c>
      <c r="C154" s="212"/>
      <c r="D154" s="213">
        <f>'3'!G123</f>
        <v>-546798.19999999995</v>
      </c>
      <c r="E154" s="213">
        <f>'3'!H123</f>
        <v>-546798.19999999995</v>
      </c>
      <c r="F154" s="213">
        <f>'3'!I123</f>
        <v>-546798.19999999995</v>
      </c>
    </row>
    <row r="156" spans="2:6" ht="32.25" customHeight="1">
      <c r="B156" s="192" t="s">
        <v>18</v>
      </c>
      <c r="C156" s="198">
        <v>1157</v>
      </c>
      <c r="D156" s="341" t="s">
        <v>47</v>
      </c>
      <c r="E156" s="342"/>
      <c r="F156" s="343"/>
    </row>
    <row r="157" spans="2:6" ht="34.5">
      <c r="B157" s="192" t="s">
        <v>19</v>
      </c>
      <c r="C157" s="198">
        <v>12029</v>
      </c>
      <c r="D157" s="198" t="s">
        <v>35</v>
      </c>
      <c r="E157" s="198" t="s">
        <v>32</v>
      </c>
      <c r="F157" s="198" t="s">
        <v>38</v>
      </c>
    </row>
    <row r="158" spans="2:6" ht="51.75">
      <c r="B158" s="192" t="s">
        <v>20</v>
      </c>
      <c r="C158" s="198" t="s">
        <v>361</v>
      </c>
      <c r="D158" s="198"/>
      <c r="E158" s="198"/>
      <c r="F158" s="198"/>
    </row>
    <row r="159" spans="2:6" ht="34.5">
      <c r="B159" s="214" t="s">
        <v>21</v>
      </c>
      <c r="C159" s="198" t="s">
        <v>362</v>
      </c>
      <c r="D159" s="198"/>
      <c r="E159" s="198"/>
      <c r="F159" s="198"/>
    </row>
    <row r="160" spans="2:6" ht="34.5">
      <c r="B160" s="214" t="s">
        <v>22</v>
      </c>
      <c r="C160" s="198" t="s">
        <v>338</v>
      </c>
      <c r="D160" s="198"/>
      <c r="E160" s="198"/>
      <c r="F160" s="198"/>
    </row>
    <row r="161" spans="2:6" ht="51.75">
      <c r="B161" s="214" t="s">
        <v>339</v>
      </c>
      <c r="C161" s="198" t="s">
        <v>359</v>
      </c>
      <c r="D161" s="198"/>
      <c r="E161" s="198"/>
      <c r="F161" s="198"/>
    </row>
    <row r="162" spans="2:6">
      <c r="B162" s="346" t="s">
        <v>0</v>
      </c>
      <c r="C162" s="347"/>
      <c r="D162" s="207"/>
      <c r="E162" s="207"/>
      <c r="F162" s="208"/>
    </row>
    <row r="163" spans="2:6" ht="17.25" customHeight="1">
      <c r="B163" s="351" t="s">
        <v>363</v>
      </c>
      <c r="C163" s="352"/>
      <c r="D163" s="209"/>
      <c r="E163" s="209"/>
      <c r="F163" s="210"/>
    </row>
    <row r="164" spans="2:6">
      <c r="B164" s="211" t="s">
        <v>23</v>
      </c>
      <c r="C164" s="212"/>
      <c r="D164" s="213">
        <f>'3'!G132</f>
        <v>-192010.2</v>
      </c>
      <c r="E164" s="213">
        <f>'3'!H132</f>
        <v>-192010.2</v>
      </c>
      <c r="F164" s="213">
        <f>'3'!I132</f>
        <v>-150000</v>
      </c>
    </row>
    <row r="166" spans="2:6">
      <c r="B166" s="215" t="s">
        <v>29</v>
      </c>
      <c r="C166" s="230" t="s">
        <v>30</v>
      </c>
      <c r="D166" s="216"/>
      <c r="E166" s="216"/>
      <c r="F166" s="144"/>
    </row>
    <row r="167" spans="2:6" ht="17.25" customHeight="1">
      <c r="B167" s="141">
        <v>1189</v>
      </c>
      <c r="C167" s="231" t="s">
        <v>368</v>
      </c>
      <c r="D167" s="216"/>
      <c r="E167" s="216"/>
      <c r="F167" s="144"/>
    </row>
    <row r="168" spans="2:6" ht="14.25" customHeight="1"/>
    <row r="169" spans="2:6" ht="23.25" customHeight="1">
      <c r="B169" s="197" t="s">
        <v>17</v>
      </c>
      <c r="C169" s="232"/>
      <c r="D169" s="233"/>
      <c r="E169" s="233"/>
      <c r="F169" s="233"/>
    </row>
    <row r="170" spans="2:6" ht="40.5" customHeight="1">
      <c r="B170" s="192" t="s">
        <v>18</v>
      </c>
      <c r="C170" s="198">
        <v>1189</v>
      </c>
      <c r="D170" s="341" t="s">
        <v>47</v>
      </c>
      <c r="E170" s="342"/>
      <c r="F170" s="343"/>
    </row>
    <row r="171" spans="2:6" ht="34.5">
      <c r="B171" s="192" t="s">
        <v>19</v>
      </c>
      <c r="C171" s="141" t="s">
        <v>369</v>
      </c>
      <c r="D171" s="198" t="s">
        <v>35</v>
      </c>
      <c r="E171" s="198" t="s">
        <v>32</v>
      </c>
      <c r="F171" s="198" t="s">
        <v>38</v>
      </c>
    </row>
    <row r="172" spans="2:6" ht="69">
      <c r="B172" s="192" t="s">
        <v>20</v>
      </c>
      <c r="C172" s="141" t="s">
        <v>370</v>
      </c>
      <c r="D172" s="198"/>
      <c r="E172" s="198"/>
      <c r="F172" s="198"/>
    </row>
    <row r="173" spans="2:6" ht="86.25">
      <c r="B173" s="214" t="s">
        <v>21</v>
      </c>
      <c r="C173" s="141" t="s">
        <v>371</v>
      </c>
      <c r="D173" s="198"/>
      <c r="E173" s="198"/>
      <c r="F173" s="198"/>
    </row>
    <row r="174" spans="2:6" ht="34.5">
      <c r="B174" s="214" t="s">
        <v>22</v>
      </c>
      <c r="C174" s="141" t="s">
        <v>338</v>
      </c>
      <c r="D174" s="198"/>
      <c r="E174" s="198"/>
      <c r="F174" s="198"/>
    </row>
    <row r="175" spans="2:6" ht="51.75">
      <c r="B175" s="214" t="s">
        <v>352</v>
      </c>
      <c r="C175" s="141" t="s">
        <v>110</v>
      </c>
      <c r="D175" s="198"/>
      <c r="E175" s="198"/>
      <c r="F175" s="198"/>
    </row>
    <row r="176" spans="2:6">
      <c r="B176" s="346" t="s">
        <v>0</v>
      </c>
      <c r="C176" s="347"/>
      <c r="D176" s="207"/>
      <c r="E176" s="207"/>
      <c r="F176" s="208"/>
    </row>
    <row r="177" spans="2:6" ht="17.25" customHeight="1">
      <c r="B177" s="340" t="s">
        <v>372</v>
      </c>
      <c r="C177" s="340"/>
      <c r="D177" s="209"/>
      <c r="E177" s="209"/>
      <c r="F177" s="210"/>
    </row>
    <row r="178" spans="2:6" ht="17.25" customHeight="1">
      <c r="B178" s="340" t="s">
        <v>373</v>
      </c>
      <c r="C178" s="340"/>
      <c r="D178" s="209"/>
      <c r="E178" s="209"/>
      <c r="F178" s="210"/>
    </row>
    <row r="179" spans="2:6" ht="17.25" customHeight="1">
      <c r="B179" s="340" t="s">
        <v>374</v>
      </c>
      <c r="C179" s="340"/>
      <c r="D179" s="209"/>
      <c r="E179" s="209"/>
      <c r="F179" s="210"/>
    </row>
    <row r="180" spans="2:6" ht="17.25" customHeight="1">
      <c r="B180" s="340" t="s">
        <v>375</v>
      </c>
      <c r="C180" s="340"/>
      <c r="D180" s="209"/>
      <c r="E180" s="209"/>
      <c r="F180" s="210"/>
    </row>
    <row r="181" spans="2:6" ht="17.25" customHeight="1">
      <c r="B181" s="340" t="s">
        <v>376</v>
      </c>
      <c r="C181" s="340"/>
      <c r="D181" s="209"/>
      <c r="E181" s="209"/>
      <c r="F181" s="210"/>
    </row>
    <row r="182" spans="2:6">
      <c r="B182" s="211" t="s">
        <v>23</v>
      </c>
      <c r="C182" s="212"/>
      <c r="D182" s="213">
        <f>'3'!G229</f>
        <v>-250000</v>
      </c>
      <c r="E182" s="213">
        <f>'3'!H229</f>
        <v>-200000</v>
      </c>
      <c r="F182" s="213">
        <f>'3'!I229</f>
        <v>0</v>
      </c>
    </row>
    <row r="183" spans="2:6">
      <c r="B183" s="234"/>
      <c r="C183" s="234"/>
      <c r="D183" s="235"/>
      <c r="E183" s="235"/>
      <c r="F183" s="235"/>
    </row>
    <row r="184" spans="2:6">
      <c r="D184" s="227"/>
      <c r="E184" s="227"/>
    </row>
    <row r="186" spans="2:6" ht="51.75">
      <c r="C186" s="158" t="s">
        <v>130</v>
      </c>
      <c r="D186" s="159"/>
      <c r="E186" s="159"/>
      <c r="F186" s="160" t="s">
        <v>131</v>
      </c>
    </row>
  </sheetData>
  <mergeCells count="49">
    <mergeCell ref="B47:C47"/>
    <mergeCell ref="B108:C108"/>
    <mergeCell ref="D65:F65"/>
    <mergeCell ref="B71:C71"/>
    <mergeCell ref="B5:F5"/>
    <mergeCell ref="A8:F8"/>
    <mergeCell ref="D39:F39"/>
    <mergeCell ref="B45:C45"/>
    <mergeCell ref="B46:C46"/>
    <mergeCell ref="B107:C107"/>
    <mergeCell ref="D50:F50"/>
    <mergeCell ref="B56:C56"/>
    <mergeCell ref="B57:C57"/>
    <mergeCell ref="B58:C58"/>
    <mergeCell ref="B59:C59"/>
    <mergeCell ref="D75:F75"/>
    <mergeCell ref="B81:C81"/>
    <mergeCell ref="B82:C82"/>
    <mergeCell ref="D89:F89"/>
    <mergeCell ref="B95:C95"/>
    <mergeCell ref="D101:F101"/>
    <mergeCell ref="B162:C162"/>
    <mergeCell ref="B109:C109"/>
    <mergeCell ref="D111:F111"/>
    <mergeCell ref="B117:C117"/>
    <mergeCell ref="B118:C118"/>
    <mergeCell ref="D120:F120"/>
    <mergeCell ref="B126:C126"/>
    <mergeCell ref="B128:C128"/>
    <mergeCell ref="D146:F146"/>
    <mergeCell ref="B152:C152"/>
    <mergeCell ref="B153:C153"/>
    <mergeCell ref="D156:F156"/>
    <mergeCell ref="B178:C178"/>
    <mergeCell ref="B179:C179"/>
    <mergeCell ref="B180:C180"/>
    <mergeCell ref="B181:C181"/>
    <mergeCell ref="D15:F15"/>
    <mergeCell ref="B21:C21"/>
    <mergeCell ref="D25:F25"/>
    <mergeCell ref="B31:C31"/>
    <mergeCell ref="B32:C32"/>
    <mergeCell ref="D133:F133"/>
    <mergeCell ref="B139:C139"/>
    <mergeCell ref="B22:C22"/>
    <mergeCell ref="B163:C163"/>
    <mergeCell ref="D170:F170"/>
    <mergeCell ref="B176:C176"/>
    <mergeCell ref="B177:C177"/>
  </mergeCells>
  <pageMargins left="0.23622047244094491" right="0.23622047244094491" top="0.39" bottom="0.55000000000000004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7"/>
  <sheetViews>
    <sheetView topLeftCell="A10" zoomScaleNormal="100" workbookViewId="0">
      <selection activeCell="M16" sqref="M16"/>
    </sheetView>
  </sheetViews>
  <sheetFormatPr defaultRowHeight="17.25"/>
  <cols>
    <col min="1" max="1" width="4.7109375" style="189" customWidth="1"/>
    <col min="2" max="2" width="26.140625" style="189" customWidth="1"/>
    <col min="3" max="3" width="70.28515625" style="189" customWidth="1"/>
    <col min="4" max="4" width="16.85546875" style="189" customWidth="1"/>
    <col min="5" max="6" width="16.7109375" style="189" customWidth="1"/>
    <col min="7" max="7" width="9" style="189" customWidth="1"/>
    <col min="8" max="8" width="19.140625" style="189" customWidth="1"/>
    <col min="9" max="9" width="9" style="189" customWidth="1"/>
    <col min="10" max="253" width="9.140625" style="189"/>
    <col min="254" max="254" width="4.7109375" style="189" customWidth="1"/>
    <col min="255" max="255" width="19.85546875" style="189" customWidth="1"/>
    <col min="256" max="256" width="72.140625" style="189" customWidth="1"/>
    <col min="257" max="257" width="0" style="189" hidden="1" customWidth="1"/>
    <col min="258" max="258" width="18.28515625" style="189" customWidth="1"/>
    <col min="259" max="259" width="17.5703125" style="189" customWidth="1"/>
    <col min="260" max="265" width="9" style="189" customWidth="1"/>
    <col min="266" max="509" width="9.140625" style="189"/>
    <col min="510" max="510" width="4.7109375" style="189" customWidth="1"/>
    <col min="511" max="511" width="19.85546875" style="189" customWidth="1"/>
    <col min="512" max="512" width="72.140625" style="189" customWidth="1"/>
    <col min="513" max="513" width="0" style="189" hidden="1" customWidth="1"/>
    <col min="514" max="514" width="18.28515625" style="189" customWidth="1"/>
    <col min="515" max="515" width="17.5703125" style="189" customWidth="1"/>
    <col min="516" max="521" width="9" style="189" customWidth="1"/>
    <col min="522" max="765" width="9.140625" style="189"/>
    <col min="766" max="766" width="4.7109375" style="189" customWidth="1"/>
    <col min="767" max="767" width="19.85546875" style="189" customWidth="1"/>
    <col min="768" max="768" width="72.140625" style="189" customWidth="1"/>
    <col min="769" max="769" width="0" style="189" hidden="1" customWidth="1"/>
    <col min="770" max="770" width="18.28515625" style="189" customWidth="1"/>
    <col min="771" max="771" width="17.5703125" style="189" customWidth="1"/>
    <col min="772" max="777" width="9" style="189" customWidth="1"/>
    <col min="778" max="1021" width="9.140625" style="189"/>
    <col min="1022" max="1022" width="4.7109375" style="189" customWidth="1"/>
    <col min="1023" max="1023" width="19.85546875" style="189" customWidth="1"/>
    <col min="1024" max="1024" width="72.140625" style="189" customWidth="1"/>
    <col min="1025" max="1025" width="0" style="189" hidden="1" customWidth="1"/>
    <col min="1026" max="1026" width="18.28515625" style="189" customWidth="1"/>
    <col min="1027" max="1027" width="17.5703125" style="189" customWidth="1"/>
    <col min="1028" max="1033" width="9" style="189" customWidth="1"/>
    <col min="1034" max="1277" width="9.140625" style="189"/>
    <col min="1278" max="1278" width="4.7109375" style="189" customWidth="1"/>
    <col min="1279" max="1279" width="19.85546875" style="189" customWidth="1"/>
    <col min="1280" max="1280" width="72.140625" style="189" customWidth="1"/>
    <col min="1281" max="1281" width="0" style="189" hidden="1" customWidth="1"/>
    <col min="1282" max="1282" width="18.28515625" style="189" customWidth="1"/>
    <col min="1283" max="1283" width="17.5703125" style="189" customWidth="1"/>
    <col min="1284" max="1289" width="9" style="189" customWidth="1"/>
    <col min="1290" max="1533" width="9.140625" style="189"/>
    <col min="1534" max="1534" width="4.7109375" style="189" customWidth="1"/>
    <col min="1535" max="1535" width="19.85546875" style="189" customWidth="1"/>
    <col min="1536" max="1536" width="72.140625" style="189" customWidth="1"/>
    <col min="1537" max="1537" width="0" style="189" hidden="1" customWidth="1"/>
    <col min="1538" max="1538" width="18.28515625" style="189" customWidth="1"/>
    <col min="1539" max="1539" width="17.5703125" style="189" customWidth="1"/>
    <col min="1540" max="1545" width="9" style="189" customWidth="1"/>
    <col min="1546" max="1789" width="9.140625" style="189"/>
    <col min="1790" max="1790" width="4.7109375" style="189" customWidth="1"/>
    <col min="1791" max="1791" width="19.85546875" style="189" customWidth="1"/>
    <col min="1792" max="1792" width="72.140625" style="189" customWidth="1"/>
    <col min="1793" max="1793" width="0" style="189" hidden="1" customWidth="1"/>
    <col min="1794" max="1794" width="18.28515625" style="189" customWidth="1"/>
    <col min="1795" max="1795" width="17.5703125" style="189" customWidth="1"/>
    <col min="1796" max="1801" width="9" style="189" customWidth="1"/>
    <col min="1802" max="2045" width="9.140625" style="189"/>
    <col min="2046" max="2046" width="4.7109375" style="189" customWidth="1"/>
    <col min="2047" max="2047" width="19.85546875" style="189" customWidth="1"/>
    <col min="2048" max="2048" width="72.140625" style="189" customWidth="1"/>
    <col min="2049" max="2049" width="0" style="189" hidden="1" customWidth="1"/>
    <col min="2050" max="2050" width="18.28515625" style="189" customWidth="1"/>
    <col min="2051" max="2051" width="17.5703125" style="189" customWidth="1"/>
    <col min="2052" max="2057" width="9" style="189" customWidth="1"/>
    <col min="2058" max="2301" width="9.140625" style="189"/>
    <col min="2302" max="2302" width="4.7109375" style="189" customWidth="1"/>
    <col min="2303" max="2303" width="19.85546875" style="189" customWidth="1"/>
    <col min="2304" max="2304" width="72.140625" style="189" customWidth="1"/>
    <col min="2305" max="2305" width="0" style="189" hidden="1" customWidth="1"/>
    <col min="2306" max="2306" width="18.28515625" style="189" customWidth="1"/>
    <col min="2307" max="2307" width="17.5703125" style="189" customWidth="1"/>
    <col min="2308" max="2313" width="9" style="189" customWidth="1"/>
    <col min="2314" max="2557" width="9.140625" style="189"/>
    <col min="2558" max="2558" width="4.7109375" style="189" customWidth="1"/>
    <col min="2559" max="2559" width="19.85546875" style="189" customWidth="1"/>
    <col min="2560" max="2560" width="72.140625" style="189" customWidth="1"/>
    <col min="2561" max="2561" width="0" style="189" hidden="1" customWidth="1"/>
    <col min="2562" max="2562" width="18.28515625" style="189" customWidth="1"/>
    <col min="2563" max="2563" width="17.5703125" style="189" customWidth="1"/>
    <col min="2564" max="2569" width="9" style="189" customWidth="1"/>
    <col min="2570" max="2813" width="9.140625" style="189"/>
    <col min="2814" max="2814" width="4.7109375" style="189" customWidth="1"/>
    <col min="2815" max="2815" width="19.85546875" style="189" customWidth="1"/>
    <col min="2816" max="2816" width="72.140625" style="189" customWidth="1"/>
    <col min="2817" max="2817" width="0" style="189" hidden="1" customWidth="1"/>
    <col min="2818" max="2818" width="18.28515625" style="189" customWidth="1"/>
    <col min="2819" max="2819" width="17.5703125" style="189" customWidth="1"/>
    <col min="2820" max="2825" width="9" style="189" customWidth="1"/>
    <col min="2826" max="3069" width="9.140625" style="189"/>
    <col min="3070" max="3070" width="4.7109375" style="189" customWidth="1"/>
    <col min="3071" max="3071" width="19.85546875" style="189" customWidth="1"/>
    <col min="3072" max="3072" width="72.140625" style="189" customWidth="1"/>
    <col min="3073" max="3073" width="0" style="189" hidden="1" customWidth="1"/>
    <col min="3074" max="3074" width="18.28515625" style="189" customWidth="1"/>
    <col min="3075" max="3075" width="17.5703125" style="189" customWidth="1"/>
    <col min="3076" max="3081" width="9" style="189" customWidth="1"/>
    <col min="3082" max="3325" width="9.140625" style="189"/>
    <col min="3326" max="3326" width="4.7109375" style="189" customWidth="1"/>
    <col min="3327" max="3327" width="19.85546875" style="189" customWidth="1"/>
    <col min="3328" max="3328" width="72.140625" style="189" customWidth="1"/>
    <col min="3329" max="3329" width="0" style="189" hidden="1" customWidth="1"/>
    <col min="3330" max="3330" width="18.28515625" style="189" customWidth="1"/>
    <col min="3331" max="3331" width="17.5703125" style="189" customWidth="1"/>
    <col min="3332" max="3337" width="9" style="189" customWidth="1"/>
    <col min="3338" max="3581" width="9.140625" style="189"/>
    <col min="3582" max="3582" width="4.7109375" style="189" customWidth="1"/>
    <col min="3583" max="3583" width="19.85546875" style="189" customWidth="1"/>
    <col min="3584" max="3584" width="72.140625" style="189" customWidth="1"/>
    <col min="3585" max="3585" width="0" style="189" hidden="1" customWidth="1"/>
    <col min="3586" max="3586" width="18.28515625" style="189" customWidth="1"/>
    <col min="3587" max="3587" width="17.5703125" style="189" customWidth="1"/>
    <col min="3588" max="3593" width="9" style="189" customWidth="1"/>
    <col min="3594" max="3837" width="9.140625" style="189"/>
    <col min="3838" max="3838" width="4.7109375" style="189" customWidth="1"/>
    <col min="3839" max="3839" width="19.85546875" style="189" customWidth="1"/>
    <col min="3840" max="3840" width="72.140625" style="189" customWidth="1"/>
    <col min="3841" max="3841" width="0" style="189" hidden="1" customWidth="1"/>
    <col min="3842" max="3842" width="18.28515625" style="189" customWidth="1"/>
    <col min="3843" max="3843" width="17.5703125" style="189" customWidth="1"/>
    <col min="3844" max="3849" width="9" style="189" customWidth="1"/>
    <col min="3850" max="4093" width="9.140625" style="189"/>
    <col min="4094" max="4094" width="4.7109375" style="189" customWidth="1"/>
    <col min="4095" max="4095" width="19.85546875" style="189" customWidth="1"/>
    <col min="4096" max="4096" width="72.140625" style="189" customWidth="1"/>
    <col min="4097" max="4097" width="0" style="189" hidden="1" customWidth="1"/>
    <col min="4098" max="4098" width="18.28515625" style="189" customWidth="1"/>
    <col min="4099" max="4099" width="17.5703125" style="189" customWidth="1"/>
    <col min="4100" max="4105" width="9" style="189" customWidth="1"/>
    <col min="4106" max="4349" width="9.140625" style="189"/>
    <col min="4350" max="4350" width="4.7109375" style="189" customWidth="1"/>
    <col min="4351" max="4351" width="19.85546875" style="189" customWidth="1"/>
    <col min="4352" max="4352" width="72.140625" style="189" customWidth="1"/>
    <col min="4353" max="4353" width="0" style="189" hidden="1" customWidth="1"/>
    <col min="4354" max="4354" width="18.28515625" style="189" customWidth="1"/>
    <col min="4355" max="4355" width="17.5703125" style="189" customWidth="1"/>
    <col min="4356" max="4361" width="9" style="189" customWidth="1"/>
    <col min="4362" max="4605" width="9.140625" style="189"/>
    <col min="4606" max="4606" width="4.7109375" style="189" customWidth="1"/>
    <col min="4607" max="4607" width="19.85546875" style="189" customWidth="1"/>
    <col min="4608" max="4608" width="72.140625" style="189" customWidth="1"/>
    <col min="4609" max="4609" width="0" style="189" hidden="1" customWidth="1"/>
    <col min="4610" max="4610" width="18.28515625" style="189" customWidth="1"/>
    <col min="4611" max="4611" width="17.5703125" style="189" customWidth="1"/>
    <col min="4612" max="4617" width="9" style="189" customWidth="1"/>
    <col min="4618" max="4861" width="9.140625" style="189"/>
    <col min="4862" max="4862" width="4.7109375" style="189" customWidth="1"/>
    <col min="4863" max="4863" width="19.85546875" style="189" customWidth="1"/>
    <col min="4864" max="4864" width="72.140625" style="189" customWidth="1"/>
    <col min="4865" max="4865" width="0" style="189" hidden="1" customWidth="1"/>
    <col min="4866" max="4866" width="18.28515625" style="189" customWidth="1"/>
    <col min="4867" max="4867" width="17.5703125" style="189" customWidth="1"/>
    <col min="4868" max="4873" width="9" style="189" customWidth="1"/>
    <col min="4874" max="5117" width="9.140625" style="189"/>
    <col min="5118" max="5118" width="4.7109375" style="189" customWidth="1"/>
    <col min="5119" max="5119" width="19.85546875" style="189" customWidth="1"/>
    <col min="5120" max="5120" width="72.140625" style="189" customWidth="1"/>
    <col min="5121" max="5121" width="0" style="189" hidden="1" customWidth="1"/>
    <col min="5122" max="5122" width="18.28515625" style="189" customWidth="1"/>
    <col min="5123" max="5123" width="17.5703125" style="189" customWidth="1"/>
    <col min="5124" max="5129" width="9" style="189" customWidth="1"/>
    <col min="5130" max="5373" width="9.140625" style="189"/>
    <col min="5374" max="5374" width="4.7109375" style="189" customWidth="1"/>
    <col min="5375" max="5375" width="19.85546875" style="189" customWidth="1"/>
    <col min="5376" max="5376" width="72.140625" style="189" customWidth="1"/>
    <col min="5377" max="5377" width="0" style="189" hidden="1" customWidth="1"/>
    <col min="5378" max="5378" width="18.28515625" style="189" customWidth="1"/>
    <col min="5379" max="5379" width="17.5703125" style="189" customWidth="1"/>
    <col min="5380" max="5385" width="9" style="189" customWidth="1"/>
    <col min="5386" max="5629" width="9.140625" style="189"/>
    <col min="5630" max="5630" width="4.7109375" style="189" customWidth="1"/>
    <col min="5631" max="5631" width="19.85546875" style="189" customWidth="1"/>
    <col min="5632" max="5632" width="72.140625" style="189" customWidth="1"/>
    <col min="5633" max="5633" width="0" style="189" hidden="1" customWidth="1"/>
    <col min="5634" max="5634" width="18.28515625" style="189" customWidth="1"/>
    <col min="5635" max="5635" width="17.5703125" style="189" customWidth="1"/>
    <col min="5636" max="5641" width="9" style="189" customWidth="1"/>
    <col min="5642" max="5885" width="9.140625" style="189"/>
    <col min="5886" max="5886" width="4.7109375" style="189" customWidth="1"/>
    <col min="5887" max="5887" width="19.85546875" style="189" customWidth="1"/>
    <col min="5888" max="5888" width="72.140625" style="189" customWidth="1"/>
    <col min="5889" max="5889" width="0" style="189" hidden="1" customWidth="1"/>
    <col min="5890" max="5890" width="18.28515625" style="189" customWidth="1"/>
    <col min="5891" max="5891" width="17.5703125" style="189" customWidth="1"/>
    <col min="5892" max="5897" width="9" style="189" customWidth="1"/>
    <col min="5898" max="6141" width="9.140625" style="189"/>
    <col min="6142" max="6142" width="4.7109375" style="189" customWidth="1"/>
    <col min="6143" max="6143" width="19.85546875" style="189" customWidth="1"/>
    <col min="6144" max="6144" width="72.140625" style="189" customWidth="1"/>
    <col min="6145" max="6145" width="0" style="189" hidden="1" customWidth="1"/>
    <col min="6146" max="6146" width="18.28515625" style="189" customWidth="1"/>
    <col min="6147" max="6147" width="17.5703125" style="189" customWidth="1"/>
    <col min="6148" max="6153" width="9" style="189" customWidth="1"/>
    <col min="6154" max="6397" width="9.140625" style="189"/>
    <col min="6398" max="6398" width="4.7109375" style="189" customWidth="1"/>
    <col min="6399" max="6399" width="19.85546875" style="189" customWidth="1"/>
    <col min="6400" max="6400" width="72.140625" style="189" customWidth="1"/>
    <col min="6401" max="6401" width="0" style="189" hidden="1" customWidth="1"/>
    <col min="6402" max="6402" width="18.28515625" style="189" customWidth="1"/>
    <col min="6403" max="6403" width="17.5703125" style="189" customWidth="1"/>
    <col min="6404" max="6409" width="9" style="189" customWidth="1"/>
    <col min="6410" max="6653" width="9.140625" style="189"/>
    <col min="6654" max="6654" width="4.7109375" style="189" customWidth="1"/>
    <col min="6655" max="6655" width="19.85546875" style="189" customWidth="1"/>
    <col min="6656" max="6656" width="72.140625" style="189" customWidth="1"/>
    <col min="6657" max="6657" width="0" style="189" hidden="1" customWidth="1"/>
    <col min="6658" max="6658" width="18.28515625" style="189" customWidth="1"/>
    <col min="6659" max="6659" width="17.5703125" style="189" customWidth="1"/>
    <col min="6660" max="6665" width="9" style="189" customWidth="1"/>
    <col min="6666" max="6909" width="9.140625" style="189"/>
    <col min="6910" max="6910" width="4.7109375" style="189" customWidth="1"/>
    <col min="6911" max="6911" width="19.85546875" style="189" customWidth="1"/>
    <col min="6912" max="6912" width="72.140625" style="189" customWidth="1"/>
    <col min="6913" max="6913" width="0" style="189" hidden="1" customWidth="1"/>
    <col min="6914" max="6914" width="18.28515625" style="189" customWidth="1"/>
    <col min="6915" max="6915" width="17.5703125" style="189" customWidth="1"/>
    <col min="6916" max="6921" width="9" style="189" customWidth="1"/>
    <col min="6922" max="7165" width="9.140625" style="189"/>
    <col min="7166" max="7166" width="4.7109375" style="189" customWidth="1"/>
    <col min="7167" max="7167" width="19.85546875" style="189" customWidth="1"/>
    <col min="7168" max="7168" width="72.140625" style="189" customWidth="1"/>
    <col min="7169" max="7169" width="0" style="189" hidden="1" customWidth="1"/>
    <col min="7170" max="7170" width="18.28515625" style="189" customWidth="1"/>
    <col min="7171" max="7171" width="17.5703125" style="189" customWidth="1"/>
    <col min="7172" max="7177" width="9" style="189" customWidth="1"/>
    <col min="7178" max="7421" width="9.140625" style="189"/>
    <col min="7422" max="7422" width="4.7109375" style="189" customWidth="1"/>
    <col min="7423" max="7423" width="19.85546875" style="189" customWidth="1"/>
    <col min="7424" max="7424" width="72.140625" style="189" customWidth="1"/>
    <col min="7425" max="7425" width="0" style="189" hidden="1" customWidth="1"/>
    <col min="7426" max="7426" width="18.28515625" style="189" customWidth="1"/>
    <col min="7427" max="7427" width="17.5703125" style="189" customWidth="1"/>
    <col min="7428" max="7433" width="9" style="189" customWidth="1"/>
    <col min="7434" max="7677" width="9.140625" style="189"/>
    <col min="7678" max="7678" width="4.7109375" style="189" customWidth="1"/>
    <col min="7679" max="7679" width="19.85546875" style="189" customWidth="1"/>
    <col min="7680" max="7680" width="72.140625" style="189" customWidth="1"/>
    <col min="7681" max="7681" width="0" style="189" hidden="1" customWidth="1"/>
    <col min="7682" max="7682" width="18.28515625" style="189" customWidth="1"/>
    <col min="7683" max="7683" width="17.5703125" style="189" customWidth="1"/>
    <col min="7684" max="7689" width="9" style="189" customWidth="1"/>
    <col min="7690" max="7933" width="9.140625" style="189"/>
    <col min="7934" max="7934" width="4.7109375" style="189" customWidth="1"/>
    <col min="7935" max="7935" width="19.85546875" style="189" customWidth="1"/>
    <col min="7936" max="7936" width="72.140625" style="189" customWidth="1"/>
    <col min="7937" max="7937" width="0" style="189" hidden="1" customWidth="1"/>
    <col min="7938" max="7938" width="18.28515625" style="189" customWidth="1"/>
    <col min="7939" max="7939" width="17.5703125" style="189" customWidth="1"/>
    <col min="7940" max="7945" width="9" style="189" customWidth="1"/>
    <col min="7946" max="8189" width="9.140625" style="189"/>
    <col min="8190" max="8190" width="4.7109375" style="189" customWidth="1"/>
    <col min="8191" max="8191" width="19.85546875" style="189" customWidth="1"/>
    <col min="8192" max="8192" width="72.140625" style="189" customWidth="1"/>
    <col min="8193" max="8193" width="0" style="189" hidden="1" customWidth="1"/>
    <col min="8194" max="8194" width="18.28515625" style="189" customWidth="1"/>
    <col min="8195" max="8195" width="17.5703125" style="189" customWidth="1"/>
    <col min="8196" max="8201" width="9" style="189" customWidth="1"/>
    <col min="8202" max="8445" width="9.140625" style="189"/>
    <col min="8446" max="8446" width="4.7109375" style="189" customWidth="1"/>
    <col min="8447" max="8447" width="19.85546875" style="189" customWidth="1"/>
    <col min="8448" max="8448" width="72.140625" style="189" customWidth="1"/>
    <col min="8449" max="8449" width="0" style="189" hidden="1" customWidth="1"/>
    <col min="8450" max="8450" width="18.28515625" style="189" customWidth="1"/>
    <col min="8451" max="8451" width="17.5703125" style="189" customWidth="1"/>
    <col min="8452" max="8457" width="9" style="189" customWidth="1"/>
    <col min="8458" max="8701" width="9.140625" style="189"/>
    <col min="8702" max="8702" width="4.7109375" style="189" customWidth="1"/>
    <col min="8703" max="8703" width="19.85546875" style="189" customWidth="1"/>
    <col min="8704" max="8704" width="72.140625" style="189" customWidth="1"/>
    <col min="8705" max="8705" width="0" style="189" hidden="1" customWidth="1"/>
    <col min="8706" max="8706" width="18.28515625" style="189" customWidth="1"/>
    <col min="8707" max="8707" width="17.5703125" style="189" customWidth="1"/>
    <col min="8708" max="8713" width="9" style="189" customWidth="1"/>
    <col min="8714" max="8957" width="9.140625" style="189"/>
    <col min="8958" max="8958" width="4.7109375" style="189" customWidth="1"/>
    <col min="8959" max="8959" width="19.85546875" style="189" customWidth="1"/>
    <col min="8960" max="8960" width="72.140625" style="189" customWidth="1"/>
    <col min="8961" max="8961" width="0" style="189" hidden="1" customWidth="1"/>
    <col min="8962" max="8962" width="18.28515625" style="189" customWidth="1"/>
    <col min="8963" max="8963" width="17.5703125" style="189" customWidth="1"/>
    <col min="8964" max="8969" width="9" style="189" customWidth="1"/>
    <col min="8970" max="9213" width="9.140625" style="189"/>
    <col min="9214" max="9214" width="4.7109375" style="189" customWidth="1"/>
    <col min="9215" max="9215" width="19.85546875" style="189" customWidth="1"/>
    <col min="9216" max="9216" width="72.140625" style="189" customWidth="1"/>
    <col min="9217" max="9217" width="0" style="189" hidden="1" customWidth="1"/>
    <col min="9218" max="9218" width="18.28515625" style="189" customWidth="1"/>
    <col min="9219" max="9219" width="17.5703125" style="189" customWidth="1"/>
    <col min="9220" max="9225" width="9" style="189" customWidth="1"/>
    <col min="9226" max="9469" width="9.140625" style="189"/>
    <col min="9470" max="9470" width="4.7109375" style="189" customWidth="1"/>
    <col min="9471" max="9471" width="19.85546875" style="189" customWidth="1"/>
    <col min="9472" max="9472" width="72.140625" style="189" customWidth="1"/>
    <col min="9473" max="9473" width="0" style="189" hidden="1" customWidth="1"/>
    <col min="9474" max="9474" width="18.28515625" style="189" customWidth="1"/>
    <col min="9475" max="9475" width="17.5703125" style="189" customWidth="1"/>
    <col min="9476" max="9481" width="9" style="189" customWidth="1"/>
    <col min="9482" max="9725" width="9.140625" style="189"/>
    <col min="9726" max="9726" width="4.7109375" style="189" customWidth="1"/>
    <col min="9727" max="9727" width="19.85546875" style="189" customWidth="1"/>
    <col min="9728" max="9728" width="72.140625" style="189" customWidth="1"/>
    <col min="9729" max="9729" width="0" style="189" hidden="1" customWidth="1"/>
    <col min="9730" max="9730" width="18.28515625" style="189" customWidth="1"/>
    <col min="9731" max="9731" width="17.5703125" style="189" customWidth="1"/>
    <col min="9732" max="9737" width="9" style="189" customWidth="1"/>
    <col min="9738" max="9981" width="9.140625" style="189"/>
    <col min="9982" max="9982" width="4.7109375" style="189" customWidth="1"/>
    <col min="9983" max="9983" width="19.85546875" style="189" customWidth="1"/>
    <col min="9984" max="9984" width="72.140625" style="189" customWidth="1"/>
    <col min="9985" max="9985" width="0" style="189" hidden="1" customWidth="1"/>
    <col min="9986" max="9986" width="18.28515625" style="189" customWidth="1"/>
    <col min="9987" max="9987" width="17.5703125" style="189" customWidth="1"/>
    <col min="9988" max="9993" width="9" style="189" customWidth="1"/>
    <col min="9994" max="10237" width="9.140625" style="189"/>
    <col min="10238" max="10238" width="4.7109375" style="189" customWidth="1"/>
    <col min="10239" max="10239" width="19.85546875" style="189" customWidth="1"/>
    <col min="10240" max="10240" width="72.140625" style="189" customWidth="1"/>
    <col min="10241" max="10241" width="0" style="189" hidden="1" customWidth="1"/>
    <col min="10242" max="10242" width="18.28515625" style="189" customWidth="1"/>
    <col min="10243" max="10243" width="17.5703125" style="189" customWidth="1"/>
    <col min="10244" max="10249" width="9" style="189" customWidth="1"/>
    <col min="10250" max="10493" width="9.140625" style="189"/>
    <col min="10494" max="10494" width="4.7109375" style="189" customWidth="1"/>
    <col min="10495" max="10495" width="19.85546875" style="189" customWidth="1"/>
    <col min="10496" max="10496" width="72.140625" style="189" customWidth="1"/>
    <col min="10497" max="10497" width="0" style="189" hidden="1" customWidth="1"/>
    <col min="10498" max="10498" width="18.28515625" style="189" customWidth="1"/>
    <col min="10499" max="10499" width="17.5703125" style="189" customWidth="1"/>
    <col min="10500" max="10505" width="9" style="189" customWidth="1"/>
    <col min="10506" max="10749" width="9.140625" style="189"/>
    <col min="10750" max="10750" width="4.7109375" style="189" customWidth="1"/>
    <col min="10751" max="10751" width="19.85546875" style="189" customWidth="1"/>
    <col min="10752" max="10752" width="72.140625" style="189" customWidth="1"/>
    <col min="10753" max="10753" width="0" style="189" hidden="1" customWidth="1"/>
    <col min="10754" max="10754" width="18.28515625" style="189" customWidth="1"/>
    <col min="10755" max="10755" width="17.5703125" style="189" customWidth="1"/>
    <col min="10756" max="10761" width="9" style="189" customWidth="1"/>
    <col min="10762" max="11005" width="9.140625" style="189"/>
    <col min="11006" max="11006" width="4.7109375" style="189" customWidth="1"/>
    <col min="11007" max="11007" width="19.85546875" style="189" customWidth="1"/>
    <col min="11008" max="11008" width="72.140625" style="189" customWidth="1"/>
    <col min="11009" max="11009" width="0" style="189" hidden="1" customWidth="1"/>
    <col min="11010" max="11010" width="18.28515625" style="189" customWidth="1"/>
    <col min="11011" max="11011" width="17.5703125" style="189" customWidth="1"/>
    <col min="11012" max="11017" width="9" style="189" customWidth="1"/>
    <col min="11018" max="11261" width="9.140625" style="189"/>
    <col min="11262" max="11262" width="4.7109375" style="189" customWidth="1"/>
    <col min="11263" max="11263" width="19.85546875" style="189" customWidth="1"/>
    <col min="11264" max="11264" width="72.140625" style="189" customWidth="1"/>
    <col min="11265" max="11265" width="0" style="189" hidden="1" customWidth="1"/>
    <col min="11266" max="11266" width="18.28515625" style="189" customWidth="1"/>
    <col min="11267" max="11267" width="17.5703125" style="189" customWidth="1"/>
    <col min="11268" max="11273" width="9" style="189" customWidth="1"/>
    <col min="11274" max="11517" width="9.140625" style="189"/>
    <col min="11518" max="11518" width="4.7109375" style="189" customWidth="1"/>
    <col min="11519" max="11519" width="19.85546875" style="189" customWidth="1"/>
    <col min="11520" max="11520" width="72.140625" style="189" customWidth="1"/>
    <col min="11521" max="11521" width="0" style="189" hidden="1" customWidth="1"/>
    <col min="11522" max="11522" width="18.28515625" style="189" customWidth="1"/>
    <col min="11523" max="11523" width="17.5703125" style="189" customWidth="1"/>
    <col min="11524" max="11529" width="9" style="189" customWidth="1"/>
    <col min="11530" max="11773" width="9.140625" style="189"/>
    <col min="11774" max="11774" width="4.7109375" style="189" customWidth="1"/>
    <col min="11775" max="11775" width="19.85546875" style="189" customWidth="1"/>
    <col min="11776" max="11776" width="72.140625" style="189" customWidth="1"/>
    <col min="11777" max="11777" width="0" style="189" hidden="1" customWidth="1"/>
    <col min="11778" max="11778" width="18.28515625" style="189" customWidth="1"/>
    <col min="11779" max="11779" width="17.5703125" style="189" customWidth="1"/>
    <col min="11780" max="11785" width="9" style="189" customWidth="1"/>
    <col min="11786" max="12029" width="9.140625" style="189"/>
    <col min="12030" max="12030" width="4.7109375" style="189" customWidth="1"/>
    <col min="12031" max="12031" width="19.85546875" style="189" customWidth="1"/>
    <col min="12032" max="12032" width="72.140625" style="189" customWidth="1"/>
    <col min="12033" max="12033" width="0" style="189" hidden="1" customWidth="1"/>
    <col min="12034" max="12034" width="18.28515625" style="189" customWidth="1"/>
    <col min="12035" max="12035" width="17.5703125" style="189" customWidth="1"/>
    <col min="12036" max="12041" width="9" style="189" customWidth="1"/>
    <col min="12042" max="12285" width="9.140625" style="189"/>
    <col min="12286" max="12286" width="4.7109375" style="189" customWidth="1"/>
    <col min="12287" max="12287" width="19.85546875" style="189" customWidth="1"/>
    <col min="12288" max="12288" width="72.140625" style="189" customWidth="1"/>
    <col min="12289" max="12289" width="0" style="189" hidden="1" customWidth="1"/>
    <col min="12290" max="12290" width="18.28515625" style="189" customWidth="1"/>
    <col min="12291" max="12291" width="17.5703125" style="189" customWidth="1"/>
    <col min="12292" max="12297" width="9" style="189" customWidth="1"/>
    <col min="12298" max="12541" width="9.140625" style="189"/>
    <col min="12542" max="12542" width="4.7109375" style="189" customWidth="1"/>
    <col min="12543" max="12543" width="19.85546875" style="189" customWidth="1"/>
    <col min="12544" max="12544" width="72.140625" style="189" customWidth="1"/>
    <col min="12545" max="12545" width="0" style="189" hidden="1" customWidth="1"/>
    <col min="12546" max="12546" width="18.28515625" style="189" customWidth="1"/>
    <col min="12547" max="12547" width="17.5703125" style="189" customWidth="1"/>
    <col min="12548" max="12553" width="9" style="189" customWidth="1"/>
    <col min="12554" max="12797" width="9.140625" style="189"/>
    <col min="12798" max="12798" width="4.7109375" style="189" customWidth="1"/>
    <col min="12799" max="12799" width="19.85546875" style="189" customWidth="1"/>
    <col min="12800" max="12800" width="72.140625" style="189" customWidth="1"/>
    <col min="12801" max="12801" width="0" style="189" hidden="1" customWidth="1"/>
    <col min="12802" max="12802" width="18.28515625" style="189" customWidth="1"/>
    <col min="12803" max="12803" width="17.5703125" style="189" customWidth="1"/>
    <col min="12804" max="12809" width="9" style="189" customWidth="1"/>
    <col min="12810" max="13053" width="9.140625" style="189"/>
    <col min="13054" max="13054" width="4.7109375" style="189" customWidth="1"/>
    <col min="13055" max="13055" width="19.85546875" style="189" customWidth="1"/>
    <col min="13056" max="13056" width="72.140625" style="189" customWidth="1"/>
    <col min="13057" max="13057" width="0" style="189" hidden="1" customWidth="1"/>
    <col min="13058" max="13058" width="18.28515625" style="189" customWidth="1"/>
    <col min="13059" max="13059" width="17.5703125" style="189" customWidth="1"/>
    <col min="13060" max="13065" width="9" style="189" customWidth="1"/>
    <col min="13066" max="13309" width="9.140625" style="189"/>
    <col min="13310" max="13310" width="4.7109375" style="189" customWidth="1"/>
    <col min="13311" max="13311" width="19.85546875" style="189" customWidth="1"/>
    <col min="13312" max="13312" width="72.140625" style="189" customWidth="1"/>
    <col min="13313" max="13313" width="0" style="189" hidden="1" customWidth="1"/>
    <col min="13314" max="13314" width="18.28515625" style="189" customWidth="1"/>
    <col min="13315" max="13315" width="17.5703125" style="189" customWidth="1"/>
    <col min="13316" max="13321" width="9" style="189" customWidth="1"/>
    <col min="13322" max="13565" width="9.140625" style="189"/>
    <col min="13566" max="13566" width="4.7109375" style="189" customWidth="1"/>
    <col min="13567" max="13567" width="19.85546875" style="189" customWidth="1"/>
    <col min="13568" max="13568" width="72.140625" style="189" customWidth="1"/>
    <col min="13569" max="13569" width="0" style="189" hidden="1" customWidth="1"/>
    <col min="13570" max="13570" width="18.28515625" style="189" customWidth="1"/>
    <col min="13571" max="13571" width="17.5703125" style="189" customWidth="1"/>
    <col min="13572" max="13577" width="9" style="189" customWidth="1"/>
    <col min="13578" max="13821" width="9.140625" style="189"/>
    <col min="13822" max="13822" width="4.7109375" style="189" customWidth="1"/>
    <col min="13823" max="13823" width="19.85546875" style="189" customWidth="1"/>
    <col min="13824" max="13824" width="72.140625" style="189" customWidth="1"/>
    <col min="13825" max="13825" width="0" style="189" hidden="1" customWidth="1"/>
    <col min="13826" max="13826" width="18.28515625" style="189" customWidth="1"/>
    <col min="13827" max="13827" width="17.5703125" style="189" customWidth="1"/>
    <col min="13828" max="13833" width="9" style="189" customWidth="1"/>
    <col min="13834" max="14077" width="9.140625" style="189"/>
    <col min="14078" max="14078" width="4.7109375" style="189" customWidth="1"/>
    <col min="14079" max="14079" width="19.85546875" style="189" customWidth="1"/>
    <col min="14080" max="14080" width="72.140625" style="189" customWidth="1"/>
    <col min="14081" max="14081" width="0" style="189" hidden="1" customWidth="1"/>
    <col min="14082" max="14082" width="18.28515625" style="189" customWidth="1"/>
    <col min="14083" max="14083" width="17.5703125" style="189" customWidth="1"/>
    <col min="14084" max="14089" width="9" style="189" customWidth="1"/>
    <col min="14090" max="14333" width="9.140625" style="189"/>
    <col min="14334" max="14334" width="4.7109375" style="189" customWidth="1"/>
    <col min="14335" max="14335" width="19.85546875" style="189" customWidth="1"/>
    <col min="14336" max="14336" width="72.140625" style="189" customWidth="1"/>
    <col min="14337" max="14337" width="0" style="189" hidden="1" customWidth="1"/>
    <col min="14338" max="14338" width="18.28515625" style="189" customWidth="1"/>
    <col min="14339" max="14339" width="17.5703125" style="189" customWidth="1"/>
    <col min="14340" max="14345" width="9" style="189" customWidth="1"/>
    <col min="14346" max="14589" width="9.140625" style="189"/>
    <col min="14590" max="14590" width="4.7109375" style="189" customWidth="1"/>
    <col min="14591" max="14591" width="19.85546875" style="189" customWidth="1"/>
    <col min="14592" max="14592" width="72.140625" style="189" customWidth="1"/>
    <col min="14593" max="14593" width="0" style="189" hidden="1" customWidth="1"/>
    <col min="14594" max="14594" width="18.28515625" style="189" customWidth="1"/>
    <col min="14595" max="14595" width="17.5703125" style="189" customWidth="1"/>
    <col min="14596" max="14601" width="9" style="189" customWidth="1"/>
    <col min="14602" max="14845" width="9.140625" style="189"/>
    <col min="14846" max="14846" width="4.7109375" style="189" customWidth="1"/>
    <col min="14847" max="14847" width="19.85546875" style="189" customWidth="1"/>
    <col min="14848" max="14848" width="72.140625" style="189" customWidth="1"/>
    <col min="14849" max="14849" width="0" style="189" hidden="1" customWidth="1"/>
    <col min="14850" max="14850" width="18.28515625" style="189" customWidth="1"/>
    <col min="14851" max="14851" width="17.5703125" style="189" customWidth="1"/>
    <col min="14852" max="14857" width="9" style="189" customWidth="1"/>
    <col min="14858" max="15101" width="9.140625" style="189"/>
    <col min="15102" max="15102" width="4.7109375" style="189" customWidth="1"/>
    <col min="15103" max="15103" width="19.85546875" style="189" customWidth="1"/>
    <col min="15104" max="15104" width="72.140625" style="189" customWidth="1"/>
    <col min="15105" max="15105" width="0" style="189" hidden="1" customWidth="1"/>
    <col min="15106" max="15106" width="18.28515625" style="189" customWidth="1"/>
    <col min="15107" max="15107" width="17.5703125" style="189" customWidth="1"/>
    <col min="15108" max="15113" width="9" style="189" customWidth="1"/>
    <col min="15114" max="15357" width="9.140625" style="189"/>
    <col min="15358" max="15358" width="4.7109375" style="189" customWidth="1"/>
    <col min="15359" max="15359" width="19.85546875" style="189" customWidth="1"/>
    <col min="15360" max="15360" width="72.140625" style="189" customWidth="1"/>
    <col min="15361" max="15361" width="0" style="189" hidden="1" customWidth="1"/>
    <col min="15362" max="15362" width="18.28515625" style="189" customWidth="1"/>
    <col min="15363" max="15363" width="17.5703125" style="189" customWidth="1"/>
    <col min="15364" max="15369" width="9" style="189" customWidth="1"/>
    <col min="15370" max="15613" width="9.140625" style="189"/>
    <col min="15614" max="15614" width="4.7109375" style="189" customWidth="1"/>
    <col min="15615" max="15615" width="19.85546875" style="189" customWidth="1"/>
    <col min="15616" max="15616" width="72.140625" style="189" customWidth="1"/>
    <col min="15617" max="15617" width="0" style="189" hidden="1" customWidth="1"/>
    <col min="15618" max="15618" width="18.28515625" style="189" customWidth="1"/>
    <col min="15619" max="15619" width="17.5703125" style="189" customWidth="1"/>
    <col min="15620" max="15625" width="9" style="189" customWidth="1"/>
    <col min="15626" max="15869" width="9.140625" style="189"/>
    <col min="15870" max="15870" width="4.7109375" style="189" customWidth="1"/>
    <col min="15871" max="15871" width="19.85546875" style="189" customWidth="1"/>
    <col min="15872" max="15872" width="72.140625" style="189" customWidth="1"/>
    <col min="15873" max="15873" width="0" style="189" hidden="1" customWidth="1"/>
    <col min="15874" max="15874" width="18.28515625" style="189" customWidth="1"/>
    <col min="15875" max="15875" width="17.5703125" style="189" customWidth="1"/>
    <col min="15876" max="15881" width="9" style="189" customWidth="1"/>
    <col min="15882" max="16125" width="9.140625" style="189"/>
    <col min="16126" max="16126" width="4.7109375" style="189" customWidth="1"/>
    <col min="16127" max="16127" width="19.85546875" style="189" customWidth="1"/>
    <col min="16128" max="16128" width="72.140625" style="189" customWidth="1"/>
    <col min="16129" max="16129" width="0" style="189" hidden="1" customWidth="1"/>
    <col min="16130" max="16130" width="18.28515625" style="189" customWidth="1"/>
    <col min="16131" max="16131" width="17.5703125" style="189" customWidth="1"/>
    <col min="16132" max="16137" width="9" style="189" customWidth="1"/>
    <col min="16138" max="16384" width="9.140625" style="189"/>
  </cols>
  <sheetData>
    <row r="1" spans="1:6">
      <c r="F1" s="190" t="s">
        <v>385</v>
      </c>
    </row>
    <row r="2" spans="1:6">
      <c r="F2" s="190" t="s">
        <v>45</v>
      </c>
    </row>
    <row r="3" spans="1:6">
      <c r="F3" s="190" t="s">
        <v>1</v>
      </c>
    </row>
    <row r="5" spans="1:6" ht="39" customHeight="1">
      <c r="B5" s="358" t="s">
        <v>421</v>
      </c>
      <c r="C5" s="358"/>
      <c r="D5" s="358"/>
      <c r="E5" s="358"/>
      <c r="F5" s="358"/>
    </row>
    <row r="6" spans="1:6">
      <c r="B6" s="191"/>
      <c r="C6" s="191"/>
      <c r="D6" s="191"/>
      <c r="E6" s="191"/>
      <c r="F6" s="191"/>
    </row>
    <row r="7" spans="1:6" s="172" customFormat="1">
      <c r="E7" s="252" t="s">
        <v>379</v>
      </c>
    </row>
    <row r="8" spans="1:6" s="172" customFormat="1" ht="28.5" customHeight="1">
      <c r="A8" s="359" t="s">
        <v>380</v>
      </c>
      <c r="B8" s="359"/>
      <c r="C8" s="359"/>
      <c r="D8" s="359"/>
      <c r="E8" s="359"/>
      <c r="F8" s="359"/>
    </row>
    <row r="9" spans="1:6">
      <c r="B9" s="189" t="s">
        <v>24</v>
      </c>
    </row>
    <row r="10" spans="1:6" s="172" customFormat="1">
      <c r="A10" s="253"/>
      <c r="B10" s="253"/>
      <c r="C10" s="253"/>
      <c r="D10" s="253"/>
      <c r="E10" s="253"/>
      <c r="F10" s="253"/>
    </row>
    <row r="11" spans="1:6">
      <c r="B11" s="215" t="s">
        <v>29</v>
      </c>
      <c r="C11" s="215" t="s">
        <v>30</v>
      </c>
      <c r="D11" s="216"/>
      <c r="E11" s="216"/>
      <c r="F11" s="144"/>
    </row>
    <row r="12" spans="1:6" ht="34.5">
      <c r="B12" s="141">
        <v>1019</v>
      </c>
      <c r="C12" s="215" t="s">
        <v>335</v>
      </c>
      <c r="D12" s="215"/>
      <c r="E12" s="215"/>
      <c r="F12" s="215"/>
    </row>
    <row r="13" spans="1:6">
      <c r="B13" s="196"/>
      <c r="C13" s="196"/>
      <c r="D13" s="196"/>
      <c r="E13" s="196"/>
    </row>
    <row r="14" spans="1:6" ht="32.25" customHeight="1">
      <c r="B14" s="192" t="s">
        <v>18</v>
      </c>
      <c r="C14" s="153">
        <f>B12</f>
        <v>1019</v>
      </c>
      <c r="D14" s="341" t="s">
        <v>47</v>
      </c>
      <c r="E14" s="342"/>
      <c r="F14" s="343"/>
    </row>
    <row r="15" spans="1:6" ht="34.5">
      <c r="B15" s="192" t="s">
        <v>19</v>
      </c>
      <c r="C15" s="153">
        <v>12001</v>
      </c>
      <c r="D15" s="199" t="s">
        <v>35</v>
      </c>
      <c r="E15" s="200" t="s">
        <v>32</v>
      </c>
      <c r="F15" s="200" t="s">
        <v>38</v>
      </c>
    </row>
    <row r="16" spans="1:6" ht="103.5">
      <c r="B16" s="192" t="s">
        <v>20</v>
      </c>
      <c r="C16" s="215" t="str">
        <f>'1'!D39</f>
        <v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v>
      </c>
      <c r="D16" s="201"/>
      <c r="E16" s="201"/>
      <c r="F16" s="202"/>
    </row>
    <row r="17" spans="2:6" ht="103.5">
      <c r="B17" s="214" t="s">
        <v>21</v>
      </c>
      <c r="C17" s="215" t="str">
        <f>'1'!D41</f>
        <v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</v>
      </c>
      <c r="D17" s="203"/>
      <c r="E17" s="203"/>
      <c r="F17" s="204"/>
    </row>
    <row r="18" spans="2:6" ht="34.5">
      <c r="B18" s="214" t="s">
        <v>22</v>
      </c>
      <c r="C18" s="215" t="s">
        <v>338</v>
      </c>
      <c r="D18" s="203"/>
      <c r="E18" s="203"/>
      <c r="F18" s="204"/>
    </row>
    <row r="19" spans="2:6" ht="51.75">
      <c r="B19" s="215" t="s">
        <v>339</v>
      </c>
      <c r="C19" s="215" t="s">
        <v>340</v>
      </c>
      <c r="D19" s="205"/>
      <c r="E19" s="205"/>
      <c r="F19" s="206"/>
    </row>
    <row r="20" spans="2:6">
      <c r="B20" s="346" t="s">
        <v>0</v>
      </c>
      <c r="C20" s="347"/>
      <c r="D20" s="207"/>
      <c r="E20" s="207"/>
      <c r="F20" s="208"/>
    </row>
    <row r="21" spans="2:6" ht="17.25" customHeight="1">
      <c r="B21" s="340" t="s">
        <v>342</v>
      </c>
      <c r="C21" s="340"/>
      <c r="D21" s="217">
        <v>-1</v>
      </c>
      <c r="E21" s="217">
        <v>-1</v>
      </c>
      <c r="F21" s="217">
        <v>-1</v>
      </c>
    </row>
    <row r="22" spans="2:6" ht="17.25" customHeight="1">
      <c r="B22" s="340" t="s">
        <v>343</v>
      </c>
      <c r="C22" s="340"/>
      <c r="D22" s="217">
        <v>-1</v>
      </c>
      <c r="E22" s="217">
        <v>-1</v>
      </c>
      <c r="F22" s="217">
        <v>-1</v>
      </c>
    </row>
    <row r="23" spans="2:6">
      <c r="B23" s="211" t="s">
        <v>23</v>
      </c>
      <c r="C23" s="212"/>
      <c r="D23" s="213">
        <f>'3'!G147</f>
        <v>-50000</v>
      </c>
      <c r="E23" s="213">
        <f>'3'!H147</f>
        <v>0</v>
      </c>
      <c r="F23" s="213">
        <f>'3'!I147</f>
        <v>0</v>
      </c>
    </row>
    <row r="25" spans="2:6" ht="32.25" customHeight="1">
      <c r="B25" s="192" t="s">
        <v>18</v>
      </c>
      <c r="C25" s="153" t="str">
        <f>B23</f>
        <v xml:space="preserve"> Միջոցառման վրա կատարվող ծախսը (հազար դրամ) </v>
      </c>
      <c r="D25" s="341" t="s">
        <v>47</v>
      </c>
      <c r="E25" s="342"/>
      <c r="F25" s="343"/>
    </row>
    <row r="26" spans="2:6" ht="34.5">
      <c r="B26" s="192" t="s">
        <v>19</v>
      </c>
      <c r="C26" s="153">
        <v>12004</v>
      </c>
      <c r="D26" s="199" t="s">
        <v>35</v>
      </c>
      <c r="E26" s="200" t="s">
        <v>32</v>
      </c>
      <c r="F26" s="200" t="s">
        <v>38</v>
      </c>
    </row>
    <row r="27" spans="2:6" ht="86.25">
      <c r="B27" s="192" t="s">
        <v>20</v>
      </c>
      <c r="C27" s="215" t="s">
        <v>336</v>
      </c>
      <c r="D27" s="201"/>
      <c r="E27" s="201"/>
      <c r="F27" s="202"/>
    </row>
    <row r="28" spans="2:6" ht="86.25">
      <c r="B28" s="214" t="s">
        <v>21</v>
      </c>
      <c r="C28" s="215" t="s">
        <v>337</v>
      </c>
      <c r="D28" s="203"/>
      <c r="E28" s="203"/>
      <c r="F28" s="204"/>
    </row>
    <row r="29" spans="2:6" ht="34.5">
      <c r="B29" s="214" t="s">
        <v>22</v>
      </c>
      <c r="C29" s="215" t="s">
        <v>338</v>
      </c>
      <c r="D29" s="203"/>
      <c r="E29" s="203"/>
      <c r="F29" s="204"/>
    </row>
    <row r="30" spans="2:6" ht="51.75">
      <c r="B30" s="215" t="s">
        <v>339</v>
      </c>
      <c r="C30" s="215" t="s">
        <v>340</v>
      </c>
      <c r="D30" s="205"/>
      <c r="E30" s="205"/>
      <c r="F30" s="206"/>
    </row>
    <row r="31" spans="2:6">
      <c r="B31" s="346" t="s">
        <v>0</v>
      </c>
      <c r="C31" s="347"/>
      <c r="D31" s="207"/>
      <c r="E31" s="207"/>
      <c r="F31" s="208"/>
    </row>
    <row r="32" spans="2:6" ht="17.25" customHeight="1">
      <c r="B32" s="340" t="s">
        <v>341</v>
      </c>
      <c r="C32" s="340"/>
      <c r="D32" s="217">
        <v>-3</v>
      </c>
      <c r="E32" s="209">
        <v>-5</v>
      </c>
      <c r="F32" s="209">
        <v>-15</v>
      </c>
    </row>
    <row r="33" spans="2:6" ht="17.25" customHeight="1">
      <c r="B33" s="340" t="s">
        <v>342</v>
      </c>
      <c r="C33" s="340"/>
      <c r="D33" s="217"/>
      <c r="E33" s="209">
        <v>-5</v>
      </c>
      <c r="F33" s="209">
        <v>-5</v>
      </c>
    </row>
    <row r="34" spans="2:6" ht="17.25" customHeight="1">
      <c r="B34" s="340" t="s">
        <v>343</v>
      </c>
      <c r="C34" s="340"/>
      <c r="D34" s="217"/>
      <c r="E34" s="209"/>
      <c r="F34" s="209">
        <v>-7</v>
      </c>
    </row>
    <row r="35" spans="2:6">
      <c r="B35" s="211" t="s">
        <v>23</v>
      </c>
      <c r="C35" s="212"/>
      <c r="D35" s="213">
        <f>'1'!E45</f>
        <v>-285671</v>
      </c>
      <c r="E35" s="213">
        <f>'1'!F45</f>
        <v>-485671</v>
      </c>
      <c r="F35" s="213">
        <f>'1'!G45</f>
        <v>-385671</v>
      </c>
    </row>
    <row r="37" spans="2:6" ht="32.25" customHeight="1">
      <c r="B37" s="192" t="s">
        <v>18</v>
      </c>
      <c r="C37" s="153">
        <v>1040</v>
      </c>
      <c r="D37" s="341" t="s">
        <v>47</v>
      </c>
      <c r="E37" s="342"/>
      <c r="F37" s="343"/>
    </row>
    <row r="38" spans="2:6" ht="34.5">
      <c r="B38" s="192" t="s">
        <v>19</v>
      </c>
      <c r="C38" s="153">
        <v>32009</v>
      </c>
      <c r="D38" s="199" t="s">
        <v>35</v>
      </c>
      <c r="E38" s="200" t="s">
        <v>32</v>
      </c>
      <c r="F38" s="200" t="s">
        <v>38</v>
      </c>
    </row>
    <row r="39" spans="2:6" ht="51.75">
      <c r="B39" s="192" t="s">
        <v>20</v>
      </c>
      <c r="C39" s="192" t="s">
        <v>348</v>
      </c>
      <c r="D39" s="201"/>
      <c r="E39" s="201"/>
      <c r="F39" s="202"/>
    </row>
    <row r="40" spans="2:6" ht="54" customHeight="1">
      <c r="B40" s="214" t="s">
        <v>21</v>
      </c>
      <c r="C40" s="192" t="s">
        <v>349</v>
      </c>
      <c r="D40" s="203"/>
      <c r="E40" s="203"/>
      <c r="F40" s="204"/>
    </row>
    <row r="41" spans="2:6" ht="48.75" customHeight="1">
      <c r="B41" s="214" t="s">
        <v>22</v>
      </c>
      <c r="C41" s="192" t="s">
        <v>350</v>
      </c>
      <c r="D41" s="203"/>
      <c r="E41" s="203"/>
      <c r="F41" s="204"/>
    </row>
    <row r="42" spans="2:6" ht="51.75">
      <c r="B42" s="214" t="s">
        <v>352</v>
      </c>
      <c r="C42" s="192" t="s">
        <v>351</v>
      </c>
      <c r="D42" s="205"/>
      <c r="E42" s="205"/>
      <c r="F42" s="206"/>
    </row>
    <row r="43" spans="2:6">
      <c r="B43" s="346" t="s">
        <v>0</v>
      </c>
      <c r="C43" s="347"/>
      <c r="D43" s="207"/>
      <c r="E43" s="207"/>
      <c r="F43" s="208"/>
    </row>
    <row r="44" spans="2:6" ht="27" customHeight="1">
      <c r="B44" s="355" t="s">
        <v>353</v>
      </c>
      <c r="C44" s="356"/>
      <c r="D44" s="207"/>
      <c r="E44" s="207"/>
      <c r="F44" s="208"/>
    </row>
    <row r="45" spans="2:6">
      <c r="B45" s="211" t="s">
        <v>23</v>
      </c>
      <c r="C45" s="212"/>
      <c r="D45" s="213">
        <f>'3'!G190</f>
        <v>-6281.4</v>
      </c>
      <c r="E45" s="213">
        <f>'3'!H190</f>
        <v>-33762</v>
      </c>
      <c r="F45" s="213">
        <f>'3'!I190</f>
        <v>0</v>
      </c>
    </row>
    <row r="46" spans="2:6">
      <c r="B46" s="140"/>
      <c r="C46" s="216"/>
      <c r="D46" s="216"/>
      <c r="E46" s="216"/>
      <c r="F46" s="216"/>
    </row>
    <row r="47" spans="2:6">
      <c r="B47" s="215" t="s">
        <v>29</v>
      </c>
      <c r="C47" s="215" t="s">
        <v>30</v>
      </c>
      <c r="D47" s="216"/>
      <c r="E47" s="216"/>
      <c r="F47" s="144"/>
    </row>
    <row r="48" spans="2:6">
      <c r="B48" s="141">
        <v>1049</v>
      </c>
      <c r="C48" s="215" t="s">
        <v>69</v>
      </c>
      <c r="D48" s="216"/>
      <c r="E48" s="216"/>
      <c r="F48" s="216"/>
    </row>
    <row r="49" spans="2:6">
      <c r="B49" s="140"/>
      <c r="C49" s="216"/>
      <c r="D49" s="216"/>
      <c r="E49" s="216"/>
      <c r="F49" s="216"/>
    </row>
    <row r="50" spans="2:6">
      <c r="B50" s="197" t="s">
        <v>17</v>
      </c>
      <c r="C50" s="193"/>
      <c r="D50" s="193"/>
      <c r="E50" s="193"/>
    </row>
    <row r="51" spans="2:6" ht="32.25" customHeight="1">
      <c r="B51" s="192" t="s">
        <v>18</v>
      </c>
      <c r="C51" s="153">
        <v>1049</v>
      </c>
      <c r="D51" s="341" t="s">
        <v>46</v>
      </c>
      <c r="E51" s="342"/>
      <c r="F51" s="343"/>
    </row>
    <row r="52" spans="2:6" ht="34.5">
      <c r="B52" s="192" t="s">
        <v>19</v>
      </c>
      <c r="C52" s="153" t="s">
        <v>105</v>
      </c>
      <c r="D52" s="199" t="s">
        <v>35</v>
      </c>
      <c r="E52" s="200" t="s">
        <v>32</v>
      </c>
      <c r="F52" s="200" t="s">
        <v>38</v>
      </c>
    </row>
    <row r="53" spans="2:6" ht="34.5">
      <c r="B53" s="192" t="s">
        <v>20</v>
      </c>
      <c r="C53" s="153" t="s">
        <v>106</v>
      </c>
      <c r="D53" s="201"/>
      <c r="E53" s="201"/>
      <c r="F53" s="202"/>
    </row>
    <row r="54" spans="2:6" ht="51.75">
      <c r="B54" s="214" t="s">
        <v>21</v>
      </c>
      <c r="C54" s="153" t="s">
        <v>107</v>
      </c>
      <c r="D54" s="203"/>
      <c r="E54" s="203"/>
      <c r="F54" s="204"/>
    </row>
    <row r="55" spans="2:6" ht="34.5">
      <c r="B55" s="214" t="s">
        <v>22</v>
      </c>
      <c r="C55" s="153" t="s">
        <v>108</v>
      </c>
      <c r="D55" s="203"/>
      <c r="E55" s="203"/>
      <c r="F55" s="204"/>
    </row>
    <row r="56" spans="2:6" ht="51.75">
      <c r="B56" s="214" t="s">
        <v>109</v>
      </c>
      <c r="C56" s="153" t="s">
        <v>110</v>
      </c>
      <c r="D56" s="205"/>
      <c r="E56" s="205"/>
      <c r="F56" s="206"/>
    </row>
    <row r="57" spans="2:6">
      <c r="B57" s="346" t="s">
        <v>0</v>
      </c>
      <c r="C57" s="347"/>
      <c r="D57" s="207"/>
      <c r="E57" s="207"/>
      <c r="F57" s="208"/>
    </row>
    <row r="58" spans="2:6">
      <c r="B58" s="218" t="s">
        <v>158</v>
      </c>
      <c r="C58" s="219"/>
      <c r="D58" s="209">
        <v>0</v>
      </c>
      <c r="E58" s="209">
        <v>0</v>
      </c>
      <c r="F58" s="220">
        <v>7.2</v>
      </c>
    </row>
    <row r="59" spans="2:6">
      <c r="B59" s="218" t="s">
        <v>159</v>
      </c>
      <c r="C59" s="219"/>
      <c r="D59" s="209">
        <v>0</v>
      </c>
      <c r="E59" s="209">
        <v>0</v>
      </c>
      <c r="F59" s="220">
        <v>4</v>
      </c>
    </row>
    <row r="60" spans="2:6">
      <c r="B60" s="218" t="s">
        <v>111</v>
      </c>
      <c r="C60" s="221"/>
      <c r="D60" s="209">
        <v>0</v>
      </c>
      <c r="E60" s="209">
        <v>0</v>
      </c>
      <c r="F60" s="220">
        <v>3.9</v>
      </c>
    </row>
    <row r="61" spans="2:6">
      <c r="B61" s="211" t="s">
        <v>23</v>
      </c>
      <c r="C61" s="212"/>
      <c r="D61" s="213">
        <f>'3'!G66</f>
        <v>3160970.5</v>
      </c>
      <c r="E61" s="213">
        <f>'3'!H66</f>
        <v>2551628.0999999996</v>
      </c>
      <c r="F61" s="213">
        <f>'3'!I66</f>
        <v>4033172.1999999997</v>
      </c>
    </row>
    <row r="63" spans="2:6" ht="39" customHeight="1">
      <c r="B63" s="65" t="s">
        <v>18</v>
      </c>
      <c r="C63" s="141" t="s">
        <v>104</v>
      </c>
      <c r="D63" s="341" t="s">
        <v>46</v>
      </c>
      <c r="E63" s="342"/>
      <c r="F63" s="343"/>
    </row>
    <row r="64" spans="2:6" ht="34.5">
      <c r="B64" s="65" t="s">
        <v>19</v>
      </c>
      <c r="C64" s="70" t="s">
        <v>112</v>
      </c>
      <c r="D64" s="199" t="s">
        <v>35</v>
      </c>
      <c r="E64" s="200" t="s">
        <v>32</v>
      </c>
      <c r="F64" s="200" t="s">
        <v>38</v>
      </c>
    </row>
    <row r="65" spans="2:8" ht="34.5">
      <c r="B65" s="65" t="s">
        <v>20</v>
      </c>
      <c r="C65" s="70" t="s">
        <v>113</v>
      </c>
      <c r="D65" s="222"/>
      <c r="E65" s="222"/>
      <c r="F65" s="223"/>
    </row>
    <row r="66" spans="2:8" ht="34.5">
      <c r="B66" s="65" t="s">
        <v>21</v>
      </c>
      <c r="C66" s="141" t="s">
        <v>114</v>
      </c>
      <c r="D66" s="224"/>
      <c r="E66" s="224"/>
      <c r="F66" s="223"/>
    </row>
    <row r="67" spans="2:8" ht="34.5">
      <c r="B67" s="65" t="s">
        <v>22</v>
      </c>
      <c r="C67" s="70" t="s">
        <v>108</v>
      </c>
      <c r="D67" s="224"/>
      <c r="E67" s="224"/>
      <c r="F67" s="223"/>
    </row>
    <row r="68" spans="2:8" ht="51.75">
      <c r="B68" s="65" t="s">
        <v>109</v>
      </c>
      <c r="C68" s="70" t="s">
        <v>110</v>
      </c>
      <c r="D68" s="224"/>
      <c r="E68" s="224"/>
      <c r="F68" s="223"/>
    </row>
    <row r="69" spans="2:8">
      <c r="B69" s="312" t="s">
        <v>0</v>
      </c>
      <c r="C69" s="314"/>
      <c r="D69" s="225"/>
      <c r="E69" s="225"/>
      <c r="F69" s="226"/>
    </row>
    <row r="70" spans="2:8">
      <c r="B70" s="357" t="s">
        <v>418</v>
      </c>
      <c r="C70" s="357"/>
      <c r="D70" s="225"/>
      <c r="E70" s="225"/>
      <c r="F70" s="226">
        <v>55</v>
      </c>
    </row>
    <row r="71" spans="2:8">
      <c r="B71" s="353" t="s">
        <v>33</v>
      </c>
      <c r="C71" s="354"/>
      <c r="D71" s="209">
        <f>'3'!G78</f>
        <v>0</v>
      </c>
      <c r="E71" s="209">
        <f>'3'!H78</f>
        <v>136154.79999999999</v>
      </c>
      <c r="F71" s="209">
        <f>'3'!I78</f>
        <v>261269.6</v>
      </c>
      <c r="H71" s="227"/>
    </row>
    <row r="73" spans="2:8" ht="39" customHeight="1">
      <c r="B73" s="65" t="s">
        <v>18</v>
      </c>
      <c r="C73" s="141" t="s">
        <v>104</v>
      </c>
      <c r="D73" s="341" t="s">
        <v>47</v>
      </c>
      <c r="E73" s="342"/>
      <c r="F73" s="343"/>
    </row>
    <row r="74" spans="2:8" ht="34.5">
      <c r="B74" s="65" t="s">
        <v>19</v>
      </c>
      <c r="C74" s="70">
        <v>21019</v>
      </c>
      <c r="D74" s="199" t="s">
        <v>35</v>
      </c>
      <c r="E74" s="200" t="s">
        <v>32</v>
      </c>
      <c r="F74" s="200" t="s">
        <v>38</v>
      </c>
    </row>
    <row r="75" spans="2:8" ht="51.75">
      <c r="B75" s="65" t="s">
        <v>20</v>
      </c>
      <c r="C75" s="65" t="s">
        <v>354</v>
      </c>
      <c r="D75" s="222"/>
      <c r="E75" s="222"/>
      <c r="F75" s="223"/>
    </row>
    <row r="76" spans="2:8" ht="69">
      <c r="B76" s="65" t="s">
        <v>21</v>
      </c>
      <c r="C76" s="65" t="s">
        <v>355</v>
      </c>
      <c r="D76" s="224"/>
      <c r="E76" s="224"/>
      <c r="F76" s="223"/>
    </row>
    <row r="77" spans="2:8" ht="34.5">
      <c r="B77" s="65" t="s">
        <v>22</v>
      </c>
      <c r="C77" s="65" t="s">
        <v>108</v>
      </c>
      <c r="D77" s="224"/>
      <c r="E77" s="224"/>
      <c r="F77" s="223"/>
    </row>
    <row r="78" spans="2:8" ht="51.75">
      <c r="B78" s="65" t="s">
        <v>109</v>
      </c>
      <c r="C78" s="70" t="s">
        <v>110</v>
      </c>
      <c r="D78" s="224"/>
      <c r="E78" s="224"/>
      <c r="F78" s="223"/>
    </row>
    <row r="79" spans="2:8">
      <c r="B79" s="312" t="s">
        <v>0</v>
      </c>
      <c r="C79" s="314"/>
      <c r="D79" s="225"/>
      <c r="E79" s="225"/>
      <c r="F79" s="226"/>
    </row>
    <row r="80" spans="2:8">
      <c r="B80" s="353" t="s">
        <v>33</v>
      </c>
      <c r="C80" s="354"/>
      <c r="D80" s="209">
        <f>'3'!G89</f>
        <v>-270000</v>
      </c>
      <c r="E80" s="209">
        <f>'3'!H89</f>
        <v>0</v>
      </c>
      <c r="F80" s="209">
        <f>'3'!I89</f>
        <v>0</v>
      </c>
      <c r="H80" s="227"/>
    </row>
    <row r="82" spans="2:8" ht="39" customHeight="1">
      <c r="B82" s="65" t="s">
        <v>18</v>
      </c>
      <c r="C82" s="141" t="s">
        <v>104</v>
      </c>
      <c r="D82" s="341" t="s">
        <v>47</v>
      </c>
      <c r="E82" s="342"/>
      <c r="F82" s="343"/>
    </row>
    <row r="83" spans="2:8" ht="34.5">
      <c r="B83" s="65" t="s">
        <v>19</v>
      </c>
      <c r="C83" s="70">
        <v>31002</v>
      </c>
      <c r="D83" s="199" t="s">
        <v>35</v>
      </c>
      <c r="E83" s="200" t="s">
        <v>32</v>
      </c>
      <c r="F83" s="200" t="s">
        <v>38</v>
      </c>
    </row>
    <row r="84" spans="2:8" ht="34.5">
      <c r="B84" s="65" t="s">
        <v>20</v>
      </c>
      <c r="C84" s="65" t="str">
        <f>'1'!D89</f>
        <v xml:space="preserve"> Տրանսպորտային միջոցների տեխնիկական զննության գործընթացի ավտոմատացված համակարգի ներդրում</v>
      </c>
      <c r="D84" s="222"/>
      <c r="E84" s="222"/>
      <c r="F84" s="223"/>
    </row>
    <row r="85" spans="2:8" ht="34.5">
      <c r="B85" s="65" t="s">
        <v>21</v>
      </c>
      <c r="C85" s="65" t="str">
        <f>'1'!D91</f>
        <v xml:space="preserve"> Տրանսպորտային միջոցների տեխնիկական զննության գործընթացի ավտոմատացված համակարգի ներդրում</v>
      </c>
      <c r="D85" s="224"/>
      <c r="E85" s="224"/>
      <c r="F85" s="223"/>
    </row>
    <row r="86" spans="2:8" ht="34.5">
      <c r="B86" s="65" t="s">
        <v>22</v>
      </c>
      <c r="C86" s="65" t="str">
        <f>'1'!D93</f>
        <v xml:space="preserve"> Պետական մարմինների կողմից օգտագործվող ոչ ֆինանսական ակտիվների հետ գործառնություններ</v>
      </c>
      <c r="D86" s="224"/>
      <c r="E86" s="224"/>
      <c r="F86" s="223"/>
    </row>
    <row r="87" spans="2:8" ht="51.75">
      <c r="B87" s="65" t="s">
        <v>109</v>
      </c>
      <c r="C87" s="70" t="s">
        <v>110</v>
      </c>
      <c r="D87" s="224"/>
      <c r="E87" s="224"/>
      <c r="F87" s="223"/>
    </row>
    <row r="88" spans="2:8">
      <c r="B88" s="312" t="s">
        <v>0</v>
      </c>
      <c r="C88" s="314"/>
      <c r="D88" s="225"/>
      <c r="E88" s="225"/>
      <c r="F88" s="226"/>
    </row>
    <row r="89" spans="2:8">
      <c r="B89" s="248"/>
      <c r="C89" s="249"/>
      <c r="D89" s="225"/>
      <c r="E89" s="225"/>
      <c r="F89" s="226"/>
    </row>
    <row r="90" spans="2:8">
      <c r="B90" s="353" t="s">
        <v>33</v>
      </c>
      <c r="C90" s="354"/>
      <c r="D90" s="209">
        <f>'1'!E89</f>
        <v>-4500</v>
      </c>
      <c r="E90" s="209">
        <f>'1'!F89</f>
        <v>0</v>
      </c>
      <c r="F90" s="209">
        <f>'1'!G89</f>
        <v>0</v>
      </c>
      <c r="H90" s="227"/>
    </row>
    <row r="91" spans="2:8" ht="14.25" customHeight="1"/>
    <row r="92" spans="2:8">
      <c r="B92" s="215" t="s">
        <v>29</v>
      </c>
      <c r="C92" s="215" t="s">
        <v>30</v>
      </c>
      <c r="D92" s="216"/>
      <c r="E92" s="216"/>
      <c r="F92" s="144"/>
    </row>
    <row r="93" spans="2:8">
      <c r="B93" s="141">
        <v>1157</v>
      </c>
      <c r="C93" s="198" t="s">
        <v>356</v>
      </c>
      <c r="D93" s="198"/>
      <c r="E93" s="198"/>
      <c r="F93" s="198"/>
    </row>
    <row r="94" spans="2:8" ht="21.75" customHeight="1"/>
    <row r="95" spans="2:8" ht="30" customHeight="1">
      <c r="B95" s="197" t="s">
        <v>17</v>
      </c>
      <c r="C95" s="228"/>
      <c r="D95" s="228"/>
      <c r="E95" s="228"/>
      <c r="F95" s="228"/>
    </row>
    <row r="96" spans="2:8" ht="32.25" customHeight="1">
      <c r="B96" s="192" t="s">
        <v>18</v>
      </c>
      <c r="C96" s="198">
        <v>1157</v>
      </c>
      <c r="D96" s="341" t="s">
        <v>47</v>
      </c>
      <c r="E96" s="342"/>
      <c r="F96" s="343"/>
    </row>
    <row r="97" spans="2:6" ht="34.5">
      <c r="B97" s="192" t="s">
        <v>19</v>
      </c>
      <c r="C97" s="198">
        <v>12028</v>
      </c>
      <c r="D97" s="198" t="s">
        <v>35</v>
      </c>
      <c r="E97" s="198" t="s">
        <v>32</v>
      </c>
      <c r="F97" s="198" t="s">
        <v>38</v>
      </c>
    </row>
    <row r="98" spans="2:6" ht="103.5">
      <c r="B98" s="192" t="s">
        <v>20</v>
      </c>
      <c r="C98" s="198" t="s">
        <v>357</v>
      </c>
      <c r="D98" s="198"/>
      <c r="E98" s="198"/>
      <c r="F98" s="198"/>
    </row>
    <row r="99" spans="2:6" ht="34.5">
      <c r="B99" s="214" t="s">
        <v>21</v>
      </c>
      <c r="C99" s="198" t="s">
        <v>358</v>
      </c>
      <c r="D99" s="198"/>
      <c r="E99" s="198"/>
      <c r="F99" s="198"/>
    </row>
    <row r="100" spans="2:6" ht="34.5">
      <c r="B100" s="214" t="s">
        <v>22</v>
      </c>
      <c r="C100" s="198" t="s">
        <v>338</v>
      </c>
      <c r="D100" s="198"/>
      <c r="E100" s="198"/>
      <c r="F100" s="198"/>
    </row>
    <row r="101" spans="2:6" ht="51.75">
      <c r="B101" s="214" t="s">
        <v>339</v>
      </c>
      <c r="C101" s="198" t="s">
        <v>359</v>
      </c>
      <c r="D101" s="198"/>
      <c r="E101" s="198"/>
      <c r="F101" s="198"/>
    </row>
    <row r="102" spans="2:6">
      <c r="B102" s="346" t="s">
        <v>0</v>
      </c>
      <c r="C102" s="347"/>
      <c r="D102" s="207"/>
      <c r="E102" s="207"/>
      <c r="F102" s="208"/>
    </row>
    <row r="103" spans="2:6" ht="17.25" customHeight="1">
      <c r="B103" s="351" t="s">
        <v>360</v>
      </c>
      <c r="C103" s="352"/>
      <c r="D103" s="209"/>
      <c r="E103" s="209"/>
      <c r="F103" s="210"/>
    </row>
    <row r="104" spans="2:6">
      <c r="B104" s="211" t="s">
        <v>23</v>
      </c>
      <c r="C104" s="212"/>
      <c r="D104" s="213">
        <f>'3'!G123</f>
        <v>-546798.19999999995</v>
      </c>
      <c r="E104" s="213">
        <f>'3'!H123</f>
        <v>-546798.19999999995</v>
      </c>
      <c r="F104" s="213">
        <f>'3'!I123</f>
        <v>-546798.19999999995</v>
      </c>
    </row>
    <row r="106" spans="2:6" ht="32.25" customHeight="1">
      <c r="B106" s="192" t="s">
        <v>18</v>
      </c>
      <c r="C106" s="198">
        <v>1157</v>
      </c>
      <c r="D106" s="341" t="s">
        <v>47</v>
      </c>
      <c r="E106" s="342"/>
      <c r="F106" s="343"/>
    </row>
    <row r="107" spans="2:6" ht="34.5">
      <c r="B107" s="192" t="s">
        <v>19</v>
      </c>
      <c r="C107" s="198">
        <v>12029</v>
      </c>
      <c r="D107" s="198" t="s">
        <v>35</v>
      </c>
      <c r="E107" s="198" t="s">
        <v>32</v>
      </c>
      <c r="F107" s="198" t="s">
        <v>38</v>
      </c>
    </row>
    <row r="108" spans="2:6" ht="51.75">
      <c r="B108" s="192" t="s">
        <v>20</v>
      </c>
      <c r="C108" s="198" t="s">
        <v>361</v>
      </c>
      <c r="D108" s="198"/>
      <c r="E108" s="198"/>
      <c r="F108" s="198"/>
    </row>
    <row r="109" spans="2:6" ht="34.5">
      <c r="B109" s="214" t="s">
        <v>21</v>
      </c>
      <c r="C109" s="198" t="s">
        <v>362</v>
      </c>
      <c r="D109" s="198"/>
      <c r="E109" s="198"/>
      <c r="F109" s="198"/>
    </row>
    <row r="110" spans="2:6" ht="34.5">
      <c r="B110" s="214" t="s">
        <v>22</v>
      </c>
      <c r="C110" s="198" t="s">
        <v>338</v>
      </c>
      <c r="D110" s="198"/>
      <c r="E110" s="198"/>
      <c r="F110" s="198"/>
    </row>
    <row r="111" spans="2:6" ht="51.75">
      <c r="B111" s="214" t="s">
        <v>339</v>
      </c>
      <c r="C111" s="198" t="s">
        <v>359</v>
      </c>
      <c r="D111" s="198"/>
      <c r="E111" s="198"/>
      <c r="F111" s="198"/>
    </row>
    <row r="112" spans="2:6">
      <c r="B112" s="346" t="s">
        <v>0</v>
      </c>
      <c r="C112" s="347"/>
      <c r="D112" s="207"/>
      <c r="E112" s="207"/>
      <c r="F112" s="208"/>
    </row>
    <row r="113" spans="2:6" ht="17.25" customHeight="1">
      <c r="B113" s="351" t="s">
        <v>363</v>
      </c>
      <c r="C113" s="352"/>
      <c r="D113" s="209"/>
      <c r="E113" s="209"/>
      <c r="F113" s="210"/>
    </row>
    <row r="114" spans="2:6">
      <c r="B114" s="211" t="s">
        <v>23</v>
      </c>
      <c r="C114" s="212"/>
      <c r="D114" s="213">
        <f>'3'!G132</f>
        <v>-192010.2</v>
      </c>
      <c r="E114" s="213">
        <f>'3'!H132</f>
        <v>-192010.2</v>
      </c>
      <c r="F114" s="213">
        <f>'3'!I132</f>
        <v>-150000</v>
      </c>
    </row>
    <row r="116" spans="2:6">
      <c r="B116" s="215" t="s">
        <v>29</v>
      </c>
      <c r="C116" s="230" t="s">
        <v>30</v>
      </c>
      <c r="D116" s="216"/>
      <c r="E116" s="216"/>
      <c r="F116" s="144"/>
    </row>
    <row r="117" spans="2:6" ht="17.25" customHeight="1">
      <c r="B117" s="141">
        <v>1189</v>
      </c>
      <c r="C117" s="231" t="s">
        <v>368</v>
      </c>
      <c r="D117" s="216"/>
      <c r="E117" s="216"/>
      <c r="F117" s="144"/>
    </row>
    <row r="118" spans="2:6" ht="21.75" customHeight="1"/>
    <row r="119" spans="2:6" ht="30" customHeight="1">
      <c r="B119" s="197" t="s">
        <v>17</v>
      </c>
      <c r="C119" s="232"/>
      <c r="D119" s="233"/>
      <c r="E119" s="233"/>
      <c r="F119" s="233"/>
    </row>
    <row r="120" spans="2:6" ht="40.5" customHeight="1">
      <c r="B120" s="192" t="s">
        <v>18</v>
      </c>
      <c r="C120" s="198">
        <v>1189</v>
      </c>
      <c r="D120" s="341" t="s">
        <v>47</v>
      </c>
      <c r="E120" s="342"/>
      <c r="F120" s="343"/>
    </row>
    <row r="121" spans="2:6" ht="34.5">
      <c r="B121" s="192" t="s">
        <v>19</v>
      </c>
      <c r="C121" s="141" t="s">
        <v>369</v>
      </c>
      <c r="D121" s="198" t="s">
        <v>35</v>
      </c>
      <c r="E121" s="198" t="s">
        <v>32</v>
      </c>
      <c r="F121" s="198" t="s">
        <v>38</v>
      </c>
    </row>
    <row r="122" spans="2:6" ht="69">
      <c r="B122" s="192" t="s">
        <v>20</v>
      </c>
      <c r="C122" s="141" t="s">
        <v>370</v>
      </c>
      <c r="D122" s="198"/>
      <c r="E122" s="198"/>
      <c r="F122" s="198"/>
    </row>
    <row r="123" spans="2:6" ht="86.25">
      <c r="B123" s="214" t="s">
        <v>21</v>
      </c>
      <c r="C123" s="141" t="s">
        <v>371</v>
      </c>
      <c r="D123" s="198"/>
      <c r="E123" s="198"/>
      <c r="F123" s="198"/>
    </row>
    <row r="124" spans="2:6" ht="34.5">
      <c r="B124" s="214" t="s">
        <v>22</v>
      </c>
      <c r="C124" s="141" t="s">
        <v>338</v>
      </c>
      <c r="D124" s="198"/>
      <c r="E124" s="198"/>
      <c r="F124" s="198"/>
    </row>
    <row r="125" spans="2:6" ht="51.75">
      <c r="B125" s="214" t="s">
        <v>352</v>
      </c>
      <c r="C125" s="141" t="s">
        <v>110</v>
      </c>
      <c r="D125" s="198"/>
      <c r="E125" s="198"/>
      <c r="F125" s="198"/>
    </row>
    <row r="126" spans="2:6">
      <c r="B126" s="346" t="s">
        <v>0</v>
      </c>
      <c r="C126" s="347"/>
      <c r="D126" s="207"/>
      <c r="E126" s="207"/>
      <c r="F126" s="208"/>
    </row>
    <row r="127" spans="2:6" ht="17.25" customHeight="1">
      <c r="B127" s="340" t="s">
        <v>372</v>
      </c>
      <c r="C127" s="340"/>
      <c r="D127" s="209"/>
      <c r="E127" s="209"/>
      <c r="F127" s="210"/>
    </row>
    <row r="128" spans="2:6" ht="17.25" customHeight="1">
      <c r="B128" s="340" t="s">
        <v>373</v>
      </c>
      <c r="C128" s="340"/>
      <c r="D128" s="209"/>
      <c r="E128" s="209"/>
      <c r="F128" s="210"/>
    </row>
    <row r="129" spans="1:6" ht="17.25" customHeight="1">
      <c r="B129" s="340" t="s">
        <v>374</v>
      </c>
      <c r="C129" s="340"/>
      <c r="D129" s="209"/>
      <c r="E129" s="209"/>
      <c r="F129" s="210"/>
    </row>
    <row r="130" spans="1:6" ht="17.25" customHeight="1">
      <c r="B130" s="340" t="s">
        <v>375</v>
      </c>
      <c r="C130" s="340"/>
      <c r="D130" s="209"/>
      <c r="E130" s="209"/>
      <c r="F130" s="210"/>
    </row>
    <row r="131" spans="1:6" ht="17.25" customHeight="1">
      <c r="B131" s="340" t="s">
        <v>376</v>
      </c>
      <c r="C131" s="340"/>
      <c r="D131" s="209"/>
      <c r="E131" s="209"/>
      <c r="F131" s="210"/>
    </row>
    <row r="132" spans="1:6">
      <c r="B132" s="211" t="s">
        <v>23</v>
      </c>
      <c r="C132" s="212"/>
      <c r="D132" s="213">
        <f>'3'!G229</f>
        <v>-250000</v>
      </c>
      <c r="E132" s="213">
        <f>'3'!H229</f>
        <v>-200000</v>
      </c>
      <c r="F132" s="213">
        <f>'3'!I229</f>
        <v>0</v>
      </c>
    </row>
    <row r="133" spans="1:6">
      <c r="B133" s="234"/>
      <c r="C133" s="234"/>
      <c r="D133" s="235"/>
      <c r="E133" s="235"/>
      <c r="F133" s="235"/>
    </row>
    <row r="134" spans="1:6" s="172" customFormat="1">
      <c r="E134" s="254" t="s">
        <v>377</v>
      </c>
    </row>
    <row r="135" spans="1:6" s="172" customFormat="1">
      <c r="A135" s="359" t="s">
        <v>378</v>
      </c>
      <c r="B135" s="359"/>
      <c r="C135" s="359"/>
      <c r="D135" s="359"/>
      <c r="E135" s="359"/>
      <c r="F135" s="359"/>
    </row>
    <row r="136" spans="1:6">
      <c r="B136" s="189" t="s">
        <v>24</v>
      </c>
    </row>
    <row r="138" spans="1:6">
      <c r="B138" s="192" t="s">
        <v>15</v>
      </c>
      <c r="C138" s="192" t="s">
        <v>16</v>
      </c>
      <c r="D138" s="193"/>
      <c r="E138" s="193"/>
    </row>
    <row r="139" spans="1:6">
      <c r="B139" s="194">
        <v>1004</v>
      </c>
      <c r="C139" s="229" t="s">
        <v>322</v>
      </c>
      <c r="D139" s="195"/>
      <c r="E139" s="195"/>
    </row>
    <row r="140" spans="1:6">
      <c r="B140" s="196"/>
      <c r="C140" s="196"/>
      <c r="D140" s="196"/>
      <c r="E140" s="196"/>
    </row>
    <row r="141" spans="1:6">
      <c r="B141" s="197" t="s">
        <v>17</v>
      </c>
      <c r="C141" s="193"/>
      <c r="D141" s="193"/>
      <c r="E141" s="193"/>
    </row>
    <row r="142" spans="1:6" ht="54.75" customHeight="1">
      <c r="B142" s="192" t="s">
        <v>18</v>
      </c>
      <c r="C142" s="198">
        <v>1004</v>
      </c>
      <c r="D142" s="341" t="s">
        <v>47</v>
      </c>
      <c r="E142" s="342"/>
      <c r="F142" s="343"/>
    </row>
    <row r="143" spans="1:6" ht="34.5">
      <c r="B143" s="192" t="s">
        <v>19</v>
      </c>
      <c r="C143" s="192" t="s">
        <v>323</v>
      </c>
      <c r="D143" s="199" t="s">
        <v>35</v>
      </c>
      <c r="E143" s="200" t="s">
        <v>32</v>
      </c>
      <c r="F143" s="200" t="s">
        <v>38</v>
      </c>
    </row>
    <row r="144" spans="1:6" ht="86.25">
      <c r="B144" s="192" t="s">
        <v>20</v>
      </c>
      <c r="C144" s="192" t="s">
        <v>324</v>
      </c>
      <c r="D144" s="201"/>
      <c r="E144" s="201"/>
      <c r="F144" s="202"/>
    </row>
    <row r="145" spans="2:6" ht="86.25">
      <c r="B145" s="192" t="s">
        <v>21</v>
      </c>
      <c r="C145" s="192" t="s">
        <v>325</v>
      </c>
      <c r="D145" s="203"/>
      <c r="E145" s="203"/>
      <c r="F145" s="204"/>
    </row>
    <row r="146" spans="2:6" ht="34.5">
      <c r="B146" s="192" t="s">
        <v>22</v>
      </c>
      <c r="C146" s="192" t="s">
        <v>326</v>
      </c>
      <c r="D146" s="203"/>
      <c r="E146" s="203"/>
      <c r="F146" s="204"/>
    </row>
    <row r="147" spans="2:6" ht="51.75">
      <c r="B147" s="192" t="s">
        <v>109</v>
      </c>
      <c r="C147" s="192" t="s">
        <v>327</v>
      </c>
      <c r="D147" s="205"/>
      <c r="E147" s="205"/>
      <c r="F147" s="206"/>
    </row>
    <row r="148" spans="2:6" ht="17.25" customHeight="1">
      <c r="B148" s="344" t="s">
        <v>0</v>
      </c>
      <c r="C148" s="345"/>
      <c r="D148" s="207"/>
      <c r="E148" s="207"/>
      <c r="F148" s="208"/>
    </row>
    <row r="149" spans="2:6" ht="29.25" customHeight="1">
      <c r="B149" s="340" t="s">
        <v>328</v>
      </c>
      <c r="C149" s="340"/>
      <c r="D149" s="209"/>
      <c r="E149" s="209"/>
      <c r="F149" s="210"/>
    </row>
    <row r="150" spans="2:6">
      <c r="B150" s="211" t="s">
        <v>23</v>
      </c>
      <c r="C150" s="212"/>
      <c r="D150" s="213">
        <f>'3'!G31</f>
        <v>-150000</v>
      </c>
      <c r="E150" s="213">
        <f>'3'!H31</f>
        <v>-150000</v>
      </c>
      <c r="F150" s="213">
        <f>'3'!I31</f>
        <v>0</v>
      </c>
    </row>
    <row r="151" spans="2:6">
      <c r="B151" s="196"/>
      <c r="C151" s="196"/>
      <c r="D151" s="196"/>
      <c r="E151" s="196"/>
    </row>
    <row r="152" spans="2:6">
      <c r="B152" s="197" t="s">
        <v>17</v>
      </c>
      <c r="C152" s="193"/>
      <c r="D152" s="193"/>
      <c r="E152" s="193"/>
    </row>
    <row r="153" spans="2:6" ht="32.25" customHeight="1">
      <c r="B153" s="192" t="s">
        <v>18</v>
      </c>
      <c r="C153" s="192" t="s">
        <v>321</v>
      </c>
      <c r="D153" s="341" t="s">
        <v>47</v>
      </c>
      <c r="E153" s="342"/>
      <c r="F153" s="343"/>
    </row>
    <row r="154" spans="2:6" ht="34.5">
      <c r="B154" s="192" t="s">
        <v>19</v>
      </c>
      <c r="C154" s="192" t="s">
        <v>329</v>
      </c>
      <c r="D154" s="199" t="s">
        <v>35</v>
      </c>
      <c r="E154" s="200" t="s">
        <v>32</v>
      </c>
      <c r="F154" s="200" t="s">
        <v>38</v>
      </c>
    </row>
    <row r="155" spans="2:6" ht="69">
      <c r="B155" s="192" t="s">
        <v>20</v>
      </c>
      <c r="C155" s="192" t="s">
        <v>330</v>
      </c>
      <c r="D155" s="201"/>
      <c r="E155" s="201"/>
      <c r="F155" s="202"/>
    </row>
    <row r="156" spans="2:6" ht="51.75">
      <c r="B156" s="214" t="s">
        <v>21</v>
      </c>
      <c r="C156" s="192" t="s">
        <v>331</v>
      </c>
      <c r="D156" s="203"/>
      <c r="E156" s="203"/>
      <c r="F156" s="204"/>
    </row>
    <row r="157" spans="2:6" ht="34.5">
      <c r="B157" s="214" t="s">
        <v>22</v>
      </c>
      <c r="C157" s="192" t="s">
        <v>332</v>
      </c>
      <c r="D157" s="203"/>
      <c r="E157" s="203"/>
      <c r="F157" s="204"/>
    </row>
    <row r="158" spans="2:6" ht="51.75">
      <c r="B158" s="192" t="s">
        <v>333</v>
      </c>
      <c r="C158" s="153" t="s">
        <v>110</v>
      </c>
      <c r="D158" s="205"/>
      <c r="E158" s="205"/>
      <c r="F158" s="206"/>
    </row>
    <row r="159" spans="2:6">
      <c r="B159" s="346" t="s">
        <v>0</v>
      </c>
      <c r="C159" s="347"/>
      <c r="D159" s="207"/>
      <c r="E159" s="207"/>
      <c r="F159" s="208"/>
    </row>
    <row r="160" spans="2:6" ht="17.25" customHeight="1">
      <c r="B160" s="348" t="s">
        <v>334</v>
      </c>
      <c r="C160" s="349"/>
      <c r="D160" s="209">
        <v>-1</v>
      </c>
      <c r="E160" s="209">
        <v>-5</v>
      </c>
      <c r="F160" s="255">
        <v>0</v>
      </c>
    </row>
    <row r="161" spans="2:6">
      <c r="B161" s="211" t="s">
        <v>23</v>
      </c>
      <c r="C161" s="212"/>
      <c r="D161" s="213">
        <f>'3'!G40</f>
        <v>-379099.4</v>
      </c>
      <c r="E161" s="213">
        <f>'3'!H40</f>
        <v>-379099.4</v>
      </c>
      <c r="F161" s="213">
        <f>'3'!I40</f>
        <v>0</v>
      </c>
    </row>
    <row r="162" spans="2:6">
      <c r="B162" s="196"/>
      <c r="C162" s="196"/>
      <c r="D162" s="196"/>
      <c r="E162" s="196"/>
    </row>
    <row r="163" spans="2:6">
      <c r="B163" s="192" t="s">
        <v>15</v>
      </c>
      <c r="C163" s="192" t="s">
        <v>16</v>
      </c>
      <c r="D163" s="193"/>
      <c r="E163" s="193"/>
    </row>
    <row r="164" spans="2:6">
      <c r="B164" s="194">
        <v>1072</v>
      </c>
      <c r="C164" s="77" t="s">
        <v>278</v>
      </c>
      <c r="D164" s="195"/>
      <c r="E164" s="195"/>
    </row>
    <row r="165" spans="2:6">
      <c r="B165" s="197" t="s">
        <v>17</v>
      </c>
      <c r="D165" s="196"/>
      <c r="E165" s="196"/>
      <c r="F165" s="196"/>
    </row>
    <row r="166" spans="2:6" ht="32.25" customHeight="1">
      <c r="B166" s="192" t="s">
        <v>18</v>
      </c>
      <c r="C166" s="198">
        <v>1072</v>
      </c>
      <c r="D166" s="350" t="s">
        <v>47</v>
      </c>
      <c r="E166" s="350"/>
      <c r="F166" s="350"/>
    </row>
    <row r="167" spans="2:6" ht="34.5">
      <c r="B167" s="192" t="s">
        <v>19</v>
      </c>
      <c r="C167" s="192" t="s">
        <v>364</v>
      </c>
      <c r="D167" s="198" t="s">
        <v>35</v>
      </c>
      <c r="E167" s="198" t="s">
        <v>32</v>
      </c>
      <c r="F167" s="198" t="s">
        <v>38</v>
      </c>
    </row>
    <row r="168" spans="2:6" ht="34.5">
      <c r="B168" s="192" t="s">
        <v>20</v>
      </c>
      <c r="C168" s="192" t="s">
        <v>365</v>
      </c>
      <c r="D168" s="198"/>
      <c r="E168" s="198"/>
      <c r="F168" s="198"/>
    </row>
    <row r="169" spans="2:6" ht="34.5">
      <c r="B169" s="214" t="s">
        <v>21</v>
      </c>
      <c r="C169" s="192" t="s">
        <v>366</v>
      </c>
      <c r="D169" s="198"/>
      <c r="E169" s="198"/>
      <c r="F169" s="198"/>
    </row>
    <row r="170" spans="2:6" ht="34.5">
      <c r="B170" s="214" t="s">
        <v>22</v>
      </c>
      <c r="C170" s="192" t="s">
        <v>332</v>
      </c>
      <c r="D170" s="198"/>
      <c r="E170" s="198"/>
      <c r="F170" s="198"/>
    </row>
    <row r="171" spans="2:6" ht="51.75">
      <c r="B171" s="214" t="s">
        <v>109</v>
      </c>
      <c r="C171" s="192" t="s">
        <v>367</v>
      </c>
      <c r="D171" s="198"/>
      <c r="E171" s="198"/>
      <c r="F171" s="198"/>
    </row>
    <row r="172" spans="2:6">
      <c r="B172" s="346" t="s">
        <v>0</v>
      </c>
      <c r="C172" s="347"/>
      <c r="D172" s="207"/>
      <c r="E172" s="207"/>
      <c r="F172" s="208"/>
    </row>
    <row r="173" spans="2:6">
      <c r="B173" s="211" t="s">
        <v>23</v>
      </c>
      <c r="C173" s="212"/>
      <c r="D173" s="213">
        <f>'3'!G205</f>
        <v>-1001610.2999999999</v>
      </c>
      <c r="E173" s="213">
        <f>'3'!H205</f>
        <v>-494287.3</v>
      </c>
      <c r="F173" s="213">
        <f>'3'!I205</f>
        <v>0</v>
      </c>
    </row>
    <row r="174" spans="2:6">
      <c r="B174" s="234"/>
      <c r="C174" s="234"/>
      <c r="D174" s="235"/>
      <c r="E174" s="235"/>
      <c r="F174" s="235"/>
    </row>
    <row r="175" spans="2:6">
      <c r="B175" s="191"/>
      <c r="C175" s="191"/>
      <c r="D175" s="191"/>
      <c r="E175" s="191"/>
      <c r="F175" s="190" t="s">
        <v>48</v>
      </c>
    </row>
    <row r="176" spans="2:6">
      <c r="B176" s="144"/>
      <c r="C176" s="236" t="s">
        <v>26</v>
      </c>
      <c r="D176" s="237"/>
      <c r="E176" s="237"/>
      <c r="F176" s="144"/>
    </row>
    <row r="177" spans="2:6">
      <c r="B177" s="144" t="s">
        <v>34</v>
      </c>
      <c r="C177" s="144"/>
      <c r="D177" s="144"/>
      <c r="E177" s="144"/>
      <c r="F177" s="144"/>
    </row>
    <row r="178" spans="2:6">
      <c r="B178" s="144"/>
      <c r="C178" s="144"/>
      <c r="D178" s="144"/>
      <c r="E178" s="144"/>
      <c r="F178" s="144"/>
    </row>
    <row r="179" spans="2:6">
      <c r="B179" s="215" t="s">
        <v>29</v>
      </c>
      <c r="C179" s="215" t="s">
        <v>30</v>
      </c>
      <c r="D179" s="216"/>
      <c r="E179" s="216"/>
      <c r="F179" s="144"/>
    </row>
    <row r="180" spans="2:6">
      <c r="B180" s="141">
        <v>1040</v>
      </c>
      <c r="C180" s="215" t="s">
        <v>344</v>
      </c>
      <c r="D180" s="215"/>
      <c r="E180" s="215"/>
      <c r="F180" s="215"/>
    </row>
    <row r="181" spans="2:6">
      <c r="B181" s="196"/>
      <c r="C181" s="196"/>
      <c r="D181" s="196"/>
      <c r="E181" s="196"/>
    </row>
    <row r="182" spans="2:6" ht="32.25" customHeight="1">
      <c r="B182" s="192" t="s">
        <v>18</v>
      </c>
      <c r="C182" s="153">
        <f>B180</f>
        <v>1040</v>
      </c>
      <c r="D182" s="341" t="s">
        <v>47</v>
      </c>
      <c r="E182" s="342"/>
      <c r="F182" s="343"/>
    </row>
    <row r="183" spans="2:6" ht="34.5">
      <c r="B183" s="192" t="s">
        <v>19</v>
      </c>
      <c r="C183" s="153">
        <v>12003</v>
      </c>
      <c r="D183" s="199" t="s">
        <v>35</v>
      </c>
      <c r="E183" s="200" t="s">
        <v>32</v>
      </c>
      <c r="F183" s="200" t="s">
        <v>38</v>
      </c>
    </row>
    <row r="184" spans="2:6" ht="34.5">
      <c r="B184" s="192" t="s">
        <v>20</v>
      </c>
      <c r="C184" s="192" t="s">
        <v>345</v>
      </c>
      <c r="D184" s="201"/>
      <c r="E184" s="201"/>
      <c r="F184" s="202"/>
    </row>
    <row r="185" spans="2:6" ht="69">
      <c r="B185" s="214" t="s">
        <v>21</v>
      </c>
      <c r="C185" s="192" t="s">
        <v>346</v>
      </c>
      <c r="D185" s="203"/>
      <c r="E185" s="203"/>
      <c r="F185" s="204"/>
    </row>
    <row r="186" spans="2:6" ht="34.5">
      <c r="B186" s="214" t="s">
        <v>22</v>
      </c>
      <c r="C186" s="192" t="s">
        <v>338</v>
      </c>
      <c r="D186" s="203"/>
      <c r="E186" s="203"/>
      <c r="F186" s="204"/>
    </row>
    <row r="187" spans="2:6" ht="51.75">
      <c r="B187" s="215" t="s">
        <v>339</v>
      </c>
      <c r="C187" s="192" t="s">
        <v>347</v>
      </c>
      <c r="D187" s="205"/>
      <c r="E187" s="205"/>
      <c r="F187" s="206"/>
    </row>
    <row r="188" spans="2:6">
      <c r="B188" s="346" t="s">
        <v>0</v>
      </c>
      <c r="C188" s="347"/>
      <c r="D188" s="207"/>
      <c r="E188" s="207"/>
      <c r="F188" s="208"/>
    </row>
    <row r="189" spans="2:6">
      <c r="B189" s="211" t="s">
        <v>23</v>
      </c>
      <c r="C189" s="212"/>
      <c r="D189" s="213">
        <f>'3'!G181</f>
        <v>-25000</v>
      </c>
      <c r="E189" s="213">
        <f>'3'!H181</f>
        <v>-70000</v>
      </c>
      <c r="F189" s="213">
        <f>'3'!I181</f>
        <v>0</v>
      </c>
    </row>
    <row r="190" spans="2:6">
      <c r="B190" s="196"/>
      <c r="C190" s="196"/>
      <c r="D190" s="196"/>
      <c r="E190" s="196"/>
    </row>
    <row r="191" spans="2:6">
      <c r="B191" s="215" t="s">
        <v>29</v>
      </c>
      <c r="C191" s="215" t="s">
        <v>30</v>
      </c>
      <c r="D191" s="216"/>
      <c r="E191" s="216"/>
      <c r="F191" s="144"/>
    </row>
    <row r="192" spans="2:6">
      <c r="B192" s="141">
        <v>1049</v>
      </c>
      <c r="C192" s="215" t="s">
        <v>69</v>
      </c>
      <c r="D192" s="216"/>
      <c r="E192" s="216"/>
      <c r="F192" s="216"/>
    </row>
    <row r="193" spans="2:6">
      <c r="B193" s="140"/>
      <c r="C193" s="216"/>
      <c r="D193" s="216"/>
      <c r="E193" s="216"/>
      <c r="F193" s="216"/>
    </row>
    <row r="194" spans="2:6">
      <c r="B194" s="197" t="s">
        <v>31</v>
      </c>
      <c r="C194" s="193"/>
      <c r="D194" s="193"/>
      <c r="E194" s="193"/>
    </row>
    <row r="195" spans="2:6" ht="39.75" customHeight="1">
      <c r="B195" s="215" t="s">
        <v>18</v>
      </c>
      <c r="C195" s="141">
        <v>1049</v>
      </c>
      <c r="D195" s="341" t="s">
        <v>47</v>
      </c>
      <c r="E195" s="342"/>
      <c r="F195" s="343"/>
    </row>
    <row r="196" spans="2:6" ht="34.5">
      <c r="B196" s="65" t="s">
        <v>19</v>
      </c>
      <c r="C196" s="238" t="s">
        <v>105</v>
      </c>
      <c r="D196" s="199" t="s">
        <v>35</v>
      </c>
      <c r="E196" s="200" t="s">
        <v>32</v>
      </c>
      <c r="F196" s="200" t="s">
        <v>38</v>
      </c>
    </row>
    <row r="197" spans="2:6" ht="34.5">
      <c r="B197" s="65" t="s">
        <v>20</v>
      </c>
      <c r="C197" s="153" t="s">
        <v>106</v>
      </c>
      <c r="D197" s="201"/>
      <c r="E197" s="201"/>
      <c r="F197" s="230"/>
    </row>
    <row r="198" spans="2:6" ht="51.75">
      <c r="B198" s="65" t="s">
        <v>21</v>
      </c>
      <c r="C198" s="153" t="s">
        <v>107</v>
      </c>
      <c r="D198" s="203"/>
      <c r="E198" s="203"/>
      <c r="F198" s="223"/>
    </row>
    <row r="199" spans="2:6" ht="34.5">
      <c r="B199" s="65" t="s">
        <v>22</v>
      </c>
      <c r="C199" s="153" t="s">
        <v>108</v>
      </c>
      <c r="D199" s="203"/>
      <c r="E199" s="203"/>
      <c r="F199" s="223"/>
    </row>
    <row r="200" spans="2:6" ht="51.75">
      <c r="B200" s="70" t="s">
        <v>109</v>
      </c>
      <c r="C200" s="153" t="s">
        <v>110</v>
      </c>
      <c r="D200" s="203"/>
      <c r="E200" s="203"/>
      <c r="F200" s="223"/>
    </row>
    <row r="201" spans="2:6">
      <c r="B201" s="239"/>
      <c r="C201" s="240" t="s">
        <v>0</v>
      </c>
      <c r="D201" s="241"/>
      <c r="E201" s="241"/>
      <c r="F201" s="226"/>
    </row>
    <row r="202" spans="2:6">
      <c r="B202" s="218" t="s">
        <v>158</v>
      </c>
      <c r="C202" s="219"/>
      <c r="D202" s="209">
        <v>0</v>
      </c>
      <c r="E202" s="209">
        <v>0</v>
      </c>
      <c r="F202" s="242">
        <v>-7.2</v>
      </c>
    </row>
    <row r="203" spans="2:6">
      <c r="B203" s="218" t="s">
        <v>159</v>
      </c>
      <c r="C203" s="219"/>
      <c r="D203" s="209">
        <v>0</v>
      </c>
      <c r="E203" s="209">
        <v>0</v>
      </c>
      <c r="F203" s="243">
        <v>-4</v>
      </c>
    </row>
    <row r="204" spans="2:6">
      <c r="B204" s="218" t="s">
        <v>111</v>
      </c>
      <c r="C204" s="221"/>
      <c r="D204" s="209">
        <v>0</v>
      </c>
      <c r="E204" s="209">
        <v>0</v>
      </c>
      <c r="F204" s="242">
        <v>-3.9</v>
      </c>
    </row>
    <row r="205" spans="2:6">
      <c r="B205" s="360" t="s">
        <v>33</v>
      </c>
      <c r="C205" s="361"/>
      <c r="D205" s="139">
        <f>'3'!G59</f>
        <v>0</v>
      </c>
      <c r="E205" s="139">
        <f>'3'!H59</f>
        <v>0</v>
      </c>
      <c r="F205" s="139">
        <f>'3'!I59</f>
        <v>-2950703</v>
      </c>
    </row>
    <row r="207" spans="2:6" ht="39" customHeight="1">
      <c r="B207" s="65" t="s">
        <v>18</v>
      </c>
      <c r="C207" s="141" t="s">
        <v>104</v>
      </c>
      <c r="D207" s="341" t="s">
        <v>47</v>
      </c>
      <c r="E207" s="342"/>
      <c r="F207" s="343"/>
    </row>
    <row r="208" spans="2:6" ht="34.5">
      <c r="B208" s="65" t="s">
        <v>19</v>
      </c>
      <c r="C208" s="70" t="s">
        <v>112</v>
      </c>
      <c r="D208" s="199" t="s">
        <v>35</v>
      </c>
      <c r="E208" s="200" t="s">
        <v>32</v>
      </c>
      <c r="F208" s="200" t="s">
        <v>38</v>
      </c>
    </row>
    <row r="209" spans="2:6" ht="34.5">
      <c r="B209" s="65" t="s">
        <v>20</v>
      </c>
      <c r="C209" s="70" t="s">
        <v>113</v>
      </c>
      <c r="D209" s="222"/>
      <c r="E209" s="222"/>
      <c r="F209" s="223"/>
    </row>
    <row r="210" spans="2:6" ht="34.5">
      <c r="B210" s="65" t="s">
        <v>21</v>
      </c>
      <c r="C210" s="141" t="s">
        <v>114</v>
      </c>
      <c r="D210" s="224"/>
      <c r="E210" s="224"/>
      <c r="F210" s="223"/>
    </row>
    <row r="211" spans="2:6" ht="34.5">
      <c r="B211" s="65" t="s">
        <v>22</v>
      </c>
      <c r="C211" s="70" t="s">
        <v>108</v>
      </c>
      <c r="D211" s="224"/>
      <c r="E211" s="224"/>
      <c r="F211" s="223"/>
    </row>
    <row r="212" spans="2:6" ht="51.75">
      <c r="B212" s="65" t="s">
        <v>109</v>
      </c>
      <c r="C212" s="70" t="s">
        <v>110</v>
      </c>
      <c r="D212" s="224"/>
      <c r="E212" s="224"/>
      <c r="F212" s="223"/>
    </row>
    <row r="213" spans="2:6" ht="17.25" customHeight="1">
      <c r="B213" s="312" t="s">
        <v>0</v>
      </c>
      <c r="C213" s="314"/>
      <c r="D213" s="225"/>
      <c r="E213" s="225"/>
      <c r="F213" s="226"/>
    </row>
    <row r="214" spans="2:6">
      <c r="B214" s="353" t="s">
        <v>33</v>
      </c>
      <c r="C214" s="354"/>
      <c r="D214" s="209">
        <f>'3'!G75</f>
        <v>0</v>
      </c>
      <c r="E214" s="209">
        <f>'3'!H75</f>
        <v>-136154.79999999999</v>
      </c>
      <c r="F214" s="209">
        <f>'3'!I75</f>
        <v>-261269.6</v>
      </c>
    </row>
    <row r="215" spans="2:6">
      <c r="D215" s="227"/>
      <c r="E215" s="227"/>
    </row>
    <row r="217" spans="2:6" ht="51.75">
      <c r="C217" s="158" t="s">
        <v>130</v>
      </c>
      <c r="D217" s="159"/>
      <c r="E217" s="159"/>
      <c r="F217" s="160" t="s">
        <v>131</v>
      </c>
    </row>
  </sheetData>
  <mergeCells count="55">
    <mergeCell ref="B188:C188"/>
    <mergeCell ref="B159:C159"/>
    <mergeCell ref="B160:C160"/>
    <mergeCell ref="D166:F166"/>
    <mergeCell ref="B172:C172"/>
    <mergeCell ref="B5:F5"/>
    <mergeCell ref="B20:C20"/>
    <mergeCell ref="D14:F14"/>
    <mergeCell ref="D63:F63"/>
    <mergeCell ref="D182:F182"/>
    <mergeCell ref="A8:F8"/>
    <mergeCell ref="B57:C57"/>
    <mergeCell ref="D51:F51"/>
    <mergeCell ref="D73:F73"/>
    <mergeCell ref="B69:C69"/>
    <mergeCell ref="D120:F120"/>
    <mergeCell ref="B21:C21"/>
    <mergeCell ref="B43:C43"/>
    <mergeCell ref="D37:F37"/>
    <mergeCell ref="D153:F153"/>
    <mergeCell ref="D142:F142"/>
    <mergeCell ref="B148:C148"/>
    <mergeCell ref="B149:C149"/>
    <mergeCell ref="D96:F96"/>
    <mergeCell ref="B44:C44"/>
    <mergeCell ref="D82:F82"/>
    <mergeCell ref="B88:C88"/>
    <mergeCell ref="B90:C90"/>
    <mergeCell ref="B70:C70"/>
    <mergeCell ref="B22:C22"/>
    <mergeCell ref="A135:F135"/>
    <mergeCell ref="B127:C127"/>
    <mergeCell ref="B103:C103"/>
    <mergeCell ref="B102:C102"/>
    <mergeCell ref="D25:F25"/>
    <mergeCell ref="B31:C31"/>
    <mergeCell ref="B32:C32"/>
    <mergeCell ref="B33:C33"/>
    <mergeCell ref="B34:C34"/>
    <mergeCell ref="B213:C213"/>
    <mergeCell ref="B214:C214"/>
    <mergeCell ref="B71:C71"/>
    <mergeCell ref="B205:C205"/>
    <mergeCell ref="D195:F195"/>
    <mergeCell ref="D207:F207"/>
    <mergeCell ref="B79:C79"/>
    <mergeCell ref="B80:C80"/>
    <mergeCell ref="B128:C128"/>
    <mergeCell ref="D106:F106"/>
    <mergeCell ref="B129:C129"/>
    <mergeCell ref="B130:C130"/>
    <mergeCell ref="B131:C131"/>
    <mergeCell ref="B126:C126"/>
    <mergeCell ref="B112:C112"/>
    <mergeCell ref="B113:C113"/>
  </mergeCells>
  <pageMargins left="0.23622047244094491" right="0.23622047244094491" top="0.39" bottom="0.55000000000000004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2"/>
  <sheetViews>
    <sheetView topLeftCell="A5" zoomScaleNormal="100" workbookViewId="0">
      <selection activeCell="J20" sqref="J20"/>
    </sheetView>
  </sheetViews>
  <sheetFormatPr defaultRowHeight="17.25"/>
  <cols>
    <col min="1" max="1" width="9.140625" style="10"/>
    <col min="2" max="2" width="16" style="14" customWidth="1"/>
    <col min="3" max="3" width="56.140625" style="10" customWidth="1"/>
    <col min="4" max="4" width="13" style="10" customWidth="1"/>
    <col min="5" max="5" width="10.7109375" style="10" customWidth="1"/>
    <col min="6" max="6" width="19.7109375" style="15" customWidth="1"/>
    <col min="7" max="7" width="10.85546875" style="15" customWidth="1"/>
    <col min="8" max="8" width="19.140625" style="15" customWidth="1"/>
    <col min="9" max="9" width="15.7109375" style="10" customWidth="1"/>
    <col min="10" max="10" width="17.85546875" style="10" customWidth="1"/>
    <col min="11" max="11" width="48" style="10" customWidth="1"/>
    <col min="12" max="12" width="20.7109375" style="10" customWidth="1"/>
    <col min="13" max="16384" width="9.140625" style="10"/>
  </cols>
  <sheetData>
    <row r="1" spans="2:12" s="9" customFormat="1">
      <c r="B1" s="8"/>
      <c r="C1" s="8"/>
      <c r="D1" s="8"/>
      <c r="E1" s="8"/>
      <c r="F1" s="8"/>
      <c r="G1" s="8"/>
      <c r="H1" s="7" t="s">
        <v>417</v>
      </c>
    </row>
    <row r="2" spans="2:12" s="9" customFormat="1">
      <c r="B2" s="8"/>
      <c r="C2" s="8"/>
      <c r="D2" s="8"/>
      <c r="E2" s="8"/>
      <c r="F2" s="8"/>
      <c r="G2" s="8"/>
      <c r="H2" s="7" t="s">
        <v>45</v>
      </c>
    </row>
    <row r="3" spans="2:12" s="9" customFormat="1">
      <c r="B3" s="8"/>
      <c r="C3" s="8"/>
      <c r="D3" s="8"/>
      <c r="E3" s="8"/>
      <c r="F3" s="8"/>
      <c r="G3" s="8"/>
      <c r="H3" s="7" t="s">
        <v>1</v>
      </c>
    </row>
    <row r="5" spans="2:12" ht="48" customHeight="1">
      <c r="B5" s="367" t="s">
        <v>61</v>
      </c>
      <c r="C5" s="367"/>
      <c r="D5" s="367"/>
      <c r="E5" s="367"/>
      <c r="F5" s="367"/>
      <c r="G5" s="367"/>
      <c r="H5" s="367"/>
    </row>
    <row r="6" spans="2:12" ht="84" customHeight="1">
      <c r="B6" s="368" t="s">
        <v>52</v>
      </c>
      <c r="C6" s="369" t="s">
        <v>53</v>
      </c>
      <c r="D6" s="369" t="s">
        <v>54</v>
      </c>
      <c r="E6" s="369" t="s">
        <v>55</v>
      </c>
      <c r="F6" s="370" t="s">
        <v>56</v>
      </c>
      <c r="G6" s="370" t="s">
        <v>57</v>
      </c>
      <c r="H6" s="370"/>
    </row>
    <row r="7" spans="2:12" ht="51.75">
      <c r="B7" s="368"/>
      <c r="C7" s="369"/>
      <c r="D7" s="369"/>
      <c r="E7" s="369"/>
      <c r="F7" s="370"/>
      <c r="G7" s="53" t="s">
        <v>58</v>
      </c>
      <c r="H7" s="53" t="s">
        <v>59</v>
      </c>
    </row>
    <row r="8" spans="2:12" ht="31.5" customHeight="1">
      <c r="B8" s="362" t="s">
        <v>42</v>
      </c>
      <c r="C8" s="362"/>
      <c r="D8" s="362"/>
      <c r="E8" s="362"/>
      <c r="F8" s="362"/>
      <c r="G8" s="362"/>
      <c r="H8" s="43">
        <f>+H9</f>
        <v>4154349.7650000006</v>
      </c>
      <c r="I8" s="11"/>
      <c r="J8" s="11"/>
      <c r="L8" s="12"/>
    </row>
    <row r="9" spans="2:12" ht="24" customHeight="1">
      <c r="B9" s="61" t="s">
        <v>115</v>
      </c>
      <c r="C9" s="48" t="s">
        <v>116</v>
      </c>
      <c r="D9" s="48" t="s">
        <v>60</v>
      </c>
      <c r="E9" s="363" t="s">
        <v>67</v>
      </c>
      <c r="F9" s="363"/>
      <c r="G9" s="363"/>
      <c r="H9" s="43">
        <f>+H10+H36</f>
        <v>4154349.7650000006</v>
      </c>
      <c r="J9" s="11"/>
      <c r="L9" s="13"/>
    </row>
    <row r="10" spans="2:12" ht="27" customHeight="1">
      <c r="B10" s="61" t="s">
        <v>117</v>
      </c>
      <c r="C10" s="363" t="s">
        <v>92</v>
      </c>
      <c r="D10" s="363"/>
      <c r="E10" s="363"/>
      <c r="F10" s="363"/>
      <c r="G10" s="363"/>
      <c r="H10" s="43">
        <f>+H11+H21</f>
        <v>3893080.1740000006</v>
      </c>
      <c r="J10" s="11"/>
    </row>
    <row r="11" spans="2:12" s="69" customFormat="1" ht="21.75" customHeight="1">
      <c r="B11" s="364" t="s">
        <v>118</v>
      </c>
      <c r="C11" s="365"/>
      <c r="D11" s="365"/>
      <c r="E11" s="365"/>
      <c r="F11" s="365"/>
      <c r="G11" s="366"/>
      <c r="H11" s="5">
        <f>SUM(H12:H20)</f>
        <v>3838378.7920000004</v>
      </c>
      <c r="J11" s="75"/>
    </row>
    <row r="12" spans="2:12" ht="22.5" customHeight="1">
      <c r="B12" s="62">
        <v>45231177</v>
      </c>
      <c r="C12" s="2" t="s">
        <v>120</v>
      </c>
      <c r="D12" s="48" t="s">
        <v>210</v>
      </c>
      <c r="E12" s="48" t="s">
        <v>121</v>
      </c>
      <c r="F12" s="63">
        <v>258629904</v>
      </c>
      <c r="G12" s="48">
        <v>1</v>
      </c>
      <c r="H12" s="49">
        <f t="shared" ref="H12:H13" si="0">+G12*F12/1000</f>
        <v>258629.90400000001</v>
      </c>
    </row>
    <row r="13" spans="2:12" ht="22.5" customHeight="1">
      <c r="B13" s="62" t="s">
        <v>211</v>
      </c>
      <c r="C13" s="2" t="s">
        <v>120</v>
      </c>
      <c r="D13" s="48" t="s">
        <v>210</v>
      </c>
      <c r="E13" s="48" t="s">
        <v>121</v>
      </c>
      <c r="F13" s="63">
        <v>750000000</v>
      </c>
      <c r="G13" s="48">
        <v>1</v>
      </c>
      <c r="H13" s="49">
        <f t="shared" si="0"/>
        <v>750000</v>
      </c>
    </row>
    <row r="14" spans="2:12" ht="22.5" customHeight="1">
      <c r="B14" s="62">
        <v>45231177</v>
      </c>
      <c r="C14" s="2" t="s">
        <v>120</v>
      </c>
      <c r="D14" s="48" t="s">
        <v>210</v>
      </c>
      <c r="E14" s="48" t="s">
        <v>121</v>
      </c>
      <c r="F14" s="63">
        <v>98055000</v>
      </c>
      <c r="G14" s="48">
        <v>1</v>
      </c>
      <c r="H14" s="49">
        <f>+G14*F14/1000</f>
        <v>98055</v>
      </c>
    </row>
    <row r="15" spans="2:12" ht="22.5" customHeight="1">
      <c r="B15" s="62" t="s">
        <v>212</v>
      </c>
      <c r="C15" s="2" t="s">
        <v>120</v>
      </c>
      <c r="D15" s="48" t="s">
        <v>210</v>
      </c>
      <c r="E15" s="48" t="s">
        <v>121</v>
      </c>
      <c r="F15" s="63">
        <v>938299200</v>
      </c>
      <c r="G15" s="48">
        <v>1</v>
      </c>
      <c r="H15" s="49">
        <f t="shared" ref="H15:H20" si="1">+G15*F15/1000</f>
        <v>938299.2</v>
      </c>
    </row>
    <row r="16" spans="2:12" ht="22.5" customHeight="1">
      <c r="B16" s="62">
        <v>45231177</v>
      </c>
      <c r="C16" s="2" t="s">
        <v>120</v>
      </c>
      <c r="D16" s="48" t="s">
        <v>213</v>
      </c>
      <c r="E16" s="48" t="s">
        <v>121</v>
      </c>
      <c r="F16" s="63">
        <v>95570613</v>
      </c>
      <c r="G16" s="48">
        <v>1</v>
      </c>
      <c r="H16" s="49">
        <f t="shared" si="1"/>
        <v>95570.612999999998</v>
      </c>
    </row>
    <row r="17" spans="2:8" ht="22.5" customHeight="1">
      <c r="B17" s="62">
        <v>45231177</v>
      </c>
      <c r="C17" s="2" t="s">
        <v>120</v>
      </c>
      <c r="D17" s="48" t="s">
        <v>213</v>
      </c>
      <c r="E17" s="48" t="s">
        <v>121</v>
      </c>
      <c r="F17" s="63">
        <v>776808870</v>
      </c>
      <c r="G17" s="48">
        <v>1</v>
      </c>
      <c r="H17" s="49">
        <f t="shared" si="1"/>
        <v>776808.87</v>
      </c>
    </row>
    <row r="18" spans="2:8" ht="22.5" customHeight="1">
      <c r="B18" s="62">
        <v>45231177</v>
      </c>
      <c r="C18" s="2" t="s">
        <v>120</v>
      </c>
      <c r="D18" s="48" t="s">
        <v>210</v>
      </c>
      <c r="E18" s="48" t="s">
        <v>121</v>
      </c>
      <c r="F18" s="63">
        <v>49100000</v>
      </c>
      <c r="G18" s="48">
        <v>1</v>
      </c>
      <c r="H18" s="49">
        <f t="shared" si="1"/>
        <v>49100</v>
      </c>
    </row>
    <row r="19" spans="2:8" ht="22.5" customHeight="1">
      <c r="B19" s="62" t="s">
        <v>214</v>
      </c>
      <c r="C19" s="2" t="s">
        <v>120</v>
      </c>
      <c r="D19" s="48" t="s">
        <v>210</v>
      </c>
      <c r="E19" s="48" t="s">
        <v>121</v>
      </c>
      <c r="F19" s="63">
        <v>834499200</v>
      </c>
      <c r="G19" s="48">
        <v>1</v>
      </c>
      <c r="H19" s="49">
        <f t="shared" si="1"/>
        <v>834499.2</v>
      </c>
    </row>
    <row r="20" spans="2:8" ht="22.5" customHeight="1">
      <c r="B20" s="62">
        <v>45231177</v>
      </c>
      <c r="C20" s="2" t="s">
        <v>120</v>
      </c>
      <c r="D20" s="48" t="s">
        <v>210</v>
      </c>
      <c r="E20" s="48" t="s">
        <v>121</v>
      </c>
      <c r="F20" s="63">
        <v>37416005</v>
      </c>
      <c r="G20" s="48">
        <v>1</v>
      </c>
      <c r="H20" s="49">
        <f t="shared" si="1"/>
        <v>37416.004999999997</v>
      </c>
    </row>
    <row r="21" spans="2:8" ht="24.75" customHeight="1">
      <c r="B21" s="371" t="s">
        <v>122</v>
      </c>
      <c r="C21" s="372"/>
      <c r="D21" s="372"/>
      <c r="E21" s="372"/>
      <c r="F21" s="372"/>
      <c r="G21" s="373"/>
      <c r="H21" s="5">
        <f>SUM(H22:H35)</f>
        <v>54701.382000000005</v>
      </c>
    </row>
    <row r="22" spans="2:8" ht="27" customHeight="1">
      <c r="B22" s="62">
        <v>71351540</v>
      </c>
      <c r="C22" s="4" t="s">
        <v>123</v>
      </c>
      <c r="D22" s="48" t="s">
        <v>210</v>
      </c>
      <c r="E22" s="48" t="s">
        <v>121</v>
      </c>
      <c r="F22" s="47">
        <v>3815188</v>
      </c>
      <c r="G22" s="48">
        <v>1</v>
      </c>
      <c r="H22" s="49">
        <f t="shared" ref="H22:H24" si="2">+G22*F22/1000</f>
        <v>3815.1880000000001</v>
      </c>
    </row>
    <row r="23" spans="2:8" ht="27" customHeight="1">
      <c r="B23" s="62" t="s">
        <v>215</v>
      </c>
      <c r="C23" s="4" t="s">
        <v>123</v>
      </c>
      <c r="D23" s="48" t="s">
        <v>210</v>
      </c>
      <c r="E23" s="48" t="s">
        <v>121</v>
      </c>
      <c r="F23" s="47">
        <v>2985428</v>
      </c>
      <c r="G23" s="48">
        <v>1</v>
      </c>
      <c r="H23" s="49">
        <f t="shared" si="2"/>
        <v>2985.4279999999999</v>
      </c>
    </row>
    <row r="24" spans="2:8" ht="27" customHeight="1">
      <c r="B24" s="62">
        <v>71351540</v>
      </c>
      <c r="C24" s="4" t="s">
        <v>123</v>
      </c>
      <c r="D24" s="48" t="s">
        <v>210</v>
      </c>
      <c r="E24" s="48" t="s">
        <v>121</v>
      </c>
      <c r="F24" s="47">
        <v>1243813</v>
      </c>
      <c r="G24" s="48">
        <v>1</v>
      </c>
      <c r="H24" s="49">
        <f t="shared" si="2"/>
        <v>1243.8130000000001</v>
      </c>
    </row>
    <row r="25" spans="2:8" ht="27" customHeight="1">
      <c r="B25" s="62" t="s">
        <v>216</v>
      </c>
      <c r="C25" s="4" t="s">
        <v>123</v>
      </c>
      <c r="D25" s="48" t="s">
        <v>210</v>
      </c>
      <c r="E25" s="48" t="s">
        <v>121</v>
      </c>
      <c r="F25" s="47">
        <v>4592500</v>
      </c>
      <c r="G25" s="48">
        <v>1</v>
      </c>
      <c r="H25" s="49">
        <f>+G25*F25/1000</f>
        <v>4592.5</v>
      </c>
    </row>
    <row r="26" spans="2:8" ht="27" customHeight="1">
      <c r="B26" s="62">
        <v>71351540</v>
      </c>
      <c r="C26" s="4" t="s">
        <v>123</v>
      </c>
      <c r="D26" s="48" t="s">
        <v>210</v>
      </c>
      <c r="E26" s="48" t="s">
        <v>121</v>
      </c>
      <c r="F26" s="47">
        <v>521600</v>
      </c>
      <c r="G26" s="48">
        <v>1</v>
      </c>
      <c r="H26" s="49">
        <f>+G26*F26/1000</f>
        <v>521.6</v>
      </c>
    </row>
    <row r="27" spans="2:8" ht="27" customHeight="1">
      <c r="B27" s="62">
        <v>71351540</v>
      </c>
      <c r="C27" s="4" t="s">
        <v>123</v>
      </c>
      <c r="D27" s="48" t="s">
        <v>217</v>
      </c>
      <c r="E27" s="48" t="s">
        <v>121</v>
      </c>
      <c r="F27" s="47">
        <v>6807432</v>
      </c>
      <c r="G27" s="48">
        <v>1</v>
      </c>
      <c r="H27" s="49">
        <f>+G27*F27/1000</f>
        <v>6807.4319999999998</v>
      </c>
    </row>
    <row r="28" spans="2:8" ht="27" customHeight="1">
      <c r="B28" s="62">
        <v>71351540</v>
      </c>
      <c r="C28" s="4" t="s">
        <v>123</v>
      </c>
      <c r="D28" s="48" t="s">
        <v>217</v>
      </c>
      <c r="E28" s="48" t="s">
        <v>121</v>
      </c>
      <c r="F28" s="47">
        <v>521220</v>
      </c>
      <c r="G28" s="48">
        <v>1</v>
      </c>
      <c r="H28" s="49">
        <f>+G28*F28/1000</f>
        <v>521.22</v>
      </c>
    </row>
    <row r="29" spans="2:8" ht="27" customHeight="1">
      <c r="B29" s="64">
        <v>98111140</v>
      </c>
      <c r="C29" s="65" t="s">
        <v>124</v>
      </c>
      <c r="D29" s="48" t="s">
        <v>218</v>
      </c>
      <c r="E29" s="66" t="s">
        <v>121</v>
      </c>
      <c r="F29" s="47">
        <v>6845981</v>
      </c>
      <c r="G29" s="66">
        <v>1</v>
      </c>
      <c r="H29" s="49">
        <f t="shared" ref="H29:H35" si="3">+G29*F29/1000</f>
        <v>6845.9809999999998</v>
      </c>
    </row>
    <row r="30" spans="2:8" ht="27" customHeight="1">
      <c r="B30" s="64">
        <v>98111140</v>
      </c>
      <c r="C30" s="65" t="s">
        <v>124</v>
      </c>
      <c r="D30" s="48" t="s">
        <v>218</v>
      </c>
      <c r="E30" s="66" t="s">
        <v>121</v>
      </c>
      <c r="F30" s="47">
        <v>2182500</v>
      </c>
      <c r="G30" s="66">
        <v>1</v>
      </c>
      <c r="H30" s="49">
        <f t="shared" si="3"/>
        <v>2182.5</v>
      </c>
    </row>
    <row r="31" spans="2:8" ht="27" customHeight="1">
      <c r="B31" s="64">
        <v>98111140</v>
      </c>
      <c r="C31" s="65" t="s">
        <v>124</v>
      </c>
      <c r="D31" s="48" t="s">
        <v>218</v>
      </c>
      <c r="E31" s="66" t="s">
        <v>121</v>
      </c>
      <c r="F31" s="47">
        <v>5129720</v>
      </c>
      <c r="G31" s="66">
        <v>1</v>
      </c>
      <c r="H31" s="49">
        <f t="shared" si="3"/>
        <v>5129.72</v>
      </c>
    </row>
    <row r="32" spans="2:8" ht="27" customHeight="1">
      <c r="B32" s="64">
        <v>98111140</v>
      </c>
      <c r="C32" s="65" t="s">
        <v>124</v>
      </c>
      <c r="D32" s="48" t="s">
        <v>218</v>
      </c>
      <c r="E32" s="66" t="s">
        <v>121</v>
      </c>
      <c r="F32" s="47">
        <v>6783170</v>
      </c>
      <c r="G32" s="66">
        <v>1</v>
      </c>
      <c r="H32" s="49">
        <f t="shared" si="3"/>
        <v>6783.17</v>
      </c>
    </row>
    <row r="33" spans="2:8" ht="27" customHeight="1">
      <c r="B33" s="64">
        <v>98111140</v>
      </c>
      <c r="C33" s="65" t="s">
        <v>124</v>
      </c>
      <c r="D33" s="48" t="s">
        <v>218</v>
      </c>
      <c r="E33" s="66" t="s">
        <v>121</v>
      </c>
      <c r="F33" s="47">
        <v>6722889</v>
      </c>
      <c r="G33" s="66">
        <v>1</v>
      </c>
      <c r="H33" s="49">
        <f t="shared" si="3"/>
        <v>6722.8890000000001</v>
      </c>
    </row>
    <row r="34" spans="2:8" ht="27" customHeight="1">
      <c r="B34" s="64">
        <v>98111140</v>
      </c>
      <c r="C34" s="65" t="s">
        <v>124</v>
      </c>
      <c r="D34" s="48" t="s">
        <v>218</v>
      </c>
      <c r="E34" s="66" t="s">
        <v>121</v>
      </c>
      <c r="F34" s="47">
        <v>5951609</v>
      </c>
      <c r="G34" s="66">
        <v>1</v>
      </c>
      <c r="H34" s="49">
        <f t="shared" si="3"/>
        <v>5951.6090000000004</v>
      </c>
    </row>
    <row r="35" spans="2:8" ht="27" customHeight="1">
      <c r="B35" s="64">
        <v>98111140</v>
      </c>
      <c r="C35" s="65" t="s">
        <v>124</v>
      </c>
      <c r="D35" s="48" t="s">
        <v>218</v>
      </c>
      <c r="E35" s="66" t="s">
        <v>121</v>
      </c>
      <c r="F35" s="47">
        <v>598332</v>
      </c>
      <c r="G35" s="66">
        <v>1</v>
      </c>
      <c r="H35" s="49">
        <f t="shared" si="3"/>
        <v>598.33199999999999</v>
      </c>
    </row>
    <row r="36" spans="2:8" ht="24" customHeight="1">
      <c r="B36" s="61" t="s">
        <v>119</v>
      </c>
      <c r="C36" s="364" t="s">
        <v>93</v>
      </c>
      <c r="D36" s="365"/>
      <c r="E36" s="365"/>
      <c r="F36" s="365"/>
      <c r="G36" s="366"/>
      <c r="H36" s="43">
        <f>H37+H39</f>
        <v>261269.59100000001</v>
      </c>
    </row>
    <row r="37" spans="2:8">
      <c r="B37" s="371" t="s">
        <v>118</v>
      </c>
      <c r="C37" s="372"/>
      <c r="D37" s="372"/>
      <c r="E37" s="372"/>
      <c r="F37" s="372"/>
      <c r="G37" s="373"/>
      <c r="H37" s="49">
        <f>H38</f>
        <v>245304.79</v>
      </c>
    </row>
    <row r="38" spans="2:8">
      <c r="B38" s="62" t="s">
        <v>219</v>
      </c>
      <c r="C38" s="2" t="s">
        <v>120</v>
      </c>
      <c r="D38" s="48" t="s">
        <v>210</v>
      </c>
      <c r="E38" s="48" t="s">
        <v>121</v>
      </c>
      <c r="F38" s="63">
        <v>245304790</v>
      </c>
      <c r="G38" s="48">
        <v>1</v>
      </c>
      <c r="H38" s="49">
        <f t="shared" ref="H38" si="4">+G38*F38/1000</f>
        <v>245304.79</v>
      </c>
    </row>
    <row r="39" spans="2:8">
      <c r="B39" s="371" t="s">
        <v>220</v>
      </c>
      <c r="C39" s="372"/>
      <c r="D39" s="372"/>
      <c r="E39" s="372"/>
      <c r="F39" s="372"/>
      <c r="G39" s="373"/>
      <c r="H39" s="5">
        <f>SUM(H40:H47)</f>
        <v>15964.800999999999</v>
      </c>
    </row>
    <row r="40" spans="2:8" ht="19.5" customHeight="1">
      <c r="B40" s="62">
        <v>71351540</v>
      </c>
      <c r="C40" s="4" t="s">
        <v>123</v>
      </c>
      <c r="D40" s="48" t="s">
        <v>210</v>
      </c>
      <c r="E40" s="48" t="s">
        <v>121</v>
      </c>
      <c r="F40" s="47">
        <v>3468009</v>
      </c>
      <c r="G40" s="48">
        <v>1</v>
      </c>
      <c r="H40" s="49">
        <f>+G40*F40/1000</f>
        <v>3468.009</v>
      </c>
    </row>
    <row r="41" spans="2:8" ht="19.5" customHeight="1">
      <c r="B41" s="64">
        <v>98111140</v>
      </c>
      <c r="C41" s="65" t="s">
        <v>124</v>
      </c>
      <c r="D41" s="48" t="s">
        <v>218</v>
      </c>
      <c r="E41" s="66" t="s">
        <v>121</v>
      </c>
      <c r="F41" s="47">
        <v>1456792</v>
      </c>
      <c r="G41" s="66">
        <v>1</v>
      </c>
      <c r="H41" s="49">
        <f t="shared" ref="H41:H47" si="5">+G41*F41/1000</f>
        <v>1456.7919999999999</v>
      </c>
    </row>
    <row r="42" spans="2:8" ht="34.5">
      <c r="B42" s="64" t="s">
        <v>221</v>
      </c>
      <c r="C42" s="70" t="s">
        <v>128</v>
      </c>
      <c r="D42" s="48" t="s">
        <v>210</v>
      </c>
      <c r="E42" s="66" t="s">
        <v>121</v>
      </c>
      <c r="F42" s="47">
        <v>2100000</v>
      </c>
      <c r="G42" s="66">
        <v>1</v>
      </c>
      <c r="H42" s="49">
        <f t="shared" si="5"/>
        <v>2100</v>
      </c>
    </row>
    <row r="43" spans="2:8" ht="34.5">
      <c r="B43" s="64" t="s">
        <v>222</v>
      </c>
      <c r="C43" s="70" t="s">
        <v>128</v>
      </c>
      <c r="D43" s="48" t="s">
        <v>210</v>
      </c>
      <c r="E43" s="66" t="s">
        <v>121</v>
      </c>
      <c r="F43" s="47">
        <v>4680000</v>
      </c>
      <c r="G43" s="66">
        <v>1</v>
      </c>
      <c r="H43" s="49">
        <f t="shared" si="5"/>
        <v>4680</v>
      </c>
    </row>
    <row r="44" spans="2:8" ht="34.5">
      <c r="B44" s="64" t="s">
        <v>223</v>
      </c>
      <c r="C44" s="70" t="s">
        <v>128</v>
      </c>
      <c r="D44" s="48" t="s">
        <v>210</v>
      </c>
      <c r="E44" s="66" t="s">
        <v>121</v>
      </c>
      <c r="F44" s="47">
        <v>3180000</v>
      </c>
      <c r="G44" s="66">
        <v>1</v>
      </c>
      <c r="H44" s="49">
        <f t="shared" si="5"/>
        <v>3180</v>
      </c>
    </row>
    <row r="45" spans="2:8">
      <c r="B45" s="64" t="s">
        <v>224</v>
      </c>
      <c r="C45" s="65" t="s">
        <v>129</v>
      </c>
      <c r="D45" s="48" t="s">
        <v>217</v>
      </c>
      <c r="E45" s="66" t="s">
        <v>121</v>
      </c>
      <c r="F45" s="47">
        <v>312000</v>
      </c>
      <c r="G45" s="66">
        <v>1</v>
      </c>
      <c r="H45" s="49">
        <f t="shared" si="5"/>
        <v>312</v>
      </c>
    </row>
    <row r="46" spans="2:8">
      <c r="B46" s="64" t="s">
        <v>225</v>
      </c>
      <c r="C46" s="65" t="s">
        <v>129</v>
      </c>
      <c r="D46" s="48" t="s">
        <v>217</v>
      </c>
      <c r="E46" s="66" t="s">
        <v>121</v>
      </c>
      <c r="F46" s="47">
        <v>312000</v>
      </c>
      <c r="G46" s="66">
        <v>1</v>
      </c>
      <c r="H46" s="49">
        <f t="shared" si="5"/>
        <v>312</v>
      </c>
    </row>
    <row r="47" spans="2:8">
      <c r="B47" s="64" t="s">
        <v>226</v>
      </c>
      <c r="C47" s="65" t="s">
        <v>129</v>
      </c>
      <c r="D47" s="48" t="s">
        <v>217</v>
      </c>
      <c r="E47" s="66" t="s">
        <v>121</v>
      </c>
      <c r="F47" s="47">
        <v>456000</v>
      </c>
      <c r="G47" s="66">
        <v>1</v>
      </c>
      <c r="H47" s="49">
        <f t="shared" si="5"/>
        <v>456</v>
      </c>
    </row>
    <row r="48" spans="2:8" ht="24.75" customHeight="1">
      <c r="B48" s="362" t="s">
        <v>281</v>
      </c>
      <c r="C48" s="362"/>
      <c r="D48" s="362"/>
      <c r="E48" s="362"/>
      <c r="F48" s="362"/>
      <c r="G48" s="362"/>
      <c r="H48" s="49">
        <f>H49</f>
        <v>0</v>
      </c>
    </row>
    <row r="49" spans="2:8">
      <c r="B49" s="61" t="s">
        <v>389</v>
      </c>
      <c r="C49" s="48" t="s">
        <v>390</v>
      </c>
      <c r="D49" s="48" t="s">
        <v>60</v>
      </c>
      <c r="E49" s="364" t="s">
        <v>309</v>
      </c>
      <c r="F49" s="365"/>
      <c r="G49" s="366"/>
      <c r="H49" s="43">
        <f>+H50</f>
        <v>0</v>
      </c>
    </row>
    <row r="50" spans="2:8">
      <c r="B50" s="61" t="s">
        <v>391</v>
      </c>
      <c r="C50" s="364" t="s">
        <v>279</v>
      </c>
      <c r="D50" s="365"/>
      <c r="E50" s="365"/>
      <c r="F50" s="365"/>
      <c r="G50" s="366"/>
      <c r="H50" s="43">
        <f>H51+H58</f>
        <v>0</v>
      </c>
    </row>
    <row r="51" spans="2:8">
      <c r="B51" s="256"/>
      <c r="C51" s="260" t="s">
        <v>411</v>
      </c>
      <c r="D51" s="260"/>
      <c r="E51" s="260"/>
      <c r="F51" s="259"/>
      <c r="G51" s="259"/>
      <c r="H51" s="258">
        <f>SUM(H52:H57)</f>
        <v>-200335.2</v>
      </c>
    </row>
    <row r="52" spans="2:8" ht="34.5">
      <c r="B52" s="64" t="s">
        <v>394</v>
      </c>
      <c r="C52" s="260" t="s">
        <v>393</v>
      </c>
      <c r="D52" s="257" t="s">
        <v>217</v>
      </c>
      <c r="E52" s="257" t="s">
        <v>121</v>
      </c>
      <c r="F52" s="261"/>
      <c r="G52" s="259"/>
      <c r="H52" s="261">
        <v>-7083.7</v>
      </c>
    </row>
    <row r="53" spans="2:8" ht="34.5">
      <c r="B53" s="64" t="s">
        <v>404</v>
      </c>
      <c r="C53" s="260" t="s">
        <v>393</v>
      </c>
      <c r="D53" s="257" t="s">
        <v>213</v>
      </c>
      <c r="E53" s="257" t="s">
        <v>121</v>
      </c>
      <c r="F53" s="259"/>
      <c r="G53" s="259"/>
      <c r="H53" s="262">
        <v>-6857.1</v>
      </c>
    </row>
    <row r="54" spans="2:8" ht="34.5">
      <c r="B54" s="64" t="s">
        <v>405</v>
      </c>
      <c r="C54" s="260" t="s">
        <v>393</v>
      </c>
      <c r="D54" s="257" t="s">
        <v>213</v>
      </c>
      <c r="E54" s="257" t="s">
        <v>121</v>
      </c>
      <c r="F54" s="259"/>
      <c r="G54" s="259"/>
      <c r="H54" s="263">
        <v>-59365.1</v>
      </c>
    </row>
    <row r="55" spans="2:8" ht="34.5">
      <c r="B55" s="64" t="s">
        <v>406</v>
      </c>
      <c r="C55" s="260" t="s">
        <v>393</v>
      </c>
      <c r="D55" s="257" t="s">
        <v>213</v>
      </c>
      <c r="E55" s="257" t="s">
        <v>121</v>
      </c>
      <c r="F55" s="259"/>
      <c r="G55" s="259"/>
      <c r="H55" s="263">
        <v>-38780.6</v>
      </c>
    </row>
    <row r="56" spans="2:8" ht="34.5">
      <c r="B56" s="64" t="s">
        <v>407</v>
      </c>
      <c r="C56" s="260" t="s">
        <v>393</v>
      </c>
      <c r="D56" s="257" t="s">
        <v>213</v>
      </c>
      <c r="E56" s="257" t="s">
        <v>121</v>
      </c>
      <c r="F56" s="259"/>
      <c r="G56" s="259"/>
      <c r="H56" s="263">
        <v>-48104</v>
      </c>
    </row>
    <row r="57" spans="2:8" ht="34.5">
      <c r="B57" s="64" t="s">
        <v>408</v>
      </c>
      <c r="C57" s="260" t="s">
        <v>393</v>
      </c>
      <c r="D57" s="257" t="s">
        <v>210</v>
      </c>
      <c r="E57" s="257" t="s">
        <v>121</v>
      </c>
      <c r="F57" s="259"/>
      <c r="G57" s="259"/>
      <c r="H57" s="263">
        <v>-40144.699999999997</v>
      </c>
    </row>
    <row r="58" spans="2:8">
      <c r="C58" s="10" t="s">
        <v>220</v>
      </c>
      <c r="H58" s="264">
        <f>SUM(H59:H70)</f>
        <v>200335.2</v>
      </c>
    </row>
    <row r="59" spans="2:8" ht="34.5">
      <c r="B59" s="64" t="s">
        <v>392</v>
      </c>
      <c r="C59" s="260" t="s">
        <v>393</v>
      </c>
      <c r="D59" s="257" t="s">
        <v>213</v>
      </c>
      <c r="E59" s="257" t="s">
        <v>121</v>
      </c>
      <c r="F59" s="53"/>
      <c r="G59" s="53"/>
      <c r="H59" s="53">
        <v>50000</v>
      </c>
    </row>
    <row r="60" spans="2:8" ht="34.5">
      <c r="B60" s="64" t="s">
        <v>395</v>
      </c>
      <c r="C60" s="260" t="s">
        <v>393</v>
      </c>
      <c r="D60" s="257" t="s">
        <v>217</v>
      </c>
      <c r="E60" s="257" t="s">
        <v>121</v>
      </c>
      <c r="F60" s="259"/>
      <c r="G60" s="259"/>
      <c r="H60" s="259">
        <v>14158</v>
      </c>
    </row>
    <row r="61" spans="2:8" ht="34.5">
      <c r="B61" s="64" t="s">
        <v>396</v>
      </c>
      <c r="C61" s="260" t="s">
        <v>393</v>
      </c>
      <c r="D61" s="257" t="s">
        <v>217</v>
      </c>
      <c r="E61" s="257" t="s">
        <v>121</v>
      </c>
      <c r="F61" s="259"/>
      <c r="G61" s="259"/>
      <c r="H61" s="259">
        <v>13554.6</v>
      </c>
    </row>
    <row r="62" spans="2:8" ht="34.5">
      <c r="B62" s="64" t="s">
        <v>397</v>
      </c>
      <c r="C62" s="260" t="s">
        <v>393</v>
      </c>
      <c r="D62" s="257" t="s">
        <v>210</v>
      </c>
      <c r="E62" s="257" t="s">
        <v>121</v>
      </c>
      <c r="F62" s="259"/>
      <c r="G62" s="259"/>
      <c r="H62" s="259">
        <v>8008.3</v>
      </c>
    </row>
    <row r="63" spans="2:8" ht="34.5">
      <c r="B63" s="64" t="s">
        <v>398</v>
      </c>
      <c r="C63" s="260" t="s">
        <v>393</v>
      </c>
      <c r="D63" s="257" t="s">
        <v>210</v>
      </c>
      <c r="E63" s="257" t="s">
        <v>121</v>
      </c>
      <c r="F63" s="259"/>
      <c r="G63" s="259"/>
      <c r="H63" s="259">
        <v>12000</v>
      </c>
    </row>
    <row r="64" spans="2:8" ht="34.5">
      <c r="B64" s="64" t="s">
        <v>399</v>
      </c>
      <c r="C64" s="260" t="s">
        <v>393</v>
      </c>
      <c r="D64" s="257" t="s">
        <v>213</v>
      </c>
      <c r="E64" s="257" t="s">
        <v>121</v>
      </c>
      <c r="F64" s="259"/>
      <c r="G64" s="259"/>
      <c r="H64" s="259">
        <v>4682.1000000000004</v>
      </c>
    </row>
    <row r="65" spans="2:8" ht="34.5">
      <c r="B65" s="64" t="s">
        <v>400</v>
      </c>
      <c r="C65" s="260" t="s">
        <v>393</v>
      </c>
      <c r="D65" s="257" t="s">
        <v>213</v>
      </c>
      <c r="E65" s="257" t="s">
        <v>121</v>
      </c>
      <c r="F65" s="259"/>
      <c r="G65" s="259"/>
      <c r="H65" s="259">
        <v>7.2</v>
      </c>
    </row>
    <row r="66" spans="2:8" ht="34.5">
      <c r="B66" s="64" t="s">
        <v>401</v>
      </c>
      <c r="C66" s="260" t="s">
        <v>393</v>
      </c>
      <c r="D66" s="257" t="s">
        <v>213</v>
      </c>
      <c r="E66" s="257" t="s">
        <v>121</v>
      </c>
      <c r="F66" s="259"/>
      <c r="G66" s="259"/>
      <c r="H66" s="263">
        <v>5350</v>
      </c>
    </row>
    <row r="67" spans="2:8" ht="34.5">
      <c r="B67" s="265" t="s">
        <v>402</v>
      </c>
      <c r="C67" s="266" t="s">
        <v>393</v>
      </c>
      <c r="D67" s="257" t="s">
        <v>210</v>
      </c>
      <c r="E67" s="257" t="s">
        <v>121</v>
      </c>
      <c r="F67" s="259"/>
      <c r="G67" s="259"/>
      <c r="H67" s="263">
        <v>10311.299999999999</v>
      </c>
    </row>
    <row r="68" spans="2:8" ht="34.5">
      <c r="B68" s="267" t="s">
        <v>409</v>
      </c>
      <c r="C68" s="260" t="s">
        <v>393</v>
      </c>
      <c r="D68" s="257" t="s">
        <v>213</v>
      </c>
      <c r="E68" s="257" t="s">
        <v>121</v>
      </c>
      <c r="F68" s="259"/>
      <c r="G68" s="259"/>
      <c r="H68" s="263">
        <v>38589.699999999997</v>
      </c>
    </row>
    <row r="69" spans="2:8" ht="34.5">
      <c r="B69" s="267" t="s">
        <v>410</v>
      </c>
      <c r="C69" s="260" t="s">
        <v>393</v>
      </c>
      <c r="D69" s="257" t="s">
        <v>213</v>
      </c>
      <c r="E69" s="257" t="s">
        <v>121</v>
      </c>
      <c r="F69" s="259"/>
      <c r="G69" s="259"/>
      <c r="H69" s="263">
        <v>27921</v>
      </c>
    </row>
    <row r="70" spans="2:8" ht="34.5">
      <c r="B70" s="267" t="s">
        <v>403</v>
      </c>
      <c r="C70" s="260" t="s">
        <v>393</v>
      </c>
      <c r="D70" s="257" t="s">
        <v>213</v>
      </c>
      <c r="E70" s="257" t="s">
        <v>121</v>
      </c>
      <c r="F70" s="259"/>
      <c r="G70" s="259"/>
      <c r="H70" s="263">
        <v>15753</v>
      </c>
    </row>
    <row r="72" spans="2:8" ht="51.75">
      <c r="C72" s="71" t="s">
        <v>130</v>
      </c>
      <c r="D72" s="28"/>
      <c r="E72" s="28"/>
      <c r="F72" s="72" t="s">
        <v>131</v>
      </c>
    </row>
  </sheetData>
  <mergeCells count="18">
    <mergeCell ref="B21:G21"/>
    <mergeCell ref="E49:G49"/>
    <mergeCell ref="C50:G50"/>
    <mergeCell ref="B48:G48"/>
    <mergeCell ref="C36:G36"/>
    <mergeCell ref="B37:G37"/>
    <mergeCell ref="B39:G39"/>
    <mergeCell ref="B8:G8"/>
    <mergeCell ref="E9:G9"/>
    <mergeCell ref="C10:G10"/>
    <mergeCell ref="B11:G11"/>
    <mergeCell ref="B5:H5"/>
    <mergeCell ref="B6:B7"/>
    <mergeCell ref="C6:C7"/>
    <mergeCell ref="D6:D7"/>
    <mergeCell ref="E6:E7"/>
    <mergeCell ref="F6:F7"/>
    <mergeCell ref="G6:H6"/>
  </mergeCells>
  <phoneticPr fontId="80" type="noConversion"/>
  <pageMargins left="0.31496062992125984" right="0.23622047244094491" top="0.35433070866141736" bottom="0.74803149606299213" header="0.23622047244094491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'3'!Print_Area</vt:lpstr>
      <vt:lpstr>'5'!Print_Area</vt:lpstr>
      <vt:lpstr>'7'!Print_Area</vt:lpstr>
      <vt:lpstr>'8'!Print_Area</vt:lpstr>
      <vt:lpstr>'1'!Print_Titles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Hovhannes Harutyunyan</cp:lastModifiedBy>
  <cp:lastPrinted>2023-05-31T09:30:49Z</cp:lastPrinted>
  <dcterms:created xsi:type="dcterms:W3CDTF">2020-05-26T05:50:11Z</dcterms:created>
  <dcterms:modified xsi:type="dcterms:W3CDTF">2023-05-31T19:26:56Z</dcterms:modified>
</cp:coreProperties>
</file>