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-120" yWindow="-120" windowWidth="18589" windowHeight="11716" tabRatio="847" firstSheet="1" activeTab="2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6" r:id="rId6"/>
    <sheet name="Հավելված N 7" sheetId="54" r:id="rId7"/>
  </sheets>
  <definedNames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6" i="56"/>
  <c r="D60"/>
  <c r="F60"/>
  <c r="G56" i="55"/>
  <c r="G57"/>
  <c r="G58"/>
  <c r="D58" s="1"/>
  <c r="G59"/>
  <c r="E54"/>
  <c r="I68" i="54"/>
  <c r="I81"/>
  <c r="I74"/>
  <c r="E78" i="56" l="1"/>
  <c r="E66"/>
  <c r="D68"/>
  <c r="D69"/>
  <c r="D70"/>
  <c r="D71"/>
  <c r="D72"/>
  <c r="D73"/>
  <c r="D74"/>
  <c r="D75"/>
  <c r="D76"/>
  <c r="D77"/>
  <c r="E53"/>
  <c r="E56"/>
  <c r="D61"/>
  <c r="D59"/>
  <c r="D58"/>
  <c r="D57"/>
  <c r="D55"/>
  <c r="D54"/>
  <c r="D47"/>
  <c r="E46"/>
  <c r="E51" l="1"/>
  <c r="G57" i="32" s="1"/>
  <c r="D45" i="56"/>
  <c r="E44"/>
  <c r="E43" s="1"/>
  <c r="E28"/>
  <c r="D30"/>
  <c r="D31"/>
  <c r="D32"/>
  <c r="D33"/>
  <c r="D34"/>
  <c r="D35"/>
  <c r="D36"/>
  <c r="D37"/>
  <c r="E16"/>
  <c r="D18"/>
  <c r="D19"/>
  <c r="D20"/>
  <c r="D21"/>
  <c r="D22"/>
  <c r="D23"/>
  <c r="D24"/>
  <c r="D25"/>
  <c r="D26"/>
  <c r="D27"/>
  <c r="F15" i="55"/>
  <c r="H15"/>
  <c r="E15"/>
  <c r="I16" i="54"/>
  <c r="E17" i="55"/>
  <c r="F17"/>
  <c r="H17"/>
  <c r="G18"/>
  <c r="G48"/>
  <c r="G47" s="1"/>
  <c r="G46"/>
  <c r="G45" s="1"/>
  <c r="I62" i="54"/>
  <c r="I66"/>
  <c r="I65"/>
  <c r="I64"/>
  <c r="I63"/>
  <c r="F42" i="55"/>
  <c r="H42"/>
  <c r="F47"/>
  <c r="H47"/>
  <c r="F45"/>
  <c r="H45"/>
  <c r="E45"/>
  <c r="E47"/>
  <c r="F51"/>
  <c r="H51"/>
  <c r="E51"/>
  <c r="E62"/>
  <c r="F62"/>
  <c r="H62"/>
  <c r="I95" i="54"/>
  <c r="G73" i="55" s="1"/>
  <c r="D73" s="1"/>
  <c r="F77" i="56" s="1"/>
  <c r="I110" i="54"/>
  <c r="I77"/>
  <c r="I70"/>
  <c r="I49"/>
  <c r="I27"/>
  <c r="I94"/>
  <c r="G72" i="55" s="1"/>
  <c r="D72" s="1"/>
  <c r="F76" i="56" s="1"/>
  <c r="I109" i="54"/>
  <c r="G27" i="55"/>
  <c r="D27" s="1"/>
  <c r="F26" i="56" s="1"/>
  <c r="I26" i="54"/>
  <c r="I48"/>
  <c r="I108"/>
  <c r="I93"/>
  <c r="I47"/>
  <c r="I25"/>
  <c r="G26" i="55" s="1"/>
  <c r="D26" s="1"/>
  <c r="F25" i="56" s="1"/>
  <c r="G70" i="55"/>
  <c r="D70" s="1"/>
  <c r="F74" i="56" s="1"/>
  <c r="I107" i="54"/>
  <c r="I92"/>
  <c r="I91"/>
  <c r="G69" i="55" s="1"/>
  <c r="D69" s="1"/>
  <c r="F73" i="56" s="1"/>
  <c r="I106" i="54"/>
  <c r="I90"/>
  <c r="I105"/>
  <c r="I46"/>
  <c r="I24"/>
  <c r="I104"/>
  <c r="I89"/>
  <c r="G67" i="55" s="1"/>
  <c r="I96" i="54"/>
  <c r="I45"/>
  <c r="I23"/>
  <c r="G24" i="55" s="1"/>
  <c r="D24" s="1"/>
  <c r="F23" i="56" s="1"/>
  <c r="G23" i="55"/>
  <c r="D23" s="1"/>
  <c r="F22" i="56" s="1"/>
  <c r="I22" i="54"/>
  <c r="I44"/>
  <c r="I43"/>
  <c r="I21"/>
  <c r="E41" i="56" l="1"/>
  <c r="G41" i="32"/>
  <c r="G40" s="1"/>
  <c r="G39" s="1"/>
  <c r="G38" s="1"/>
  <c r="G37" s="1"/>
  <c r="G35" s="1"/>
  <c r="G42" i="55"/>
  <c r="I61" i="54"/>
  <c r="E60" i="55"/>
  <c r="G71"/>
  <c r="D71" s="1"/>
  <c r="F75" i="56" s="1"/>
  <c r="G28" i="55"/>
  <c r="D28" s="1"/>
  <c r="F27" i="56" s="1"/>
  <c r="G68" i="55"/>
  <c r="D68" s="1"/>
  <c r="F72" i="56" s="1"/>
  <c r="G22" i="55"/>
  <c r="D22" s="1"/>
  <c r="F21" i="56" s="1"/>
  <c r="G25" i="55"/>
  <c r="D25" s="1"/>
  <c r="F24" i="56" s="1"/>
  <c r="G53" i="55"/>
  <c r="D53" s="1"/>
  <c r="F55" i="56" s="1"/>
  <c r="D67" i="55"/>
  <c r="F71" i="56" s="1"/>
  <c r="I76" i="54"/>
  <c r="I69"/>
  <c r="G52" i="55" s="1"/>
  <c r="E29"/>
  <c r="F74"/>
  <c r="H74"/>
  <c r="E74"/>
  <c r="F54"/>
  <c r="F49" s="1"/>
  <c r="F13" s="1"/>
  <c r="H54"/>
  <c r="H49" s="1"/>
  <c r="H13" s="1"/>
  <c r="E49"/>
  <c r="D59"/>
  <c r="F61" i="56" s="1"/>
  <c r="I75" i="54"/>
  <c r="I82"/>
  <c r="I80"/>
  <c r="I73"/>
  <c r="D57" i="55" s="1"/>
  <c r="F59" i="56" s="1"/>
  <c r="I79" i="54"/>
  <c r="I72"/>
  <c r="I78"/>
  <c r="I71"/>
  <c r="D36" i="66" l="1"/>
  <c r="G51" i="55"/>
  <c r="G55"/>
  <c r="D56"/>
  <c r="F58" i="56" s="1"/>
  <c r="F29" i="55"/>
  <c r="H29"/>
  <c r="I36" i="54"/>
  <c r="I58"/>
  <c r="D55" i="55" l="1"/>
  <c r="F57" i="56" s="1"/>
  <c r="G54" i="55"/>
  <c r="G49" s="1"/>
  <c r="G38"/>
  <c r="D38" s="1"/>
  <c r="F37" i="56" s="1"/>
  <c r="D51" i="55"/>
  <c r="E39"/>
  <c r="D48" l="1"/>
  <c r="F47" i="56" s="1"/>
  <c r="F46" s="1"/>
  <c r="D46" i="55" l="1"/>
  <c r="F45" i="56" s="1"/>
  <c r="F44" s="1"/>
  <c r="F43" s="1"/>
  <c r="H41" i="32" s="1"/>
  <c r="H40" s="1"/>
  <c r="H39" s="1"/>
  <c r="H38" s="1"/>
  <c r="H37" s="1"/>
  <c r="H35" s="1"/>
  <c r="E36" i="66" l="1"/>
  <c r="E49" i="56"/>
  <c r="G56" i="32" l="1"/>
  <c r="G55" s="1"/>
  <c r="G54" s="1"/>
  <c r="G53" s="1"/>
  <c r="G51" s="1"/>
  <c r="E64" i="56"/>
  <c r="D82"/>
  <c r="D81"/>
  <c r="D80"/>
  <c r="D79"/>
  <c r="E38"/>
  <c r="D40"/>
  <c r="D39"/>
  <c r="F39" i="55"/>
  <c r="H39"/>
  <c r="I114" i="54"/>
  <c r="I113"/>
  <c r="I112"/>
  <c r="I111"/>
  <c r="I99"/>
  <c r="G78" i="55" s="1"/>
  <c r="I98" i="54"/>
  <c r="I97"/>
  <c r="G49" i="32" l="1"/>
  <c r="D35" i="27" s="1"/>
  <c r="D47" i="29" s="1"/>
  <c r="D47" i="66"/>
  <c r="H60" i="55"/>
  <c r="F60"/>
  <c r="G76"/>
  <c r="G77"/>
  <c r="G75"/>
  <c r="D78"/>
  <c r="F82" i="56" s="1"/>
  <c r="G74" i="55" l="1"/>
  <c r="D77"/>
  <c r="F81" i="56" s="1"/>
  <c r="D76" i="55"/>
  <c r="F80" i="56" s="1"/>
  <c r="D75" i="55"/>
  <c r="F79" i="56" s="1"/>
  <c r="F78" l="1"/>
  <c r="D29"/>
  <c r="D17"/>
  <c r="D67" l="1"/>
  <c r="I34" i="54" l="1"/>
  <c r="I85"/>
  <c r="I20"/>
  <c r="I19"/>
  <c r="I18"/>
  <c r="I86"/>
  <c r="I17"/>
  <c r="I100" l="1"/>
  <c r="G63" i="55" s="1"/>
  <c r="I102" i="54"/>
  <c r="I42"/>
  <c r="G21" i="55" s="1"/>
  <c r="I41" i="54"/>
  <c r="G20" i="55" s="1"/>
  <c r="I40" i="54"/>
  <c r="G19" i="55" s="1"/>
  <c r="I39" i="54"/>
  <c r="I101"/>
  <c r="G64" i="55" s="1"/>
  <c r="I103" i="54"/>
  <c r="I57"/>
  <c r="I56"/>
  <c r="I55"/>
  <c r="I54"/>
  <c r="G34" i="55" s="1"/>
  <c r="D34" s="1"/>
  <c r="F33" i="56" s="1"/>
  <c r="I53" i="54"/>
  <c r="G33" i="55" s="1"/>
  <c r="D33" s="1"/>
  <c r="F32" i="56" s="1"/>
  <c r="I52" i="54"/>
  <c r="I51"/>
  <c r="I88"/>
  <c r="I35"/>
  <c r="G37" i="55" s="1"/>
  <c r="D37" s="1"/>
  <c r="F36" i="56" s="1"/>
  <c r="I33" i="54"/>
  <c r="I31"/>
  <c r="I30"/>
  <c r="I32"/>
  <c r="I29"/>
  <c r="I28"/>
  <c r="I87"/>
  <c r="I84" s="1"/>
  <c r="I50"/>
  <c r="G17" i="55" l="1"/>
  <c r="G32"/>
  <c r="D32" s="1"/>
  <c r="F31" i="56" s="1"/>
  <c r="G65" i="55"/>
  <c r="D65" s="1"/>
  <c r="F69" i="56" s="1"/>
  <c r="G36" i="55"/>
  <c r="D36" s="1"/>
  <c r="F35" i="56" s="1"/>
  <c r="G35" i="55"/>
  <c r="D35" s="1"/>
  <c r="F34" i="56" s="1"/>
  <c r="G66" i="55"/>
  <c r="G41"/>
  <c r="D41" s="1"/>
  <c r="F40" i="56" s="1"/>
  <c r="G40" i="55"/>
  <c r="D40" s="1"/>
  <c r="F39" i="56" s="1"/>
  <c r="G31" i="55"/>
  <c r="D31" s="1"/>
  <c r="F30" i="56" s="1"/>
  <c r="G30" i="55"/>
  <c r="D20"/>
  <c r="F19" i="56" s="1"/>
  <c r="D18" i="55"/>
  <c r="F17" i="56" s="1"/>
  <c r="F16" s="1"/>
  <c r="D21" i="55"/>
  <c r="F20" i="56" s="1"/>
  <c r="D19" i="55"/>
  <c r="F18" i="56" s="1"/>
  <c r="D64" i="55"/>
  <c r="F68" i="56" s="1"/>
  <c r="G15" i="55" l="1"/>
  <c r="G29"/>
  <c r="G62"/>
  <c r="D47"/>
  <c r="D66"/>
  <c r="F70" i="56" s="1"/>
  <c r="D54" i="55"/>
  <c r="G39"/>
  <c r="D39" s="1"/>
  <c r="F38" i="56"/>
  <c r="D30" i="55"/>
  <c r="F29" i="56" s="1"/>
  <c r="F28" s="1"/>
  <c r="G13" i="55" l="1"/>
  <c r="G60"/>
  <c r="F14" i="56"/>
  <c r="H32" i="32" s="1"/>
  <c r="H31" s="1"/>
  <c r="H30" s="1"/>
  <c r="H29" s="1"/>
  <c r="H28" s="1"/>
  <c r="H26" s="1"/>
  <c r="E25" i="66" s="1"/>
  <c r="D29" i="55"/>
  <c r="E14" i="56"/>
  <c r="D17" i="55"/>
  <c r="D74"/>
  <c r="D49" l="1"/>
  <c r="E44" s="1"/>
  <c r="D45"/>
  <c r="G32" i="32"/>
  <c r="G31" s="1"/>
  <c r="G30" s="1"/>
  <c r="G29" s="1"/>
  <c r="G28" s="1"/>
  <c r="G26" s="1"/>
  <c r="H24"/>
  <c r="G24" l="1"/>
  <c r="D23" i="27" s="1"/>
  <c r="D25" i="66"/>
  <c r="E42" i="55"/>
  <c r="E13" s="1"/>
  <c r="E23" i="27"/>
  <c r="E25" i="29" s="1"/>
  <c r="D44" i="55"/>
  <c r="D15"/>
  <c r="F48" i="56" l="1"/>
  <c r="F41" s="1"/>
  <c r="D25" i="29"/>
  <c r="G48" i="32"/>
  <c r="G47" s="1"/>
  <c r="G46" s="1"/>
  <c r="G45" s="1"/>
  <c r="G44" s="1"/>
  <c r="G42" s="1"/>
  <c r="D63" i="55"/>
  <c r="F67" i="56" s="1"/>
  <c r="D80" i="66" l="1"/>
  <c r="G33" i="32"/>
  <c r="F66" i="56"/>
  <c r="F64" s="1"/>
  <c r="H48" i="32"/>
  <c r="H47" s="1"/>
  <c r="H46" s="1"/>
  <c r="H45" s="1"/>
  <c r="H44" s="1"/>
  <c r="H42" s="1"/>
  <c r="D62" i="55"/>
  <c r="E80" i="66" l="1"/>
  <c r="H33" i="32"/>
  <c r="H66"/>
  <c r="H65" s="1"/>
  <c r="H64" s="1"/>
  <c r="H63" s="1"/>
  <c r="H62" s="1"/>
  <c r="H60" s="1"/>
  <c r="D42" i="55"/>
  <c r="G11"/>
  <c r="F11"/>
  <c r="H58" i="32" l="1"/>
  <c r="E41" i="27" s="1"/>
  <c r="E58" i="29" s="1"/>
  <c r="E58" i="66"/>
  <c r="G66" i="32"/>
  <c r="G65" s="1"/>
  <c r="G64" s="1"/>
  <c r="G63" s="1"/>
  <c r="G62" s="1"/>
  <c r="G60" s="1"/>
  <c r="D60" i="55"/>
  <c r="G58" i="32" l="1"/>
  <c r="G22" s="1"/>
  <c r="G20" s="1"/>
  <c r="D58" i="66"/>
  <c r="E62" i="56"/>
  <c r="E12" s="1"/>
  <c r="E10" s="1"/>
  <c r="E11" i="55"/>
  <c r="D41" i="27" l="1"/>
  <c r="D58" i="29" s="1"/>
  <c r="F62" i="56"/>
  <c r="F12" l="1"/>
  <c r="E29" i="27"/>
  <c r="D29"/>
  <c r="D16" s="1"/>
  <c r="D14" s="1"/>
  <c r="G18" i="32"/>
  <c r="G16" s="1"/>
  <c r="G14" s="1"/>
  <c r="G13" s="1"/>
  <c r="G11" s="1"/>
  <c r="D13" i="55"/>
  <c r="D12" i="27" l="1"/>
  <c r="E36" i="29"/>
  <c r="D36"/>
  <c r="H11" i="55"/>
  <c r="D11" s="1"/>
  <c r="I83" i="54" l="1"/>
  <c r="I67" s="1"/>
  <c r="D52" i="55" l="1"/>
  <c r="F54" i="56" s="1"/>
  <c r="F53" s="1"/>
  <c r="F51" s="1"/>
  <c r="H57" i="32" s="1"/>
  <c r="H56" s="1"/>
  <c r="H55" s="1"/>
  <c r="H54" s="1"/>
  <c r="H53" s="1"/>
  <c r="H51" s="1"/>
  <c r="I14" i="54"/>
  <c r="I13" s="1"/>
  <c r="I15"/>
  <c r="F49" i="56" l="1"/>
  <c r="F10" s="1"/>
  <c r="E47" i="66"/>
  <c r="H49" i="32"/>
  <c r="H22" l="1"/>
  <c r="H20" s="1"/>
  <c r="H18" s="1"/>
  <c r="H16" s="1"/>
  <c r="H14" s="1"/>
  <c r="H13" s="1"/>
  <c r="H11" s="1"/>
  <c r="E35" i="27"/>
  <c r="E47" i="29" l="1"/>
  <c r="E16" i="27"/>
  <c r="E14" s="1"/>
  <c r="E12" s="1"/>
</calcChain>
</file>

<file path=xl/sharedStrings.xml><?xml version="1.0" encoding="utf-8"?>
<sst xmlns="http://schemas.openxmlformats.org/spreadsheetml/2006/main" count="735" uniqueCount="209">
  <si>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</si>
  <si>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</si>
  <si>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</si>
  <si>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</si>
  <si>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</si>
  <si>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</si>
  <si>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</si>
  <si>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</si>
  <si>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</si>
  <si>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</si>
  <si>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</si>
  <si>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</si>
  <si>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</si>
  <si>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</si>
  <si>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</si>
  <si>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</si>
  <si>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</si>
  <si>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</si>
  <si>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</si>
  <si>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</si>
  <si>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</si>
  <si>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</si>
  <si>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</si>
  <si>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</si>
  <si>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</si>
  <si>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</si>
  <si>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</si>
  <si>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</si>
  <si>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</si>
  <si>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</si>
  <si>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</si>
  <si>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</si>
  <si>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</si>
  <si>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</si>
  <si>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</si>
  <si>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</si>
  <si>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</si>
  <si>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</si>
  <si>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</si>
  <si>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</si>
  <si>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</si>
  <si>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</si>
  <si>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</si>
  <si>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</si>
  <si>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</si>
  <si>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</si>
  <si>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</si>
  <si>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</si>
  <si>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</si>
  <si>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</si>
  <si>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</si>
  <si>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</si>
  <si>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</si>
  <si>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</si>
  <si>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 xml:space="preserve"> ՈՉ ՖԻՆԱՆՍԱԿԱՆ ԱԿՏԻՎՆԵՐԻ ԳԾՈՎ ԾԱԽՍԵՐ</t>
  </si>
  <si>
    <t xml:space="preserve"> Ակտիվն օգտագործող կազմակերպությունների անվանում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</si>
  <si>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</si>
  <si>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</si>
  <si>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</si>
  <si>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</si>
  <si>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</si>
  <si>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</si>
  <si>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</si>
  <si>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</si>
  <si>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</si>
  <si>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</si>
  <si>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</si>
  <si>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</si>
  <si>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</si>
  <si>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</si>
  <si>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</si>
  <si>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</si>
  <si>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</si>
  <si>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</si>
  <si>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</si>
  <si>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</si>
  <si>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01</t>
  </si>
  <si>
    <t>ՀՀ կառավարության  2023 թվականի</t>
  </si>
  <si>
    <t xml:space="preserve">ՀՀ կառավարության  2023 թվականի </t>
  </si>
  <si>
    <t>Դաս N 01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</si>
  <si>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</si>
  <si>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</si>
  <si>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</si>
  <si>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Բաժին N 09</t>
  </si>
  <si>
    <t>Խումբ N 06</t>
  </si>
  <si>
    <t>Կրթությանը տրամադրվող օժանդակ ծառայություններ</t>
  </si>
  <si>
    <t>դրամ</t>
  </si>
  <si>
    <t xml:space="preserve"> ՄԱՍ III. ԾԱՌԱՅՈՒԹՅՈՒՆՆԵՐ</t>
  </si>
  <si>
    <t>ԳՀ</t>
  </si>
  <si>
    <t xml:space="preserve">Ցուցանիշների փոփոխությունը (ավելացումները նշված են դրական նշանով, իսկ նվազեցումները՝ փակագծերում)  </t>
  </si>
  <si>
    <t>ՀՀ քաղաքաշինության կոմիտե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</si>
  <si>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</si>
  <si>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>09</t>
  </si>
  <si>
    <t>06</t>
  </si>
  <si>
    <t xml:space="preserve"> ԿՐԹՈՒԹՅՈՒՆ</t>
  </si>
  <si>
    <t xml:space="preserve"> Կրթությանը տրամադրվող օժանդակ ծառայություններ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</si>
  <si>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</si>
  <si>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</si>
  <si>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</si>
  <si>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Աղյուսակ 9․1.41</t>
  </si>
  <si>
    <t xml:space="preserve">Ցուցանիշների փոփոխությունը (ավելացումները նշված են դրական նշանով, իսկ նվազեցումները փակագծերում)  </t>
  </si>
  <si>
    <t>Փոքրաքանակ երեխաներով համալրված հանրակրթական դպրոցների և կրթահամալիրների մոդուլային շենքերի կառուցում</t>
  </si>
  <si>
    <t xml:space="preserve">  նախագծերի պատրաստում, ծախսերի գնահատում</t>
  </si>
  <si>
    <t xml:space="preserve"> Փոքրաքանակ երեխաներով համալրված հանրակրթական դպրոցների և կրթահամալիրների մոդուլային շենքերի կառուցում</t>
  </si>
  <si>
    <t xml:space="preserve"> փորձաքննության ծառայություններ</t>
  </si>
  <si>
    <t>1183-32013</t>
  </si>
  <si>
    <t xml:space="preserve"> ՀՀ մարզերում կրթական որակյալ ծառայությունների հասանելիության ապահովման ծրագրի շրջանակներում կրթական կենտրոնների ստեղծում</t>
  </si>
  <si>
    <t>Ապահով դպրոց</t>
  </si>
  <si>
    <t xml:space="preserve"> ԱՅԼ ՀԻՄՆԱԿԱՆ ՄԻՋՈՑՆԵՐ</t>
  </si>
  <si>
    <t xml:space="preserve"> - Նախագծահետազոտական ծախսեր</t>
  </si>
  <si>
    <t xml:space="preserve"> Փոքրաքանակ երեխաներով համալրված հանրակրթական դպրոցների  և կրթահամալիրներ մոդուլային շենքերի կառուցում</t>
  </si>
  <si>
    <t xml:space="preserve"> Կրթական հաստատությունների կառուցում  համայնքային կենտրոնների մոդելով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</si>
  <si>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</si>
  <si>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Հավելված N 5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</si>
  <si>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</si>
  <si>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</si>
  <si>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</si>
  <si>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 xml:space="preserve"> Նախագծանախահաշվային փաստաթղթերի քանակ, հատ </t>
  </si>
  <si>
    <t xml:space="preserve"> ՀՀ մարզերում տեղակայված կրթահամալիրներ</t>
  </si>
  <si>
    <t xml:space="preserve">ՀԱՅԱՍՏԱՆԻ ՀԱՆՐԱՊԵՏՈՒԹՅԱՆ ԿԱՌԱՎԱՐՈՒԹՅԱՆ 2022 ԹՎԱԿԱՆԻ ԴԵԿՏԵՄԲԵՐԻ 29-Ի N 2111-Ն ՈՐՈՇՄԱՆ N 9.1 ՀԱՎԵԼՎԱԾԻ  N 9.1.41 ԵՎ 9.1.58 ԱՂՅՈՒՍԱԿՆԵՐՈՒՄ ԿԱՏԱՐՎՈՂ ՓՈՓՈԽՈՒԹՅՈՒՆՆԵՐԸ ԵՎ ԼՐԱՑՈՒՄՆԵՐԸ </t>
  </si>
  <si>
    <t xml:space="preserve">Հավելված N 7 </t>
  </si>
  <si>
    <t>Աղյուսակ 9․1.58</t>
  </si>
  <si>
    <t xml:space="preserve">ՀԱՅԱՍՏԱՆԻ ՀԱՆՐԱՊԵՏՈՒԹՅԱՆ ԿԱՌԱՎԱՐՈՒԹՅԱՆ 2022 ԹՎԱԿԱՆԻ ԴԵԿՏԵՄԲԵՐԻ 29-Ի N 2111-Ն ՈՐՈՇՄԱՆ N 9 ՀԱՎԵԼՎԱԾԻ N 9.13 ԱՂՅՈՒՍԱԿՈՒՄ ԿԱՏԱՐՎՈՂ ՓՈՓՈԽՈՒԹՅՈՒՆՆԵՐԸ ԵՎ ԼՐԱՑՈՒՄՆԵՐԸ </t>
  </si>
  <si>
    <t>Կրթական օբյեկտների շենքային ապահովվածության բարելավում</t>
  </si>
  <si>
    <t>1183-32002</t>
  </si>
  <si>
    <t xml:space="preserve"> Կրթական օբյեկտների շենքային ապահովվածության բարելավում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</si>
  <si>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</si>
  <si>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Միջոցառման անվանումը` </t>
  </si>
  <si>
    <t xml:space="preserve"> Կրթական օբյեկտների շենքային ապահովվածության բարելավում </t>
  </si>
  <si>
    <t xml:space="preserve"> Նկարագրությունը`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</si>
  <si>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</si>
  <si>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Միջոցառման տեսակը` </t>
  </si>
  <si>
    <t xml:space="preserve"> Ակտիվն օգտագործող կազմակերպությունների անվանումները </t>
  </si>
  <si>
    <t xml:space="preserve"> Հանրակրթական դպրոցներ </t>
  </si>
  <si>
    <t>ՀՀ Տավուշի մարզ</t>
  </si>
  <si>
    <t>գ. Կողբի Ջ.Կարախանյանի անվ. թիվ 1 միջնակարգ դպրոց</t>
  </si>
  <si>
    <t>գ. Սևքարի միջնակարգ դպրոց</t>
  </si>
  <si>
    <t>գ. Նորաշենի կրթահամալիր</t>
  </si>
  <si>
    <t xml:space="preserve"> Հանրակրթական կրթություն իրականացնող ուսումնական հաստատությունների նոր մարզադահլիճների կառուցում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</si>
  <si>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</si>
  <si>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</si>
  <si>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</si>
  <si>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</si>
  <si>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</si>
  <si>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Ցուցանիշների փոփոխությունը (ավելացումները նշված են դրական նշանով, իսկ նվազեցումները՝  փակագծերում)  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</si>
  <si>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</si>
  <si>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</si>
  <si>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 Հանրակրթական դպրոցներ </t>
  </si>
  <si>
    <t>ՀՀ Շիրակի մարզ</t>
  </si>
  <si>
    <t>«Հովունիի միջնակարգ դպրոց» ՊՈԱԿ</t>
  </si>
  <si>
    <t>«Բլագոդարնոյեի հիմնական դպրոց» ՊՈԱԿ</t>
  </si>
  <si>
    <t>ՀՀ Լոռու մարզ</t>
  </si>
  <si>
    <t>71241200-144</t>
  </si>
  <si>
    <t>50531140-140</t>
  </si>
  <si>
    <t>50531140-141</t>
  </si>
  <si>
    <t>71241200-145</t>
  </si>
  <si>
    <t>գ․ Սարատակի միջնակարգ դպրոց</t>
  </si>
  <si>
    <t>գ. Քեթիի կրթահամալիր</t>
  </si>
  <si>
    <t>գ. Հայրենյացի կրթահամալիր</t>
  </si>
  <si>
    <t>գ․ Ամասիայի միջնակարգ դպրոց</t>
  </si>
  <si>
    <t>գ. Բյուրակնի կրթահամալիր</t>
  </si>
  <si>
    <t>գ․ Ջրափիի միջնակարգ դպրոց</t>
  </si>
  <si>
    <t>գ. Բավրայի կրթահամալիր</t>
  </si>
  <si>
    <t>գ․ Շիրակավանի միջնակարգ դպրոց</t>
  </si>
  <si>
    <t>գ․ Երազգավորսի միջնակարգ դպրոց</t>
  </si>
  <si>
    <t>ք. Գյումրու Գ.Սարյանի անվան թիվ 24 հիմնական դպրոց</t>
  </si>
  <si>
    <t>գ․ Մայիսյանի միջնակարգ դպրոց</t>
  </si>
  <si>
    <t>գ․ Փոքր Մանթաշի միջնակարգ դպրոց</t>
  </si>
  <si>
    <t>գ․ Սառնաղբյուրի միջնակարգ դպրոց</t>
  </si>
  <si>
    <t>Հանրակրթական կրթություն իրականացնող ուսումնական հաստատությունների նոր մարզադահլիճների կառուցում</t>
  </si>
  <si>
    <t>գ. Ջաջուռի միջնակարգ դպրոց</t>
  </si>
  <si>
    <t>1183-32007</t>
  </si>
  <si>
    <t>գ. Կառնուտի միջնակարգ դպրոց</t>
  </si>
  <si>
    <t>գ. Մուսայելյանի միջնակարգ դպրոց</t>
  </si>
  <si>
    <t>գ. Ցողամարգի միջնակարգ դպրոց</t>
  </si>
  <si>
    <t>գ. Հարթագյուղի կրթահամալիր</t>
  </si>
  <si>
    <t>գ. Ճոճկանի միջնակարգ դպրոց</t>
  </si>
  <si>
    <t>գ. Արևածագի Կ․ Մելիքսեթյան անվան միջնակարգ դպրոց</t>
  </si>
  <si>
    <t>գ. Օձունի թիվ 2 միջնակարգ դպրոց</t>
  </si>
  <si>
    <t>գ. Ախթալայի թիվ 2 միջնակարգ դպրոց</t>
  </si>
  <si>
    <t>գ. Լորուտի կրթահամալիր</t>
  </si>
  <si>
    <t>ք. Տաշիրի միջնակարգ դպրոց (ք. Տաշիրի թիվ 1 հիմնական դպրոցի տեղակայման վայրում)</t>
  </si>
  <si>
    <t>ք. Սպիտակի թիվ 8 միջնակարգ դպրոց</t>
  </si>
  <si>
    <t>գ. Աքորու միջնակարգ դպրոց</t>
  </si>
  <si>
    <t>ք. Ալավերդու Մյասնիկյանի անվան թիվ 7 միջնակարգ դպրոց</t>
  </si>
  <si>
    <t>ք. Ալավերդիի կրթահամալիր (ք. Ալավերդու թիվ 4 հիմնական դպրոցի տեղակայման վայրում)</t>
  </si>
  <si>
    <t>ք. Թումանյանի կրթահամալիր (ք. Թումանյանի Խ.Աբովյանի անվան միջնակարգ դպրոցի տեղակայման վայրում)</t>
  </si>
  <si>
    <t>գ. Քարինջի կրթահամալիր</t>
  </si>
  <si>
    <t>ք. Վանաձորի Ստ.Շահումյանի անվան թիվ 6 հիմնական դպրոց</t>
  </si>
  <si>
    <t>գ. Բազումի կրթահամալիր</t>
  </si>
  <si>
    <t>գ. Միխայլովկայի կրթահամալիր</t>
  </si>
  <si>
    <t>գ. Լեջանի կրթահամալիր</t>
  </si>
  <si>
    <t>գ. Մեծավանի թիվ 2 միջնակարգ դպրոց</t>
  </si>
  <si>
    <t>գ. Կաթնառատի կրթահամալիր</t>
  </si>
  <si>
    <t>գ. Դսեղի Հ.Թումանյանի անվան միջնակարգ դպրոց</t>
  </si>
  <si>
    <t>գ. Գարգառի կրթահամալիր</t>
  </si>
  <si>
    <t>գ. Շիրակամուտի թիվ 1 միջնակարգ դպրոց</t>
  </si>
  <si>
    <t>գ. Ղուրսալու միջնակարգ դպրոց</t>
  </si>
  <si>
    <t>1183-32003</t>
  </si>
  <si>
    <t xml:space="preserve">  Փոքրաքանակ երեխաներով համալրված հանրակրթական դպրոցների և կրթահամալիրների մոդուլային շենքերի կառուցում</t>
  </si>
  <si>
    <t>71241200-13</t>
  </si>
  <si>
    <t>71241200-21</t>
  </si>
  <si>
    <t>ՄԱ</t>
  </si>
  <si>
    <t>50531140-13</t>
  </si>
  <si>
    <t>50531140-21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</si>
  <si>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</si>
  <si>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>Ցուցանիշների փոփոխությունը (ավելացումները նշված են դրական նշանով, իսկ նվազեցումները՝  փակագծերում)</t>
  </si>
  <si>
    <t xml:space="preserve">ՀԱՅԱՍՏԱՆԻ ՀԱՆՐԱՊԵՏՈՒԹՅԱՆ ԿԱՌԱՎԱՐՈՒԹՅԱՆ 2022 ԹՎԱԿԱՆԻ ԴԵԿՏԵՄԲԵՐԻ 29-Ի N 2111-Ն N 10 ՀԱՎԵԼՎԱԾՈՒՄ ԿԱՏԱՐՎՈՂ ՓՈՓՈԽՈՒԹՅՈՒՆՆԵՐԸ ԵՎ ԼՐԱՑՈՒՄՆԵՐԸ
</t>
  </si>
  <si>
    <t>գ. Սարալանջի միջնակարգ դպրոց</t>
  </si>
</sst>
</file>

<file path=xl/styles.xml><?xml version="1.0" encoding="utf-8"?>
<styleSheet xmlns="http://schemas.openxmlformats.org/spreadsheetml/2006/main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7" fillId="0" borderId="14" applyNumberFormat="0" applyFill="0" applyAlignment="0" applyProtection="0"/>
    <xf numFmtId="0" fontId="28" fillId="8" borderId="15" applyNumberFormat="0" applyAlignment="0" applyProtection="0"/>
    <xf numFmtId="0" fontId="29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6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9" applyNumberFormat="0" applyFill="0" applyAlignment="0" applyProtection="0"/>
    <xf numFmtId="0" fontId="34" fillId="25" borderId="0" applyNumberFormat="0" applyBorder="0" applyAlignment="0" applyProtection="0"/>
    <xf numFmtId="0" fontId="42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2" applyNumberFormat="0" applyAlignment="0" applyProtection="0"/>
    <xf numFmtId="0" fontId="39" fillId="3" borderId="0" applyNumberFormat="0" applyBorder="0" applyAlignment="0" applyProtection="0"/>
    <xf numFmtId="0" fontId="46" fillId="7" borderId="13" applyNumberFormat="0" applyAlignment="0" applyProtection="0"/>
    <xf numFmtId="0" fontId="43" fillId="6" borderId="12" applyNumberFormat="0" applyAlignment="0" applyProtection="0"/>
    <xf numFmtId="0" fontId="41" fillId="0" borderId="10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7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8" applyNumberFormat="0" applyAlignment="0" applyProtection="0"/>
    <xf numFmtId="0" fontId="56" fillId="53" borderId="19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8" applyNumberFormat="0" applyAlignment="0" applyProtection="0"/>
    <xf numFmtId="0" fontId="63" fillId="0" borderId="23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6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1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2">
      <protection locked="0"/>
    </xf>
    <xf numFmtId="173" fontId="82" fillId="56" borderId="32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43" fontId="90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296">
    <xf numFmtId="0" fontId="0" fillId="0" borderId="0" xfId="0"/>
    <xf numFmtId="0" fontId="73" fillId="2" borderId="0" xfId="0" applyFont="1" applyFill="1"/>
    <xf numFmtId="169" fontId="16" fillId="2" borderId="27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5" fontId="16" fillId="2" borderId="27" xfId="0" applyNumberFormat="1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166" fontId="72" fillId="2" borderId="27" xfId="7" applyNumberFormat="1" applyFont="1" applyFill="1" applyBorder="1" applyAlignment="1">
      <alignment horizontal="center" vertical="center" wrapText="1"/>
    </xf>
    <xf numFmtId="169" fontId="72" fillId="2" borderId="27" xfId="7" applyNumberFormat="1" applyFont="1" applyFill="1" applyBorder="1" applyAlignment="1">
      <alignment horizontal="center" vertical="center" wrapText="1"/>
    </xf>
    <xf numFmtId="166" fontId="85" fillId="2" borderId="27" xfId="7" applyNumberFormat="1" applyFont="1" applyFill="1" applyBorder="1" applyAlignment="1">
      <alignment horizontal="center" vertical="center" wrapText="1"/>
    </xf>
    <xf numFmtId="166" fontId="72" fillId="2" borderId="27" xfId="7" applyNumberFormat="1" applyFont="1" applyFill="1" applyBorder="1" applyAlignment="1">
      <alignment vertical="center" wrapText="1"/>
    </xf>
    <xf numFmtId="166" fontId="72" fillId="2" borderId="27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6" fontId="85" fillId="2" borderId="27" xfId="7" applyNumberFormat="1" applyFont="1" applyFill="1" applyBorder="1" applyAlignment="1">
      <alignment horizontal="right" vertical="center" wrapText="1"/>
    </xf>
    <xf numFmtId="169" fontId="16" fillId="2" borderId="27" xfId="7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7" xfId="7" applyNumberFormat="1" applyFont="1" applyFill="1" applyBorder="1" applyAlignment="1">
      <alignment horizontal="center" vertical="center" wrapText="1"/>
    </xf>
    <xf numFmtId="169" fontId="16" fillId="2" borderId="27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7" xfId="0" applyFont="1" applyFill="1" applyBorder="1" applyAlignment="1">
      <alignment horizontal="center" vertical="top" wrapText="1"/>
    </xf>
    <xf numFmtId="0" fontId="72" fillId="2" borderId="27" xfId="0" applyFont="1" applyFill="1" applyBorder="1" applyAlignment="1"/>
    <xf numFmtId="0" fontId="73" fillId="2" borderId="0" xfId="0" applyFont="1" applyFill="1" applyBorder="1"/>
    <xf numFmtId="0" fontId="72" fillId="2" borderId="37" xfId="0" applyFont="1" applyFill="1" applyBorder="1" applyAlignment="1">
      <alignment vertical="top" wrapText="1"/>
    </xf>
    <xf numFmtId="0" fontId="72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left" vertical="center" wrapText="1"/>
    </xf>
    <xf numFmtId="0" fontId="85" fillId="2" borderId="37" xfId="165" applyFont="1" applyFill="1" applyBorder="1" applyAlignment="1">
      <alignment horizontal="left" vertical="top" wrapText="1"/>
    </xf>
    <xf numFmtId="165" fontId="72" fillId="2" borderId="37" xfId="6" applyNumberFormat="1" applyFont="1" applyFill="1" applyBorder="1" applyAlignment="1">
      <alignment horizontal="center" vertical="center"/>
    </xf>
    <xf numFmtId="0" fontId="85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/>
    <xf numFmtId="0" fontId="16" fillId="2" borderId="38" xfId="0" applyFont="1" applyFill="1" applyBorder="1" applyAlignment="1"/>
    <xf numFmtId="0" fontId="16" fillId="2" borderId="37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horizontal="left" vertical="top" wrapText="1"/>
    </xf>
    <xf numFmtId="0" fontId="87" fillId="2" borderId="37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171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center" vertical="center" wrapText="1"/>
    </xf>
    <xf numFmtId="0" fontId="72" fillId="2" borderId="38" xfId="1737" applyFont="1" applyFill="1" applyBorder="1" applyAlignment="1">
      <alignment vertical="center"/>
    </xf>
    <xf numFmtId="0" fontId="72" fillId="2" borderId="39" xfId="1737" applyFont="1" applyFill="1" applyBorder="1" applyAlignment="1">
      <alignment vertical="center"/>
    </xf>
    <xf numFmtId="0" fontId="72" fillId="2" borderId="39" xfId="1737" applyFont="1" applyFill="1" applyBorder="1" applyAlignment="1">
      <alignment horizontal="center" vertical="center"/>
    </xf>
    <xf numFmtId="0" fontId="72" fillId="2" borderId="0" xfId="299" applyFont="1" applyFill="1"/>
    <xf numFmtId="0" fontId="72" fillId="2" borderId="37" xfId="299" applyFont="1" applyFill="1" applyBorder="1" applyAlignment="1">
      <alignment horizontal="center" vertical="center" wrapText="1"/>
    </xf>
    <xf numFmtId="171" fontId="72" fillId="2" borderId="37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7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7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169" fontId="72" fillId="2" borderId="0" xfId="96" applyNumberFormat="1" applyFont="1" applyFill="1" applyAlignment="1">
      <alignment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168" fontId="16" fillId="2" borderId="37" xfId="96" applyNumberFormat="1" applyFont="1" applyFill="1" applyBorder="1" applyAlignment="1">
      <alignment horizontal="center" vertical="center" wrapText="1"/>
    </xf>
    <xf numFmtId="0" fontId="16" fillId="2" borderId="37" xfId="96" applyNumberFormat="1" applyFont="1" applyFill="1" applyBorder="1" applyAlignment="1">
      <alignment horizontal="center" vertical="center" wrapText="1"/>
    </xf>
    <xf numFmtId="165" fontId="16" fillId="2" borderId="37" xfId="6" applyNumberFormat="1" applyFont="1" applyFill="1" applyBorder="1" applyAlignment="1">
      <alignment horizontal="center" vertical="center"/>
    </xf>
    <xf numFmtId="169" fontId="16" fillId="2" borderId="37" xfId="96" applyNumberFormat="1" applyFont="1" applyFill="1" applyBorder="1" applyAlignment="1">
      <alignment horizontal="center" vertical="center" wrapText="1"/>
    </xf>
    <xf numFmtId="0" fontId="72" fillId="2" borderId="37" xfId="96" applyFont="1" applyFill="1" applyBorder="1" applyAlignment="1">
      <alignment horizontal="center" vertical="center" wrapText="1"/>
    </xf>
    <xf numFmtId="0" fontId="91" fillId="2" borderId="37" xfId="96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vertical="center" wrapText="1"/>
    </xf>
    <xf numFmtId="0" fontId="73" fillId="2" borderId="37" xfId="299" applyFont="1" applyFill="1" applyBorder="1" applyAlignment="1">
      <alignment horizontal="center"/>
    </xf>
    <xf numFmtId="166" fontId="92" fillId="2" borderId="37" xfId="223" applyNumberFormat="1" applyFont="1" applyFill="1" applyBorder="1"/>
    <xf numFmtId="166" fontId="85" fillId="2" borderId="37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91" fillId="2" borderId="37" xfId="253" applyFont="1" applyFill="1" applyBorder="1" applyAlignment="1">
      <alignment horizontal="center" vertical="center" wrapText="1"/>
    </xf>
    <xf numFmtId="168" fontId="95" fillId="2" borderId="37" xfId="96" applyNumberFormat="1" applyFont="1" applyFill="1" applyBorder="1" applyAlignment="1">
      <alignment horizontal="center" vertical="center" wrapText="1"/>
    </xf>
    <xf numFmtId="0" fontId="85" fillId="2" borderId="37" xfId="253" applyFont="1" applyFill="1" applyBorder="1" applyAlignment="1">
      <alignment horizontal="center" vertical="center" wrapText="1"/>
    </xf>
    <xf numFmtId="0" fontId="16" fillId="2" borderId="28" xfId="96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vertical="center" wrapText="1"/>
    </xf>
    <xf numFmtId="0" fontId="92" fillId="2" borderId="40" xfId="96" applyFont="1" applyFill="1" applyBorder="1" applyAlignment="1">
      <alignment horizontal="center" vertical="center" wrapText="1"/>
    </xf>
    <xf numFmtId="165" fontId="92" fillId="2" borderId="37" xfId="6" applyNumberFormat="1" applyFont="1" applyFill="1" applyBorder="1" applyAlignment="1">
      <alignment horizontal="center" vertical="center"/>
    </xf>
    <xf numFmtId="0" fontId="73" fillId="2" borderId="37" xfId="0" applyFont="1" applyFill="1" applyBorder="1" applyAlignment="1">
      <alignment horizontal="center"/>
    </xf>
    <xf numFmtId="166" fontId="93" fillId="2" borderId="0" xfId="0" applyNumberFormat="1" applyFont="1" applyFill="1"/>
    <xf numFmtId="0" fontId="93" fillId="2" borderId="0" xfId="0" applyFont="1" applyFill="1"/>
    <xf numFmtId="0" fontId="85" fillId="2" borderId="40" xfId="0" applyFont="1" applyFill="1" applyBorder="1" applyAlignment="1">
      <alignment vertical="center" wrapText="1"/>
    </xf>
    <xf numFmtId="0" fontId="94" fillId="2" borderId="0" xfId="0" applyFont="1" applyFill="1"/>
    <xf numFmtId="0" fontId="73" fillId="2" borderId="37" xfId="253" applyFont="1" applyFill="1" applyBorder="1"/>
    <xf numFmtId="0" fontId="92" fillId="2" borderId="37" xfId="96" applyFont="1" applyFill="1" applyBorder="1" applyAlignment="1">
      <alignment horizontal="left" vertical="center" wrapText="1"/>
    </xf>
    <xf numFmtId="43" fontId="13" fillId="2" borderId="37" xfId="253" applyNumberFormat="1" applyFont="1" applyFill="1" applyBorder="1"/>
    <xf numFmtId="0" fontId="72" fillId="2" borderId="27" xfId="0" applyFont="1" applyFill="1" applyBorder="1" applyAlignment="1">
      <alignment horizontal="center" vertical="center" wrapText="1"/>
    </xf>
    <xf numFmtId="0" fontId="13" fillId="2" borderId="37" xfId="165" applyFont="1" applyFill="1" applyBorder="1" applyAlignment="1">
      <alignment horizontal="center" vertical="center" wrapText="1"/>
    </xf>
    <xf numFmtId="0" fontId="72" fillId="2" borderId="28" xfId="0" applyFont="1" applyFill="1" applyBorder="1" applyAlignment="1"/>
    <xf numFmtId="49" fontId="16" fillId="2" borderId="37" xfId="96" applyNumberFormat="1" applyFont="1" applyFill="1" applyBorder="1" applyAlignment="1">
      <alignment vertical="center" textRotation="90" wrapText="1"/>
    </xf>
    <xf numFmtId="0" fontId="72" fillId="57" borderId="37" xfId="0" applyFont="1" applyFill="1" applyBorder="1" applyAlignment="1">
      <alignment wrapText="1"/>
    </xf>
    <xf numFmtId="169" fontId="72" fillId="57" borderId="40" xfId="0" applyNumberFormat="1" applyFont="1" applyFill="1" applyBorder="1" applyAlignment="1">
      <alignment horizontal="right" vertical="center" wrapText="1"/>
    </xf>
    <xf numFmtId="166" fontId="16" fillId="58" borderId="37" xfId="7" applyNumberFormat="1" applyFont="1" applyFill="1" applyBorder="1" applyAlignment="1">
      <alignment vertical="top" wrapText="1"/>
    </xf>
    <xf numFmtId="0" fontId="16" fillId="2" borderId="37" xfId="96" applyFont="1" applyFill="1" applyBorder="1" applyAlignment="1">
      <alignment horizontal="left" vertical="center" wrapText="1"/>
    </xf>
    <xf numFmtId="0" fontId="16" fillId="0" borderId="37" xfId="96" applyFont="1" applyBorder="1" applyAlignment="1">
      <alignment horizontal="left" vertical="center" wrapText="1"/>
    </xf>
    <xf numFmtId="0" fontId="85" fillId="2" borderId="29" xfId="0" applyFont="1" applyFill="1" applyBorder="1" applyAlignment="1">
      <alignment vertical="center" wrapText="1"/>
    </xf>
    <xf numFmtId="169" fontId="72" fillId="2" borderId="37" xfId="299" applyNumberFormat="1" applyFont="1" applyFill="1" applyBorder="1" applyAlignment="1">
      <alignment horizontal="right" vertical="center" wrapText="1"/>
    </xf>
    <xf numFmtId="169" fontId="72" fillId="2" borderId="40" xfId="1737" applyNumberFormat="1" applyFont="1" applyFill="1" applyBorder="1" applyAlignment="1">
      <alignment vertical="center"/>
    </xf>
    <xf numFmtId="49" fontId="72" fillId="2" borderId="37" xfId="0" applyNumberFormat="1" applyFont="1" applyFill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/>
    </xf>
    <xf numFmtId="0" fontId="16" fillId="2" borderId="40" xfId="0" applyFont="1" applyFill="1" applyBorder="1" applyAlignment="1">
      <alignment horizontal="center" vertical="center" wrapText="1"/>
    </xf>
    <xf numFmtId="0" fontId="85" fillId="0" borderId="37" xfId="0" applyFont="1" applyBorder="1" applyAlignment="1">
      <alignment horizontal="left" vertical="top" wrapText="1"/>
    </xf>
    <xf numFmtId="0" fontId="16" fillId="0" borderId="37" xfId="8" applyFont="1" applyBorder="1" applyAlignment="1">
      <alignment horizontal="left" vertical="center" wrapText="1"/>
    </xf>
    <xf numFmtId="0" fontId="72" fillId="0" borderId="37" xfId="8" applyFont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28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7" xfId="0" applyFont="1" applyFill="1" applyBorder="1" applyAlignment="1">
      <alignment horizontal="center" vertical="top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/>
    </xf>
    <xf numFmtId="0" fontId="16" fillId="2" borderId="40" xfId="0" applyFont="1" applyFill="1" applyBorder="1" applyAlignment="1">
      <alignment horizontal="center" vertical="center" wrapText="1"/>
    </xf>
    <xf numFmtId="0" fontId="72" fillId="2" borderId="37" xfId="299" applyFont="1" applyFill="1" applyBorder="1" applyAlignment="1">
      <alignment vertical="top"/>
    </xf>
    <xf numFmtId="169" fontId="72" fillId="2" borderId="37" xfId="7" applyNumberFormat="1" applyFont="1" applyFill="1" applyBorder="1" applyAlignment="1">
      <alignment horizontal="right" vertical="top" wrapText="1"/>
    </xf>
    <xf numFmtId="0" fontId="85" fillId="2" borderId="37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/>
    </xf>
    <xf numFmtId="0" fontId="84" fillId="2" borderId="0" xfId="0" applyFont="1" applyFill="1"/>
    <xf numFmtId="0" fontId="16" fillId="2" borderId="29" xfId="0" applyFont="1" applyFill="1" applyBorder="1" applyAlignment="1">
      <alignment vertical="center" wrapText="1"/>
    </xf>
    <xf numFmtId="166" fontId="16" fillId="2" borderId="37" xfId="223" applyNumberFormat="1" applyFont="1" applyFill="1" applyBorder="1" applyAlignment="1">
      <alignment vertical="center"/>
    </xf>
    <xf numFmtId="0" fontId="72" fillId="2" borderId="45" xfId="0" applyFont="1" applyFill="1" applyBorder="1" applyAlignment="1">
      <alignment vertical="top" wrapText="1"/>
    </xf>
    <xf numFmtId="0" fontId="72" fillId="2" borderId="42" xfId="0" applyFont="1" applyFill="1" applyBorder="1" applyAlignment="1">
      <alignment vertical="top" wrapText="1"/>
    </xf>
    <xf numFmtId="0" fontId="72" fillId="2" borderId="0" xfId="1660" applyFont="1" applyFill="1" applyAlignment="1">
      <alignment vertical="top"/>
    </xf>
    <xf numFmtId="0" fontId="72" fillId="2" borderId="0" xfId="299" applyFont="1" applyFill="1" applyAlignment="1">
      <alignment vertical="top"/>
    </xf>
    <xf numFmtId="0" fontId="72" fillId="2" borderId="0" xfId="1660" applyFont="1" applyFill="1"/>
    <xf numFmtId="0" fontId="72" fillId="2" borderId="0" xfId="2028" applyFont="1" applyFill="1"/>
    <xf numFmtId="174" fontId="72" fillId="2" borderId="0" xfId="299" applyNumberFormat="1" applyFont="1" applyFill="1"/>
    <xf numFmtId="43" fontId="72" fillId="2" borderId="0" xfId="299" applyNumberFormat="1" applyFont="1" applyFill="1"/>
    <xf numFmtId="176" fontId="72" fillId="2" borderId="37" xfId="2029" applyNumberFormat="1" applyFont="1" applyFill="1" applyBorder="1"/>
    <xf numFmtId="166" fontId="72" fillId="2" borderId="37" xfId="0" applyNumberFormat="1" applyFont="1" applyFill="1" applyBorder="1"/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37" xfId="1736" applyFont="1" applyFill="1" applyBorder="1" applyAlignment="1">
      <alignment horizontal="center" vertical="center"/>
    </xf>
    <xf numFmtId="0" fontId="72" fillId="2" borderId="37" xfId="1735" applyFont="1" applyFill="1" applyBorder="1" applyAlignment="1">
      <alignment horizontal="center"/>
    </xf>
    <xf numFmtId="0" fontId="72" fillId="2" borderId="0" xfId="299" applyFont="1" applyFill="1" applyAlignment="1">
      <alignment vertical="center"/>
    </xf>
    <xf numFmtId="0" fontId="72" fillId="2" borderId="0" xfId="299" applyFont="1" applyFill="1" applyAlignment="1">
      <alignment horizontal="center" vertical="center"/>
    </xf>
    <xf numFmtId="0" fontId="72" fillId="2" borderId="37" xfId="0" applyFont="1" applyFill="1" applyBorder="1" applyAlignment="1">
      <alignment horizontal="center" vertical="top" wrapText="1"/>
    </xf>
    <xf numFmtId="0" fontId="72" fillId="2" borderId="37" xfId="0" applyFont="1" applyFill="1" applyBorder="1" applyAlignment="1"/>
    <xf numFmtId="43" fontId="72" fillId="2" borderId="37" xfId="7" applyFont="1" applyFill="1" applyBorder="1" applyAlignment="1">
      <alignment vertical="center"/>
    </xf>
    <xf numFmtId="0" fontId="72" fillId="2" borderId="0" xfId="253" applyFont="1" applyFill="1"/>
    <xf numFmtId="43" fontId="16" fillId="2" borderId="37" xfId="253" applyNumberFormat="1" applyFont="1" applyFill="1" applyBorder="1"/>
    <xf numFmtId="0" fontId="72" fillId="2" borderId="2" xfId="0" applyFont="1" applyFill="1" applyBorder="1" applyAlignment="1">
      <alignment horizontal="center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0" fontId="72" fillId="2" borderId="2" xfId="0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3" fontId="13" fillId="2" borderId="37" xfId="7" applyFont="1" applyFill="1" applyBorder="1"/>
    <xf numFmtId="0" fontId="72" fillId="2" borderId="0" xfId="0" applyFont="1" applyFill="1" applyAlignment="1"/>
    <xf numFmtId="0" fontId="16" fillId="2" borderId="37" xfId="0" applyFont="1" applyFill="1" applyBorder="1" applyAlignment="1">
      <alignment horizontal="left" vertical="center" wrapText="1"/>
    </xf>
    <xf numFmtId="0" fontId="85" fillId="2" borderId="37" xfId="165" applyFont="1" applyFill="1" applyBorder="1">
      <alignment horizontal="left" vertical="top" wrapText="1"/>
    </xf>
    <xf numFmtId="0" fontId="72" fillId="2" borderId="37" xfId="165" applyFont="1" applyFill="1" applyBorder="1" applyAlignment="1">
      <alignment horizontal="left" vertical="top" wrapText="1"/>
    </xf>
    <xf numFmtId="169" fontId="16" fillId="2" borderId="37" xfId="7" applyNumberFormat="1" applyFont="1" applyFill="1" applyBorder="1" applyAlignment="1">
      <alignment horizontal="right" vertical="center" wrapText="1"/>
    </xf>
    <xf numFmtId="0" fontId="72" fillId="2" borderId="37" xfId="0" applyFont="1" applyFill="1" applyBorder="1" applyAlignment="1">
      <alignment vertical="center" wrapText="1"/>
    </xf>
    <xf numFmtId="0" fontId="72" fillId="2" borderId="37" xfId="0" applyFont="1" applyFill="1" applyBorder="1" applyAlignment="1">
      <alignment horizontal="left" vertical="center"/>
    </xf>
    <xf numFmtId="165" fontId="72" fillId="2" borderId="37" xfId="6" applyNumberFormat="1" applyFont="1" applyFill="1" applyBorder="1" applyAlignment="1">
      <alignment horizontal="right" vertical="center"/>
    </xf>
    <xf numFmtId="0" fontId="16" fillId="2" borderId="37" xfId="0" applyFont="1" applyFill="1" applyBorder="1" applyAlignment="1">
      <alignment horizontal="center" vertical="center" wrapText="1"/>
    </xf>
    <xf numFmtId="0" fontId="72" fillId="2" borderId="2" xfId="299" applyFont="1" applyFill="1" applyBorder="1" applyAlignment="1">
      <alignment horizontal="center"/>
    </xf>
    <xf numFmtId="0" fontId="72" fillId="2" borderId="37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7" xfId="1735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16" fillId="2" borderId="0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72" fillId="2" borderId="38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wrapText="1"/>
    </xf>
    <xf numFmtId="0" fontId="16" fillId="2" borderId="28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49" fontId="16" fillId="2" borderId="43" xfId="0" applyNumberFormat="1" applyFont="1" applyFill="1" applyBorder="1" applyAlignment="1">
      <alignment horizontal="center" vertical="top" wrapText="1"/>
    </xf>
    <xf numFmtId="49" fontId="16" fillId="2" borderId="45" xfId="0" applyNumberFormat="1" applyFont="1" applyFill="1" applyBorder="1" applyAlignment="1">
      <alignment horizontal="center" vertical="top" wrapText="1"/>
    </xf>
    <xf numFmtId="49" fontId="16" fillId="2" borderId="42" xfId="0" applyNumberFormat="1" applyFont="1" applyFill="1" applyBorder="1" applyAlignment="1">
      <alignment horizontal="center" vertical="top" wrapText="1"/>
    </xf>
    <xf numFmtId="49" fontId="16" fillId="2" borderId="37" xfId="0" applyNumberFormat="1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wrapText="1"/>
    </xf>
    <xf numFmtId="0" fontId="16" fillId="2" borderId="40" xfId="0" applyFont="1" applyFill="1" applyBorder="1" applyAlignment="1">
      <alignment horizontal="left" vertical="top" wrapText="1"/>
    </xf>
    <xf numFmtId="0" fontId="16" fillId="2" borderId="37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2" borderId="29" xfId="0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16" fillId="2" borderId="2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horizontal="center" vertical="center" wrapText="1"/>
    </xf>
    <xf numFmtId="168" fontId="72" fillId="2" borderId="39" xfId="96" applyNumberFormat="1" applyFont="1" applyFill="1" applyBorder="1" applyAlignment="1">
      <alignment horizontal="center" vertical="center" wrapText="1"/>
    </xf>
    <xf numFmtId="168" fontId="72" fillId="2" borderId="40" xfId="96" applyNumberFormat="1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37" xfId="0" applyFont="1" applyFill="1" applyBorder="1" applyAlignment="1">
      <alignment horizontal="center"/>
    </xf>
    <xf numFmtId="0" fontId="72" fillId="2" borderId="28" xfId="299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1660" applyFont="1" applyFill="1" applyBorder="1" applyAlignment="1">
      <alignment vertical="center" wrapText="1"/>
    </xf>
    <xf numFmtId="0" fontId="72" fillId="2" borderId="41" xfId="2028" applyFont="1" applyFill="1" applyBorder="1" applyAlignment="1">
      <alignment horizontal="right"/>
    </xf>
    <xf numFmtId="49" fontId="16" fillId="2" borderId="38" xfId="96" applyNumberFormat="1" applyFont="1" applyFill="1" applyBorder="1" applyAlignment="1">
      <alignment horizontal="center" vertical="center" wrapText="1"/>
    </xf>
    <xf numFmtId="49" fontId="16" fillId="2" borderId="40" xfId="96" applyNumberFormat="1" applyFont="1" applyFill="1" applyBorder="1" applyAlignment="1">
      <alignment horizontal="center" vertical="center" wrapText="1"/>
    </xf>
    <xf numFmtId="49" fontId="16" fillId="2" borderId="28" xfId="96" applyNumberFormat="1" applyFont="1" applyFill="1" applyBorder="1" applyAlignment="1">
      <alignment horizontal="center" vertical="center" textRotation="90" wrapText="1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0" fontId="16" fillId="2" borderId="0" xfId="299" applyFont="1" applyFill="1" applyAlignment="1">
      <alignment horizontal="center" vertical="center" wrapText="1"/>
    </xf>
    <xf numFmtId="0" fontId="16" fillId="2" borderId="38" xfId="0" applyFont="1" applyFill="1" applyBorder="1" applyAlignment="1">
      <alignment horizontal="left" vertical="center" wrapText="1"/>
    </xf>
    <xf numFmtId="0" fontId="84" fillId="2" borderId="40" xfId="0" applyFont="1" applyFill="1" applyBorder="1" applyAlignment="1">
      <alignment vertical="center" wrapText="1"/>
    </xf>
    <xf numFmtId="0" fontId="72" fillId="2" borderId="40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40" xfId="0" applyFont="1" applyFill="1" applyBorder="1" applyAlignment="1">
      <alignment horizontal="center" vertical="top" wrapText="1"/>
    </xf>
    <xf numFmtId="0" fontId="85" fillId="2" borderId="38" xfId="0" applyFont="1" applyFill="1" applyBorder="1" applyAlignment="1">
      <alignment horizontal="left" vertical="top" wrapText="1"/>
    </xf>
    <xf numFmtId="0" fontId="86" fillId="2" borderId="4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2" borderId="30" xfId="0" applyFont="1" applyFill="1" applyBorder="1" applyAlignment="1">
      <alignment horizontal="center" vertical="top" wrapText="1"/>
    </xf>
    <xf numFmtId="0" fontId="72" fillId="2" borderId="29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top" wrapText="1"/>
    </xf>
    <xf numFmtId="0" fontId="89" fillId="2" borderId="0" xfId="0" applyFont="1" applyFill="1" applyBorder="1" applyAlignment="1">
      <alignment horizontal="right" vertical="top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7" xfId="1735" applyFont="1" applyFill="1" applyBorder="1" applyAlignment="1">
      <alignment horizontal="center" vertical="center" wrapText="1"/>
    </xf>
    <xf numFmtId="0" fontId="72" fillId="2" borderId="37" xfId="8" applyFont="1" applyFill="1" applyBorder="1" applyAlignment="1">
      <alignment horizontal="center" vertical="center" wrapText="1"/>
    </xf>
    <xf numFmtId="0" fontId="16" fillId="58" borderId="37" xfId="0" applyFont="1" applyFill="1" applyBorder="1" applyAlignment="1">
      <alignment vertical="top" wrapText="1"/>
    </xf>
    <xf numFmtId="0" fontId="72" fillId="2" borderId="38" xfId="299" applyFont="1" applyFill="1" applyBorder="1" applyAlignment="1">
      <alignment horizontal="left" vertical="top" wrapText="1"/>
    </xf>
    <xf numFmtId="0" fontId="72" fillId="2" borderId="39" xfId="299" applyFont="1" applyFill="1" applyBorder="1" applyAlignment="1">
      <alignment horizontal="left" vertical="top" wrapText="1"/>
    </xf>
    <xf numFmtId="0" fontId="72" fillId="2" borderId="40" xfId="299" applyFont="1" applyFill="1" applyBorder="1" applyAlignment="1">
      <alignment horizontal="left" vertical="top" wrapText="1"/>
    </xf>
    <xf numFmtId="0" fontId="72" fillId="2" borderId="38" xfId="299" applyFont="1" applyFill="1" applyBorder="1" applyAlignment="1">
      <alignment horizontal="center" vertical="top" wrapText="1"/>
    </xf>
    <xf numFmtId="0" fontId="72" fillId="2" borderId="39" xfId="299" applyFont="1" applyFill="1" applyBorder="1" applyAlignment="1">
      <alignment horizontal="center" vertical="top" wrapText="1"/>
    </xf>
    <xf numFmtId="0" fontId="72" fillId="2" borderId="40" xfId="299" applyFont="1" applyFill="1" applyBorder="1" applyAlignment="1">
      <alignment horizontal="center" vertical="top" wrapText="1"/>
    </xf>
    <xf numFmtId="0" fontId="72" fillId="57" borderId="38" xfId="0" applyFont="1" applyFill="1" applyBorder="1" applyAlignment="1">
      <alignment horizontal="left" vertical="center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2" borderId="38" xfId="1735" applyFont="1" applyFill="1" applyBorder="1" applyAlignment="1">
      <alignment horizontal="center" wrapText="1"/>
    </xf>
    <xf numFmtId="0" fontId="72" fillId="2" borderId="39" xfId="1735" applyFont="1" applyFill="1" applyBorder="1" applyAlignment="1">
      <alignment horizontal="center" wrapText="1"/>
    </xf>
    <xf numFmtId="0" fontId="72" fillId="2" borderId="40" xfId="1735" applyFont="1" applyFill="1" applyBorder="1" applyAlignment="1">
      <alignment horizontal="center" wrapText="1"/>
    </xf>
    <xf numFmtId="0" fontId="72" fillId="2" borderId="38" xfId="299" applyFont="1" applyFill="1" applyBorder="1" applyAlignment="1">
      <alignment horizontal="left" vertical="center" wrapText="1"/>
    </xf>
    <xf numFmtId="0" fontId="72" fillId="2" borderId="44" xfId="299" applyFont="1" applyFill="1" applyBorder="1" applyAlignment="1">
      <alignment horizontal="left" vertical="center" wrapText="1"/>
    </xf>
    <xf numFmtId="0" fontId="72" fillId="2" borderId="29" xfId="299" applyFont="1" applyFill="1" applyBorder="1" applyAlignment="1">
      <alignment horizontal="left" vertical="center" wrapText="1"/>
    </xf>
    <xf numFmtId="0" fontId="72" fillId="2" borderId="3" xfId="0" applyFont="1" applyFill="1" applyBorder="1" applyAlignment="1">
      <alignment horizontal="center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168" fontId="96" fillId="2" borderId="38" xfId="96" applyNumberFormat="1" applyFont="1" applyFill="1" applyBorder="1" applyAlignment="1">
      <alignment horizontal="center" vertical="center" wrapText="1"/>
    </xf>
    <xf numFmtId="168" fontId="96" fillId="2" borderId="40" xfId="96" applyNumberFormat="1" applyFont="1" applyFill="1" applyBorder="1" applyAlignment="1">
      <alignment horizontal="center" vertical="center" wrapText="1"/>
    </xf>
    <xf numFmtId="171" fontId="85" fillId="2" borderId="1" xfId="6" applyNumberFormat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vertical="top" wrapText="1"/>
    </xf>
    <xf numFmtId="0" fontId="13" fillId="2" borderId="28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left"/>
    </xf>
    <xf numFmtId="0" fontId="16" fillId="2" borderId="37" xfId="0" applyFont="1" applyFill="1" applyBorder="1" applyAlignment="1"/>
    <xf numFmtId="0" fontId="72" fillId="2" borderId="40" xfId="299" applyFont="1" applyFill="1" applyBorder="1" applyAlignment="1">
      <alignment horizontal="left" vertical="center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zoomScale="76" zoomScaleNormal="76" zoomScaleSheetLayoutView="100" workbookViewId="0">
      <selection activeCell="F8" sqref="F8"/>
    </sheetView>
  </sheetViews>
  <sheetFormatPr defaultColWidth="9.09765625" defaultRowHeight="18"/>
  <cols>
    <col min="1" max="1" width="9.69921875" style="3" customWidth="1"/>
    <col min="2" max="2" width="24.69921875" style="3" customWidth="1"/>
    <col min="3" max="3" width="64.3984375" style="3" customWidth="1"/>
    <col min="4" max="5" width="26.19921875" style="3" customWidth="1"/>
    <col min="6" max="6" width="15.8984375" style="3" customWidth="1"/>
    <col min="7" max="7" width="15.69921875" style="3" customWidth="1"/>
    <col min="8" max="8" width="13.8984375" style="3" customWidth="1"/>
    <col min="9" max="10" width="12.19921875" style="3" customWidth="1"/>
    <col min="11" max="16384" width="9.09765625" style="3"/>
  </cols>
  <sheetData>
    <row r="1" spans="1:6" ht="37.5" customHeight="1">
      <c r="D1" s="193" t="s">
        <v>39</v>
      </c>
      <c r="E1" s="193"/>
    </row>
    <row r="2" spans="1:6" ht="17.45" customHeight="1">
      <c r="D2" s="176" t="s">
        <v>78</v>
      </c>
      <c r="E2" s="176"/>
    </row>
    <row r="3" spans="1:6" ht="17.45" customHeight="1">
      <c r="D3" s="199" t="s">
        <v>8</v>
      </c>
      <c r="E3" s="199"/>
    </row>
    <row r="6" spans="1:6" ht="75.95" customHeight="1">
      <c r="A6" s="194" t="s">
        <v>96</v>
      </c>
      <c r="B6" s="194"/>
      <c r="C6" s="194"/>
      <c r="D6" s="194"/>
      <c r="E6" s="194"/>
    </row>
    <row r="9" spans="1:6">
      <c r="E9" s="49" t="s">
        <v>21</v>
      </c>
    </row>
    <row r="10" spans="1:6" s="19" customFormat="1" ht="65.45" customHeight="1">
      <c r="A10" s="195" t="s">
        <v>11</v>
      </c>
      <c r="B10" s="196"/>
      <c r="C10" s="197" t="s">
        <v>12</v>
      </c>
      <c r="D10" s="200" t="s">
        <v>48</v>
      </c>
      <c r="E10" s="245"/>
    </row>
    <row r="11" spans="1:6" s="19" customFormat="1" ht="44.45" customHeight="1">
      <c r="A11" s="60" t="s">
        <v>35</v>
      </c>
      <c r="B11" s="61" t="s">
        <v>16</v>
      </c>
      <c r="C11" s="198"/>
      <c r="D11" s="108" t="s">
        <v>13</v>
      </c>
      <c r="E11" s="108" t="s">
        <v>14</v>
      </c>
    </row>
    <row r="12" spans="1:6" s="19" customFormat="1" ht="34.950000000000003" customHeight="1">
      <c r="A12" s="62" t="s">
        <v>34</v>
      </c>
      <c r="B12" s="63"/>
      <c r="C12" s="64" t="s">
        <v>20</v>
      </c>
      <c r="D12" s="17">
        <f t="shared" ref="D12:E12" si="0">+D14</f>
        <v>0</v>
      </c>
      <c r="E12" s="17">
        <f t="shared" si="0"/>
        <v>0</v>
      </c>
    </row>
    <row r="13" spans="1:6" s="19" customFormat="1" ht="18" customHeight="1">
      <c r="A13" s="62"/>
      <c r="B13" s="63"/>
      <c r="C13" s="44" t="s">
        <v>30</v>
      </c>
      <c r="D13" s="65"/>
      <c r="E13" s="65"/>
    </row>
    <row r="14" spans="1:6" s="19" customFormat="1" ht="33.85">
      <c r="A14" s="66"/>
      <c r="B14" s="67"/>
      <c r="C14" s="5" t="s">
        <v>38</v>
      </c>
      <c r="D14" s="2">
        <f t="shared" ref="D14:E14" si="1">+D16</f>
        <v>0</v>
      </c>
      <c r="E14" s="2">
        <f t="shared" si="1"/>
        <v>0</v>
      </c>
    </row>
    <row r="15" spans="1:6" s="19" customFormat="1">
      <c r="A15" s="203">
        <v>1183</v>
      </c>
      <c r="B15" s="201"/>
      <c r="C15" s="34" t="s">
        <v>24</v>
      </c>
      <c r="D15" s="4"/>
      <c r="E15" s="4"/>
    </row>
    <row r="16" spans="1:6" s="19" customFormat="1">
      <c r="A16" s="204"/>
      <c r="B16" s="202"/>
      <c r="C16" s="177" t="s">
        <v>140</v>
      </c>
      <c r="D16" s="2">
        <f t="shared" ref="D16:E16" si="2">+D23+D29+D35+D41</f>
        <v>0</v>
      </c>
      <c r="E16" s="2">
        <f t="shared" si="2"/>
        <v>0</v>
      </c>
      <c r="F16" s="68"/>
    </row>
    <row r="17" spans="1:6" s="19" customFormat="1">
      <c r="A17" s="204"/>
      <c r="B17" s="202"/>
      <c r="C17" s="178" t="s">
        <v>25</v>
      </c>
      <c r="D17" s="22"/>
      <c r="E17" s="22"/>
    </row>
    <row r="18" spans="1:6" s="19" customFormat="1" ht="90">
      <c r="A18" s="204"/>
      <c r="B18" s="202"/>
      <c r="C18" s="179" t="s">
        <v>141</v>
      </c>
      <c r="D18" s="22"/>
      <c r="E18" s="22"/>
    </row>
    <row r="19" spans="1:6" s="19" customFormat="1">
      <c r="A19" s="204"/>
      <c r="B19" s="202"/>
      <c r="C19" s="178" t="s">
        <v>26</v>
      </c>
      <c r="D19" s="22"/>
      <c r="E19" s="22"/>
    </row>
    <row r="20" spans="1:6" s="19" customFormat="1">
      <c r="A20" s="204"/>
      <c r="B20" s="202"/>
      <c r="C20" s="179" t="s">
        <v>142</v>
      </c>
      <c r="D20" s="22"/>
      <c r="E20" s="22"/>
    </row>
    <row r="21" spans="1:6" s="19" customFormat="1" ht="24" customHeight="1">
      <c r="A21" s="204"/>
      <c r="B21" s="27"/>
      <c r="C21" s="69" t="s">
        <v>33</v>
      </c>
      <c r="D21" s="22"/>
      <c r="E21" s="22"/>
    </row>
    <row r="22" spans="1:6" s="19" customFormat="1">
      <c r="A22" s="204"/>
      <c r="B22" s="206">
        <v>32002</v>
      </c>
      <c r="C22" s="123" t="s">
        <v>27</v>
      </c>
      <c r="D22" s="22"/>
      <c r="E22" s="22"/>
    </row>
    <row r="23" spans="1:6" s="19" customFormat="1" ht="33.85">
      <c r="A23" s="204"/>
      <c r="B23" s="206"/>
      <c r="C23" s="124" t="s">
        <v>125</v>
      </c>
      <c r="D23" s="22">
        <f>+'Հավելված N 2'!G24</f>
        <v>0</v>
      </c>
      <c r="E23" s="22">
        <f>+'Հավելված N 2'!H24</f>
        <v>196300</v>
      </c>
      <c r="F23" s="70"/>
    </row>
    <row r="24" spans="1:6" s="19" customFormat="1">
      <c r="A24" s="204"/>
      <c r="B24" s="206"/>
      <c r="C24" s="123" t="s">
        <v>28</v>
      </c>
      <c r="D24" s="27"/>
      <c r="E24" s="27"/>
    </row>
    <row r="25" spans="1:6" s="19" customFormat="1" ht="72">
      <c r="A25" s="204"/>
      <c r="B25" s="206"/>
      <c r="C25" s="125" t="s">
        <v>126</v>
      </c>
      <c r="D25" s="27"/>
      <c r="E25" s="27"/>
    </row>
    <row r="26" spans="1:6" s="19" customFormat="1">
      <c r="A26" s="204"/>
      <c r="B26" s="206"/>
      <c r="C26" s="123" t="s">
        <v>29</v>
      </c>
      <c r="D26" s="27"/>
      <c r="E26" s="27"/>
    </row>
    <row r="27" spans="1:6" s="19" customFormat="1" ht="54">
      <c r="A27" s="204"/>
      <c r="B27" s="206"/>
      <c r="C27" s="125" t="s">
        <v>97</v>
      </c>
      <c r="D27" s="27"/>
      <c r="E27" s="27"/>
    </row>
    <row r="28" spans="1:6" s="19" customFormat="1">
      <c r="A28" s="204"/>
      <c r="B28" s="206">
        <v>32003</v>
      </c>
      <c r="C28" s="123" t="s">
        <v>27</v>
      </c>
      <c r="D28" s="22"/>
      <c r="E28" s="22"/>
    </row>
    <row r="29" spans="1:6" s="19" customFormat="1" ht="50.75">
      <c r="A29" s="204"/>
      <c r="B29" s="206"/>
      <c r="C29" s="124" t="s">
        <v>110</v>
      </c>
      <c r="D29" s="22">
        <f>+'Հավելված N 2'!G33</f>
        <v>0</v>
      </c>
      <c r="E29" s="22">
        <f>+'Հավելված N 2'!H33</f>
        <v>-309795</v>
      </c>
      <c r="F29" s="70"/>
    </row>
    <row r="30" spans="1:6" s="19" customFormat="1">
      <c r="A30" s="204"/>
      <c r="B30" s="206"/>
      <c r="C30" s="123" t="s">
        <v>28</v>
      </c>
      <c r="D30" s="27"/>
      <c r="E30" s="27"/>
    </row>
    <row r="31" spans="1:6" s="19" customFormat="1" ht="36">
      <c r="A31" s="204"/>
      <c r="B31" s="206"/>
      <c r="C31" s="125" t="s">
        <v>111</v>
      </c>
      <c r="D31" s="27"/>
      <c r="E31" s="27"/>
    </row>
    <row r="32" spans="1:6" s="19" customFormat="1">
      <c r="A32" s="204"/>
      <c r="B32" s="206"/>
      <c r="C32" s="123" t="s">
        <v>29</v>
      </c>
      <c r="D32" s="27"/>
      <c r="E32" s="27"/>
    </row>
    <row r="33" spans="1:6" s="19" customFormat="1" ht="54">
      <c r="A33" s="204"/>
      <c r="B33" s="206"/>
      <c r="C33" s="125" t="s">
        <v>97</v>
      </c>
      <c r="D33" s="27"/>
      <c r="E33" s="27"/>
    </row>
    <row r="34" spans="1:6" s="19" customFormat="1">
      <c r="A34" s="204"/>
      <c r="B34" s="207">
        <v>32007</v>
      </c>
      <c r="C34" s="123" t="s">
        <v>27</v>
      </c>
      <c r="D34" s="180"/>
      <c r="E34" s="180"/>
    </row>
    <row r="35" spans="1:6" s="19" customFormat="1" ht="50.75">
      <c r="A35" s="204"/>
      <c r="B35" s="207"/>
      <c r="C35" s="124" t="s">
        <v>138</v>
      </c>
      <c r="D35" s="180">
        <f>+'Հավելված N 2'!G49</f>
        <v>0</v>
      </c>
      <c r="E35" s="180">
        <f>+'Հավելված N 2'!H49</f>
        <v>35595</v>
      </c>
      <c r="F35" s="70"/>
    </row>
    <row r="36" spans="1:6" s="19" customFormat="1">
      <c r="A36" s="204"/>
      <c r="B36" s="207"/>
      <c r="C36" s="123" t="s">
        <v>28</v>
      </c>
      <c r="D36" s="166"/>
      <c r="E36" s="166"/>
    </row>
    <row r="37" spans="1:6" s="19" customFormat="1" ht="54">
      <c r="A37" s="204"/>
      <c r="B37" s="207"/>
      <c r="C37" s="125" t="s">
        <v>143</v>
      </c>
      <c r="D37" s="166"/>
      <c r="E37" s="166"/>
    </row>
    <row r="38" spans="1:6" s="19" customFormat="1">
      <c r="A38" s="204"/>
      <c r="B38" s="207"/>
      <c r="C38" s="123" t="s">
        <v>29</v>
      </c>
      <c r="D38" s="166"/>
      <c r="E38" s="166"/>
    </row>
    <row r="39" spans="1:6" s="19" customFormat="1" ht="54">
      <c r="A39" s="204"/>
      <c r="B39" s="207"/>
      <c r="C39" s="125" t="s">
        <v>97</v>
      </c>
      <c r="D39" s="166"/>
      <c r="E39" s="166"/>
    </row>
    <row r="40" spans="1:6" s="19" customFormat="1">
      <c r="A40" s="204"/>
      <c r="B40" s="206">
        <v>32013</v>
      </c>
      <c r="C40" s="123" t="s">
        <v>27</v>
      </c>
      <c r="D40" s="22"/>
      <c r="E40" s="22"/>
    </row>
    <row r="41" spans="1:6" s="19" customFormat="1" ht="50.75">
      <c r="A41" s="204"/>
      <c r="B41" s="206"/>
      <c r="C41" s="124" t="s">
        <v>106</v>
      </c>
      <c r="D41" s="22">
        <f>+'Հավելված N 2'!G58</f>
        <v>0</v>
      </c>
      <c r="E41" s="22">
        <f>+'Հավելված N 2'!H58</f>
        <v>77900</v>
      </c>
      <c r="F41" s="70"/>
    </row>
    <row r="42" spans="1:6" s="19" customFormat="1">
      <c r="A42" s="204"/>
      <c r="B42" s="206"/>
      <c r="C42" s="123" t="s">
        <v>28</v>
      </c>
      <c r="D42" s="27"/>
      <c r="E42" s="27"/>
    </row>
    <row r="43" spans="1:6" s="19" customFormat="1" ht="90">
      <c r="A43" s="204"/>
      <c r="B43" s="206"/>
      <c r="C43" s="125" t="s">
        <v>112</v>
      </c>
      <c r="D43" s="27"/>
      <c r="E43" s="27"/>
    </row>
    <row r="44" spans="1:6" s="19" customFormat="1">
      <c r="A44" s="204"/>
      <c r="B44" s="206"/>
      <c r="C44" s="123" t="s">
        <v>29</v>
      </c>
      <c r="D44" s="27"/>
      <c r="E44" s="27"/>
    </row>
    <row r="45" spans="1:6" s="19" customFormat="1" ht="54">
      <c r="A45" s="205"/>
      <c r="B45" s="206"/>
      <c r="C45" s="125" t="s">
        <v>97</v>
      </c>
      <c r="D45" s="27"/>
      <c r="E45" s="27"/>
    </row>
  </sheetData>
  <mergeCells count="12">
    <mergeCell ref="B15:B20"/>
    <mergeCell ref="A15:A45"/>
    <mergeCell ref="B28:B33"/>
    <mergeCell ref="B40:B45"/>
    <mergeCell ref="B22:B27"/>
    <mergeCell ref="B34:B39"/>
    <mergeCell ref="D1:E1"/>
    <mergeCell ref="A6:E6"/>
    <mergeCell ref="A10:B10"/>
    <mergeCell ref="C10:C11"/>
    <mergeCell ref="D3:E3"/>
    <mergeCell ref="D10:E10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6"/>
  <sheetViews>
    <sheetView topLeftCell="A31" zoomScale="74" zoomScaleNormal="74" zoomScaleSheetLayoutView="100" workbookViewId="0">
      <selection activeCell="G57" sqref="G57:H57"/>
    </sheetView>
  </sheetViews>
  <sheetFormatPr defaultColWidth="9.09765625" defaultRowHeight="18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8" width="25.796875" style="3" customWidth="1"/>
    <col min="9" max="11" width="15" style="3" customWidth="1"/>
    <col min="12" max="16384" width="9.09765625" style="3"/>
  </cols>
  <sheetData>
    <row r="1" spans="1:8" s="127" customFormat="1" ht="37.5" customHeight="1">
      <c r="F1" s="193" t="s">
        <v>40</v>
      </c>
      <c r="G1" s="193"/>
      <c r="H1" s="193"/>
    </row>
    <row r="2" spans="1:8" s="128" customFormat="1" ht="17.45" customHeight="1">
      <c r="F2" s="199" t="s">
        <v>78</v>
      </c>
      <c r="G2" s="199"/>
      <c r="H2" s="199"/>
    </row>
    <row r="3" spans="1:8" s="128" customFormat="1" ht="17.45" customHeight="1">
      <c r="F3" s="199" t="s">
        <v>8</v>
      </c>
      <c r="G3" s="199"/>
      <c r="H3" s="199"/>
    </row>
    <row r="4" spans="1:8" ht="13.5" customHeight="1"/>
    <row r="5" spans="1:8" ht="13.5" customHeight="1"/>
    <row r="6" spans="1:8" ht="52.5" customHeight="1">
      <c r="A6" s="212" t="s">
        <v>91</v>
      </c>
      <c r="B6" s="212"/>
      <c r="C6" s="212"/>
      <c r="D6" s="212"/>
      <c r="E6" s="212"/>
      <c r="F6" s="212"/>
      <c r="G6" s="212"/>
      <c r="H6" s="212"/>
    </row>
    <row r="8" spans="1:8">
      <c r="H8" s="128" t="s">
        <v>21</v>
      </c>
    </row>
    <row r="9" spans="1:8" s="19" customFormat="1" ht="60" customHeight="1">
      <c r="A9" s="219" t="s">
        <v>22</v>
      </c>
      <c r="B9" s="219"/>
      <c r="C9" s="219"/>
      <c r="D9" s="219" t="s">
        <v>11</v>
      </c>
      <c r="E9" s="219"/>
      <c r="F9" s="219" t="s">
        <v>17</v>
      </c>
      <c r="G9" s="200" t="s">
        <v>48</v>
      </c>
      <c r="H9" s="245"/>
    </row>
    <row r="10" spans="1:8" s="19" customFormat="1">
      <c r="A10" s="130" t="s">
        <v>46</v>
      </c>
      <c r="B10" s="130" t="s">
        <v>47</v>
      </c>
      <c r="C10" s="130" t="s">
        <v>23</v>
      </c>
      <c r="D10" s="130" t="s">
        <v>15</v>
      </c>
      <c r="E10" s="130" t="s">
        <v>36</v>
      </c>
      <c r="F10" s="219"/>
      <c r="G10" s="130" t="s">
        <v>13</v>
      </c>
      <c r="H10" s="130" t="s">
        <v>14</v>
      </c>
    </row>
    <row r="11" spans="1:8" s="19" customFormat="1" ht="34.950000000000003" customHeight="1">
      <c r="A11" s="18"/>
      <c r="B11" s="18"/>
      <c r="C11" s="18"/>
      <c r="D11" s="130"/>
      <c r="E11" s="130"/>
      <c r="F11" s="26" t="s">
        <v>20</v>
      </c>
      <c r="G11" s="17">
        <f t="shared" ref="G11:H11" si="0">+G13</f>
        <v>0</v>
      </c>
      <c r="H11" s="17">
        <f t="shared" si="0"/>
        <v>0</v>
      </c>
    </row>
    <row r="12" spans="1:8" s="19" customFormat="1">
      <c r="A12" s="18"/>
      <c r="B12" s="18"/>
      <c r="C12" s="18"/>
      <c r="D12" s="130"/>
      <c r="E12" s="130"/>
      <c r="F12" s="18" t="s">
        <v>30</v>
      </c>
      <c r="G12" s="2"/>
      <c r="H12" s="2"/>
    </row>
    <row r="13" spans="1:8" s="19" customFormat="1" ht="33.85">
      <c r="A13" s="18"/>
      <c r="B13" s="18"/>
      <c r="C13" s="18"/>
      <c r="D13" s="130"/>
      <c r="E13" s="130"/>
      <c r="F13" s="126" t="s">
        <v>38</v>
      </c>
      <c r="G13" s="2">
        <f t="shared" ref="G13:H13" si="1">+G14</f>
        <v>0</v>
      </c>
      <c r="H13" s="2">
        <f t="shared" si="1"/>
        <v>0</v>
      </c>
    </row>
    <row r="14" spans="1:8" s="19" customFormat="1" ht="17.45" customHeight="1">
      <c r="A14" s="211" t="s">
        <v>92</v>
      </c>
      <c r="B14" s="218"/>
      <c r="C14" s="131"/>
      <c r="D14" s="134"/>
      <c r="E14" s="131"/>
      <c r="F14" s="129" t="s">
        <v>94</v>
      </c>
      <c r="G14" s="2">
        <f t="shared" ref="G14:H14" si="2">+G16</f>
        <v>0</v>
      </c>
      <c r="H14" s="2">
        <f t="shared" si="2"/>
        <v>0</v>
      </c>
    </row>
    <row r="15" spans="1:8" s="19" customFormat="1" ht="16.95" customHeight="1">
      <c r="A15" s="211"/>
      <c r="B15" s="218"/>
      <c r="C15" s="132"/>
      <c r="D15" s="135"/>
      <c r="E15" s="132"/>
      <c r="F15" s="30" t="s">
        <v>18</v>
      </c>
      <c r="G15" s="6"/>
      <c r="H15" s="6"/>
    </row>
    <row r="16" spans="1:8" s="19" customFormat="1" ht="16.95" customHeight="1">
      <c r="A16" s="211"/>
      <c r="B16" s="211" t="s">
        <v>93</v>
      </c>
      <c r="C16" s="148"/>
      <c r="D16" s="135"/>
      <c r="E16" s="132"/>
      <c r="F16" s="129" t="s">
        <v>95</v>
      </c>
      <c r="G16" s="7">
        <f t="shared" ref="G16:H16" si="3">+G18</f>
        <v>0</v>
      </c>
      <c r="H16" s="7">
        <f t="shared" si="3"/>
        <v>0</v>
      </c>
    </row>
    <row r="17" spans="1:16" s="19" customFormat="1" ht="16.95" customHeight="1">
      <c r="A17" s="211"/>
      <c r="B17" s="211"/>
      <c r="C17" s="149"/>
      <c r="D17" s="135"/>
      <c r="E17" s="132"/>
      <c r="F17" s="30" t="s">
        <v>18</v>
      </c>
      <c r="G17" s="6"/>
      <c r="H17" s="6"/>
    </row>
    <row r="18" spans="1:16" s="19" customFormat="1" ht="16.95" customHeight="1">
      <c r="A18" s="211"/>
      <c r="B18" s="211"/>
      <c r="C18" s="208" t="s">
        <v>76</v>
      </c>
      <c r="D18" s="135"/>
      <c r="E18" s="132"/>
      <c r="F18" s="129" t="s">
        <v>85</v>
      </c>
      <c r="G18" s="7">
        <f t="shared" ref="G18:H18" si="4">+G20</f>
        <v>0</v>
      </c>
      <c r="H18" s="7">
        <f t="shared" si="4"/>
        <v>0</v>
      </c>
      <c r="I18" s="20"/>
      <c r="J18" s="20"/>
      <c r="K18" s="20"/>
      <c r="L18" s="20"/>
      <c r="M18" s="20"/>
      <c r="N18" s="20"/>
      <c r="O18" s="20"/>
      <c r="P18" s="20"/>
    </row>
    <row r="19" spans="1:16" s="19" customFormat="1" ht="16.95" customHeight="1">
      <c r="A19" s="211"/>
      <c r="B19" s="211"/>
      <c r="C19" s="209"/>
      <c r="D19" s="135"/>
      <c r="E19" s="132"/>
      <c r="F19" s="30" t="s">
        <v>18</v>
      </c>
      <c r="G19" s="21"/>
      <c r="H19" s="21"/>
      <c r="I19" s="20"/>
      <c r="J19" s="20"/>
      <c r="K19" s="20"/>
      <c r="L19" s="20"/>
      <c r="M19" s="20"/>
      <c r="N19" s="20"/>
      <c r="O19" s="20"/>
      <c r="P19" s="20"/>
    </row>
    <row r="20" spans="1:16" s="19" customFormat="1" ht="36">
      <c r="A20" s="211"/>
      <c r="B20" s="211"/>
      <c r="C20" s="209"/>
      <c r="D20" s="135"/>
      <c r="E20" s="132"/>
      <c r="F20" s="31" t="s">
        <v>31</v>
      </c>
      <c r="G20" s="21">
        <f t="shared" ref="G20:H20" si="5">+G22</f>
        <v>0</v>
      </c>
      <c r="H20" s="21">
        <f t="shared" si="5"/>
        <v>0</v>
      </c>
      <c r="I20" s="20"/>
      <c r="J20" s="20"/>
      <c r="K20" s="20"/>
      <c r="L20" s="20"/>
      <c r="M20" s="20"/>
      <c r="N20" s="20"/>
      <c r="O20" s="20"/>
      <c r="P20" s="20"/>
    </row>
    <row r="21" spans="1:16" s="19" customFormat="1" ht="16.95" customHeight="1">
      <c r="A21" s="211"/>
      <c r="B21" s="211"/>
      <c r="C21" s="209"/>
      <c r="D21" s="136"/>
      <c r="E21" s="133"/>
      <c r="F21" s="30" t="s">
        <v>18</v>
      </c>
      <c r="G21" s="7"/>
      <c r="H21" s="21"/>
      <c r="I21" s="20"/>
      <c r="J21" s="20"/>
      <c r="K21" s="20"/>
      <c r="L21" s="20"/>
      <c r="M21" s="20"/>
      <c r="N21" s="20"/>
      <c r="O21" s="20"/>
      <c r="P21" s="20"/>
    </row>
    <row r="22" spans="1:16" s="19" customFormat="1" ht="18" customHeight="1">
      <c r="A22" s="211"/>
      <c r="B22" s="211"/>
      <c r="C22" s="209"/>
      <c r="D22" s="203">
        <v>1183</v>
      </c>
      <c r="E22" s="213" t="s">
        <v>107</v>
      </c>
      <c r="F22" s="214"/>
      <c r="G22" s="2">
        <f t="shared" ref="G22:H22" si="6">+G24+G33+G49+G58</f>
        <v>0</v>
      </c>
      <c r="H22" s="2">
        <f t="shared" si="6"/>
        <v>0</v>
      </c>
      <c r="I22" s="20"/>
      <c r="J22" s="20"/>
      <c r="K22" s="20"/>
      <c r="L22" s="20"/>
      <c r="M22" s="20"/>
      <c r="N22" s="20"/>
      <c r="O22" s="20"/>
      <c r="P22" s="20"/>
    </row>
    <row r="23" spans="1:16" s="19" customFormat="1" ht="16.95" customHeight="1">
      <c r="A23" s="211"/>
      <c r="B23" s="211"/>
      <c r="C23" s="209"/>
      <c r="D23" s="204"/>
      <c r="E23" s="121"/>
      <c r="F23" s="30" t="s">
        <v>18</v>
      </c>
      <c r="G23" s="2"/>
      <c r="H23" s="2"/>
      <c r="I23" s="20"/>
      <c r="J23" s="20"/>
      <c r="K23" s="20"/>
      <c r="L23" s="20"/>
      <c r="M23" s="20"/>
      <c r="N23" s="20"/>
      <c r="O23" s="20"/>
      <c r="P23" s="20"/>
    </row>
    <row r="24" spans="1:16" s="19" customFormat="1" ht="33.85">
      <c r="A24" s="211"/>
      <c r="B24" s="211"/>
      <c r="C24" s="209"/>
      <c r="D24" s="204"/>
      <c r="E24" s="140">
        <v>32002</v>
      </c>
      <c r="F24" s="116" t="s">
        <v>125</v>
      </c>
      <c r="G24" s="22">
        <f t="shared" ref="G24:H24" si="7">+G26</f>
        <v>0</v>
      </c>
      <c r="H24" s="22">
        <f t="shared" si="7"/>
        <v>196300</v>
      </c>
      <c r="I24" s="20"/>
      <c r="J24" s="20"/>
      <c r="K24" s="20"/>
      <c r="L24" s="20"/>
      <c r="M24" s="20"/>
      <c r="N24" s="20"/>
      <c r="O24" s="20"/>
      <c r="P24" s="20"/>
    </row>
    <row r="25" spans="1:16" s="19" customFormat="1">
      <c r="A25" s="211"/>
      <c r="B25" s="211"/>
      <c r="C25" s="209"/>
      <c r="D25" s="204"/>
      <c r="E25" s="212"/>
      <c r="F25" s="30" t="s">
        <v>37</v>
      </c>
      <c r="G25" s="7"/>
      <c r="H25" s="6"/>
    </row>
    <row r="26" spans="1:16" s="23" customFormat="1" ht="36.549999999999997" customHeight="1">
      <c r="A26" s="211"/>
      <c r="B26" s="211"/>
      <c r="C26" s="209"/>
      <c r="D26" s="204"/>
      <c r="E26" s="212"/>
      <c r="F26" s="32" t="s">
        <v>90</v>
      </c>
      <c r="G26" s="16">
        <f t="shared" ref="G26:H26" si="8">+G28</f>
        <v>0</v>
      </c>
      <c r="H26" s="8">
        <f t="shared" si="8"/>
        <v>196300</v>
      </c>
    </row>
    <row r="27" spans="1:16" s="19" customFormat="1" ht="54">
      <c r="A27" s="211"/>
      <c r="B27" s="211"/>
      <c r="C27" s="209"/>
      <c r="D27" s="204"/>
      <c r="E27" s="212"/>
      <c r="F27" s="30" t="s">
        <v>32</v>
      </c>
      <c r="G27" s="10"/>
      <c r="H27" s="6"/>
    </row>
    <row r="28" spans="1:16" s="19" customFormat="1" ht="16.95" customHeight="1">
      <c r="A28" s="211"/>
      <c r="B28" s="211"/>
      <c r="C28" s="209"/>
      <c r="D28" s="204"/>
      <c r="E28" s="212"/>
      <c r="F28" s="165" t="s">
        <v>19</v>
      </c>
      <c r="G28" s="10">
        <f t="shared" ref="G28:H31" si="9">+G29</f>
        <v>0</v>
      </c>
      <c r="H28" s="9">
        <f t="shared" si="9"/>
        <v>196300</v>
      </c>
    </row>
    <row r="29" spans="1:16" s="19" customFormat="1" ht="16.95" customHeight="1">
      <c r="A29" s="211"/>
      <c r="B29" s="211"/>
      <c r="C29" s="209"/>
      <c r="D29" s="204"/>
      <c r="E29" s="212"/>
      <c r="F29" s="30" t="s">
        <v>54</v>
      </c>
      <c r="G29" s="10">
        <f t="shared" si="9"/>
        <v>0</v>
      </c>
      <c r="H29" s="10">
        <f t="shared" si="9"/>
        <v>196300</v>
      </c>
    </row>
    <row r="30" spans="1:16" s="19" customFormat="1">
      <c r="A30" s="211"/>
      <c r="B30" s="211"/>
      <c r="C30" s="209"/>
      <c r="D30" s="204"/>
      <c r="E30" s="212"/>
      <c r="F30" s="30" t="s">
        <v>80</v>
      </c>
      <c r="G30" s="10">
        <f t="shared" si="9"/>
        <v>0</v>
      </c>
      <c r="H30" s="10">
        <f t="shared" si="9"/>
        <v>196300</v>
      </c>
    </row>
    <row r="31" spans="1:16" s="19" customFormat="1">
      <c r="A31" s="211"/>
      <c r="B31" s="211"/>
      <c r="C31" s="209"/>
      <c r="D31" s="204"/>
      <c r="E31" s="212"/>
      <c r="F31" s="30" t="s">
        <v>108</v>
      </c>
      <c r="G31" s="10">
        <f t="shared" si="9"/>
        <v>0</v>
      </c>
      <c r="H31" s="10">
        <f t="shared" si="9"/>
        <v>196300</v>
      </c>
      <c r="I31" s="24"/>
    </row>
    <row r="32" spans="1:16" s="19" customFormat="1">
      <c r="A32" s="211"/>
      <c r="B32" s="211"/>
      <c r="C32" s="209"/>
      <c r="D32" s="204"/>
      <c r="E32" s="212"/>
      <c r="F32" s="120" t="s">
        <v>109</v>
      </c>
      <c r="G32" s="10">
        <f>+'Հավելված N 4'!E14</f>
        <v>0</v>
      </c>
      <c r="H32" s="10">
        <f>+'Հավելված N 4'!F14</f>
        <v>196300</v>
      </c>
      <c r="I32" s="25"/>
    </row>
    <row r="33" spans="1:16" s="19" customFormat="1" ht="50.75">
      <c r="A33" s="211"/>
      <c r="B33" s="211"/>
      <c r="C33" s="209"/>
      <c r="D33" s="204"/>
      <c r="E33" s="122">
        <v>32003</v>
      </c>
      <c r="F33" s="116" t="s">
        <v>103</v>
      </c>
      <c r="G33" s="22">
        <f>+G35+G42</f>
        <v>0</v>
      </c>
      <c r="H33" s="22">
        <f>+H35+H42</f>
        <v>-309795</v>
      </c>
      <c r="I33" s="20"/>
      <c r="J33" s="20"/>
      <c r="K33" s="20"/>
      <c r="L33" s="20"/>
      <c r="M33" s="20"/>
      <c r="N33" s="20"/>
      <c r="O33" s="20"/>
      <c r="P33" s="20"/>
    </row>
    <row r="34" spans="1:16" s="19" customFormat="1">
      <c r="A34" s="211"/>
      <c r="B34" s="211"/>
      <c r="C34" s="209"/>
      <c r="D34" s="204"/>
      <c r="E34" s="215"/>
      <c r="F34" s="30" t="s">
        <v>37</v>
      </c>
      <c r="G34" s="7"/>
      <c r="H34" s="6"/>
    </row>
    <row r="35" spans="1:16" s="23" customFormat="1" ht="36.549999999999997" customHeight="1">
      <c r="A35" s="211"/>
      <c r="B35" s="211"/>
      <c r="C35" s="209"/>
      <c r="D35" s="204"/>
      <c r="E35" s="216"/>
      <c r="F35" s="32" t="s">
        <v>90</v>
      </c>
      <c r="G35" s="16">
        <f t="shared" ref="G35:H35" si="10">+G37</f>
        <v>-10000</v>
      </c>
      <c r="H35" s="8">
        <f t="shared" si="10"/>
        <v>-10000</v>
      </c>
    </row>
    <row r="36" spans="1:16" s="19" customFormat="1" ht="54">
      <c r="A36" s="211"/>
      <c r="B36" s="211"/>
      <c r="C36" s="209"/>
      <c r="D36" s="204"/>
      <c r="E36" s="216"/>
      <c r="F36" s="30" t="s">
        <v>32</v>
      </c>
      <c r="G36" s="10"/>
      <c r="H36" s="6"/>
    </row>
    <row r="37" spans="1:16" s="19" customFormat="1" ht="16.95" customHeight="1">
      <c r="A37" s="211"/>
      <c r="B37" s="211"/>
      <c r="C37" s="209"/>
      <c r="D37" s="204"/>
      <c r="E37" s="216"/>
      <c r="F37" s="165" t="s">
        <v>19</v>
      </c>
      <c r="G37" s="10">
        <f t="shared" ref="G37:H40" si="11">+G38</f>
        <v>-10000</v>
      </c>
      <c r="H37" s="9">
        <f t="shared" si="11"/>
        <v>-10000</v>
      </c>
    </row>
    <row r="38" spans="1:16" s="19" customFormat="1" ht="16.95" customHeight="1">
      <c r="A38" s="211"/>
      <c r="B38" s="211"/>
      <c r="C38" s="209"/>
      <c r="D38" s="204"/>
      <c r="E38" s="216"/>
      <c r="F38" s="30" t="s">
        <v>54</v>
      </c>
      <c r="G38" s="10">
        <f t="shared" si="11"/>
        <v>-10000</v>
      </c>
      <c r="H38" s="10">
        <f t="shared" si="11"/>
        <v>-10000</v>
      </c>
    </row>
    <row r="39" spans="1:16" s="19" customFormat="1">
      <c r="A39" s="211"/>
      <c r="B39" s="211"/>
      <c r="C39" s="209"/>
      <c r="D39" s="204"/>
      <c r="E39" s="216"/>
      <c r="F39" s="30" t="s">
        <v>80</v>
      </c>
      <c r="G39" s="10">
        <f t="shared" si="11"/>
        <v>-10000</v>
      </c>
      <c r="H39" s="10">
        <f t="shared" si="11"/>
        <v>-10000</v>
      </c>
    </row>
    <row r="40" spans="1:16" s="19" customFormat="1">
      <c r="A40" s="211"/>
      <c r="B40" s="211"/>
      <c r="C40" s="209"/>
      <c r="D40" s="204"/>
      <c r="E40" s="216"/>
      <c r="F40" s="30" t="s">
        <v>108</v>
      </c>
      <c r="G40" s="10">
        <f t="shared" si="11"/>
        <v>-10000</v>
      </c>
      <c r="H40" s="10">
        <f t="shared" si="11"/>
        <v>-10000</v>
      </c>
      <c r="I40" s="24"/>
    </row>
    <row r="41" spans="1:16" s="19" customFormat="1">
      <c r="A41" s="211"/>
      <c r="B41" s="211"/>
      <c r="C41" s="209"/>
      <c r="D41" s="204"/>
      <c r="E41" s="216"/>
      <c r="F41" s="120" t="s">
        <v>109</v>
      </c>
      <c r="G41" s="10">
        <f>+'Հավելված N 4'!E43</f>
        <v>-10000</v>
      </c>
      <c r="H41" s="10">
        <f>+'Հավելված N 4'!F43</f>
        <v>-10000</v>
      </c>
      <c r="I41" s="25"/>
    </row>
    <row r="42" spans="1:16" s="23" customFormat="1" ht="36.549999999999997" customHeight="1">
      <c r="A42" s="211"/>
      <c r="B42" s="211"/>
      <c r="C42" s="209"/>
      <c r="D42" s="204"/>
      <c r="E42" s="216"/>
      <c r="F42" s="32" t="s">
        <v>52</v>
      </c>
      <c r="G42" s="16">
        <f t="shared" ref="G42:H42" si="12">+G44</f>
        <v>10000</v>
      </c>
      <c r="H42" s="8">
        <f t="shared" si="12"/>
        <v>-299795</v>
      </c>
    </row>
    <row r="43" spans="1:16" s="19" customFormat="1" ht="54">
      <c r="A43" s="211"/>
      <c r="B43" s="211"/>
      <c r="C43" s="209"/>
      <c r="D43" s="204"/>
      <c r="E43" s="216"/>
      <c r="F43" s="30" t="s">
        <v>32</v>
      </c>
      <c r="G43" s="10"/>
      <c r="H43" s="6"/>
    </row>
    <row r="44" spans="1:16" s="19" customFormat="1" ht="16.95" customHeight="1">
      <c r="A44" s="211"/>
      <c r="B44" s="211"/>
      <c r="C44" s="209"/>
      <c r="D44" s="204"/>
      <c r="E44" s="216"/>
      <c r="F44" s="137" t="s">
        <v>19</v>
      </c>
      <c r="G44" s="10">
        <f t="shared" ref="G44:H47" si="13">+G45</f>
        <v>10000</v>
      </c>
      <c r="H44" s="9">
        <f t="shared" si="13"/>
        <v>-299795</v>
      </c>
    </row>
    <row r="45" spans="1:16" s="19" customFormat="1" ht="16.95" customHeight="1">
      <c r="A45" s="211"/>
      <c r="B45" s="211"/>
      <c r="C45" s="209"/>
      <c r="D45" s="204"/>
      <c r="E45" s="216"/>
      <c r="F45" s="30" t="s">
        <v>54</v>
      </c>
      <c r="G45" s="10">
        <f t="shared" si="13"/>
        <v>10000</v>
      </c>
      <c r="H45" s="10">
        <f t="shared" si="13"/>
        <v>-299795</v>
      </c>
    </row>
    <row r="46" spans="1:16" s="19" customFormat="1">
      <c r="A46" s="211"/>
      <c r="B46" s="211"/>
      <c r="C46" s="209"/>
      <c r="D46" s="204"/>
      <c r="E46" s="216"/>
      <c r="F46" s="30" t="s">
        <v>80</v>
      </c>
      <c r="G46" s="10">
        <f t="shared" si="13"/>
        <v>10000</v>
      </c>
      <c r="H46" s="10">
        <f t="shared" si="13"/>
        <v>-299795</v>
      </c>
    </row>
    <row r="47" spans="1:16" s="19" customFormat="1">
      <c r="A47" s="211"/>
      <c r="B47" s="211"/>
      <c r="C47" s="209"/>
      <c r="D47" s="204"/>
      <c r="E47" s="216"/>
      <c r="F47" s="30" t="s">
        <v>81</v>
      </c>
      <c r="G47" s="10">
        <f t="shared" si="13"/>
        <v>10000</v>
      </c>
      <c r="H47" s="10">
        <f t="shared" si="13"/>
        <v>-299795</v>
      </c>
      <c r="I47" s="24"/>
    </row>
    <row r="48" spans="1:16" s="19" customFormat="1">
      <c r="A48" s="211"/>
      <c r="B48" s="211"/>
      <c r="C48" s="209"/>
      <c r="D48" s="204"/>
      <c r="E48" s="217"/>
      <c r="F48" s="120" t="s">
        <v>82</v>
      </c>
      <c r="G48" s="10">
        <f>+'Հավելված N 4'!E48</f>
        <v>10000</v>
      </c>
      <c r="H48" s="10">
        <f>+'Հավելված N 4'!F48</f>
        <v>-299795</v>
      </c>
      <c r="I48" s="25"/>
    </row>
    <row r="49" spans="1:16" s="19" customFormat="1" ht="50.75">
      <c r="A49" s="211"/>
      <c r="B49" s="211"/>
      <c r="C49" s="209"/>
      <c r="D49" s="204"/>
      <c r="E49" s="140">
        <v>32007</v>
      </c>
      <c r="F49" s="116" t="s">
        <v>138</v>
      </c>
      <c r="G49" s="22">
        <f t="shared" ref="G49:H49" si="14">+G51</f>
        <v>0</v>
      </c>
      <c r="H49" s="22">
        <f t="shared" si="14"/>
        <v>35595</v>
      </c>
      <c r="I49" s="20"/>
      <c r="J49" s="20"/>
      <c r="K49" s="20"/>
      <c r="L49" s="20"/>
      <c r="M49" s="20"/>
      <c r="N49" s="20"/>
      <c r="O49" s="20"/>
      <c r="P49" s="20"/>
    </row>
    <row r="50" spans="1:16" s="19" customFormat="1">
      <c r="A50" s="211"/>
      <c r="B50" s="211"/>
      <c r="C50" s="209"/>
      <c r="D50" s="204"/>
      <c r="E50" s="215"/>
      <c r="F50" s="30" t="s">
        <v>37</v>
      </c>
      <c r="G50" s="7"/>
      <c r="H50" s="6"/>
    </row>
    <row r="51" spans="1:16" s="23" customFormat="1" ht="36.549999999999997" customHeight="1">
      <c r="A51" s="211"/>
      <c r="B51" s="211"/>
      <c r="C51" s="209"/>
      <c r="D51" s="204"/>
      <c r="E51" s="216"/>
      <c r="F51" s="32" t="s">
        <v>90</v>
      </c>
      <c r="G51" s="16">
        <f t="shared" ref="G51:H51" si="15">+G53</f>
        <v>0</v>
      </c>
      <c r="H51" s="8">
        <f t="shared" si="15"/>
        <v>35595</v>
      </c>
    </row>
    <row r="52" spans="1:16" s="19" customFormat="1" ht="54">
      <c r="A52" s="211"/>
      <c r="B52" s="211"/>
      <c r="C52" s="209"/>
      <c r="D52" s="204"/>
      <c r="E52" s="216"/>
      <c r="F52" s="30" t="s">
        <v>32</v>
      </c>
      <c r="G52" s="10"/>
      <c r="H52" s="6"/>
    </row>
    <row r="53" spans="1:16" s="19" customFormat="1" ht="16.95" customHeight="1">
      <c r="A53" s="211"/>
      <c r="B53" s="211"/>
      <c r="C53" s="209"/>
      <c r="D53" s="204"/>
      <c r="E53" s="216"/>
      <c r="F53" s="165" t="s">
        <v>19</v>
      </c>
      <c r="G53" s="10">
        <f t="shared" ref="G53:H56" si="16">+G54</f>
        <v>0</v>
      </c>
      <c r="H53" s="9">
        <f t="shared" si="16"/>
        <v>35595</v>
      </c>
    </row>
    <row r="54" spans="1:16" s="19" customFormat="1" ht="16.95" customHeight="1">
      <c r="A54" s="211"/>
      <c r="B54" s="211"/>
      <c r="C54" s="209"/>
      <c r="D54" s="204"/>
      <c r="E54" s="216"/>
      <c r="F54" s="30" t="s">
        <v>54</v>
      </c>
      <c r="G54" s="10">
        <f t="shared" si="16"/>
        <v>0</v>
      </c>
      <c r="H54" s="10">
        <f t="shared" si="16"/>
        <v>35595</v>
      </c>
    </row>
    <row r="55" spans="1:16" s="19" customFormat="1">
      <c r="A55" s="211"/>
      <c r="B55" s="211"/>
      <c r="C55" s="209"/>
      <c r="D55" s="204"/>
      <c r="E55" s="216"/>
      <c r="F55" s="30" t="s">
        <v>80</v>
      </c>
      <c r="G55" s="10">
        <f t="shared" si="16"/>
        <v>0</v>
      </c>
      <c r="H55" s="10">
        <f t="shared" si="16"/>
        <v>35595</v>
      </c>
    </row>
    <row r="56" spans="1:16" s="19" customFormat="1">
      <c r="A56" s="211"/>
      <c r="B56" s="211"/>
      <c r="C56" s="209"/>
      <c r="D56" s="204"/>
      <c r="E56" s="216"/>
      <c r="F56" s="30" t="s">
        <v>108</v>
      </c>
      <c r="G56" s="10">
        <f t="shared" si="16"/>
        <v>0</v>
      </c>
      <c r="H56" s="10">
        <f t="shared" si="16"/>
        <v>35595</v>
      </c>
      <c r="I56" s="24"/>
    </row>
    <row r="57" spans="1:16" s="19" customFormat="1">
      <c r="A57" s="211"/>
      <c r="B57" s="211"/>
      <c r="C57" s="209"/>
      <c r="D57" s="204"/>
      <c r="E57" s="217"/>
      <c r="F57" s="120" t="s">
        <v>109</v>
      </c>
      <c r="G57" s="10">
        <f>+'Հավելված N 4'!E51</f>
        <v>0</v>
      </c>
      <c r="H57" s="10">
        <f>+'Հավելված N 4'!F51</f>
        <v>35595</v>
      </c>
      <c r="I57" s="25"/>
    </row>
    <row r="58" spans="1:16" s="19" customFormat="1" ht="50.75">
      <c r="A58" s="211"/>
      <c r="B58" s="211"/>
      <c r="C58" s="209"/>
      <c r="D58" s="204"/>
      <c r="E58" s="140">
        <v>32013</v>
      </c>
      <c r="F58" s="116" t="s">
        <v>106</v>
      </c>
      <c r="G58" s="22">
        <f t="shared" ref="G58:H58" si="17">+G60</f>
        <v>0</v>
      </c>
      <c r="H58" s="22">
        <f t="shared" si="17"/>
        <v>77900</v>
      </c>
      <c r="I58" s="20"/>
      <c r="J58" s="20"/>
      <c r="K58" s="20"/>
      <c r="L58" s="20"/>
      <c r="M58" s="20"/>
      <c r="N58" s="20"/>
      <c r="O58" s="20"/>
      <c r="P58" s="20"/>
    </row>
    <row r="59" spans="1:16" s="19" customFormat="1">
      <c r="A59" s="211"/>
      <c r="B59" s="211"/>
      <c r="C59" s="209"/>
      <c r="D59" s="204"/>
      <c r="E59" s="212"/>
      <c r="F59" s="30" t="s">
        <v>37</v>
      </c>
      <c r="G59" s="7"/>
      <c r="H59" s="6"/>
    </row>
    <row r="60" spans="1:16" s="23" customFormat="1" ht="36.549999999999997" customHeight="1">
      <c r="A60" s="211"/>
      <c r="B60" s="211"/>
      <c r="C60" s="209"/>
      <c r="D60" s="204"/>
      <c r="E60" s="212"/>
      <c r="F60" s="32" t="s">
        <v>90</v>
      </c>
      <c r="G60" s="16">
        <f t="shared" ref="G60:H60" si="18">+G62</f>
        <v>0</v>
      </c>
      <c r="H60" s="8">
        <f t="shared" si="18"/>
        <v>77900</v>
      </c>
    </row>
    <row r="61" spans="1:16" s="19" customFormat="1" ht="54">
      <c r="A61" s="211"/>
      <c r="B61" s="211"/>
      <c r="C61" s="209"/>
      <c r="D61" s="204"/>
      <c r="E61" s="212"/>
      <c r="F61" s="30" t="s">
        <v>32</v>
      </c>
      <c r="G61" s="10"/>
      <c r="H61" s="6"/>
    </row>
    <row r="62" spans="1:16" s="19" customFormat="1" ht="16.95" customHeight="1">
      <c r="A62" s="211"/>
      <c r="B62" s="211"/>
      <c r="C62" s="209"/>
      <c r="D62" s="204"/>
      <c r="E62" s="212"/>
      <c r="F62" s="137" t="s">
        <v>19</v>
      </c>
      <c r="G62" s="10">
        <f t="shared" ref="G62:H65" si="19">+G63</f>
        <v>0</v>
      </c>
      <c r="H62" s="9">
        <f t="shared" si="19"/>
        <v>77900</v>
      </c>
    </row>
    <row r="63" spans="1:16" s="19" customFormat="1" ht="16.95" customHeight="1">
      <c r="A63" s="211"/>
      <c r="B63" s="211"/>
      <c r="C63" s="209"/>
      <c r="D63" s="204"/>
      <c r="E63" s="212"/>
      <c r="F63" s="30" t="s">
        <v>54</v>
      </c>
      <c r="G63" s="10">
        <f t="shared" si="19"/>
        <v>0</v>
      </c>
      <c r="H63" s="10">
        <f t="shared" si="19"/>
        <v>77900</v>
      </c>
    </row>
    <row r="64" spans="1:16" s="19" customFormat="1">
      <c r="A64" s="211"/>
      <c r="B64" s="211"/>
      <c r="C64" s="209"/>
      <c r="D64" s="204"/>
      <c r="E64" s="212"/>
      <c r="F64" s="30" t="s">
        <v>80</v>
      </c>
      <c r="G64" s="10">
        <f t="shared" si="19"/>
        <v>0</v>
      </c>
      <c r="H64" s="10">
        <f t="shared" si="19"/>
        <v>77900</v>
      </c>
    </row>
    <row r="65" spans="1:9" s="19" customFormat="1">
      <c r="A65" s="211"/>
      <c r="B65" s="211"/>
      <c r="C65" s="209"/>
      <c r="D65" s="204"/>
      <c r="E65" s="212"/>
      <c r="F65" s="30" t="s">
        <v>108</v>
      </c>
      <c r="G65" s="10">
        <f t="shared" si="19"/>
        <v>0</v>
      </c>
      <c r="H65" s="10">
        <f t="shared" si="19"/>
        <v>77900</v>
      </c>
      <c r="I65" s="24"/>
    </row>
    <row r="66" spans="1:9" s="19" customFormat="1">
      <c r="A66" s="211"/>
      <c r="B66" s="211"/>
      <c r="C66" s="210"/>
      <c r="D66" s="205"/>
      <c r="E66" s="212"/>
      <c r="F66" s="120" t="s">
        <v>109</v>
      </c>
      <c r="G66" s="10">
        <f>+'Հավելված N 4'!E64</f>
        <v>0</v>
      </c>
      <c r="H66" s="10">
        <f>+'Հավելված N 4'!F64</f>
        <v>77900</v>
      </c>
      <c r="I66" s="25"/>
    </row>
  </sheetData>
  <mergeCells count="18">
    <mergeCell ref="F1:H1"/>
    <mergeCell ref="F3:H3"/>
    <mergeCell ref="A6:H6"/>
    <mergeCell ref="A9:C9"/>
    <mergeCell ref="D9:E9"/>
    <mergeCell ref="F2:H2"/>
    <mergeCell ref="F9:F10"/>
    <mergeCell ref="G9:H9"/>
    <mergeCell ref="D22:D66"/>
    <mergeCell ref="C18:C66"/>
    <mergeCell ref="B16:B66"/>
    <mergeCell ref="E25:E32"/>
    <mergeCell ref="A14:A66"/>
    <mergeCell ref="E22:F22"/>
    <mergeCell ref="E59:E66"/>
    <mergeCell ref="E34:E48"/>
    <mergeCell ref="B14:B15"/>
    <mergeCell ref="E50:E57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8"/>
  <sheetViews>
    <sheetView tabSelected="1" topLeftCell="A48" zoomScale="85" zoomScaleNormal="85" workbookViewId="0">
      <selection activeCell="C51" sqref="C51:C59"/>
    </sheetView>
  </sheetViews>
  <sheetFormatPr defaultColWidth="9.09765625" defaultRowHeight="18"/>
  <cols>
    <col min="1" max="1" width="9.09765625" style="54"/>
    <col min="2" max="2" width="9.09765625" style="54" customWidth="1"/>
    <col min="3" max="3" width="54.19921875" style="54" customWidth="1"/>
    <col min="4" max="4" width="16.5" style="54" customWidth="1"/>
    <col min="5" max="8" width="20.3984375" style="54" customWidth="1"/>
    <col min="9" max="9" width="15.5" style="54" bestFit="1" customWidth="1"/>
    <col min="10" max="10" width="13.69921875" style="54" bestFit="1" customWidth="1"/>
    <col min="11" max="16384" width="9.09765625" style="54"/>
  </cols>
  <sheetData>
    <row r="1" spans="1:10" s="151" customFormat="1" ht="26.45" customHeight="1">
      <c r="A1" s="150"/>
      <c r="B1" s="71"/>
      <c r="C1" s="71"/>
      <c r="D1" s="71"/>
      <c r="E1" s="150"/>
      <c r="F1" s="232" t="s">
        <v>42</v>
      </c>
      <c r="G1" s="232"/>
      <c r="H1" s="232"/>
    </row>
    <row r="2" spans="1:10">
      <c r="A2" s="72"/>
      <c r="B2" s="72"/>
      <c r="C2" s="72"/>
      <c r="D2" s="72"/>
      <c r="E2" s="152"/>
      <c r="F2" s="233" t="s">
        <v>77</v>
      </c>
      <c r="G2" s="233"/>
      <c r="H2" s="233"/>
    </row>
    <row r="3" spans="1:10">
      <c r="A3" s="72"/>
      <c r="B3" s="72"/>
      <c r="C3" s="72"/>
      <c r="D3" s="72"/>
      <c r="E3" s="152"/>
      <c r="F3" s="233" t="s">
        <v>41</v>
      </c>
      <c r="G3" s="233"/>
      <c r="H3" s="233"/>
    </row>
    <row r="4" spans="1:10">
      <c r="A4" s="73"/>
      <c r="B4" s="73"/>
      <c r="C4" s="74"/>
      <c r="D4" s="152"/>
      <c r="E4" s="152"/>
      <c r="F4" s="152"/>
      <c r="G4" s="152"/>
      <c r="H4" s="152"/>
    </row>
    <row r="5" spans="1:10" ht="37.5" customHeight="1">
      <c r="A5" s="234" t="s">
        <v>205</v>
      </c>
      <c r="B5" s="235"/>
      <c r="C5" s="235"/>
      <c r="D5" s="235"/>
      <c r="E5" s="235"/>
      <c r="F5" s="235"/>
      <c r="G5" s="235"/>
      <c r="H5" s="235"/>
    </row>
    <row r="6" spans="1:10" ht="37.5" customHeight="1">
      <c r="A6" s="235"/>
      <c r="B6" s="235"/>
      <c r="C6" s="235"/>
      <c r="D6" s="235"/>
      <c r="E6" s="235"/>
      <c r="F6" s="235"/>
      <c r="G6" s="235"/>
      <c r="H6" s="235"/>
    </row>
    <row r="7" spans="1:10">
      <c r="E7" s="152"/>
      <c r="F7" s="152"/>
      <c r="G7" s="152"/>
    </row>
    <row r="8" spans="1:10">
      <c r="A8" s="153"/>
      <c r="B8" s="153"/>
      <c r="C8" s="153"/>
      <c r="D8" s="59"/>
      <c r="E8" s="152"/>
      <c r="F8" s="152"/>
      <c r="G8" s="236" t="s">
        <v>21</v>
      </c>
      <c r="H8" s="236"/>
    </row>
    <row r="9" spans="1:10" ht="45" customHeight="1">
      <c r="A9" s="237" t="s">
        <v>64</v>
      </c>
      <c r="B9" s="238"/>
      <c r="C9" s="220" t="s">
        <v>65</v>
      </c>
      <c r="D9" s="222" t="s">
        <v>66</v>
      </c>
      <c r="E9" s="224" t="s">
        <v>89</v>
      </c>
      <c r="F9" s="225"/>
      <c r="G9" s="225"/>
      <c r="H9" s="226"/>
    </row>
    <row r="10" spans="1:10" ht="101.45">
      <c r="A10" s="75" t="s">
        <v>35</v>
      </c>
      <c r="B10" s="75" t="s">
        <v>36</v>
      </c>
      <c r="C10" s="221"/>
      <c r="D10" s="223"/>
      <c r="E10" s="76" t="s">
        <v>67</v>
      </c>
      <c r="F10" s="76" t="s">
        <v>68</v>
      </c>
      <c r="G10" s="76" t="s">
        <v>69</v>
      </c>
      <c r="H10" s="76" t="s">
        <v>70</v>
      </c>
    </row>
    <row r="11" spans="1:10">
      <c r="A11" s="75"/>
      <c r="B11" s="75"/>
      <c r="C11" s="77" t="s">
        <v>71</v>
      </c>
      <c r="D11" s="94">
        <f>SUM(E11:H11)</f>
        <v>0</v>
      </c>
      <c r="E11" s="79">
        <f>+E13</f>
        <v>-299795</v>
      </c>
      <c r="F11" s="79">
        <f>+F13</f>
        <v>0</v>
      </c>
      <c r="G11" s="79">
        <f>+G13</f>
        <v>299795</v>
      </c>
      <c r="H11" s="79">
        <f>+H13</f>
        <v>0</v>
      </c>
      <c r="I11" s="154"/>
      <c r="J11" s="154"/>
    </row>
    <row r="12" spans="1:10">
      <c r="A12" s="75"/>
      <c r="B12" s="75"/>
      <c r="C12" s="77" t="s">
        <v>72</v>
      </c>
      <c r="D12" s="138"/>
      <c r="E12" s="79"/>
      <c r="F12" s="79"/>
      <c r="G12" s="79"/>
      <c r="H12" s="79"/>
      <c r="I12" s="154"/>
      <c r="J12" s="155"/>
    </row>
    <row r="13" spans="1:10" ht="33.85">
      <c r="A13" s="80"/>
      <c r="B13" s="81"/>
      <c r="C13" s="81" t="s">
        <v>38</v>
      </c>
      <c r="D13" s="94">
        <f>SUM(E13:H13)</f>
        <v>0</v>
      </c>
      <c r="E13" s="79">
        <f>+E15+E42+E49+E60</f>
        <v>-299795</v>
      </c>
      <c r="F13" s="79">
        <f t="shared" ref="F13:H13" si="0">+F15+F42+F49+F60</f>
        <v>0</v>
      </c>
      <c r="G13" s="79">
        <f t="shared" si="0"/>
        <v>299795</v>
      </c>
      <c r="H13" s="79">
        <f t="shared" si="0"/>
        <v>0</v>
      </c>
      <c r="I13" s="154"/>
    </row>
    <row r="14" spans="1:10">
      <c r="A14" s="80"/>
      <c r="B14" s="80"/>
      <c r="C14" s="80" t="s">
        <v>73</v>
      </c>
      <c r="D14" s="82"/>
      <c r="E14" s="82"/>
      <c r="F14" s="82"/>
      <c r="G14" s="82"/>
      <c r="H14" s="82"/>
    </row>
    <row r="15" spans="1:10" ht="33.85">
      <c r="A15" s="83">
        <v>1183</v>
      </c>
      <c r="B15" s="50">
        <v>32002</v>
      </c>
      <c r="C15" s="116" t="s">
        <v>123</v>
      </c>
      <c r="D15" s="78">
        <f>SUM(E15:H15)</f>
        <v>196300</v>
      </c>
      <c r="E15" s="78">
        <f>+E17+E29+E39</f>
        <v>0</v>
      </c>
      <c r="F15" s="78">
        <f t="shared" ref="F15:H15" si="1">+F17+F29+F39</f>
        <v>0</v>
      </c>
      <c r="G15" s="78">
        <f t="shared" si="1"/>
        <v>196300</v>
      </c>
      <c r="H15" s="78">
        <f t="shared" si="1"/>
        <v>0</v>
      </c>
    </row>
    <row r="16" spans="1:10" s="3" customFormat="1">
      <c r="A16" s="84"/>
      <c r="B16" s="84"/>
      <c r="C16" s="139" t="s">
        <v>18</v>
      </c>
      <c r="D16" s="35"/>
      <c r="E16" s="156"/>
      <c r="F16" s="157"/>
      <c r="G16" s="35"/>
      <c r="H16" s="35"/>
    </row>
    <row r="17" spans="1:9" s="102" customFormat="1" ht="16.95" customHeight="1">
      <c r="A17" s="166"/>
      <c r="B17" s="166"/>
      <c r="C17" s="106" t="s">
        <v>151</v>
      </c>
      <c r="D17" s="86">
        <f>SUM(E17:H17)</f>
        <v>110800</v>
      </c>
      <c r="E17" s="86">
        <f t="shared" ref="E17:F17" si="2">SUM(E18:E28)</f>
        <v>0</v>
      </c>
      <c r="F17" s="86">
        <f t="shared" si="2"/>
        <v>0</v>
      </c>
      <c r="G17" s="86">
        <f>SUM(G18:G28)</f>
        <v>110800</v>
      </c>
      <c r="H17" s="86">
        <f>SUM(H18:H28)</f>
        <v>0</v>
      </c>
      <c r="I17" s="101"/>
    </row>
    <row r="18" spans="1:9" s="104" customFormat="1">
      <c r="A18" s="227"/>
      <c r="B18" s="227"/>
      <c r="C18" s="103" t="s">
        <v>176</v>
      </c>
      <c r="D18" s="87">
        <f t="shared" ref="D18:D21" si="3">+E18+F18+G18+H18</f>
        <v>9500</v>
      </c>
      <c r="E18" s="87"/>
      <c r="F18" s="87"/>
      <c r="G18" s="87">
        <f>+'Հավելված N 7'!I17+'Հավելված N 7'!I39</f>
        <v>9500</v>
      </c>
      <c r="H18" s="87"/>
    </row>
    <row r="19" spans="1:9" s="104" customFormat="1" ht="36">
      <c r="A19" s="228"/>
      <c r="B19" s="228"/>
      <c r="C19" s="143" t="s">
        <v>177</v>
      </c>
      <c r="D19" s="87">
        <f t="shared" si="3"/>
        <v>9500</v>
      </c>
      <c r="E19" s="87"/>
      <c r="F19" s="87"/>
      <c r="G19" s="87">
        <f>+'Հավելված N 7'!I18+'Հավելված N 7'!I40</f>
        <v>9500</v>
      </c>
      <c r="H19" s="87"/>
    </row>
    <row r="20" spans="1:9" s="104" customFormat="1">
      <c r="A20" s="228"/>
      <c r="B20" s="228"/>
      <c r="C20" s="143" t="s">
        <v>178</v>
      </c>
      <c r="D20" s="87">
        <f t="shared" si="3"/>
        <v>9500</v>
      </c>
      <c r="E20" s="87"/>
      <c r="F20" s="87"/>
      <c r="G20" s="87">
        <f>+'Հավելված N 7'!I19+'Հավելված N 7'!I41</f>
        <v>9500</v>
      </c>
      <c r="H20" s="87"/>
    </row>
    <row r="21" spans="1:9" s="104" customFormat="1" ht="36">
      <c r="A21" s="228"/>
      <c r="B21" s="228"/>
      <c r="C21" s="143" t="s">
        <v>181</v>
      </c>
      <c r="D21" s="87">
        <f t="shared" si="3"/>
        <v>11600</v>
      </c>
      <c r="E21" s="87"/>
      <c r="F21" s="87"/>
      <c r="G21" s="87">
        <f>+'Հավելված N 7'!I20+'Հավելված N 7'!I42</f>
        <v>11600</v>
      </c>
      <c r="H21" s="87"/>
    </row>
    <row r="22" spans="1:9" s="104" customFormat="1">
      <c r="A22" s="228"/>
      <c r="B22" s="228"/>
      <c r="C22" s="143" t="s">
        <v>182</v>
      </c>
      <c r="D22" s="87">
        <f t="shared" ref="D22" si="4">+E22+F22+G22+H22</f>
        <v>11600</v>
      </c>
      <c r="E22" s="87"/>
      <c r="F22" s="87"/>
      <c r="G22" s="87">
        <f>+'Հավելված N 7'!I21+'Հավելված N 7'!I43</f>
        <v>11600</v>
      </c>
      <c r="H22" s="87"/>
    </row>
    <row r="23" spans="1:9" s="104" customFormat="1">
      <c r="A23" s="228"/>
      <c r="B23" s="228"/>
      <c r="C23" s="143" t="s">
        <v>183</v>
      </c>
      <c r="D23" s="87">
        <f t="shared" ref="D23" si="5">+E23+F23+G23+H23</f>
        <v>9500</v>
      </c>
      <c r="E23" s="87"/>
      <c r="F23" s="87"/>
      <c r="G23" s="87">
        <f>+'Հավելված N 7'!I22+'Հավելված N 7'!I44</f>
        <v>9500</v>
      </c>
      <c r="H23" s="87"/>
    </row>
    <row r="24" spans="1:9" s="104" customFormat="1" ht="36">
      <c r="A24" s="228"/>
      <c r="B24" s="228"/>
      <c r="C24" s="143" t="s">
        <v>184</v>
      </c>
      <c r="D24" s="87">
        <f t="shared" ref="D24" si="6">+E24+F24+G24+H24</f>
        <v>9500</v>
      </c>
      <c r="E24" s="87"/>
      <c r="F24" s="87"/>
      <c r="G24" s="87">
        <f>+'Հավելված N 7'!I23+'Հավելված N 7'!I45</f>
        <v>9500</v>
      </c>
      <c r="H24" s="87"/>
    </row>
    <row r="25" spans="1:9" s="104" customFormat="1" ht="36">
      <c r="A25" s="228"/>
      <c r="B25" s="228"/>
      <c r="C25" s="143" t="s">
        <v>188</v>
      </c>
      <c r="D25" s="87">
        <f t="shared" ref="D25" si="7">+E25+F25+G25+H25</f>
        <v>11600</v>
      </c>
      <c r="E25" s="87"/>
      <c r="F25" s="87"/>
      <c r="G25" s="87">
        <f>+'Հավելված N 7'!I24+'Հավելված N 7'!I46</f>
        <v>11600</v>
      </c>
      <c r="H25" s="87"/>
    </row>
    <row r="26" spans="1:9" s="104" customFormat="1">
      <c r="A26" s="228"/>
      <c r="B26" s="228"/>
      <c r="C26" s="143" t="s">
        <v>192</v>
      </c>
      <c r="D26" s="87">
        <f t="shared" ref="D26" si="8">+E26+F26+G26+H26</f>
        <v>9500</v>
      </c>
      <c r="E26" s="87"/>
      <c r="F26" s="87"/>
      <c r="G26" s="87">
        <f>+'Հավելված N 7'!I25+'Հավելված N 7'!I47</f>
        <v>9500</v>
      </c>
      <c r="H26" s="87"/>
    </row>
    <row r="27" spans="1:9" s="104" customFormat="1" ht="36">
      <c r="A27" s="228"/>
      <c r="B27" s="228"/>
      <c r="C27" s="143" t="s">
        <v>194</v>
      </c>
      <c r="D27" s="87">
        <f t="shared" ref="D27" si="9">+E27+F27+G27+H27</f>
        <v>9500</v>
      </c>
      <c r="E27" s="87"/>
      <c r="F27" s="87"/>
      <c r="G27" s="87">
        <f>+'Հավելված N 7'!I26+'Հավելված N 7'!I48</f>
        <v>9500</v>
      </c>
      <c r="H27" s="87"/>
    </row>
    <row r="28" spans="1:9" s="104" customFormat="1">
      <c r="A28" s="286"/>
      <c r="B28" s="286"/>
      <c r="C28" s="143" t="s">
        <v>196</v>
      </c>
      <c r="D28" s="87">
        <f t="shared" ref="D28" si="10">+E28+F28+G28+H28</f>
        <v>9500</v>
      </c>
      <c r="E28" s="87"/>
      <c r="F28" s="87"/>
      <c r="G28" s="87">
        <f>+'Հավելված N 7'!I27+'Հավելված N 7'!I49</f>
        <v>9500</v>
      </c>
      <c r="H28" s="87"/>
    </row>
    <row r="29" spans="1:9" s="102" customFormat="1" ht="16.95" customHeight="1">
      <c r="A29" s="166"/>
      <c r="B29" s="166"/>
      <c r="C29" s="106" t="s">
        <v>148</v>
      </c>
      <c r="D29" s="86">
        <f>SUM(E29:H29)</f>
        <v>89700</v>
      </c>
      <c r="E29" s="86">
        <f>SUM(E30:E38)</f>
        <v>0</v>
      </c>
      <c r="F29" s="86">
        <f t="shared" ref="F29:H29" si="11">SUM(F30:F38)</f>
        <v>0</v>
      </c>
      <c r="G29" s="86">
        <f>SUM(G30:G38)</f>
        <v>89700</v>
      </c>
      <c r="H29" s="86">
        <f t="shared" si="11"/>
        <v>0</v>
      </c>
      <c r="I29" s="101"/>
    </row>
    <row r="30" spans="1:9" s="104" customFormat="1">
      <c r="A30" s="230"/>
      <c r="B30" s="230"/>
      <c r="C30" s="143" t="s">
        <v>156</v>
      </c>
      <c r="D30" s="87">
        <f t="shared" ref="D30:D33" si="12">+E30+F30+G30+H30</f>
        <v>9500</v>
      </c>
      <c r="E30" s="87"/>
      <c r="F30" s="87"/>
      <c r="G30" s="87">
        <f>+'Հավելված N 7'!I28+'Հավելված N 7'!I50</f>
        <v>9500</v>
      </c>
      <c r="H30" s="87"/>
    </row>
    <row r="31" spans="1:9" s="104" customFormat="1">
      <c r="A31" s="231"/>
      <c r="B31" s="231"/>
      <c r="C31" s="143" t="s">
        <v>159</v>
      </c>
      <c r="D31" s="87">
        <f t="shared" si="12"/>
        <v>9500</v>
      </c>
      <c r="E31" s="87"/>
      <c r="F31" s="87"/>
      <c r="G31" s="87">
        <f>+'Հավելված N 7'!I29+'Հավելված N 7'!I51</f>
        <v>9500</v>
      </c>
      <c r="H31" s="87"/>
    </row>
    <row r="32" spans="1:9" s="104" customFormat="1">
      <c r="A32" s="185"/>
      <c r="B32" s="185"/>
      <c r="C32" s="143" t="s">
        <v>161</v>
      </c>
      <c r="D32" s="87">
        <f t="shared" si="12"/>
        <v>9500</v>
      </c>
      <c r="E32" s="87"/>
      <c r="F32" s="87"/>
      <c r="G32" s="87">
        <f>+'Հավելված N 7'!I30+'Հավելված N 7'!I52</f>
        <v>9500</v>
      </c>
      <c r="H32" s="87"/>
    </row>
    <row r="33" spans="1:9" s="104" customFormat="1">
      <c r="A33" s="185"/>
      <c r="B33" s="185"/>
      <c r="C33" s="143" t="s">
        <v>163</v>
      </c>
      <c r="D33" s="87">
        <f t="shared" si="12"/>
        <v>9500</v>
      </c>
      <c r="E33" s="87"/>
      <c r="F33" s="87"/>
      <c r="G33" s="87">
        <f>+'Հավելված N 7'!I31+'Հավելված N 7'!I53</f>
        <v>9500</v>
      </c>
      <c r="H33" s="87"/>
    </row>
    <row r="34" spans="1:9" s="104" customFormat="1">
      <c r="A34" s="185"/>
      <c r="B34" s="185"/>
      <c r="C34" s="143" t="s">
        <v>164</v>
      </c>
      <c r="D34" s="87">
        <f t="shared" ref="D34" si="13">+E34+F34+G34+H34</f>
        <v>11600</v>
      </c>
      <c r="E34" s="87"/>
      <c r="F34" s="87"/>
      <c r="G34" s="87">
        <f>+'Հավելված N 7'!I32+'Հավելված N 7'!I54</f>
        <v>11600</v>
      </c>
      <c r="H34" s="87"/>
    </row>
    <row r="35" spans="1:9" s="104" customFormat="1" ht="36">
      <c r="A35" s="185"/>
      <c r="B35" s="185"/>
      <c r="C35" s="143" t="s">
        <v>165</v>
      </c>
      <c r="D35" s="87">
        <f t="shared" ref="D35" si="14">+E35+F35+G35+H35</f>
        <v>9500</v>
      </c>
      <c r="E35" s="87"/>
      <c r="F35" s="87"/>
      <c r="G35" s="87">
        <f>+'Հավելված N 7'!I33+'Հավելված N 7'!I55</f>
        <v>9500</v>
      </c>
      <c r="H35" s="87"/>
    </row>
    <row r="36" spans="1:9" s="104" customFormat="1">
      <c r="A36" s="185"/>
      <c r="B36" s="185"/>
      <c r="C36" s="143" t="s">
        <v>166</v>
      </c>
      <c r="D36" s="87">
        <f t="shared" ref="D36" si="15">+E36+F36+G36+H36</f>
        <v>9500</v>
      </c>
      <c r="E36" s="87"/>
      <c r="F36" s="87"/>
      <c r="G36" s="87">
        <f>+'Հավելված N 7'!I34+'Հավելված N 7'!I56</f>
        <v>9500</v>
      </c>
      <c r="H36" s="87"/>
    </row>
    <row r="37" spans="1:9" s="104" customFormat="1">
      <c r="A37" s="185"/>
      <c r="B37" s="185"/>
      <c r="C37" s="143" t="s">
        <v>167</v>
      </c>
      <c r="D37" s="87">
        <f t="shared" ref="D37" si="16">+E37+F37+G37+H37</f>
        <v>9500</v>
      </c>
      <c r="E37" s="87"/>
      <c r="F37" s="87"/>
      <c r="G37" s="87">
        <f>+'Հավելված N 7'!I35+'Հավելված N 7'!I57</f>
        <v>9500</v>
      </c>
      <c r="H37" s="87"/>
    </row>
    <row r="38" spans="1:9" s="104" customFormat="1">
      <c r="A38" s="185"/>
      <c r="B38" s="185"/>
      <c r="C38" s="143" t="s">
        <v>168</v>
      </c>
      <c r="D38" s="87">
        <f t="shared" ref="D38" si="17">+E38+F38+G38+H38</f>
        <v>11600</v>
      </c>
      <c r="E38" s="87"/>
      <c r="F38" s="87"/>
      <c r="G38" s="87">
        <f>+'Հավելված N 7'!I36+'Հավելված N 7'!I58</f>
        <v>11600</v>
      </c>
      <c r="H38" s="87"/>
    </row>
    <row r="39" spans="1:9" s="102" customFormat="1" ht="16.95" customHeight="1">
      <c r="A39" s="166"/>
      <c r="B39" s="166"/>
      <c r="C39" s="106" t="s">
        <v>134</v>
      </c>
      <c r="D39" s="86">
        <f>SUM(E39:H39)</f>
        <v>-4200</v>
      </c>
      <c r="E39" s="86">
        <f>SUM(E40:E41)</f>
        <v>0</v>
      </c>
      <c r="F39" s="86">
        <f>SUM(F40:F41)</f>
        <v>0</v>
      </c>
      <c r="G39" s="86">
        <f>SUM(G40:G41)</f>
        <v>-4200</v>
      </c>
      <c r="H39" s="86">
        <f>SUM(H40:H41)</f>
        <v>0</v>
      </c>
      <c r="I39" s="101"/>
    </row>
    <row r="40" spans="1:9" s="104" customFormat="1" ht="36">
      <c r="A40" s="173"/>
      <c r="B40" s="173"/>
      <c r="C40" s="143" t="s">
        <v>135</v>
      </c>
      <c r="D40" s="87">
        <f t="shared" ref="D40" si="18">+E40+F40+G40+H40</f>
        <v>-2100</v>
      </c>
      <c r="E40" s="87"/>
      <c r="F40" s="87"/>
      <c r="G40" s="87">
        <f>+'Հավելված N 7'!I37+'Հավելված N 7'!I59</f>
        <v>-2100</v>
      </c>
      <c r="H40" s="87"/>
    </row>
    <row r="41" spans="1:9" s="104" customFormat="1">
      <c r="A41" s="173"/>
      <c r="B41" s="173"/>
      <c r="C41" s="143" t="s">
        <v>136</v>
      </c>
      <c r="D41" s="87">
        <f t="shared" ref="D41" si="19">+E41+F41+G41+H41</f>
        <v>-2100</v>
      </c>
      <c r="E41" s="87"/>
      <c r="F41" s="87"/>
      <c r="G41" s="87">
        <f>+'Հավելված N 7'!I38+'Հավելված N 7'!I60</f>
        <v>-2100</v>
      </c>
      <c r="H41" s="87"/>
    </row>
    <row r="42" spans="1:9" ht="67.650000000000006">
      <c r="A42" s="83">
        <v>1183</v>
      </c>
      <c r="B42" s="50">
        <v>32003</v>
      </c>
      <c r="C42" s="116" t="s">
        <v>103</v>
      </c>
      <c r="D42" s="78">
        <f>SUM(E42:H42)</f>
        <v>-309795</v>
      </c>
      <c r="E42" s="78">
        <f>+E44+E45+E47</f>
        <v>-299795</v>
      </c>
      <c r="F42" s="78">
        <f t="shared" ref="F42:H42" si="20">+F44+F45+F47</f>
        <v>0</v>
      </c>
      <c r="G42" s="78">
        <f t="shared" si="20"/>
        <v>-10000</v>
      </c>
      <c r="H42" s="78">
        <f t="shared" si="20"/>
        <v>0</v>
      </c>
    </row>
    <row r="43" spans="1:9" s="3" customFormat="1">
      <c r="A43" s="84"/>
      <c r="B43" s="84"/>
      <c r="C43" s="139" t="s">
        <v>18</v>
      </c>
      <c r="D43" s="35"/>
      <c r="E43" s="156"/>
      <c r="F43" s="157"/>
      <c r="G43" s="35"/>
      <c r="H43" s="35"/>
    </row>
    <row r="44" spans="1:9" s="145" customFormat="1" ht="67.650000000000006">
      <c r="A44" s="144"/>
      <c r="B44" s="144"/>
      <c r="C44" s="146" t="s">
        <v>101</v>
      </c>
      <c r="D44" s="147">
        <f t="shared" ref="D44" si="21">+E44+F44+G44+H44</f>
        <v>-299795</v>
      </c>
      <c r="E44" s="147">
        <f>-G60-D49-G15-G42</f>
        <v>-299795</v>
      </c>
      <c r="F44" s="147"/>
      <c r="G44" s="147"/>
      <c r="H44" s="147"/>
    </row>
    <row r="45" spans="1:9" s="102" customFormat="1" ht="16.95" customHeight="1">
      <c r="A45" s="110"/>
      <c r="B45" s="110"/>
      <c r="C45" s="106" t="s">
        <v>151</v>
      </c>
      <c r="D45" s="86">
        <f>SUM(E45:H45)</f>
        <v>-5000</v>
      </c>
      <c r="E45" s="86">
        <f>+E46</f>
        <v>0</v>
      </c>
      <c r="F45" s="86">
        <f t="shared" ref="F45:H45" si="22">+F46</f>
        <v>0</v>
      </c>
      <c r="G45" s="86">
        <f t="shared" si="22"/>
        <v>-5000</v>
      </c>
      <c r="H45" s="86">
        <f t="shared" si="22"/>
        <v>0</v>
      </c>
      <c r="I45" s="101"/>
    </row>
    <row r="46" spans="1:9" s="104" customFormat="1">
      <c r="A46" s="110"/>
      <c r="B46" s="110"/>
      <c r="C46" s="117" t="s">
        <v>150</v>
      </c>
      <c r="D46" s="87">
        <f t="shared" ref="D46" si="23">+E46+F46+G46+H46</f>
        <v>-5000</v>
      </c>
      <c r="E46" s="87"/>
      <c r="F46" s="87"/>
      <c r="G46" s="87">
        <f>+'Հավելված N 7'!I63+'Հավելված N 7'!I65</f>
        <v>-5000</v>
      </c>
      <c r="H46" s="87"/>
    </row>
    <row r="47" spans="1:9" s="102" customFormat="1" ht="16.95" customHeight="1">
      <c r="A47" s="110"/>
      <c r="B47" s="110"/>
      <c r="C47" s="106" t="s">
        <v>148</v>
      </c>
      <c r="D47" s="86">
        <f>SUM(E47:H47)</f>
        <v>-5000</v>
      </c>
      <c r="E47" s="86">
        <f>+E48</f>
        <v>0</v>
      </c>
      <c r="F47" s="86">
        <f t="shared" ref="F47:H47" si="24">+F48</f>
        <v>0</v>
      </c>
      <c r="G47" s="86">
        <f t="shared" si="24"/>
        <v>-5000</v>
      </c>
      <c r="H47" s="86">
        <f t="shared" si="24"/>
        <v>0</v>
      </c>
      <c r="I47" s="101"/>
    </row>
    <row r="48" spans="1:9" s="104" customFormat="1">
      <c r="A48" s="110"/>
      <c r="B48" s="110"/>
      <c r="C48" s="117" t="s">
        <v>149</v>
      </c>
      <c r="D48" s="87">
        <f t="shared" ref="D48" si="25">+E48+F48+G48+H48</f>
        <v>-5000</v>
      </c>
      <c r="E48" s="87"/>
      <c r="F48" s="87"/>
      <c r="G48" s="87">
        <f>+'Հավելված N 7'!I64+'Հավելված N 7'!I66</f>
        <v>-5000</v>
      </c>
      <c r="H48" s="87"/>
    </row>
    <row r="49" spans="1:9" ht="50.75">
      <c r="A49" s="83">
        <v>1183</v>
      </c>
      <c r="B49" s="184">
        <v>32007</v>
      </c>
      <c r="C49" s="116" t="s">
        <v>169</v>
      </c>
      <c r="D49" s="78">
        <f>SUM(E49:H49)</f>
        <v>35595</v>
      </c>
      <c r="E49" s="78">
        <f>+E51+E54</f>
        <v>0</v>
      </c>
      <c r="F49" s="78">
        <f t="shared" ref="F49:H49" si="26">+F51+F54</f>
        <v>0</v>
      </c>
      <c r="G49" s="78">
        <f t="shared" si="26"/>
        <v>35595</v>
      </c>
      <c r="H49" s="78">
        <f t="shared" si="26"/>
        <v>0</v>
      </c>
    </row>
    <row r="50" spans="1:9" s="3" customFormat="1">
      <c r="A50" s="84"/>
      <c r="B50" s="84"/>
      <c r="C50" s="186" t="s">
        <v>18</v>
      </c>
      <c r="D50" s="35"/>
      <c r="E50" s="156"/>
      <c r="F50" s="157"/>
      <c r="G50" s="35"/>
      <c r="H50" s="35"/>
    </row>
    <row r="51" spans="1:9" s="102" customFormat="1" ht="16.95" customHeight="1">
      <c r="A51" s="110"/>
      <c r="B51" s="110"/>
      <c r="C51" s="106" t="s">
        <v>151</v>
      </c>
      <c r="D51" s="86">
        <f>SUM(E51:H51)</f>
        <v>10170</v>
      </c>
      <c r="E51" s="86">
        <f>SUM(E52:E53)</f>
        <v>0</v>
      </c>
      <c r="F51" s="86">
        <f t="shared" ref="F51:H51" si="27">SUM(F52:F53)</f>
        <v>0</v>
      </c>
      <c r="G51" s="86">
        <f t="shared" si="27"/>
        <v>10170</v>
      </c>
      <c r="H51" s="86">
        <f t="shared" si="27"/>
        <v>0</v>
      </c>
      <c r="I51" s="101"/>
    </row>
    <row r="52" spans="1:9" s="104" customFormat="1">
      <c r="A52" s="110"/>
      <c r="B52" s="110"/>
      <c r="C52" s="117" t="s">
        <v>179</v>
      </c>
      <c r="D52" s="87">
        <f t="shared" ref="D52" si="28">+E52+F52+G52+H52</f>
        <v>5085</v>
      </c>
      <c r="E52" s="87"/>
      <c r="F52" s="87"/>
      <c r="G52" s="87">
        <f>+'Հավելված N 7'!I69+'Հավելված N 7'!I76</f>
        <v>5085</v>
      </c>
      <c r="H52" s="87"/>
    </row>
    <row r="53" spans="1:9" s="104" customFormat="1">
      <c r="A53" s="110"/>
      <c r="B53" s="110"/>
      <c r="C53" s="117" t="s">
        <v>197</v>
      </c>
      <c r="D53" s="87">
        <f t="shared" ref="D53" si="29">+E53+F53+G53+H53</f>
        <v>5085</v>
      </c>
      <c r="E53" s="87"/>
      <c r="F53" s="87"/>
      <c r="G53" s="87">
        <f>+'Հավելված N 7'!I70+'Հավելված N 7'!I77</f>
        <v>5085</v>
      </c>
      <c r="H53" s="87"/>
    </row>
    <row r="54" spans="1:9" s="102" customFormat="1" ht="16.95" customHeight="1">
      <c r="A54" s="110"/>
      <c r="B54" s="110"/>
      <c r="C54" s="106" t="s">
        <v>148</v>
      </c>
      <c r="D54" s="86">
        <f>SUM(E54:H54)</f>
        <v>25425</v>
      </c>
      <c r="E54" s="86">
        <f>SUM(E55:E59)</f>
        <v>0</v>
      </c>
      <c r="F54" s="86">
        <f t="shared" ref="F54:H54" si="30">SUM(F55:F59)</f>
        <v>0</v>
      </c>
      <c r="G54" s="86">
        <f>SUM(G55:G59)</f>
        <v>25425</v>
      </c>
      <c r="H54" s="86">
        <f t="shared" si="30"/>
        <v>0</v>
      </c>
      <c r="I54" s="101"/>
    </row>
    <row r="55" spans="1:9" s="104" customFormat="1">
      <c r="A55" s="110"/>
      <c r="B55" s="110"/>
      <c r="C55" s="117" t="s">
        <v>170</v>
      </c>
      <c r="D55" s="87">
        <f t="shared" ref="D55" si="31">+E55+F55+G55+H55</f>
        <v>5085</v>
      </c>
      <c r="E55" s="87"/>
      <c r="F55" s="87"/>
      <c r="G55" s="87">
        <f>+'Հավելված N 7'!I71+'Հավելված N 7'!I78</f>
        <v>5085</v>
      </c>
      <c r="H55" s="87"/>
    </row>
    <row r="56" spans="1:9" s="104" customFormat="1">
      <c r="A56" s="110"/>
      <c r="B56" s="110"/>
      <c r="C56" s="117" t="s">
        <v>173</v>
      </c>
      <c r="D56" s="87">
        <f t="shared" ref="D56" si="32">+E56+F56+G56+H56</f>
        <v>5085</v>
      </c>
      <c r="E56" s="87"/>
      <c r="F56" s="87"/>
      <c r="G56" s="87">
        <f>+'Հավելված N 7'!I72+'Հավելված N 7'!I79</f>
        <v>5085</v>
      </c>
      <c r="H56" s="87"/>
    </row>
    <row r="57" spans="1:9" s="104" customFormat="1">
      <c r="A57" s="110"/>
      <c r="B57" s="110"/>
      <c r="C57" s="117" t="s">
        <v>172</v>
      </c>
      <c r="D57" s="87">
        <f t="shared" ref="D57:D58" si="33">+E57+F57+G57+H57</f>
        <v>5085</v>
      </c>
      <c r="E57" s="87"/>
      <c r="F57" s="87"/>
      <c r="G57" s="87">
        <f>+'Հավելված N 7'!I73+'Հավելված N 7'!I80</f>
        <v>5085</v>
      </c>
      <c r="H57" s="87"/>
    </row>
    <row r="58" spans="1:9" s="104" customFormat="1">
      <c r="A58" s="110"/>
      <c r="B58" s="110"/>
      <c r="C58" s="117" t="s">
        <v>208</v>
      </c>
      <c r="D58" s="87">
        <f t="shared" si="33"/>
        <v>5085</v>
      </c>
      <c r="E58" s="87"/>
      <c r="F58" s="87"/>
      <c r="G58" s="87">
        <f>+'Հավելված N 7'!I74+'Հավելված N 7'!I81</f>
        <v>5085</v>
      </c>
      <c r="H58" s="87"/>
    </row>
    <row r="59" spans="1:9" s="104" customFormat="1">
      <c r="A59" s="110"/>
      <c r="B59" s="110"/>
      <c r="C59" s="117" t="s">
        <v>174</v>
      </c>
      <c r="D59" s="87">
        <f t="shared" ref="D59" si="34">+E59+F59+G59+H59</f>
        <v>5085</v>
      </c>
      <c r="E59" s="87"/>
      <c r="F59" s="87"/>
      <c r="G59" s="87">
        <f>+'Հավելված N 7'!I75+'Հավելված N 7'!I82</f>
        <v>5085</v>
      </c>
      <c r="H59" s="87"/>
    </row>
    <row r="60" spans="1:9" ht="67.650000000000006">
      <c r="A60" s="83">
        <v>1183</v>
      </c>
      <c r="B60" s="50">
        <v>32013</v>
      </c>
      <c r="C60" s="116" t="s">
        <v>106</v>
      </c>
      <c r="D60" s="78">
        <f>SUM(E60:H60)</f>
        <v>77900</v>
      </c>
      <c r="E60" s="78">
        <f>+E62+E74</f>
        <v>0</v>
      </c>
      <c r="F60" s="78">
        <f t="shared" ref="F60:H60" si="35">+F62+F74</f>
        <v>0</v>
      </c>
      <c r="G60" s="78">
        <f t="shared" si="35"/>
        <v>77900</v>
      </c>
      <c r="H60" s="78">
        <f t="shared" si="35"/>
        <v>0</v>
      </c>
    </row>
    <row r="61" spans="1:9" s="3" customFormat="1">
      <c r="A61" s="84"/>
      <c r="B61" s="84"/>
      <c r="C61" s="139" t="s">
        <v>18</v>
      </c>
      <c r="D61" s="35"/>
      <c r="E61" s="156"/>
      <c r="F61" s="157"/>
      <c r="G61" s="35"/>
      <c r="H61" s="35"/>
    </row>
    <row r="62" spans="1:9" s="102" customFormat="1" ht="16.95" customHeight="1">
      <c r="A62" s="110"/>
      <c r="B62" s="110"/>
      <c r="C62" s="106" t="s">
        <v>151</v>
      </c>
      <c r="D62" s="86">
        <f>SUM(E62:H62)</f>
        <v>57000</v>
      </c>
      <c r="E62" s="86">
        <f>SUM(E63:E73)</f>
        <v>0</v>
      </c>
      <c r="F62" s="86">
        <f t="shared" ref="F62:H62" si="36">SUM(F63:F73)</f>
        <v>0</v>
      </c>
      <c r="G62" s="86">
        <f>SUM(G63:G73)</f>
        <v>57000</v>
      </c>
      <c r="H62" s="86">
        <f t="shared" si="36"/>
        <v>0</v>
      </c>
      <c r="I62" s="101"/>
    </row>
    <row r="63" spans="1:9" s="104" customFormat="1">
      <c r="A63" s="227"/>
      <c r="B63" s="227"/>
      <c r="C63" s="117" t="s">
        <v>175</v>
      </c>
      <c r="D63" s="87">
        <f t="shared" ref="D63" si="37">+E63+F63+G63+H63</f>
        <v>4800</v>
      </c>
      <c r="E63" s="87"/>
      <c r="F63" s="87"/>
      <c r="G63" s="87">
        <f>+'Հավելված N 7'!I85+'Հավելված N 7'!I100</f>
        <v>4800</v>
      </c>
      <c r="H63" s="87"/>
    </row>
    <row r="64" spans="1:9" s="104" customFormat="1">
      <c r="A64" s="228"/>
      <c r="B64" s="228"/>
      <c r="C64" s="143" t="s">
        <v>180</v>
      </c>
      <c r="D64" s="87">
        <f t="shared" ref="D64:D65" si="38">+E64+F64+G64+H64</f>
        <v>5400</v>
      </c>
      <c r="E64" s="87"/>
      <c r="F64" s="87"/>
      <c r="G64" s="87">
        <f>+'Հավելված N 7'!I86+'Հավելված N 7'!I101</f>
        <v>5400</v>
      </c>
      <c r="H64" s="87"/>
    </row>
    <row r="65" spans="1:9" s="104" customFormat="1" ht="36">
      <c r="A65" s="170"/>
      <c r="B65" s="170"/>
      <c r="C65" s="143" t="s">
        <v>185</v>
      </c>
      <c r="D65" s="87">
        <f t="shared" si="38"/>
        <v>5400</v>
      </c>
      <c r="E65" s="87"/>
      <c r="F65" s="87"/>
      <c r="G65" s="87">
        <f>+'Հավելված N 7'!I87+'Հավելված N 7'!I102</f>
        <v>5400</v>
      </c>
      <c r="H65" s="87"/>
    </row>
    <row r="66" spans="1:9" s="104" customFormat="1" ht="54">
      <c r="A66" s="172"/>
      <c r="B66" s="172"/>
      <c r="C66" s="143" t="s">
        <v>186</v>
      </c>
      <c r="D66" s="87">
        <f t="shared" ref="D66:D67" si="39">+E66+F66+G66+H66</f>
        <v>5400</v>
      </c>
      <c r="E66" s="87"/>
      <c r="F66" s="87"/>
      <c r="G66" s="87">
        <f>+'Հավելված N 7'!I88+'Հավելված N 7'!I103</f>
        <v>5400</v>
      </c>
      <c r="H66" s="87"/>
    </row>
    <row r="67" spans="1:9" s="104" customFormat="1">
      <c r="A67" s="187"/>
      <c r="B67" s="187"/>
      <c r="C67" s="143" t="s">
        <v>187</v>
      </c>
      <c r="D67" s="87">
        <f t="shared" si="39"/>
        <v>4800</v>
      </c>
      <c r="E67" s="87"/>
      <c r="F67" s="87"/>
      <c r="G67" s="87">
        <f>+'Հավելված N 7'!I89+'Հավելված N 7'!I104</f>
        <v>4800</v>
      </c>
      <c r="H67" s="87"/>
    </row>
    <row r="68" spans="1:9" s="104" customFormat="1">
      <c r="A68" s="187"/>
      <c r="B68" s="187"/>
      <c r="C68" s="143" t="s">
        <v>189</v>
      </c>
      <c r="D68" s="87">
        <f t="shared" ref="D68" si="40">+E68+F68+G68+H68</f>
        <v>5400</v>
      </c>
      <c r="E68" s="87"/>
      <c r="F68" s="87"/>
      <c r="G68" s="87">
        <f>+'Հավելված N 7'!I90+'Հավելված N 7'!I105</f>
        <v>5400</v>
      </c>
      <c r="H68" s="87"/>
    </row>
    <row r="69" spans="1:9" s="104" customFormat="1">
      <c r="A69" s="187"/>
      <c r="B69" s="187"/>
      <c r="C69" s="143" t="s">
        <v>190</v>
      </c>
      <c r="D69" s="87">
        <f t="shared" ref="D69" si="41">+E69+F69+G69+H69</f>
        <v>5400</v>
      </c>
      <c r="E69" s="87"/>
      <c r="F69" s="87"/>
      <c r="G69" s="87">
        <f>+'Հավելված N 7'!I91+'Հավելված N 7'!I106</f>
        <v>5400</v>
      </c>
      <c r="H69" s="87"/>
    </row>
    <row r="70" spans="1:9" s="104" customFormat="1">
      <c r="A70" s="187"/>
      <c r="B70" s="187"/>
      <c r="C70" s="143" t="s">
        <v>191</v>
      </c>
      <c r="D70" s="87">
        <f t="shared" ref="D70" si="42">+E70+F70+G70+H70</f>
        <v>4800</v>
      </c>
      <c r="E70" s="87"/>
      <c r="F70" s="87"/>
      <c r="G70" s="87">
        <f>+'Հավելված N 7'!I92+'Հավելված N 7'!I107</f>
        <v>4800</v>
      </c>
      <c r="H70" s="87"/>
    </row>
    <row r="71" spans="1:9" s="104" customFormat="1">
      <c r="A71" s="187"/>
      <c r="B71" s="187"/>
      <c r="C71" s="143" t="s">
        <v>193</v>
      </c>
      <c r="D71" s="87">
        <f t="shared" ref="D71" si="43">+E71+F71+G71+H71</f>
        <v>5400</v>
      </c>
      <c r="E71" s="87"/>
      <c r="F71" s="87"/>
      <c r="G71" s="87">
        <f>+'Հավելված N 7'!I93+'Հավելված N 7'!I108</f>
        <v>5400</v>
      </c>
      <c r="H71" s="87"/>
    </row>
    <row r="72" spans="1:9" s="104" customFormat="1">
      <c r="A72" s="187"/>
      <c r="B72" s="187"/>
      <c r="C72" s="143" t="s">
        <v>195</v>
      </c>
      <c r="D72" s="87">
        <f t="shared" ref="D72" si="44">+E72+F72+G72+H72</f>
        <v>5400</v>
      </c>
      <c r="E72" s="87"/>
      <c r="F72" s="87"/>
      <c r="G72" s="87">
        <f>+'Հավելված N 7'!I94+'Հավելված N 7'!I109</f>
        <v>5400</v>
      </c>
      <c r="H72" s="87"/>
    </row>
    <row r="73" spans="1:9" s="104" customFormat="1">
      <c r="A73" s="187"/>
      <c r="B73" s="187"/>
      <c r="C73" s="143" t="s">
        <v>137</v>
      </c>
      <c r="D73" s="87">
        <f t="shared" ref="D73" si="45">+E73+F73+G73+H73</f>
        <v>4800</v>
      </c>
      <c r="E73" s="87"/>
      <c r="F73" s="87"/>
      <c r="G73" s="87">
        <f>+'Հավելված N 7'!I95+'Հավելված N 7'!I110</f>
        <v>4800</v>
      </c>
      <c r="H73" s="87"/>
    </row>
    <row r="74" spans="1:9" s="102" customFormat="1" ht="16.95" customHeight="1">
      <c r="A74" s="166"/>
      <c r="B74" s="166"/>
      <c r="C74" s="106" t="s">
        <v>148</v>
      </c>
      <c r="D74" s="86">
        <f>SUM(E74:H74)</f>
        <v>20900</v>
      </c>
      <c r="E74" s="86">
        <f>SUM(E75:E78)</f>
        <v>0</v>
      </c>
      <c r="F74" s="86">
        <f t="shared" ref="F74:H74" si="46">SUM(F75:F78)</f>
        <v>0</v>
      </c>
      <c r="G74" s="86">
        <f>SUM(G75:G78)</f>
        <v>20900</v>
      </c>
      <c r="H74" s="86">
        <f t="shared" si="46"/>
        <v>0</v>
      </c>
      <c r="I74" s="101"/>
    </row>
    <row r="75" spans="1:9" s="104" customFormat="1">
      <c r="A75" s="229"/>
      <c r="B75" s="229"/>
      <c r="C75" s="103" t="s">
        <v>157</v>
      </c>
      <c r="D75" s="87">
        <f t="shared" ref="D75:D76" si="47">+E75+F75+G75+H75</f>
        <v>4800</v>
      </c>
      <c r="E75" s="87"/>
      <c r="F75" s="87"/>
      <c r="G75" s="87">
        <f>+'Հավելված N 7'!I96+'Հավելված N 7'!I111</f>
        <v>4800</v>
      </c>
      <c r="H75" s="87"/>
    </row>
    <row r="76" spans="1:9" s="104" customFormat="1">
      <c r="A76" s="229"/>
      <c r="B76" s="229"/>
      <c r="C76" s="103" t="s">
        <v>158</v>
      </c>
      <c r="D76" s="87">
        <f t="shared" si="47"/>
        <v>5400</v>
      </c>
      <c r="E76" s="87"/>
      <c r="F76" s="87"/>
      <c r="G76" s="87">
        <f>+'Հավելված N 7'!I97+'Հավելված N 7'!I112</f>
        <v>5400</v>
      </c>
      <c r="H76" s="87"/>
    </row>
    <row r="77" spans="1:9" s="104" customFormat="1">
      <c r="A77" s="229"/>
      <c r="B77" s="229"/>
      <c r="C77" s="103" t="s">
        <v>160</v>
      </c>
      <c r="D77" s="87">
        <f t="shared" ref="D77:D78" si="48">+E77+F77+G77+H77</f>
        <v>5400</v>
      </c>
      <c r="E77" s="87"/>
      <c r="F77" s="87"/>
      <c r="G77" s="87">
        <f>+'Հավելված N 7'!I98+'Հավելված N 7'!I113</f>
        <v>5400</v>
      </c>
      <c r="H77" s="87"/>
    </row>
    <row r="78" spans="1:9" s="104" customFormat="1">
      <c r="A78" s="229"/>
      <c r="B78" s="229"/>
      <c r="C78" s="103" t="s">
        <v>162</v>
      </c>
      <c r="D78" s="87">
        <f t="shared" si="48"/>
        <v>5300</v>
      </c>
      <c r="E78" s="87"/>
      <c r="F78" s="87"/>
      <c r="G78" s="87">
        <f>+'Հավելված N 7'!I99+'Հավելված N 7'!I114</f>
        <v>5300</v>
      </c>
      <c r="H78" s="87"/>
    </row>
  </sheetData>
  <mergeCells count="17">
    <mergeCell ref="B75:B78"/>
    <mergeCell ref="A75:A78"/>
    <mergeCell ref="B18:B28"/>
    <mergeCell ref="A18:A28"/>
    <mergeCell ref="F1:H1"/>
    <mergeCell ref="F2:H2"/>
    <mergeCell ref="F3:H3"/>
    <mergeCell ref="A5:H6"/>
    <mergeCell ref="G8:H8"/>
    <mergeCell ref="C9:C10"/>
    <mergeCell ref="D9:D10"/>
    <mergeCell ref="E9:H9"/>
    <mergeCell ref="B63:B64"/>
    <mergeCell ref="A63:A64"/>
    <mergeCell ref="A30:A31"/>
    <mergeCell ref="B30:B31"/>
    <mergeCell ref="A9:B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2"/>
  <sheetViews>
    <sheetView topLeftCell="A25" zoomScale="82" zoomScaleNormal="82" workbookViewId="0">
      <selection activeCell="F38" activeCellId="1" sqref="F41 F38"/>
    </sheetView>
  </sheetViews>
  <sheetFormatPr defaultColWidth="9.09765625" defaultRowHeight="18"/>
  <cols>
    <col min="1" max="3" width="9.09765625" style="89"/>
    <col min="4" max="4" width="54.19921875" style="89" customWidth="1"/>
    <col min="5" max="6" width="26.3984375" style="89" customWidth="1"/>
    <col min="7" max="7" width="33.69921875" style="89" customWidth="1"/>
    <col min="8" max="9" width="9.09765625" style="89"/>
    <col min="10" max="10" width="12.19921875" style="89" customWidth="1"/>
    <col min="11" max="16384" width="9.09765625" style="89"/>
  </cols>
  <sheetData>
    <row r="1" spans="2:7" s="88" customFormat="1" ht="25.65" customHeight="1">
      <c r="D1" s="232" t="s">
        <v>43</v>
      </c>
      <c r="E1" s="232"/>
      <c r="F1" s="232"/>
    </row>
    <row r="2" spans="2:7" ht="18" customHeight="1">
      <c r="D2" s="233" t="s">
        <v>77</v>
      </c>
      <c r="E2" s="233"/>
      <c r="F2" s="233"/>
    </row>
    <row r="3" spans="2:7" ht="18" customHeight="1">
      <c r="D3" s="233" t="s">
        <v>41</v>
      </c>
      <c r="E3" s="233"/>
      <c r="F3" s="233"/>
    </row>
    <row r="4" spans="2:7" ht="13.5" customHeight="1">
      <c r="D4" s="90"/>
      <c r="E4" s="152"/>
      <c r="F4" s="152"/>
      <c r="G4" s="152"/>
    </row>
    <row r="5" spans="2:7" ht="85.5" customHeight="1">
      <c r="B5" s="242" t="s">
        <v>139</v>
      </c>
      <c r="C5" s="242"/>
      <c r="D5" s="242"/>
      <c r="E5" s="242"/>
      <c r="F5" s="242"/>
      <c r="G5" s="91"/>
    </row>
    <row r="7" spans="2:7">
      <c r="E7" s="92"/>
      <c r="F7" s="92" t="s">
        <v>21</v>
      </c>
    </row>
    <row r="8" spans="2:7" ht="55.65" customHeight="1">
      <c r="B8" s="237" t="s">
        <v>64</v>
      </c>
      <c r="C8" s="238"/>
      <c r="D8" s="220" t="s">
        <v>65</v>
      </c>
      <c r="E8" s="288" t="s">
        <v>100</v>
      </c>
      <c r="F8" s="289"/>
    </row>
    <row r="9" spans="2:7" ht="88.5" customHeight="1">
      <c r="B9" s="75" t="s">
        <v>35</v>
      </c>
      <c r="C9" s="75" t="s">
        <v>36</v>
      </c>
      <c r="D9" s="221"/>
      <c r="E9" s="109" t="s">
        <v>13</v>
      </c>
      <c r="F9" s="109" t="s">
        <v>14</v>
      </c>
    </row>
    <row r="10" spans="2:7" ht="33.85">
      <c r="B10" s="75"/>
      <c r="C10" s="75"/>
      <c r="D10" s="93" t="s">
        <v>38</v>
      </c>
      <c r="E10" s="94">
        <f>+E12+E41+E49+E62</f>
        <v>0</v>
      </c>
      <c r="F10" s="94">
        <f>+F12+F41+F49+F62</f>
        <v>0</v>
      </c>
    </row>
    <row r="11" spans="2:7">
      <c r="B11" s="75"/>
      <c r="C11" s="75"/>
      <c r="D11" s="95" t="s">
        <v>74</v>
      </c>
      <c r="E11" s="94"/>
      <c r="F11" s="94"/>
    </row>
    <row r="12" spans="2:7" ht="33.85">
      <c r="B12" s="83">
        <v>1183</v>
      </c>
      <c r="C12" s="50">
        <v>32002</v>
      </c>
      <c r="D12" s="116" t="s">
        <v>123</v>
      </c>
      <c r="E12" s="78">
        <f t="shared" ref="E12:F12" si="0">+E14</f>
        <v>0</v>
      </c>
      <c r="F12" s="78">
        <f t="shared" si="0"/>
        <v>196300</v>
      </c>
    </row>
    <row r="13" spans="2:7">
      <c r="B13" s="96"/>
      <c r="C13" s="96"/>
      <c r="D13" s="85" t="s">
        <v>37</v>
      </c>
      <c r="E13" s="97"/>
      <c r="F13" s="82"/>
    </row>
    <row r="14" spans="2:7">
      <c r="B14" s="111"/>
      <c r="C14" s="111"/>
      <c r="D14" s="98" t="s">
        <v>90</v>
      </c>
      <c r="E14" s="99">
        <f t="shared" ref="E14:F14" si="1">+E16+E28+E38</f>
        <v>0</v>
      </c>
      <c r="F14" s="99">
        <f t="shared" si="1"/>
        <v>196300</v>
      </c>
    </row>
    <row r="15" spans="2:7">
      <c r="B15" s="111"/>
      <c r="C15" s="111"/>
      <c r="D15" s="100" t="s">
        <v>75</v>
      </c>
      <c r="E15" s="105"/>
      <c r="F15" s="105"/>
    </row>
    <row r="16" spans="2:7">
      <c r="B16" s="111"/>
      <c r="C16" s="111"/>
      <c r="D16" s="106" t="s">
        <v>151</v>
      </c>
      <c r="E16" s="107">
        <f>SUM(E17:E27)</f>
        <v>0</v>
      </c>
      <c r="F16" s="107">
        <f>SUM(F17:F27)</f>
        <v>110800</v>
      </c>
    </row>
    <row r="17" spans="2:6" s="168" customFormat="1">
      <c r="B17" s="239"/>
      <c r="C17" s="239"/>
      <c r="D17" s="117" t="str">
        <f>+'Հավելված N 3'!C18</f>
        <v>գ. Ճոճկանի միջնակարգ դպրոց</v>
      </c>
      <c r="E17" s="167">
        <v>0</v>
      </c>
      <c r="F17" s="167">
        <f>+'Հավելված N 3'!D18</f>
        <v>9500</v>
      </c>
    </row>
    <row r="18" spans="2:6" s="168" customFormat="1" ht="36">
      <c r="B18" s="240"/>
      <c r="C18" s="240"/>
      <c r="D18" s="117" t="str">
        <f>+'Հավելված N 3'!C19</f>
        <v>գ. Արևածագի Կ․ Մելիքսեթյան անվան միջնակարգ դպրոց</v>
      </c>
      <c r="E18" s="167">
        <v>0</v>
      </c>
      <c r="F18" s="167">
        <f>+'Հավելված N 3'!D19</f>
        <v>9500</v>
      </c>
    </row>
    <row r="19" spans="2:6" s="168" customFormat="1">
      <c r="B19" s="240"/>
      <c r="C19" s="240"/>
      <c r="D19" s="117" t="str">
        <f>+'Հավելված N 3'!C20</f>
        <v>գ. Օձունի թիվ 2 միջնակարգ դպրոց</v>
      </c>
      <c r="E19" s="167">
        <v>0</v>
      </c>
      <c r="F19" s="167">
        <f>+'Հավելված N 3'!D20</f>
        <v>9500</v>
      </c>
    </row>
    <row r="20" spans="2:6" s="168" customFormat="1" ht="36">
      <c r="B20" s="240"/>
      <c r="C20" s="240"/>
      <c r="D20" s="117" t="str">
        <f>+'Հավելված N 3'!C21</f>
        <v>ք. Տաշիրի միջնակարգ դպրոց (ք. Տաշիրի թիվ 1 հիմնական դպրոցի տեղակայման վայրում)</v>
      </c>
      <c r="E20" s="167">
        <v>0</v>
      </c>
      <c r="F20" s="167">
        <f>+'Հավելված N 3'!D21</f>
        <v>11600</v>
      </c>
    </row>
    <row r="21" spans="2:6" s="168" customFormat="1">
      <c r="B21" s="240"/>
      <c r="C21" s="240"/>
      <c r="D21" s="117" t="str">
        <f>+'Հավելված N 3'!C22</f>
        <v>ք. Սպիտակի թիվ 8 միջնակարգ դպրոց</v>
      </c>
      <c r="E21" s="167">
        <v>0</v>
      </c>
      <c r="F21" s="167">
        <f>+'Հավելված N 3'!D22</f>
        <v>11600</v>
      </c>
    </row>
    <row r="22" spans="2:6" s="168" customFormat="1">
      <c r="B22" s="240"/>
      <c r="C22" s="240"/>
      <c r="D22" s="117" t="str">
        <f>+'Հավելված N 3'!C23</f>
        <v>գ. Աքորու միջնակարգ դպրոց</v>
      </c>
      <c r="E22" s="167">
        <v>0</v>
      </c>
      <c r="F22" s="167">
        <f>+'Հավելված N 3'!D23</f>
        <v>9500</v>
      </c>
    </row>
    <row r="23" spans="2:6" s="168" customFormat="1">
      <c r="B23" s="240"/>
      <c r="C23" s="240"/>
      <c r="D23" s="117" t="str">
        <f>+'Հավելված N 3'!C24</f>
        <v>ք. Ալավերդու Մյասնիկյանի անվան թիվ 7 միջնակարգ դպրոց</v>
      </c>
      <c r="E23" s="167">
        <v>0</v>
      </c>
      <c r="F23" s="167">
        <f>+'Հավելված N 3'!D24</f>
        <v>9500</v>
      </c>
    </row>
    <row r="24" spans="2:6" s="168" customFormat="1">
      <c r="B24" s="240"/>
      <c r="C24" s="240"/>
      <c r="D24" s="117" t="str">
        <f>+'Հավելված N 3'!C25</f>
        <v>ք. Վանաձորի Ստ.Շահումյանի անվան թիվ 6 հիմնական դպրոց</v>
      </c>
      <c r="E24" s="167">
        <v>0</v>
      </c>
      <c r="F24" s="167">
        <f>+'Հավելված N 3'!D25</f>
        <v>11600</v>
      </c>
    </row>
    <row r="25" spans="2:6" s="168" customFormat="1">
      <c r="B25" s="240"/>
      <c r="C25" s="240"/>
      <c r="D25" s="117" t="str">
        <f>+'Հավելված N 3'!C26</f>
        <v>գ. Մեծավանի թիվ 2 միջնակարգ դպրոց</v>
      </c>
      <c r="E25" s="167">
        <v>0</v>
      </c>
      <c r="F25" s="167">
        <f>+'Հավելված N 3'!D26</f>
        <v>9500</v>
      </c>
    </row>
    <row r="26" spans="2:6" s="168" customFormat="1" ht="36">
      <c r="B26" s="240"/>
      <c r="C26" s="240"/>
      <c r="D26" s="117" t="str">
        <f>+'Հավելված N 3'!C27</f>
        <v>գ. Դսեղի Հ.Թումանյանի անվան միջնակարգ դպրոց</v>
      </c>
      <c r="E26" s="167">
        <v>0</v>
      </c>
      <c r="F26" s="167">
        <f>+'Հավելված N 3'!D27</f>
        <v>9500</v>
      </c>
    </row>
    <row r="27" spans="2:6" s="168" customFormat="1">
      <c r="B27" s="240"/>
      <c r="C27" s="240"/>
      <c r="D27" s="117" t="str">
        <f>+'Հավելված N 3'!C28</f>
        <v>գ. Շիրակամուտի թիվ 1 միջնակարգ դպրոց</v>
      </c>
      <c r="E27" s="167">
        <v>0</v>
      </c>
      <c r="F27" s="167">
        <f>+'Հավելված N 3'!D28</f>
        <v>9500</v>
      </c>
    </row>
    <row r="28" spans="2:6">
      <c r="B28" s="111"/>
      <c r="C28" s="111"/>
      <c r="D28" s="106" t="s">
        <v>148</v>
      </c>
      <c r="E28" s="107">
        <f>SUM(E29:E37)</f>
        <v>0</v>
      </c>
      <c r="F28" s="107">
        <f>SUM(F29:F37)</f>
        <v>89700</v>
      </c>
    </row>
    <row r="29" spans="2:6" s="168" customFormat="1">
      <c r="B29" s="239"/>
      <c r="C29" s="239"/>
      <c r="D29" s="117" t="str">
        <f>+'Հավելված N 3'!C30</f>
        <v>գ․ Սարատակի միջնակարգ դպրոց</v>
      </c>
      <c r="E29" s="167">
        <v>0</v>
      </c>
      <c r="F29" s="167">
        <f>+'Հավելված N 3'!D30</f>
        <v>9500</v>
      </c>
    </row>
    <row r="30" spans="2:6" s="168" customFormat="1">
      <c r="B30" s="240"/>
      <c r="C30" s="240"/>
      <c r="D30" s="117" t="str">
        <f>+'Հավելված N 3'!C31</f>
        <v>գ․ Ամասիայի միջնակարգ դպրոց</v>
      </c>
      <c r="E30" s="167">
        <v>0</v>
      </c>
      <c r="F30" s="167">
        <f>+'Հավելված N 3'!D31</f>
        <v>9500</v>
      </c>
    </row>
    <row r="31" spans="2:6" s="168" customFormat="1">
      <c r="B31" s="188"/>
      <c r="C31" s="188"/>
      <c r="D31" s="117" t="str">
        <f>+'Հավելված N 3'!C32</f>
        <v>գ․ Ջրափիի միջնակարգ դպրոց</v>
      </c>
      <c r="E31" s="167">
        <v>0</v>
      </c>
      <c r="F31" s="167">
        <f>+'Հավելված N 3'!D32</f>
        <v>9500</v>
      </c>
    </row>
    <row r="32" spans="2:6" s="168" customFormat="1">
      <c r="B32" s="188"/>
      <c r="C32" s="188"/>
      <c r="D32" s="117" t="str">
        <f>+'Հավելված N 3'!C33</f>
        <v>գ․ Շիրակավանի միջնակարգ դպրոց</v>
      </c>
      <c r="E32" s="167">
        <v>0</v>
      </c>
      <c r="F32" s="167">
        <f>+'Հավելված N 3'!D33</f>
        <v>9500</v>
      </c>
    </row>
    <row r="33" spans="2:6" s="168" customFormat="1">
      <c r="B33" s="188"/>
      <c r="C33" s="188"/>
      <c r="D33" s="117" t="str">
        <f>+'Հավելված N 3'!C34</f>
        <v>գ․ Երազգավորսի միջնակարգ դպրոց</v>
      </c>
      <c r="E33" s="167">
        <v>0</v>
      </c>
      <c r="F33" s="167">
        <f>+'Հավելված N 3'!D34</f>
        <v>11600</v>
      </c>
    </row>
    <row r="34" spans="2:6" s="168" customFormat="1">
      <c r="B34" s="188"/>
      <c r="C34" s="188"/>
      <c r="D34" s="117" t="str">
        <f>+'Հավելված N 3'!C35</f>
        <v>ք. Գյումրու Գ.Սարյանի անվան թիվ 24 հիմնական դպրոց</v>
      </c>
      <c r="E34" s="167">
        <v>0</v>
      </c>
      <c r="F34" s="167">
        <f>+'Հավելված N 3'!D35</f>
        <v>9500</v>
      </c>
    </row>
    <row r="35" spans="2:6" s="168" customFormat="1">
      <c r="B35" s="188"/>
      <c r="C35" s="188"/>
      <c r="D35" s="117" t="str">
        <f>+'Հավելված N 3'!C36</f>
        <v>գ․ Մայիսյանի միջնակարգ դպրոց</v>
      </c>
      <c r="E35" s="167">
        <v>0</v>
      </c>
      <c r="F35" s="167">
        <f>+'Հավելված N 3'!D36</f>
        <v>9500</v>
      </c>
    </row>
    <row r="36" spans="2:6" s="168" customFormat="1">
      <c r="B36" s="188"/>
      <c r="C36" s="188"/>
      <c r="D36" s="117" t="str">
        <f>+'Հավելված N 3'!C37</f>
        <v>գ․ Փոքր Մանթաշի միջնակարգ դպրոց</v>
      </c>
      <c r="E36" s="167">
        <v>0</v>
      </c>
      <c r="F36" s="167">
        <f>+'Հավելված N 3'!D37</f>
        <v>9500</v>
      </c>
    </row>
    <row r="37" spans="2:6" s="168" customFormat="1">
      <c r="B37" s="188"/>
      <c r="C37" s="188"/>
      <c r="D37" s="117" t="str">
        <f>+'Հավելված N 3'!C38</f>
        <v>գ․ Սառնաղբյուրի միջնակարգ դպրոց</v>
      </c>
      <c r="E37" s="167">
        <v>0</v>
      </c>
      <c r="F37" s="167">
        <f>+'Հավելված N 3'!D38</f>
        <v>11600</v>
      </c>
    </row>
    <row r="38" spans="2:6">
      <c r="B38" s="111"/>
      <c r="C38" s="111"/>
      <c r="D38" s="106" t="s">
        <v>134</v>
      </c>
      <c r="E38" s="107">
        <f>SUM(E39:E40)</f>
        <v>0</v>
      </c>
      <c r="F38" s="107">
        <f>SUM(F39:F40)</f>
        <v>-4200</v>
      </c>
    </row>
    <row r="39" spans="2:6" s="168" customFormat="1" ht="36">
      <c r="B39" s="174"/>
      <c r="C39" s="174"/>
      <c r="D39" s="117" t="str">
        <f>+'Հավելված N 3'!C40</f>
        <v>գ. Կողբի Ջ.Կարախանյանի անվ. թիվ 1 միջնակարգ դպրոց</v>
      </c>
      <c r="E39" s="167">
        <v>0</v>
      </c>
      <c r="F39" s="167">
        <f>+'Հավելված N 3'!D40</f>
        <v>-2100</v>
      </c>
    </row>
    <row r="40" spans="2:6" s="168" customFormat="1">
      <c r="B40" s="174"/>
      <c r="C40" s="174"/>
      <c r="D40" s="117" t="str">
        <f>+'Հավելված N 3'!C41</f>
        <v>գ. Սևքարի միջնակարգ դպրոց</v>
      </c>
      <c r="E40" s="167">
        <v>0</v>
      </c>
      <c r="F40" s="167">
        <f>+'Հավելված N 3'!D41</f>
        <v>-2100</v>
      </c>
    </row>
    <row r="41" spans="2:6" ht="67.650000000000006">
      <c r="B41" s="83">
        <v>1183</v>
      </c>
      <c r="C41" s="50">
        <v>32003</v>
      </c>
      <c r="D41" s="115" t="s">
        <v>103</v>
      </c>
      <c r="E41" s="78">
        <f>+E43+E48</f>
        <v>0</v>
      </c>
      <c r="F41" s="78">
        <f>+F43+F48</f>
        <v>-309795</v>
      </c>
    </row>
    <row r="42" spans="2:6">
      <c r="B42" s="96"/>
      <c r="C42" s="96"/>
      <c r="D42" s="85" t="s">
        <v>37</v>
      </c>
      <c r="E42" s="97"/>
      <c r="F42" s="82"/>
    </row>
    <row r="43" spans="2:6">
      <c r="B43" s="111"/>
      <c r="C43" s="111"/>
      <c r="D43" s="98" t="s">
        <v>90</v>
      </c>
      <c r="E43" s="99">
        <f>+E44+E46</f>
        <v>-10000</v>
      </c>
      <c r="F43" s="99">
        <f>+F44+F46</f>
        <v>-10000</v>
      </c>
    </row>
    <row r="44" spans="2:6">
      <c r="B44" s="111"/>
      <c r="C44" s="111"/>
      <c r="D44" s="106" t="s">
        <v>151</v>
      </c>
      <c r="E44" s="175">
        <f t="shared" ref="E44:F46" si="2">+E45</f>
        <v>-5000</v>
      </c>
      <c r="F44" s="175">
        <f t="shared" si="2"/>
        <v>-5000</v>
      </c>
    </row>
    <row r="45" spans="2:6" s="168" customFormat="1">
      <c r="B45" s="111"/>
      <c r="C45" s="111"/>
      <c r="D45" s="143" t="str">
        <f>+'Հավելված N 3'!C46</f>
        <v>«Բլագոդարնոյեի հիմնական դպրոց» ՊՈԱԿ</v>
      </c>
      <c r="E45" s="167">
        <v>-5000</v>
      </c>
      <c r="F45" s="167">
        <f>+'Հավելված N 3'!D46</f>
        <v>-5000</v>
      </c>
    </row>
    <row r="46" spans="2:6">
      <c r="B46" s="111"/>
      <c r="C46" s="111"/>
      <c r="D46" s="106" t="s">
        <v>148</v>
      </c>
      <c r="E46" s="175">
        <f t="shared" si="2"/>
        <v>-5000</v>
      </c>
      <c r="F46" s="175">
        <f t="shared" si="2"/>
        <v>-5000</v>
      </c>
    </row>
    <row r="47" spans="2:6" s="168" customFormat="1">
      <c r="B47" s="111"/>
      <c r="C47" s="111"/>
      <c r="D47" s="143" t="str">
        <f>+'Հավելված N 3'!C48</f>
        <v>«Հովունիի միջնակարգ դպրոց» ՊՈԱԿ</v>
      </c>
      <c r="E47" s="167">
        <v>-5000</v>
      </c>
      <c r="F47" s="167">
        <f>+'Հավելված N 3'!D48</f>
        <v>-5000</v>
      </c>
    </row>
    <row r="48" spans="2:6">
      <c r="B48" s="111"/>
      <c r="C48" s="111"/>
      <c r="D48" s="98" t="s">
        <v>52</v>
      </c>
      <c r="E48" s="99">
        <v>10000</v>
      </c>
      <c r="F48" s="99">
        <f>+'Հավելված N 3'!D44</f>
        <v>-299795</v>
      </c>
    </row>
    <row r="49" spans="2:6" ht="50.75">
      <c r="B49" s="83">
        <v>1183</v>
      </c>
      <c r="C49" s="50">
        <v>32007</v>
      </c>
      <c r="D49" s="116" t="s">
        <v>138</v>
      </c>
      <c r="E49" s="78">
        <f t="shared" ref="E49:F49" si="3">+E51</f>
        <v>0</v>
      </c>
      <c r="F49" s="78">
        <f t="shared" si="3"/>
        <v>35595</v>
      </c>
    </row>
    <row r="50" spans="2:6">
      <c r="B50" s="96"/>
      <c r="C50" s="96"/>
      <c r="D50" s="85" t="s">
        <v>37</v>
      </c>
      <c r="E50" s="97"/>
      <c r="F50" s="82"/>
    </row>
    <row r="51" spans="2:6">
      <c r="B51" s="111"/>
      <c r="C51" s="111"/>
      <c r="D51" s="98" t="s">
        <v>90</v>
      </c>
      <c r="E51" s="99">
        <f>+E53+E56</f>
        <v>0</v>
      </c>
      <c r="F51" s="99">
        <f>+F53+F56</f>
        <v>35595</v>
      </c>
    </row>
    <row r="52" spans="2:6">
      <c r="B52" s="111"/>
      <c r="C52" s="111"/>
      <c r="D52" s="100" t="s">
        <v>75</v>
      </c>
      <c r="E52" s="105"/>
      <c r="F52" s="105"/>
    </row>
    <row r="53" spans="2:6">
      <c r="B53" s="111"/>
      <c r="C53" s="111"/>
      <c r="D53" s="106" t="s">
        <v>151</v>
      </c>
      <c r="E53" s="175">
        <f>SUM(E54:E55)</f>
        <v>0</v>
      </c>
      <c r="F53" s="175">
        <f>SUM(F54:F55)</f>
        <v>10170</v>
      </c>
    </row>
    <row r="54" spans="2:6" s="168" customFormat="1">
      <c r="B54" s="239"/>
      <c r="C54" s="239"/>
      <c r="D54" s="143" t="str">
        <f>+'Հավելված N 3'!C52</f>
        <v>գ. Ախթալայի թիվ 2 միջնակարգ դպրոց</v>
      </c>
      <c r="E54" s="167">
        <v>0</v>
      </c>
      <c r="F54" s="167">
        <f>+'Հավելված N 3'!D52</f>
        <v>5085</v>
      </c>
    </row>
    <row r="55" spans="2:6" s="168" customFormat="1">
      <c r="B55" s="287"/>
      <c r="C55" s="287"/>
      <c r="D55" s="143" t="str">
        <f>+'Հավելված N 3'!C53</f>
        <v>գ. Ղուրսալու միջնակարգ դպրոց</v>
      </c>
      <c r="E55" s="167">
        <v>0</v>
      </c>
      <c r="F55" s="167">
        <f>+'Հավելված N 3'!D53</f>
        <v>5085</v>
      </c>
    </row>
    <row r="56" spans="2:6">
      <c r="B56" s="111"/>
      <c r="C56" s="111"/>
      <c r="D56" s="106" t="s">
        <v>148</v>
      </c>
      <c r="E56" s="175">
        <f>SUM(E57:E61)</f>
        <v>0</v>
      </c>
      <c r="F56" s="175">
        <f>SUM(F57:F61)</f>
        <v>25425</v>
      </c>
    </row>
    <row r="57" spans="2:6" s="168" customFormat="1">
      <c r="B57" s="239"/>
      <c r="C57" s="239"/>
      <c r="D57" s="143" t="str">
        <f>+'Հավելված N 3'!C55</f>
        <v>գ. Ջաջուռի միջնակարգ դպրոց</v>
      </c>
      <c r="E57" s="167">
        <v>0</v>
      </c>
      <c r="F57" s="167">
        <f>+'Հավելված N 3'!D55</f>
        <v>5085</v>
      </c>
    </row>
    <row r="58" spans="2:6" s="168" customFormat="1">
      <c r="B58" s="240"/>
      <c r="C58" s="240"/>
      <c r="D58" s="143" t="str">
        <f>+'Հավելված N 3'!C56</f>
        <v>գ. Մուսայելյանի միջնակարգ դպրոց</v>
      </c>
      <c r="E58" s="167">
        <v>0</v>
      </c>
      <c r="F58" s="167">
        <f>+'Հավելված N 3'!D56</f>
        <v>5085</v>
      </c>
    </row>
    <row r="59" spans="2:6" s="168" customFormat="1">
      <c r="B59" s="240"/>
      <c r="C59" s="240"/>
      <c r="D59" s="143" t="str">
        <f>+'Հավելված N 3'!C57</f>
        <v>գ. Կառնուտի միջնակարգ դպրոց</v>
      </c>
      <c r="E59" s="167">
        <v>0</v>
      </c>
      <c r="F59" s="167">
        <f>+'Հավելված N 3'!D57</f>
        <v>5085</v>
      </c>
    </row>
    <row r="60" spans="2:6" s="168" customFormat="1">
      <c r="B60" s="240"/>
      <c r="C60" s="240"/>
      <c r="D60" s="143" t="str">
        <f>+'Հավելված N 3'!C58</f>
        <v>գ. Սարալանջի միջնակարգ դպրոց</v>
      </c>
      <c r="E60" s="167">
        <v>0</v>
      </c>
      <c r="F60" s="167">
        <f>+'Հավելված N 3'!D58</f>
        <v>5085</v>
      </c>
    </row>
    <row r="61" spans="2:6" s="168" customFormat="1">
      <c r="B61" s="287"/>
      <c r="C61" s="287"/>
      <c r="D61" s="143" t="str">
        <f>+'Հավելված N 3'!C59</f>
        <v>գ. Ցողամարգի միջնակարգ դպրոց</v>
      </c>
      <c r="E61" s="167">
        <v>0</v>
      </c>
      <c r="F61" s="167">
        <f>+'Հավելված N 3'!D59</f>
        <v>5085</v>
      </c>
    </row>
    <row r="62" spans="2:6" ht="67.650000000000006">
      <c r="B62" s="83">
        <v>1183</v>
      </c>
      <c r="C62" s="50">
        <v>32013</v>
      </c>
      <c r="D62" s="116" t="s">
        <v>106</v>
      </c>
      <c r="E62" s="78">
        <f t="shared" ref="E62:F62" si="4">+E64</f>
        <v>0</v>
      </c>
      <c r="F62" s="78">
        <f t="shared" si="4"/>
        <v>77900</v>
      </c>
    </row>
    <row r="63" spans="2:6">
      <c r="B63" s="96"/>
      <c r="C63" s="96"/>
      <c r="D63" s="85" t="s">
        <v>37</v>
      </c>
      <c r="E63" s="97"/>
      <c r="F63" s="82"/>
    </row>
    <row r="64" spans="2:6">
      <c r="B64" s="111"/>
      <c r="C64" s="111"/>
      <c r="D64" s="98" t="s">
        <v>90</v>
      </c>
      <c r="E64" s="99">
        <f>+E66+E78</f>
        <v>0</v>
      </c>
      <c r="F64" s="99">
        <f>+F66+F78</f>
        <v>77900</v>
      </c>
    </row>
    <row r="65" spans="2:6">
      <c r="B65" s="111"/>
      <c r="C65" s="111"/>
      <c r="D65" s="100" t="s">
        <v>75</v>
      </c>
      <c r="E65" s="105"/>
      <c r="F65" s="105"/>
    </row>
    <row r="66" spans="2:6">
      <c r="B66" s="111"/>
      <c r="C66" s="111"/>
      <c r="D66" s="106" t="s">
        <v>151</v>
      </c>
      <c r="E66" s="107">
        <f>SUM(E67:E77)</f>
        <v>0</v>
      </c>
      <c r="F66" s="107">
        <f>SUM(F67:F77)</f>
        <v>57000</v>
      </c>
    </row>
    <row r="67" spans="2:6" s="168" customFormat="1">
      <c r="B67" s="239"/>
      <c r="C67" s="239"/>
      <c r="D67" s="117" t="str">
        <f>+'Հավելված N 3'!C63</f>
        <v>գ. Հարթագյուղի կրթահամալիր</v>
      </c>
      <c r="E67" s="167">
        <v>0</v>
      </c>
      <c r="F67" s="167">
        <f>+'Հավելված N 3'!D63</f>
        <v>4800</v>
      </c>
    </row>
    <row r="68" spans="2:6" s="168" customFormat="1">
      <c r="B68" s="240"/>
      <c r="C68" s="240"/>
      <c r="D68" s="117" t="str">
        <f>+'Հավելված N 3'!C64</f>
        <v>գ. Լորուտի կրթահամալիր</v>
      </c>
      <c r="E68" s="167">
        <v>0</v>
      </c>
      <c r="F68" s="167">
        <f>+'Հավելված N 3'!D64</f>
        <v>5400</v>
      </c>
    </row>
    <row r="69" spans="2:6" s="168" customFormat="1">
      <c r="B69" s="171"/>
      <c r="C69" s="171"/>
      <c r="D69" s="117" t="str">
        <f>+'Հավելված N 3'!C65</f>
        <v>ք. Ալավերդիի կրթահամալիր (ք. Ալավերդու թիվ 4 հիմնական դպրոցի տեղակայման վայրում)</v>
      </c>
      <c r="E69" s="167">
        <v>0</v>
      </c>
      <c r="F69" s="167">
        <f>+'Հավելված N 3'!D65</f>
        <v>5400</v>
      </c>
    </row>
    <row r="70" spans="2:6" s="168" customFormat="1">
      <c r="B70" s="174"/>
      <c r="C70" s="174"/>
      <c r="D70" s="117" t="str">
        <f>+'Հավելված N 3'!C66</f>
        <v>ք. Թումանյանի կրթահամալիր (ք. Թումանյանի Խ.Աբովյանի անվան միջնակարգ դպրոցի տեղակայման վայրում)</v>
      </c>
      <c r="E70" s="167">
        <v>0</v>
      </c>
      <c r="F70" s="167">
        <f>+'Հավելված N 3'!D66</f>
        <v>5400</v>
      </c>
    </row>
    <row r="71" spans="2:6" s="168" customFormat="1">
      <c r="B71" s="188"/>
      <c r="C71" s="188"/>
      <c r="D71" s="117" t="str">
        <f>+'Հավելված N 3'!C67</f>
        <v>գ. Քարինջի կրթահամալիր</v>
      </c>
      <c r="E71" s="167">
        <v>0</v>
      </c>
      <c r="F71" s="167">
        <f>+'Հավելված N 3'!D67</f>
        <v>4800</v>
      </c>
    </row>
    <row r="72" spans="2:6" s="168" customFormat="1">
      <c r="B72" s="188"/>
      <c r="C72" s="188"/>
      <c r="D72" s="117" t="str">
        <f>+'Հավելված N 3'!C68</f>
        <v>գ. Բազումի կրթահամալիր</v>
      </c>
      <c r="E72" s="167">
        <v>0</v>
      </c>
      <c r="F72" s="167">
        <f>+'Հավելված N 3'!D68</f>
        <v>5400</v>
      </c>
    </row>
    <row r="73" spans="2:6" s="168" customFormat="1">
      <c r="B73" s="188"/>
      <c r="C73" s="188"/>
      <c r="D73" s="117" t="str">
        <f>+'Հավելված N 3'!C69</f>
        <v>գ. Միխայլովկայի կրթահամալիր</v>
      </c>
      <c r="E73" s="167">
        <v>0</v>
      </c>
      <c r="F73" s="167">
        <f>+'Հավելված N 3'!D69</f>
        <v>5400</v>
      </c>
    </row>
    <row r="74" spans="2:6" s="168" customFormat="1">
      <c r="B74" s="188"/>
      <c r="C74" s="188"/>
      <c r="D74" s="117" t="str">
        <f>+'Հավելված N 3'!C70</f>
        <v>գ. Լեջանի կրթահամալիր</v>
      </c>
      <c r="E74" s="167">
        <v>0</v>
      </c>
      <c r="F74" s="167">
        <f>+'Հավելված N 3'!D70</f>
        <v>4800</v>
      </c>
    </row>
    <row r="75" spans="2:6" s="168" customFormat="1">
      <c r="B75" s="188"/>
      <c r="C75" s="188"/>
      <c r="D75" s="117" t="str">
        <f>+'Հավելված N 3'!C71</f>
        <v>գ. Կաթնառատի կրթահամալիր</v>
      </c>
      <c r="E75" s="167">
        <v>0</v>
      </c>
      <c r="F75" s="167">
        <f>+'Հավելված N 3'!D71</f>
        <v>5400</v>
      </c>
    </row>
    <row r="76" spans="2:6" s="168" customFormat="1">
      <c r="B76" s="188"/>
      <c r="C76" s="188"/>
      <c r="D76" s="117" t="str">
        <f>+'Հավելված N 3'!C72</f>
        <v>գ. Գարգառի կրթահամալիր</v>
      </c>
      <c r="E76" s="167">
        <v>0</v>
      </c>
      <c r="F76" s="167">
        <f>+'Հավելված N 3'!D72</f>
        <v>5400</v>
      </c>
    </row>
    <row r="77" spans="2:6" s="168" customFormat="1">
      <c r="B77" s="188"/>
      <c r="C77" s="188"/>
      <c r="D77" s="117" t="str">
        <f>+'Հավելված N 3'!C73</f>
        <v>գ. Նորաշենի կրթահամալիր</v>
      </c>
      <c r="E77" s="167">
        <v>0</v>
      </c>
      <c r="F77" s="167">
        <f>+'Հավելված N 3'!D73</f>
        <v>4800</v>
      </c>
    </row>
    <row r="78" spans="2:6" s="168" customFormat="1">
      <c r="B78" s="111"/>
      <c r="C78" s="111"/>
      <c r="D78" s="106" t="s">
        <v>148</v>
      </c>
      <c r="E78" s="169">
        <f>SUM(E79:E82)</f>
        <v>0</v>
      </c>
      <c r="F78" s="169">
        <f>SUM(F79:F82)</f>
        <v>20900</v>
      </c>
    </row>
    <row r="79" spans="2:6" s="168" customFormat="1">
      <c r="B79" s="241"/>
      <c r="C79" s="241"/>
      <c r="D79" s="117" t="str">
        <f>+'Հավելված N 3'!C75</f>
        <v>գ. Քեթիի կրթահամալիր</v>
      </c>
      <c r="E79" s="167">
        <v>0</v>
      </c>
      <c r="F79" s="167">
        <f>+'Հավելված N 3'!D75</f>
        <v>4800</v>
      </c>
    </row>
    <row r="80" spans="2:6" s="168" customFormat="1">
      <c r="B80" s="241"/>
      <c r="C80" s="241"/>
      <c r="D80" s="117" t="str">
        <f>+'Հավելված N 3'!C76</f>
        <v>գ. Հայրենյացի կրթահամալիր</v>
      </c>
      <c r="E80" s="167">
        <v>0</v>
      </c>
      <c r="F80" s="167">
        <f>+'Հավելված N 3'!D76</f>
        <v>5400</v>
      </c>
    </row>
    <row r="81" spans="2:6" s="168" customFormat="1">
      <c r="B81" s="241"/>
      <c r="C81" s="241"/>
      <c r="D81" s="117" t="str">
        <f>+'Հավելված N 3'!C77</f>
        <v>գ. Բյուրակնի կրթահամալիր</v>
      </c>
      <c r="E81" s="167">
        <v>0</v>
      </c>
      <c r="F81" s="167">
        <f>+'Հավելված N 3'!D77</f>
        <v>5400</v>
      </c>
    </row>
    <row r="82" spans="2:6" s="168" customFormat="1">
      <c r="B82" s="241"/>
      <c r="C82" s="241"/>
      <c r="D82" s="117" t="str">
        <f>+'Հավելված N 3'!C78</f>
        <v>գ. Բավրայի կրթահամալիր</v>
      </c>
      <c r="E82" s="167">
        <v>0</v>
      </c>
      <c r="F82" s="167">
        <f>+'Հավելված N 3'!D78</f>
        <v>5300</v>
      </c>
    </row>
  </sheetData>
  <mergeCells count="19">
    <mergeCell ref="B5:F5"/>
    <mergeCell ref="B8:C8"/>
    <mergeCell ref="D8:D9"/>
    <mergeCell ref="E8:F8"/>
    <mergeCell ref="D1:F1"/>
    <mergeCell ref="D2:F2"/>
    <mergeCell ref="D3:F3"/>
    <mergeCell ref="C79:C82"/>
    <mergeCell ref="B79:B82"/>
    <mergeCell ref="C29:C30"/>
    <mergeCell ref="B29:B30"/>
    <mergeCell ref="C17:C27"/>
    <mergeCell ref="B17:B27"/>
    <mergeCell ref="B67:B68"/>
    <mergeCell ref="C67:C68"/>
    <mergeCell ref="C54:C55"/>
    <mergeCell ref="B54:B55"/>
    <mergeCell ref="C57:C61"/>
    <mergeCell ref="B57:B61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8"/>
  <sheetViews>
    <sheetView topLeftCell="A34" zoomScale="85" zoomScaleNormal="85" zoomScaleSheetLayoutView="100" workbookViewId="0">
      <selection activeCell="E47" sqref="E47"/>
    </sheetView>
  </sheetViews>
  <sheetFormatPr defaultColWidth="9.09765625" defaultRowHeight="18"/>
  <cols>
    <col min="1" max="1" width="5.19921875" style="1" customWidth="1"/>
    <col min="2" max="2" width="24.59765625" style="1" customWidth="1"/>
    <col min="3" max="3" width="67.8984375" style="1" customWidth="1"/>
    <col min="4" max="5" width="22.2968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232" t="s">
        <v>113</v>
      </c>
      <c r="D1" s="232"/>
      <c r="E1" s="232"/>
    </row>
    <row r="2" spans="1:5" ht="17.45" customHeight="1">
      <c r="C2" s="233" t="s">
        <v>77</v>
      </c>
      <c r="D2" s="233"/>
      <c r="E2" s="233"/>
    </row>
    <row r="3" spans="1:5" ht="17.45" customHeight="1">
      <c r="C3" s="233" t="s">
        <v>41</v>
      </c>
      <c r="D3" s="233"/>
      <c r="E3" s="233"/>
    </row>
    <row r="6" spans="1:5" ht="59.45" customHeight="1">
      <c r="A6" s="40"/>
      <c r="B6" s="261" t="s">
        <v>122</v>
      </c>
      <c r="C6" s="261"/>
      <c r="D6" s="261"/>
      <c r="E6" s="261"/>
    </row>
    <row r="7" spans="1:5" ht="23.45" customHeight="1"/>
    <row r="8" spans="1:5" ht="21.95" customHeight="1">
      <c r="A8" s="260" t="s">
        <v>51</v>
      </c>
      <c r="B8" s="260"/>
      <c r="C8" s="260"/>
      <c r="D8" s="260"/>
      <c r="E8" s="260"/>
    </row>
    <row r="9" spans="1:5" ht="38.9" customHeight="1">
      <c r="C9" s="262" t="s">
        <v>45</v>
      </c>
      <c r="D9" s="262"/>
      <c r="E9" s="11"/>
    </row>
    <row r="10" spans="1:5">
      <c r="B10" s="257" t="s">
        <v>10</v>
      </c>
      <c r="C10" s="258"/>
      <c r="D10" s="258"/>
      <c r="E10" s="259"/>
    </row>
    <row r="11" spans="1:5" s="28" customFormat="1">
      <c r="B11" s="41"/>
      <c r="C11" s="41"/>
      <c r="D11" s="42"/>
      <c r="E11" s="42"/>
    </row>
    <row r="12" spans="1:5" s="28" customFormat="1">
      <c r="B12" s="41"/>
      <c r="C12" s="41"/>
    </row>
    <row r="13" spans="1:5" s="3" customFormat="1">
      <c r="B13" s="37" t="s">
        <v>53</v>
      </c>
      <c r="C13" s="37" t="s">
        <v>1</v>
      </c>
      <c r="D13" s="35"/>
      <c r="E13" s="35"/>
    </row>
    <row r="14" spans="1:5" s="3" customFormat="1">
      <c r="B14" s="38">
        <v>1183</v>
      </c>
      <c r="C14" s="29" t="s">
        <v>107</v>
      </c>
      <c r="D14" s="37"/>
      <c r="E14" s="37"/>
    </row>
    <row r="15" spans="1:5" s="3" customFormat="1"/>
    <row r="16" spans="1:5" s="3" customFormat="1">
      <c r="B16" s="253" t="s">
        <v>2</v>
      </c>
      <c r="C16" s="254"/>
      <c r="D16" s="43"/>
      <c r="E16" s="43"/>
    </row>
    <row r="17" spans="2:6" s="3" customFormat="1" ht="57.85" customHeight="1">
      <c r="B17" s="12" t="s">
        <v>3</v>
      </c>
      <c r="C17" s="34">
        <v>1183</v>
      </c>
      <c r="D17" s="200" t="s">
        <v>44</v>
      </c>
      <c r="E17" s="245"/>
    </row>
    <row r="18" spans="2:6" s="3" customFormat="1">
      <c r="B18" s="12" t="s">
        <v>4</v>
      </c>
      <c r="C18" s="34">
        <v>32002</v>
      </c>
      <c r="D18" s="13" t="s">
        <v>13</v>
      </c>
      <c r="E18" s="13" t="s">
        <v>14</v>
      </c>
    </row>
    <row r="19" spans="2:6" s="3" customFormat="1" ht="36">
      <c r="B19" s="12" t="s">
        <v>127</v>
      </c>
      <c r="C19" s="39" t="s">
        <v>128</v>
      </c>
      <c r="D19" s="246"/>
      <c r="E19" s="246"/>
    </row>
    <row r="20" spans="2:6" s="3" customFormat="1" ht="72">
      <c r="B20" s="12" t="s">
        <v>129</v>
      </c>
      <c r="C20" s="39" t="s">
        <v>130</v>
      </c>
      <c r="D20" s="247"/>
      <c r="E20" s="247"/>
    </row>
    <row r="21" spans="2:6" s="3" customFormat="1" ht="36">
      <c r="B21" s="14" t="s">
        <v>131</v>
      </c>
      <c r="C21" s="39" t="s">
        <v>98</v>
      </c>
      <c r="D21" s="247"/>
      <c r="E21" s="247"/>
    </row>
    <row r="22" spans="2:6" s="3" customFormat="1" ht="54">
      <c r="B22" s="44" t="s">
        <v>132</v>
      </c>
      <c r="C22" s="39" t="s">
        <v>133</v>
      </c>
      <c r="D22" s="247"/>
      <c r="E22" s="247"/>
    </row>
    <row r="23" spans="2:6" s="3" customFormat="1">
      <c r="B23" s="255" t="s">
        <v>0</v>
      </c>
      <c r="C23" s="256"/>
      <c r="D23" s="248"/>
      <c r="E23" s="248"/>
    </row>
    <row r="24" spans="2:6" s="3" customFormat="1">
      <c r="B24" s="251" t="s">
        <v>117</v>
      </c>
      <c r="C24" s="252"/>
      <c r="D24" s="45">
        <v>0</v>
      </c>
      <c r="E24" s="45">
        <v>20</v>
      </c>
    </row>
    <row r="25" spans="2:6" s="46" customFormat="1">
      <c r="B25" s="15" t="s">
        <v>7</v>
      </c>
      <c r="C25" s="15"/>
      <c r="D25" s="47">
        <f>+'Հավելված N 1'!D23</f>
        <v>0</v>
      </c>
      <c r="E25" s="47">
        <f>+'Հավելված N 1'!E23</f>
        <v>196300</v>
      </c>
      <c r="F25" s="48"/>
    </row>
    <row r="26" spans="2:6" ht="8.35" customHeight="1"/>
    <row r="27" spans="2:6" s="3" customFormat="1">
      <c r="B27" s="253" t="s">
        <v>2</v>
      </c>
      <c r="C27" s="254"/>
      <c r="D27" s="43"/>
      <c r="E27" s="43"/>
    </row>
    <row r="28" spans="2:6" s="3" customFormat="1" ht="56.75" customHeight="1">
      <c r="B28" s="12" t="s">
        <v>3</v>
      </c>
      <c r="C28" s="34">
        <v>1183</v>
      </c>
      <c r="D28" s="200" t="s">
        <v>49</v>
      </c>
      <c r="E28" s="245"/>
    </row>
    <row r="29" spans="2:6" s="3" customFormat="1">
      <c r="B29" s="12" t="s">
        <v>4</v>
      </c>
      <c r="C29" s="34">
        <v>32003</v>
      </c>
      <c r="D29" s="13" t="s">
        <v>13</v>
      </c>
      <c r="E29" s="13" t="s">
        <v>14</v>
      </c>
    </row>
    <row r="30" spans="2:6" s="3" customFormat="1" ht="36">
      <c r="B30" s="12" t="s">
        <v>5</v>
      </c>
      <c r="C30" s="39" t="s">
        <v>114</v>
      </c>
      <c r="D30" s="246"/>
      <c r="E30" s="246"/>
    </row>
    <row r="31" spans="2:6" s="3" customFormat="1" ht="36">
      <c r="B31" s="12" t="s">
        <v>9</v>
      </c>
      <c r="C31" s="39" t="s">
        <v>115</v>
      </c>
      <c r="D31" s="247"/>
      <c r="E31" s="247"/>
    </row>
    <row r="32" spans="2:6" s="3" customFormat="1" ht="36">
      <c r="B32" s="14" t="s">
        <v>6</v>
      </c>
      <c r="C32" s="39" t="s">
        <v>98</v>
      </c>
      <c r="D32" s="247"/>
      <c r="E32" s="247"/>
    </row>
    <row r="33" spans="2:6" s="3" customFormat="1" ht="54">
      <c r="B33" s="44" t="s">
        <v>55</v>
      </c>
      <c r="C33" s="39" t="s">
        <v>116</v>
      </c>
      <c r="D33" s="247"/>
      <c r="E33" s="247"/>
    </row>
    <row r="34" spans="2:6" s="3" customFormat="1">
      <c r="B34" s="255" t="s">
        <v>0</v>
      </c>
      <c r="C34" s="256"/>
      <c r="D34" s="248"/>
      <c r="E34" s="248"/>
    </row>
    <row r="35" spans="2:6" s="3" customFormat="1">
      <c r="B35" s="251" t="s">
        <v>117</v>
      </c>
      <c r="C35" s="252"/>
      <c r="D35" s="290">
        <v>-2</v>
      </c>
      <c r="E35" s="290">
        <v>-2</v>
      </c>
    </row>
    <row r="36" spans="2:6" s="46" customFormat="1">
      <c r="B36" s="15" t="s">
        <v>7</v>
      </c>
      <c r="C36" s="15"/>
      <c r="D36" s="47">
        <f>+'Հավելված N 1'!D29</f>
        <v>0</v>
      </c>
      <c r="E36" s="47">
        <f>+'Հավելված N 1'!E29</f>
        <v>-309795</v>
      </c>
      <c r="F36" s="48"/>
    </row>
    <row r="37" spans="2:6" ht="8.35" customHeight="1"/>
    <row r="38" spans="2:6" s="3" customFormat="1">
      <c r="B38" s="243" t="s">
        <v>2</v>
      </c>
      <c r="C38" s="244"/>
      <c r="D38" s="37"/>
      <c r="E38" s="37"/>
    </row>
    <row r="39" spans="2:6" s="3" customFormat="1" ht="54.55" customHeight="1">
      <c r="B39" s="29" t="s">
        <v>3</v>
      </c>
      <c r="C39" s="34">
        <v>1183</v>
      </c>
      <c r="D39" s="200" t="s">
        <v>44</v>
      </c>
      <c r="E39" s="245"/>
    </row>
    <row r="40" spans="2:6" s="3" customFormat="1">
      <c r="B40" s="29" t="s">
        <v>4</v>
      </c>
      <c r="C40" s="34">
        <v>32007</v>
      </c>
      <c r="D40" s="165" t="s">
        <v>13</v>
      </c>
      <c r="E40" s="165" t="s">
        <v>14</v>
      </c>
    </row>
    <row r="41" spans="2:6" s="3" customFormat="1" ht="36">
      <c r="B41" s="29" t="s">
        <v>5</v>
      </c>
      <c r="C41" s="39" t="s">
        <v>145</v>
      </c>
      <c r="D41" s="246"/>
      <c r="E41" s="246"/>
    </row>
    <row r="42" spans="2:6" s="3" customFormat="1" ht="54">
      <c r="B42" s="29" t="s">
        <v>9</v>
      </c>
      <c r="C42" s="39" t="s">
        <v>146</v>
      </c>
      <c r="D42" s="247"/>
      <c r="E42" s="247"/>
    </row>
    <row r="43" spans="2:6" s="3" customFormat="1" ht="36">
      <c r="B43" s="181" t="s">
        <v>6</v>
      </c>
      <c r="C43" s="39" t="s">
        <v>98</v>
      </c>
      <c r="D43" s="247"/>
      <c r="E43" s="247"/>
    </row>
    <row r="44" spans="2:6" s="3" customFormat="1" ht="54">
      <c r="B44" s="30" t="s">
        <v>55</v>
      </c>
      <c r="C44" s="39" t="s">
        <v>147</v>
      </c>
      <c r="D44" s="247"/>
      <c r="E44" s="247"/>
    </row>
    <row r="45" spans="2:6" s="3" customFormat="1">
      <c r="B45" s="249" t="s">
        <v>0</v>
      </c>
      <c r="C45" s="250"/>
      <c r="D45" s="248"/>
      <c r="E45" s="248"/>
    </row>
    <row r="46" spans="2:6" s="3" customFormat="1">
      <c r="B46" s="251" t="s">
        <v>117</v>
      </c>
      <c r="C46" s="252"/>
      <c r="D46" s="290">
        <v>0</v>
      </c>
      <c r="E46" s="290">
        <v>7</v>
      </c>
    </row>
    <row r="47" spans="2:6" s="46" customFormat="1">
      <c r="B47" s="182" t="s">
        <v>7</v>
      </c>
      <c r="C47" s="182"/>
      <c r="D47" s="183">
        <f>+'Հավելված N 1'!D35</f>
        <v>0</v>
      </c>
      <c r="E47" s="183">
        <f>+'Հավելված N 1'!E35</f>
        <v>35595</v>
      </c>
      <c r="F47" s="48"/>
    </row>
    <row r="48" spans="2:6" ht="8.35" customHeight="1"/>
    <row r="49" spans="2:6" s="3" customFormat="1">
      <c r="B49" s="253" t="s">
        <v>2</v>
      </c>
      <c r="C49" s="254"/>
      <c r="D49" s="43"/>
      <c r="E49" s="43"/>
    </row>
    <row r="50" spans="2:6" s="3" customFormat="1" ht="56.75" customHeight="1">
      <c r="B50" s="12" t="s">
        <v>3</v>
      </c>
      <c r="C50" s="34">
        <v>1183</v>
      </c>
      <c r="D50" s="200" t="s">
        <v>44</v>
      </c>
      <c r="E50" s="245"/>
    </row>
    <row r="51" spans="2:6" s="3" customFormat="1">
      <c r="B51" s="12" t="s">
        <v>4</v>
      </c>
      <c r="C51" s="34">
        <v>32013</v>
      </c>
      <c r="D51" s="13" t="s">
        <v>13</v>
      </c>
      <c r="E51" s="13" t="s">
        <v>14</v>
      </c>
    </row>
    <row r="52" spans="2:6" s="3" customFormat="1" ht="54">
      <c r="B52" s="12" t="s">
        <v>5</v>
      </c>
      <c r="C52" s="39" t="s">
        <v>106</v>
      </c>
      <c r="D52" s="246"/>
      <c r="E52" s="246"/>
    </row>
    <row r="53" spans="2:6" s="3" customFormat="1" ht="90">
      <c r="B53" s="12" t="s">
        <v>9</v>
      </c>
      <c r="C53" s="39" t="s">
        <v>112</v>
      </c>
      <c r="D53" s="247"/>
      <c r="E53" s="247"/>
    </row>
    <row r="54" spans="2:6" s="3" customFormat="1" ht="36">
      <c r="B54" s="14" t="s">
        <v>6</v>
      </c>
      <c r="C54" s="39" t="s">
        <v>98</v>
      </c>
      <c r="D54" s="247"/>
      <c r="E54" s="247"/>
    </row>
    <row r="55" spans="2:6" s="3" customFormat="1" ht="54">
      <c r="B55" s="44" t="s">
        <v>55</v>
      </c>
      <c r="C55" s="39" t="s">
        <v>118</v>
      </c>
      <c r="D55" s="247"/>
      <c r="E55" s="247"/>
    </row>
    <row r="56" spans="2:6" s="3" customFormat="1">
      <c r="B56" s="255" t="s">
        <v>0</v>
      </c>
      <c r="C56" s="256"/>
      <c r="D56" s="248"/>
      <c r="E56" s="248"/>
    </row>
    <row r="57" spans="2:6" s="3" customFormat="1">
      <c r="B57" s="251" t="s">
        <v>117</v>
      </c>
      <c r="C57" s="252"/>
      <c r="D57" s="45">
        <v>0</v>
      </c>
      <c r="E57" s="45">
        <v>15</v>
      </c>
    </row>
    <row r="58" spans="2:6" s="46" customFormat="1">
      <c r="B58" s="15" t="s">
        <v>7</v>
      </c>
      <c r="C58" s="15"/>
      <c r="D58" s="47">
        <f>+'Հավելված N 1'!D41</f>
        <v>0</v>
      </c>
      <c r="E58" s="47">
        <f>+'Հավելված N 1'!E41</f>
        <v>77900</v>
      </c>
      <c r="F58" s="48"/>
    </row>
  </sheetData>
  <mergeCells count="31">
    <mergeCell ref="B35:C35"/>
    <mergeCell ref="B46:C46"/>
    <mergeCell ref="B24:C24"/>
    <mergeCell ref="B16:C16"/>
    <mergeCell ref="D19:D23"/>
    <mergeCell ref="E19:E23"/>
    <mergeCell ref="B23:C23"/>
    <mergeCell ref="D17:E17"/>
    <mergeCell ref="D28:E28"/>
    <mergeCell ref="B27:C27"/>
    <mergeCell ref="B34:C34"/>
    <mergeCell ref="D30:D34"/>
    <mergeCell ref="E30:E34"/>
    <mergeCell ref="C1:E1"/>
    <mergeCell ref="C2:E2"/>
    <mergeCell ref="C3:E3"/>
    <mergeCell ref="B10:E10"/>
    <mergeCell ref="A8:E8"/>
    <mergeCell ref="B6:E6"/>
    <mergeCell ref="C9:D9"/>
    <mergeCell ref="B57:C57"/>
    <mergeCell ref="B49:C49"/>
    <mergeCell ref="D50:E50"/>
    <mergeCell ref="D52:D56"/>
    <mergeCell ref="E52:E56"/>
    <mergeCell ref="B56:C56"/>
    <mergeCell ref="B38:C38"/>
    <mergeCell ref="D39:E39"/>
    <mergeCell ref="D41:D45"/>
    <mergeCell ref="E41:E45"/>
    <mergeCell ref="B45:C4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80"/>
  <sheetViews>
    <sheetView topLeftCell="A36" zoomScale="85" zoomScaleNormal="85" zoomScaleSheetLayoutView="100" workbookViewId="0">
      <selection activeCell="E47" sqref="E47"/>
    </sheetView>
  </sheetViews>
  <sheetFormatPr defaultColWidth="9.09765625" defaultRowHeight="18"/>
  <cols>
    <col min="1" max="1" width="5.19921875" style="1" customWidth="1"/>
    <col min="2" max="2" width="24.59765625" style="1" customWidth="1"/>
    <col min="3" max="3" width="67.8984375" style="1" customWidth="1"/>
    <col min="4" max="5" width="22.296875" style="1" customWidth="1"/>
    <col min="6" max="6" width="10" style="1" customWidth="1"/>
    <col min="7" max="7" width="49.8984375" style="1" customWidth="1"/>
    <col min="8" max="16384" width="9.09765625" style="1"/>
  </cols>
  <sheetData>
    <row r="1" spans="1:6" ht="37.5" customHeight="1">
      <c r="C1" s="232" t="s">
        <v>63</v>
      </c>
      <c r="D1" s="232"/>
      <c r="E1" s="232"/>
    </row>
    <row r="2" spans="1:6" ht="17.45" customHeight="1">
      <c r="C2" s="233" t="s">
        <v>77</v>
      </c>
      <c r="D2" s="233"/>
      <c r="E2" s="233"/>
    </row>
    <row r="3" spans="1:6" ht="17.45" customHeight="1">
      <c r="C3" s="233" t="s">
        <v>41</v>
      </c>
      <c r="D3" s="233"/>
      <c r="E3" s="233"/>
    </row>
    <row r="6" spans="1:6" ht="59.45" customHeight="1">
      <c r="A6" s="40"/>
      <c r="B6" s="261" t="s">
        <v>119</v>
      </c>
      <c r="C6" s="261"/>
      <c r="D6" s="261"/>
      <c r="E6" s="261"/>
    </row>
    <row r="7" spans="1:6" ht="23.45" customHeight="1"/>
    <row r="8" spans="1:6" ht="21.95" customHeight="1">
      <c r="A8" s="260" t="s">
        <v>99</v>
      </c>
      <c r="B8" s="260"/>
      <c r="C8" s="260"/>
      <c r="D8" s="260"/>
      <c r="E8" s="260"/>
      <c r="F8" s="260"/>
    </row>
    <row r="9" spans="1:6" ht="38.9" customHeight="1">
      <c r="C9" s="292" t="s">
        <v>90</v>
      </c>
      <c r="D9" s="292"/>
      <c r="E9" s="291"/>
      <c r="F9" s="11"/>
    </row>
    <row r="10" spans="1:6">
      <c r="B10" s="293" t="s">
        <v>50</v>
      </c>
      <c r="C10" s="293"/>
      <c r="D10" s="293"/>
      <c r="E10" s="293"/>
    </row>
    <row r="11" spans="1:6" s="28" customFormat="1">
      <c r="B11" s="41"/>
      <c r="C11" s="41"/>
      <c r="D11" s="42"/>
      <c r="E11" s="42"/>
    </row>
    <row r="12" spans="1:6" s="28" customFormat="1">
      <c r="B12" s="41"/>
      <c r="C12" s="41"/>
    </row>
    <row r="13" spans="1:6" s="3" customFormat="1">
      <c r="B13" s="37" t="s">
        <v>53</v>
      </c>
      <c r="C13" s="37" t="s">
        <v>1</v>
      </c>
      <c r="D13" s="35"/>
      <c r="E13" s="35"/>
    </row>
    <row r="14" spans="1:6" s="3" customFormat="1">
      <c r="B14" s="38">
        <v>1183</v>
      </c>
      <c r="C14" s="29" t="s">
        <v>107</v>
      </c>
      <c r="D14" s="37"/>
      <c r="E14" s="37"/>
    </row>
    <row r="15" spans="1:6" s="3" customFormat="1"/>
    <row r="16" spans="1:6" s="3" customFormat="1">
      <c r="B16" s="253" t="s">
        <v>2</v>
      </c>
      <c r="C16" s="254"/>
      <c r="D16" s="43"/>
      <c r="E16" s="43"/>
    </row>
    <row r="17" spans="2:6" s="3" customFormat="1" ht="57.85" customHeight="1">
      <c r="B17" s="12" t="s">
        <v>3</v>
      </c>
      <c r="C17" s="34">
        <v>1183</v>
      </c>
      <c r="D17" s="200" t="s">
        <v>44</v>
      </c>
      <c r="E17" s="245"/>
    </row>
    <row r="18" spans="2:6" s="3" customFormat="1">
      <c r="B18" s="12" t="s">
        <v>4</v>
      </c>
      <c r="C18" s="34">
        <v>32002</v>
      </c>
      <c r="D18" s="13" t="s">
        <v>13</v>
      </c>
      <c r="E18" s="13" t="s">
        <v>14</v>
      </c>
    </row>
    <row r="19" spans="2:6" s="3" customFormat="1" ht="36">
      <c r="B19" s="12" t="s">
        <v>127</v>
      </c>
      <c r="C19" s="39" t="s">
        <v>128</v>
      </c>
      <c r="D19" s="246"/>
      <c r="E19" s="246"/>
    </row>
    <row r="20" spans="2:6" s="3" customFormat="1" ht="72">
      <c r="B20" s="12" t="s">
        <v>129</v>
      </c>
      <c r="C20" s="39" t="s">
        <v>130</v>
      </c>
      <c r="D20" s="247"/>
      <c r="E20" s="247"/>
    </row>
    <row r="21" spans="2:6" s="3" customFormat="1" ht="36">
      <c r="B21" s="14" t="s">
        <v>131</v>
      </c>
      <c r="C21" s="39" t="s">
        <v>98</v>
      </c>
      <c r="D21" s="247"/>
      <c r="E21" s="247"/>
    </row>
    <row r="22" spans="2:6" s="3" customFormat="1" ht="54">
      <c r="B22" s="44" t="s">
        <v>132</v>
      </c>
      <c r="C22" s="39" t="s">
        <v>133</v>
      </c>
      <c r="D22" s="247"/>
      <c r="E22" s="247"/>
    </row>
    <row r="23" spans="2:6" s="3" customFormat="1">
      <c r="B23" s="255" t="s">
        <v>0</v>
      </c>
      <c r="C23" s="256"/>
      <c r="D23" s="248"/>
      <c r="E23" s="248"/>
    </row>
    <row r="24" spans="2:6" s="3" customFormat="1">
      <c r="B24" s="251" t="s">
        <v>117</v>
      </c>
      <c r="C24" s="252"/>
      <c r="D24" s="45">
        <v>0</v>
      </c>
      <c r="E24" s="45">
        <v>20</v>
      </c>
    </row>
    <row r="25" spans="2:6" s="46" customFormat="1">
      <c r="B25" s="15" t="s">
        <v>7</v>
      </c>
      <c r="C25" s="15"/>
      <c r="D25" s="47">
        <f>+'Հավելված N 2'!G26</f>
        <v>0</v>
      </c>
      <c r="E25" s="47">
        <f>+'Հավելված N 2'!H26</f>
        <v>196300</v>
      </c>
      <c r="F25" s="48"/>
    </row>
    <row r="26" spans="2:6" ht="8.35" customHeight="1"/>
    <row r="27" spans="2:6" s="3" customFormat="1">
      <c r="B27" s="253" t="s">
        <v>2</v>
      </c>
      <c r="C27" s="254"/>
      <c r="D27" s="43"/>
      <c r="E27" s="43"/>
    </row>
    <row r="28" spans="2:6" s="3" customFormat="1" ht="55.65" customHeight="1">
      <c r="B28" s="12" t="s">
        <v>3</v>
      </c>
      <c r="C28" s="34">
        <v>1183</v>
      </c>
      <c r="D28" s="200" t="s">
        <v>49</v>
      </c>
      <c r="E28" s="245"/>
    </row>
    <row r="29" spans="2:6" s="3" customFormat="1">
      <c r="B29" s="12" t="s">
        <v>4</v>
      </c>
      <c r="C29" s="34">
        <v>32003</v>
      </c>
      <c r="D29" s="13" t="s">
        <v>13</v>
      </c>
      <c r="E29" s="13" t="s">
        <v>14</v>
      </c>
    </row>
    <row r="30" spans="2:6" s="3" customFormat="1" ht="36">
      <c r="B30" s="12" t="s">
        <v>5</v>
      </c>
      <c r="C30" s="39" t="s">
        <v>114</v>
      </c>
      <c r="D30" s="246"/>
      <c r="E30" s="246"/>
    </row>
    <row r="31" spans="2:6" s="3" customFormat="1" ht="36">
      <c r="B31" s="12" t="s">
        <v>9</v>
      </c>
      <c r="C31" s="39" t="s">
        <v>115</v>
      </c>
      <c r="D31" s="247"/>
      <c r="E31" s="247"/>
    </row>
    <row r="32" spans="2:6" s="3" customFormat="1" ht="36">
      <c r="B32" s="14" t="s">
        <v>6</v>
      </c>
      <c r="C32" s="39" t="s">
        <v>98</v>
      </c>
      <c r="D32" s="247"/>
      <c r="E32" s="247"/>
    </row>
    <row r="33" spans="2:6" s="3" customFormat="1" ht="54">
      <c r="B33" s="44" t="s">
        <v>55</v>
      </c>
      <c r="C33" s="39" t="s">
        <v>116</v>
      </c>
      <c r="D33" s="247"/>
      <c r="E33" s="247"/>
    </row>
    <row r="34" spans="2:6" s="3" customFormat="1">
      <c r="B34" s="255" t="s">
        <v>0</v>
      </c>
      <c r="C34" s="256"/>
      <c r="D34" s="248"/>
      <c r="E34" s="248"/>
    </row>
    <row r="35" spans="2:6" s="3" customFormat="1">
      <c r="B35" s="251" t="s">
        <v>117</v>
      </c>
      <c r="C35" s="252"/>
      <c r="D35" s="290">
        <v>-2</v>
      </c>
      <c r="E35" s="290">
        <v>-2</v>
      </c>
    </row>
    <row r="36" spans="2:6" s="46" customFormat="1">
      <c r="B36" s="15" t="s">
        <v>7</v>
      </c>
      <c r="C36" s="15"/>
      <c r="D36" s="47">
        <f>+'Հավելված N 2'!G35</f>
        <v>-10000</v>
      </c>
      <c r="E36" s="47">
        <f>+'Հավելված N 2'!H35</f>
        <v>-10000</v>
      </c>
      <c r="F36" s="48"/>
    </row>
    <row r="37" spans="2:6" ht="8.35" customHeight="1"/>
    <row r="38" spans="2:6" s="3" customFormat="1">
      <c r="B38" s="243" t="s">
        <v>2</v>
      </c>
      <c r="C38" s="244"/>
      <c r="D38" s="37"/>
      <c r="E38" s="37"/>
    </row>
    <row r="39" spans="2:6" s="3" customFormat="1" ht="54.55" customHeight="1">
      <c r="B39" s="29" t="s">
        <v>3</v>
      </c>
      <c r="C39" s="34">
        <v>1183</v>
      </c>
      <c r="D39" s="200" t="s">
        <v>44</v>
      </c>
      <c r="E39" s="245"/>
    </row>
    <row r="40" spans="2:6" s="3" customFormat="1">
      <c r="B40" s="29" t="s">
        <v>4</v>
      </c>
      <c r="C40" s="34">
        <v>32007</v>
      </c>
      <c r="D40" s="165" t="s">
        <v>13</v>
      </c>
      <c r="E40" s="165" t="s">
        <v>14</v>
      </c>
    </row>
    <row r="41" spans="2:6" s="3" customFormat="1" ht="36">
      <c r="B41" s="29" t="s">
        <v>5</v>
      </c>
      <c r="C41" s="39" t="s">
        <v>145</v>
      </c>
      <c r="D41" s="246"/>
      <c r="E41" s="246"/>
    </row>
    <row r="42" spans="2:6" s="3" customFormat="1" ht="54">
      <c r="B42" s="29" t="s">
        <v>9</v>
      </c>
      <c r="C42" s="39" t="s">
        <v>146</v>
      </c>
      <c r="D42" s="247"/>
      <c r="E42" s="247"/>
    </row>
    <row r="43" spans="2:6" s="3" customFormat="1" ht="36">
      <c r="B43" s="181" t="s">
        <v>6</v>
      </c>
      <c r="C43" s="39" t="s">
        <v>98</v>
      </c>
      <c r="D43" s="247"/>
      <c r="E43" s="247"/>
    </row>
    <row r="44" spans="2:6" s="3" customFormat="1" ht="54">
      <c r="B44" s="30" t="s">
        <v>55</v>
      </c>
      <c r="C44" s="39" t="s">
        <v>147</v>
      </c>
      <c r="D44" s="247"/>
      <c r="E44" s="247"/>
    </row>
    <row r="45" spans="2:6" s="3" customFormat="1">
      <c r="B45" s="249" t="s">
        <v>0</v>
      </c>
      <c r="C45" s="250"/>
      <c r="D45" s="248"/>
      <c r="E45" s="248"/>
    </row>
    <row r="46" spans="2:6" s="3" customFormat="1">
      <c r="B46" s="251" t="s">
        <v>117</v>
      </c>
      <c r="C46" s="252"/>
      <c r="D46" s="290">
        <v>0</v>
      </c>
      <c r="E46" s="290">
        <v>7</v>
      </c>
    </row>
    <row r="47" spans="2:6" s="46" customFormat="1">
      <c r="B47" s="182" t="s">
        <v>7</v>
      </c>
      <c r="C47" s="182"/>
      <c r="D47" s="183">
        <f>+'Հավելված N 2'!G51</f>
        <v>0</v>
      </c>
      <c r="E47" s="183">
        <f>+'Հավելված N 2'!H51</f>
        <v>35595</v>
      </c>
      <c r="F47" s="48"/>
    </row>
    <row r="48" spans="2:6" ht="8.35" customHeight="1"/>
    <row r="49" spans="1:6" s="3" customFormat="1">
      <c r="B49" s="253" t="s">
        <v>2</v>
      </c>
      <c r="C49" s="254"/>
      <c r="D49" s="43"/>
      <c r="E49" s="43"/>
    </row>
    <row r="50" spans="1:6" s="3" customFormat="1" ht="56.75" customHeight="1">
      <c r="B50" s="12" t="s">
        <v>3</v>
      </c>
      <c r="C50" s="34">
        <v>1183</v>
      </c>
      <c r="D50" s="200" t="s">
        <v>44</v>
      </c>
      <c r="E50" s="245"/>
    </row>
    <row r="51" spans="1:6" s="3" customFormat="1">
      <c r="B51" s="12" t="s">
        <v>4</v>
      </c>
      <c r="C51" s="34">
        <v>32013</v>
      </c>
      <c r="D51" s="13" t="s">
        <v>13</v>
      </c>
      <c r="E51" s="13" t="s">
        <v>14</v>
      </c>
    </row>
    <row r="52" spans="1:6" s="3" customFormat="1" ht="54">
      <c r="B52" s="12" t="s">
        <v>5</v>
      </c>
      <c r="C52" s="39" t="s">
        <v>106</v>
      </c>
      <c r="D52" s="246"/>
      <c r="E52" s="246"/>
    </row>
    <row r="53" spans="1:6" s="3" customFormat="1" ht="90">
      <c r="B53" s="12" t="s">
        <v>9</v>
      </c>
      <c r="C53" s="39" t="s">
        <v>112</v>
      </c>
      <c r="D53" s="247"/>
      <c r="E53" s="247"/>
    </row>
    <row r="54" spans="1:6" s="3" customFormat="1" ht="36">
      <c r="B54" s="14" t="s">
        <v>6</v>
      </c>
      <c r="C54" s="39" t="s">
        <v>98</v>
      </c>
      <c r="D54" s="247"/>
      <c r="E54" s="247"/>
    </row>
    <row r="55" spans="1:6" s="3" customFormat="1" ht="54">
      <c r="B55" s="44" t="s">
        <v>55</v>
      </c>
      <c r="C55" s="39" t="s">
        <v>118</v>
      </c>
      <c r="D55" s="247"/>
      <c r="E55" s="247"/>
    </row>
    <row r="56" spans="1:6" s="3" customFormat="1">
      <c r="B56" s="255" t="s">
        <v>0</v>
      </c>
      <c r="C56" s="256"/>
      <c r="D56" s="248"/>
      <c r="E56" s="248"/>
    </row>
    <row r="57" spans="1:6" s="3" customFormat="1">
      <c r="B57" s="251" t="s">
        <v>117</v>
      </c>
      <c r="C57" s="252"/>
      <c r="D57" s="45">
        <v>0</v>
      </c>
      <c r="E57" s="45">
        <v>15</v>
      </c>
    </row>
    <row r="58" spans="1:6" s="46" customFormat="1">
      <c r="B58" s="15" t="s">
        <v>7</v>
      </c>
      <c r="C58" s="15"/>
      <c r="D58" s="47">
        <f>+'Հավելված N 2'!G60</f>
        <v>0</v>
      </c>
      <c r="E58" s="47">
        <f>+'Հավելված N 2'!H60</f>
        <v>77900</v>
      </c>
      <c r="F58" s="48"/>
    </row>
    <row r="64" spans="1:6">
      <c r="A64" s="263" t="s">
        <v>121</v>
      </c>
      <c r="B64" s="263"/>
      <c r="C64" s="263"/>
      <c r="D64" s="263"/>
      <c r="E64" s="263"/>
      <c r="F64" s="263"/>
    </row>
    <row r="65" spans="2:6" ht="38.9" customHeight="1">
      <c r="C65" s="262" t="s">
        <v>52</v>
      </c>
      <c r="D65" s="262"/>
      <c r="E65" s="291"/>
      <c r="F65" s="11"/>
    </row>
    <row r="66" spans="2:6">
      <c r="B66" s="36" t="s">
        <v>10</v>
      </c>
      <c r="C66" s="294"/>
      <c r="D66" s="294"/>
      <c r="E66" s="294"/>
    </row>
    <row r="67" spans="2:6" s="28" customFormat="1">
      <c r="B67" s="41"/>
      <c r="C67" s="41"/>
      <c r="D67" s="42"/>
      <c r="E67" s="42"/>
      <c r="F67" s="42"/>
    </row>
    <row r="68" spans="2:6" s="28" customFormat="1">
      <c r="B68" s="41"/>
      <c r="C68" s="41"/>
    </row>
    <row r="69" spans="2:6" s="3" customFormat="1">
      <c r="B69" s="37" t="s">
        <v>53</v>
      </c>
      <c r="C69" s="37" t="s">
        <v>1</v>
      </c>
      <c r="D69" s="35"/>
      <c r="E69" s="35"/>
    </row>
    <row r="70" spans="2:6" s="3" customFormat="1">
      <c r="B70" s="38">
        <v>1183</v>
      </c>
      <c r="C70" s="29" t="s">
        <v>107</v>
      </c>
      <c r="D70" s="37"/>
      <c r="E70" s="37"/>
    </row>
    <row r="71" spans="2:6" s="3" customFormat="1"/>
    <row r="72" spans="2:6" s="3" customFormat="1">
      <c r="B72" s="253" t="s">
        <v>2</v>
      </c>
      <c r="C72" s="254"/>
      <c r="D72" s="43"/>
      <c r="E72" s="43"/>
    </row>
    <row r="73" spans="2:6" s="3" customFormat="1" ht="72" customHeight="1">
      <c r="B73" s="12" t="s">
        <v>3</v>
      </c>
      <c r="C73" s="34">
        <v>1183</v>
      </c>
      <c r="D73" s="200" t="s">
        <v>144</v>
      </c>
      <c r="E73" s="245"/>
    </row>
    <row r="74" spans="2:6" s="3" customFormat="1">
      <c r="B74" s="12" t="s">
        <v>4</v>
      </c>
      <c r="C74" s="34">
        <v>32003</v>
      </c>
      <c r="D74" s="13" t="s">
        <v>13</v>
      </c>
      <c r="E74" s="13" t="s">
        <v>14</v>
      </c>
    </row>
    <row r="75" spans="2:6" s="3" customFormat="1" ht="36">
      <c r="B75" s="12" t="s">
        <v>5</v>
      </c>
      <c r="C75" s="39" t="s">
        <v>114</v>
      </c>
      <c r="D75" s="246"/>
      <c r="E75" s="246"/>
    </row>
    <row r="76" spans="2:6" s="3" customFormat="1" ht="36">
      <c r="B76" s="12" t="s">
        <v>9</v>
      </c>
      <c r="C76" s="39" t="s">
        <v>115</v>
      </c>
      <c r="D76" s="247"/>
      <c r="E76" s="247"/>
    </row>
    <row r="77" spans="2:6" s="3" customFormat="1" ht="36">
      <c r="B77" s="14" t="s">
        <v>6</v>
      </c>
      <c r="C77" s="39" t="s">
        <v>98</v>
      </c>
      <c r="D77" s="247"/>
      <c r="E77" s="247"/>
    </row>
    <row r="78" spans="2:6" s="3" customFormat="1" ht="54">
      <c r="B78" s="44" t="s">
        <v>55</v>
      </c>
      <c r="C78" s="39" t="s">
        <v>116</v>
      </c>
      <c r="D78" s="247"/>
      <c r="E78" s="247"/>
    </row>
    <row r="79" spans="2:6" s="3" customFormat="1">
      <c r="B79" s="255" t="s">
        <v>0</v>
      </c>
      <c r="C79" s="256"/>
      <c r="D79" s="248"/>
      <c r="E79" s="248"/>
    </row>
    <row r="80" spans="2:6" s="46" customFormat="1">
      <c r="B80" s="15" t="s">
        <v>7</v>
      </c>
      <c r="C80" s="15"/>
      <c r="D80" s="47">
        <f>+'Հավելված N 2'!G42</f>
        <v>10000</v>
      </c>
      <c r="E80" s="47">
        <f>+'Հավելված N 2'!H42</f>
        <v>-299795</v>
      </c>
      <c r="F80" s="48"/>
    </row>
  </sheetData>
  <mergeCells count="38">
    <mergeCell ref="D75:D79"/>
    <mergeCell ref="E75:E79"/>
    <mergeCell ref="B79:C79"/>
    <mergeCell ref="D73:E73"/>
    <mergeCell ref="B57:C57"/>
    <mergeCell ref="A8:F8"/>
    <mergeCell ref="A64:F64"/>
    <mergeCell ref="B72:C72"/>
    <mergeCell ref="C65:D65"/>
    <mergeCell ref="B46:C46"/>
    <mergeCell ref="B49:C49"/>
    <mergeCell ref="D50:E50"/>
    <mergeCell ref="D52:D56"/>
    <mergeCell ref="E52:E56"/>
    <mergeCell ref="B56:C56"/>
    <mergeCell ref="B35:C35"/>
    <mergeCell ref="B38:C38"/>
    <mergeCell ref="D39:E39"/>
    <mergeCell ref="D41:D45"/>
    <mergeCell ref="E41:E45"/>
    <mergeCell ref="B45:C45"/>
    <mergeCell ref="B24:C24"/>
    <mergeCell ref="B27:C27"/>
    <mergeCell ref="D28:E28"/>
    <mergeCell ref="D30:D34"/>
    <mergeCell ref="E30:E34"/>
    <mergeCell ref="B34:C34"/>
    <mergeCell ref="B10:E10"/>
    <mergeCell ref="B16:C16"/>
    <mergeCell ref="D17:E17"/>
    <mergeCell ref="D19:D23"/>
    <mergeCell ref="E19:E23"/>
    <mergeCell ref="B23:C23"/>
    <mergeCell ref="C1:E1"/>
    <mergeCell ref="C2:E2"/>
    <mergeCell ref="C3:E3"/>
    <mergeCell ref="B6:E6"/>
    <mergeCell ref="C9:D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14"/>
  <sheetViews>
    <sheetView topLeftCell="A63" zoomScale="85" zoomScaleNormal="85" workbookViewId="0">
      <selection activeCell="I69" sqref="I69"/>
    </sheetView>
  </sheetViews>
  <sheetFormatPr defaultColWidth="9.09765625" defaultRowHeight="18"/>
  <cols>
    <col min="1" max="4" width="18.19921875" style="54" customWidth="1"/>
    <col min="5" max="6" width="14.3984375" style="163" customWidth="1"/>
    <col min="7" max="7" width="17.69921875" style="164" customWidth="1"/>
    <col min="8" max="8" width="14.3984375" style="164" customWidth="1"/>
    <col min="9" max="9" width="30.19921875" style="163" customWidth="1"/>
    <col min="10" max="10" width="18" style="54" customWidth="1"/>
    <col min="11" max="11" width="37.09765625" style="54" customWidth="1"/>
    <col min="12" max="12" width="20.19921875" style="54" customWidth="1"/>
    <col min="13" max="13" width="14" style="54" bestFit="1" customWidth="1"/>
    <col min="14" max="16384" width="9.09765625" style="54"/>
  </cols>
  <sheetData>
    <row r="1" spans="1:10" ht="33.450000000000003" customHeight="1">
      <c r="A1" s="158"/>
      <c r="B1" s="158"/>
      <c r="C1" s="158"/>
      <c r="D1" s="158"/>
      <c r="E1" s="159"/>
      <c r="F1" s="159"/>
      <c r="G1" s="160"/>
      <c r="H1" s="265" t="s">
        <v>120</v>
      </c>
      <c r="I1" s="265"/>
    </row>
    <row r="2" spans="1:10">
      <c r="A2" s="158"/>
      <c r="B2" s="158"/>
      <c r="C2" s="158"/>
      <c r="D2" s="158"/>
      <c r="E2" s="159"/>
      <c r="F2" s="159"/>
      <c r="G2" s="160"/>
      <c r="H2" s="266" t="s">
        <v>78</v>
      </c>
      <c r="I2" s="266"/>
    </row>
    <row r="3" spans="1:10">
      <c r="A3" s="158"/>
      <c r="B3" s="158"/>
      <c r="C3" s="158"/>
      <c r="D3" s="158"/>
      <c r="E3" s="159"/>
      <c r="F3" s="159"/>
      <c r="G3" s="160"/>
      <c r="H3" s="266" t="s">
        <v>8</v>
      </c>
      <c r="I3" s="266"/>
    </row>
    <row r="4" spans="1:10">
      <c r="A4" s="158"/>
      <c r="B4" s="158"/>
      <c r="C4" s="158"/>
      <c r="D4" s="158"/>
      <c r="E4" s="159"/>
      <c r="F4" s="159"/>
      <c r="G4" s="160"/>
      <c r="H4" s="160"/>
      <c r="I4" s="190"/>
    </row>
    <row r="5" spans="1:10">
      <c r="A5" s="158"/>
      <c r="B5" s="158"/>
      <c r="C5" s="158"/>
      <c r="D5" s="158"/>
      <c r="E5" s="159"/>
      <c r="F5" s="159"/>
      <c r="G5" s="160"/>
      <c r="H5" s="160"/>
      <c r="I5" s="190"/>
    </row>
    <row r="6" spans="1:10" ht="36" customHeight="1">
      <c r="A6" s="267" t="s">
        <v>207</v>
      </c>
      <c r="B6" s="267"/>
      <c r="C6" s="267"/>
      <c r="D6" s="267"/>
      <c r="E6" s="267"/>
      <c r="F6" s="267"/>
      <c r="G6" s="267"/>
      <c r="H6" s="267"/>
      <c r="I6" s="267"/>
    </row>
    <row r="7" spans="1:10" ht="36" customHeight="1">
      <c r="A7" s="267"/>
      <c r="B7" s="267"/>
      <c r="C7" s="267"/>
      <c r="D7" s="267"/>
      <c r="E7" s="267"/>
      <c r="F7" s="267"/>
      <c r="G7" s="267"/>
      <c r="H7" s="267"/>
      <c r="I7" s="267"/>
    </row>
    <row r="8" spans="1:10" ht="21" customHeight="1">
      <c r="A8" s="191"/>
      <c r="B8" s="191"/>
      <c r="C8" s="191"/>
      <c r="D8" s="191"/>
      <c r="E8" s="191"/>
      <c r="F8" s="191"/>
      <c r="G8" s="191"/>
      <c r="H8" s="191"/>
      <c r="I8" s="191"/>
    </row>
    <row r="9" spans="1:10" ht="21" customHeight="1">
      <c r="A9" s="191"/>
      <c r="B9" s="191"/>
      <c r="C9" s="191"/>
      <c r="D9" s="191"/>
      <c r="E9" s="191"/>
      <c r="F9" s="191"/>
      <c r="G9" s="191"/>
      <c r="H9" s="191"/>
      <c r="I9" s="191"/>
    </row>
    <row r="10" spans="1:10" ht="76.400000000000006" customHeight="1">
      <c r="A10" s="268" t="s">
        <v>56</v>
      </c>
      <c r="B10" s="268" t="s">
        <v>57</v>
      </c>
      <c r="C10" s="268"/>
      <c r="D10" s="268"/>
      <c r="E10" s="268" t="s">
        <v>58</v>
      </c>
      <c r="F10" s="268" t="s">
        <v>59</v>
      </c>
      <c r="G10" s="268" t="s">
        <v>60</v>
      </c>
      <c r="H10" s="269" t="s">
        <v>206</v>
      </c>
      <c r="I10" s="269"/>
    </row>
    <row r="11" spans="1:10" ht="21" customHeight="1">
      <c r="A11" s="268"/>
      <c r="B11" s="268"/>
      <c r="C11" s="268"/>
      <c r="D11" s="268"/>
      <c r="E11" s="268"/>
      <c r="F11" s="268"/>
      <c r="G11" s="268"/>
      <c r="H11" s="192" t="s">
        <v>61</v>
      </c>
      <c r="I11" s="161" t="s">
        <v>62</v>
      </c>
    </row>
    <row r="12" spans="1:10">
      <c r="A12" s="162">
        <v>1</v>
      </c>
      <c r="B12" s="280">
        <v>2</v>
      </c>
      <c r="C12" s="281"/>
      <c r="D12" s="282"/>
      <c r="E12" s="192">
        <v>3</v>
      </c>
      <c r="F12" s="192">
        <v>4</v>
      </c>
      <c r="G12" s="192">
        <v>5</v>
      </c>
      <c r="H12" s="192">
        <v>6</v>
      </c>
      <c r="I12" s="192">
        <v>7</v>
      </c>
      <c r="J12" s="154"/>
    </row>
    <row r="13" spans="1:10" ht="44.9" customHeight="1">
      <c r="A13" s="270" t="s">
        <v>90</v>
      </c>
      <c r="B13" s="270"/>
      <c r="C13" s="270"/>
      <c r="D13" s="270"/>
      <c r="E13" s="270"/>
      <c r="F13" s="270"/>
      <c r="G13" s="270"/>
      <c r="H13" s="270"/>
      <c r="I13" s="114">
        <f>+I14</f>
        <v>299795</v>
      </c>
    </row>
    <row r="14" spans="1:10" s="163" customFormat="1">
      <c r="A14" s="112" t="s">
        <v>83</v>
      </c>
      <c r="B14" s="112" t="s">
        <v>84</v>
      </c>
      <c r="C14" s="112" t="s">
        <v>79</v>
      </c>
      <c r="D14" s="277" t="s">
        <v>85</v>
      </c>
      <c r="E14" s="278"/>
      <c r="F14" s="278"/>
      <c r="G14" s="278"/>
      <c r="H14" s="279"/>
      <c r="I14" s="113">
        <f>+I15+I61+I67+I83</f>
        <v>299795</v>
      </c>
    </row>
    <row r="15" spans="1:10" ht="54.95" customHeight="1">
      <c r="A15" s="141" t="s">
        <v>124</v>
      </c>
      <c r="B15" s="271" t="s">
        <v>125</v>
      </c>
      <c r="C15" s="272"/>
      <c r="D15" s="272"/>
      <c r="E15" s="272"/>
      <c r="F15" s="272"/>
      <c r="G15" s="272"/>
      <c r="H15" s="273"/>
      <c r="I15" s="142">
        <f>+I16</f>
        <v>196300</v>
      </c>
    </row>
    <row r="16" spans="1:10" ht="16.5" customHeight="1">
      <c r="A16" s="51"/>
      <c r="B16" s="274" t="s">
        <v>87</v>
      </c>
      <c r="C16" s="275"/>
      <c r="D16" s="276"/>
      <c r="E16" s="52"/>
      <c r="F16" s="52"/>
      <c r="G16" s="53"/>
      <c r="H16" s="53"/>
      <c r="I16" s="119">
        <f>SUM(I17:I60)</f>
        <v>196300</v>
      </c>
      <c r="J16" s="59"/>
    </row>
    <row r="17" spans="1:10" s="57" customFormat="1" ht="37.1" customHeight="1">
      <c r="A17" s="189">
        <v>71241200</v>
      </c>
      <c r="B17" s="264" t="s">
        <v>102</v>
      </c>
      <c r="C17" s="264"/>
      <c r="D17" s="264"/>
      <c r="E17" s="55" t="s">
        <v>88</v>
      </c>
      <c r="F17" s="55" t="s">
        <v>86</v>
      </c>
      <c r="G17" s="33">
        <v>9000000</v>
      </c>
      <c r="H17" s="56">
        <v>1</v>
      </c>
      <c r="I17" s="118">
        <f>+H17*G17/1000</f>
        <v>9000</v>
      </c>
      <c r="J17" s="58"/>
    </row>
    <row r="18" spans="1:10" s="57" customFormat="1" ht="37.1" customHeight="1">
      <c r="A18" s="189">
        <v>71241200</v>
      </c>
      <c r="B18" s="264" t="s">
        <v>102</v>
      </c>
      <c r="C18" s="264"/>
      <c r="D18" s="264"/>
      <c r="E18" s="55" t="s">
        <v>88</v>
      </c>
      <c r="F18" s="55" t="s">
        <v>86</v>
      </c>
      <c r="G18" s="33">
        <v>9000000</v>
      </c>
      <c r="H18" s="56">
        <v>1</v>
      </c>
      <c r="I18" s="118">
        <f t="shared" ref="I18:I20" si="0">+H18*G18/1000</f>
        <v>9000</v>
      </c>
      <c r="J18" s="58"/>
    </row>
    <row r="19" spans="1:10" s="57" customFormat="1" ht="37.1" customHeight="1">
      <c r="A19" s="189">
        <v>71241200</v>
      </c>
      <c r="B19" s="264" t="s">
        <v>102</v>
      </c>
      <c r="C19" s="264"/>
      <c r="D19" s="264"/>
      <c r="E19" s="55" t="s">
        <v>88</v>
      </c>
      <c r="F19" s="55" t="s">
        <v>86</v>
      </c>
      <c r="G19" s="33">
        <v>9000000</v>
      </c>
      <c r="H19" s="56">
        <v>1</v>
      </c>
      <c r="I19" s="118">
        <f t="shared" si="0"/>
        <v>9000</v>
      </c>
      <c r="J19" s="58"/>
    </row>
    <row r="20" spans="1:10" s="57" customFormat="1" ht="37.1" customHeight="1">
      <c r="A20" s="189">
        <v>71241200</v>
      </c>
      <c r="B20" s="264" t="s">
        <v>102</v>
      </c>
      <c r="C20" s="264"/>
      <c r="D20" s="264"/>
      <c r="E20" s="55" t="s">
        <v>88</v>
      </c>
      <c r="F20" s="55" t="s">
        <v>86</v>
      </c>
      <c r="G20" s="33">
        <v>11000000</v>
      </c>
      <c r="H20" s="56">
        <v>1</v>
      </c>
      <c r="I20" s="118">
        <f t="shared" si="0"/>
        <v>11000</v>
      </c>
      <c r="J20" s="58"/>
    </row>
    <row r="21" spans="1:10" s="57" customFormat="1" ht="37.1" customHeight="1">
      <c r="A21" s="189">
        <v>71241200</v>
      </c>
      <c r="B21" s="264" t="s">
        <v>102</v>
      </c>
      <c r="C21" s="264"/>
      <c r="D21" s="264"/>
      <c r="E21" s="55" t="s">
        <v>88</v>
      </c>
      <c r="F21" s="55" t="s">
        <v>86</v>
      </c>
      <c r="G21" s="33">
        <v>11000000</v>
      </c>
      <c r="H21" s="56">
        <v>1</v>
      </c>
      <c r="I21" s="118">
        <f t="shared" ref="I21" si="1">+H21*G21/1000</f>
        <v>11000</v>
      </c>
      <c r="J21" s="58"/>
    </row>
    <row r="22" spans="1:10" s="57" customFormat="1" ht="37.1" customHeight="1">
      <c r="A22" s="189">
        <v>71241200</v>
      </c>
      <c r="B22" s="264" t="s">
        <v>102</v>
      </c>
      <c r="C22" s="264"/>
      <c r="D22" s="264"/>
      <c r="E22" s="55" t="s">
        <v>88</v>
      </c>
      <c r="F22" s="55" t="s">
        <v>86</v>
      </c>
      <c r="G22" s="33">
        <v>9000000</v>
      </c>
      <c r="H22" s="56">
        <v>1</v>
      </c>
      <c r="I22" s="118">
        <f t="shared" ref="I22" si="2">+H22*G22/1000</f>
        <v>9000</v>
      </c>
      <c r="J22" s="58"/>
    </row>
    <row r="23" spans="1:10" s="57" customFormat="1" ht="37.1" customHeight="1">
      <c r="A23" s="189">
        <v>71241200</v>
      </c>
      <c r="B23" s="264" t="s">
        <v>102</v>
      </c>
      <c r="C23" s="264"/>
      <c r="D23" s="264"/>
      <c r="E23" s="55" t="s">
        <v>88</v>
      </c>
      <c r="F23" s="55" t="s">
        <v>86</v>
      </c>
      <c r="G23" s="33">
        <v>9000000</v>
      </c>
      <c r="H23" s="56">
        <v>1</v>
      </c>
      <c r="I23" s="118">
        <f t="shared" ref="I23" si="3">+H23*G23/1000</f>
        <v>9000</v>
      </c>
      <c r="J23" s="58"/>
    </row>
    <row r="24" spans="1:10" s="57" customFormat="1" ht="37.1" customHeight="1">
      <c r="A24" s="189">
        <v>71241200</v>
      </c>
      <c r="B24" s="264" t="s">
        <v>102</v>
      </c>
      <c r="C24" s="264"/>
      <c r="D24" s="264"/>
      <c r="E24" s="55" t="s">
        <v>88</v>
      </c>
      <c r="F24" s="55" t="s">
        <v>86</v>
      </c>
      <c r="G24" s="33">
        <v>11000000</v>
      </c>
      <c r="H24" s="56">
        <v>1</v>
      </c>
      <c r="I24" s="118">
        <f t="shared" ref="I24" si="4">+H24*G24/1000</f>
        <v>11000</v>
      </c>
      <c r="J24" s="58"/>
    </row>
    <row r="25" spans="1:10" s="57" customFormat="1" ht="37.1" customHeight="1">
      <c r="A25" s="189">
        <v>71241200</v>
      </c>
      <c r="B25" s="264" t="s">
        <v>102</v>
      </c>
      <c r="C25" s="264"/>
      <c r="D25" s="264"/>
      <c r="E25" s="55" t="s">
        <v>88</v>
      </c>
      <c r="F25" s="55" t="s">
        <v>86</v>
      </c>
      <c r="G25" s="33">
        <v>9000000</v>
      </c>
      <c r="H25" s="56">
        <v>1</v>
      </c>
      <c r="I25" s="118">
        <f t="shared" ref="I25" si="5">+H25*G25/1000</f>
        <v>9000</v>
      </c>
      <c r="J25" s="58"/>
    </row>
    <row r="26" spans="1:10" s="57" customFormat="1" ht="37.1" customHeight="1">
      <c r="A26" s="189">
        <v>71241200</v>
      </c>
      <c r="B26" s="264" t="s">
        <v>102</v>
      </c>
      <c r="C26" s="264"/>
      <c r="D26" s="264"/>
      <c r="E26" s="55" t="s">
        <v>88</v>
      </c>
      <c r="F26" s="55" t="s">
        <v>86</v>
      </c>
      <c r="G26" s="33">
        <v>9000000</v>
      </c>
      <c r="H26" s="56">
        <v>1</v>
      </c>
      <c r="I26" s="118">
        <f t="shared" ref="I26" si="6">+H26*G26/1000</f>
        <v>9000</v>
      </c>
      <c r="J26" s="58"/>
    </row>
    <row r="27" spans="1:10" s="57" customFormat="1" ht="37.1" customHeight="1">
      <c r="A27" s="189">
        <v>71241200</v>
      </c>
      <c r="B27" s="264" t="s">
        <v>102</v>
      </c>
      <c r="C27" s="264"/>
      <c r="D27" s="264"/>
      <c r="E27" s="55" t="s">
        <v>88</v>
      </c>
      <c r="F27" s="55" t="s">
        <v>86</v>
      </c>
      <c r="G27" s="33">
        <v>9000000</v>
      </c>
      <c r="H27" s="56">
        <v>1</v>
      </c>
      <c r="I27" s="118">
        <f t="shared" ref="I27" si="7">+H27*G27/1000</f>
        <v>9000</v>
      </c>
      <c r="J27" s="58"/>
    </row>
    <row r="28" spans="1:10" s="57" customFormat="1" ht="37.1" customHeight="1">
      <c r="A28" s="189">
        <v>71241200</v>
      </c>
      <c r="B28" s="264" t="s">
        <v>102</v>
      </c>
      <c r="C28" s="264"/>
      <c r="D28" s="264"/>
      <c r="E28" s="55" t="s">
        <v>88</v>
      </c>
      <c r="F28" s="55" t="s">
        <v>86</v>
      </c>
      <c r="G28" s="33">
        <v>9000000</v>
      </c>
      <c r="H28" s="56">
        <v>1</v>
      </c>
      <c r="I28" s="118">
        <f t="shared" ref="I28:I32" si="8">+H28*G28/1000</f>
        <v>9000</v>
      </c>
      <c r="J28" s="58"/>
    </row>
    <row r="29" spans="1:10" s="57" customFormat="1" ht="37.1" customHeight="1">
      <c r="A29" s="189">
        <v>71241200</v>
      </c>
      <c r="B29" s="264" t="s">
        <v>102</v>
      </c>
      <c r="C29" s="264"/>
      <c r="D29" s="264"/>
      <c r="E29" s="55" t="s">
        <v>88</v>
      </c>
      <c r="F29" s="55" t="s">
        <v>86</v>
      </c>
      <c r="G29" s="33">
        <v>9000000</v>
      </c>
      <c r="H29" s="56">
        <v>1</v>
      </c>
      <c r="I29" s="118">
        <f t="shared" si="8"/>
        <v>9000</v>
      </c>
      <c r="J29" s="58"/>
    </row>
    <row r="30" spans="1:10" s="57" customFormat="1" ht="37.1" customHeight="1">
      <c r="A30" s="189">
        <v>71241200</v>
      </c>
      <c r="B30" s="264" t="s">
        <v>102</v>
      </c>
      <c r="C30" s="264"/>
      <c r="D30" s="264"/>
      <c r="E30" s="55" t="s">
        <v>88</v>
      </c>
      <c r="F30" s="55" t="s">
        <v>86</v>
      </c>
      <c r="G30" s="33">
        <v>9000000</v>
      </c>
      <c r="H30" s="56">
        <v>1</v>
      </c>
      <c r="I30" s="118">
        <f t="shared" ref="I30:I31" si="9">+H30*G30/1000</f>
        <v>9000</v>
      </c>
      <c r="J30" s="58"/>
    </row>
    <row r="31" spans="1:10" s="57" customFormat="1" ht="37.1" customHeight="1">
      <c r="A31" s="189">
        <v>71241200</v>
      </c>
      <c r="B31" s="264" t="s">
        <v>102</v>
      </c>
      <c r="C31" s="264"/>
      <c r="D31" s="264"/>
      <c r="E31" s="55" t="s">
        <v>88</v>
      </c>
      <c r="F31" s="55" t="s">
        <v>86</v>
      </c>
      <c r="G31" s="33">
        <v>9000000</v>
      </c>
      <c r="H31" s="56">
        <v>1</v>
      </c>
      <c r="I31" s="118">
        <f t="shared" si="9"/>
        <v>9000</v>
      </c>
      <c r="J31" s="58"/>
    </row>
    <row r="32" spans="1:10" s="57" customFormat="1" ht="37.1" customHeight="1">
      <c r="A32" s="189">
        <v>71241200</v>
      </c>
      <c r="B32" s="264" t="s">
        <v>102</v>
      </c>
      <c r="C32" s="264"/>
      <c r="D32" s="264"/>
      <c r="E32" s="55" t="s">
        <v>88</v>
      </c>
      <c r="F32" s="55" t="s">
        <v>86</v>
      </c>
      <c r="G32" s="33">
        <v>11000000</v>
      </c>
      <c r="H32" s="56">
        <v>1</v>
      </c>
      <c r="I32" s="118">
        <f t="shared" si="8"/>
        <v>11000</v>
      </c>
      <c r="J32" s="58"/>
    </row>
    <row r="33" spans="1:10" s="57" customFormat="1" ht="37.1" customHeight="1">
      <c r="A33" s="189">
        <v>71241200</v>
      </c>
      <c r="B33" s="264" t="s">
        <v>102</v>
      </c>
      <c r="C33" s="264"/>
      <c r="D33" s="264"/>
      <c r="E33" s="55" t="s">
        <v>88</v>
      </c>
      <c r="F33" s="55" t="s">
        <v>86</v>
      </c>
      <c r="G33" s="33">
        <v>9000000</v>
      </c>
      <c r="H33" s="56">
        <v>1</v>
      </c>
      <c r="I33" s="118">
        <f t="shared" ref="I33:I39" si="10">+H33*G33/1000</f>
        <v>9000</v>
      </c>
      <c r="J33" s="58"/>
    </row>
    <row r="34" spans="1:10" s="57" customFormat="1" ht="37.1" customHeight="1">
      <c r="A34" s="189">
        <v>71241200</v>
      </c>
      <c r="B34" s="283" t="s">
        <v>102</v>
      </c>
      <c r="C34" s="284"/>
      <c r="D34" s="285"/>
      <c r="E34" s="55" t="s">
        <v>88</v>
      </c>
      <c r="F34" s="55" t="s">
        <v>86</v>
      </c>
      <c r="G34" s="33">
        <v>9000000</v>
      </c>
      <c r="H34" s="56">
        <v>1</v>
      </c>
      <c r="I34" s="118">
        <f t="shared" si="10"/>
        <v>9000</v>
      </c>
      <c r="J34" s="58"/>
    </row>
    <row r="35" spans="1:10" s="57" customFormat="1" ht="37.1" customHeight="1">
      <c r="A35" s="189">
        <v>71241200</v>
      </c>
      <c r="B35" s="264" t="s">
        <v>102</v>
      </c>
      <c r="C35" s="264"/>
      <c r="D35" s="264"/>
      <c r="E35" s="55" t="s">
        <v>88</v>
      </c>
      <c r="F35" s="55" t="s">
        <v>86</v>
      </c>
      <c r="G35" s="33">
        <v>9000000</v>
      </c>
      <c r="H35" s="56">
        <v>1</v>
      </c>
      <c r="I35" s="118">
        <f t="shared" si="10"/>
        <v>9000</v>
      </c>
      <c r="J35" s="58"/>
    </row>
    <row r="36" spans="1:10" s="57" customFormat="1" ht="37.1" customHeight="1">
      <c r="A36" s="189">
        <v>71241200</v>
      </c>
      <c r="B36" s="264" t="s">
        <v>102</v>
      </c>
      <c r="C36" s="264"/>
      <c r="D36" s="264"/>
      <c r="E36" s="55" t="s">
        <v>88</v>
      </c>
      <c r="F36" s="55" t="s">
        <v>86</v>
      </c>
      <c r="G36" s="33">
        <v>11000000</v>
      </c>
      <c r="H36" s="56">
        <v>1</v>
      </c>
      <c r="I36" s="118">
        <f t="shared" ref="I36" si="11">+H36*G36/1000</f>
        <v>11000</v>
      </c>
      <c r="J36" s="58"/>
    </row>
    <row r="37" spans="1:10" s="57" customFormat="1" ht="37.1" customHeight="1">
      <c r="A37" s="189" t="s">
        <v>152</v>
      </c>
      <c r="B37" s="283" t="s">
        <v>102</v>
      </c>
      <c r="C37" s="284"/>
      <c r="D37" s="285"/>
      <c r="E37" s="55" t="s">
        <v>88</v>
      </c>
      <c r="F37" s="55" t="s">
        <v>86</v>
      </c>
      <c r="G37" s="33"/>
      <c r="H37" s="56"/>
      <c r="I37" s="118">
        <v>-2000</v>
      </c>
      <c r="J37" s="58"/>
    </row>
    <row r="38" spans="1:10" s="57" customFormat="1" ht="37.1" customHeight="1">
      <c r="A38" s="189" t="s">
        <v>155</v>
      </c>
      <c r="B38" s="283" t="s">
        <v>102</v>
      </c>
      <c r="C38" s="284"/>
      <c r="D38" s="285"/>
      <c r="E38" s="55" t="s">
        <v>88</v>
      </c>
      <c r="F38" s="55" t="s">
        <v>86</v>
      </c>
      <c r="G38" s="33"/>
      <c r="H38" s="56"/>
      <c r="I38" s="118">
        <v>-2000</v>
      </c>
      <c r="J38" s="58"/>
    </row>
    <row r="39" spans="1:10" s="57" customFormat="1" ht="37.1" customHeight="1">
      <c r="A39" s="189">
        <v>50531140</v>
      </c>
      <c r="B39" s="264" t="s">
        <v>104</v>
      </c>
      <c r="C39" s="264"/>
      <c r="D39" s="264"/>
      <c r="E39" s="55" t="s">
        <v>88</v>
      </c>
      <c r="F39" s="55" t="s">
        <v>86</v>
      </c>
      <c r="G39" s="33">
        <v>500000</v>
      </c>
      <c r="H39" s="56">
        <v>1</v>
      </c>
      <c r="I39" s="118">
        <f t="shared" si="10"/>
        <v>500</v>
      </c>
      <c r="J39" s="58"/>
    </row>
    <row r="40" spans="1:10" s="57" customFormat="1" ht="37.1" customHeight="1">
      <c r="A40" s="189">
        <v>50531140</v>
      </c>
      <c r="B40" s="264" t="s">
        <v>104</v>
      </c>
      <c r="C40" s="264"/>
      <c r="D40" s="264"/>
      <c r="E40" s="55" t="s">
        <v>88</v>
      </c>
      <c r="F40" s="55" t="s">
        <v>86</v>
      </c>
      <c r="G40" s="33">
        <v>500000</v>
      </c>
      <c r="H40" s="56">
        <v>1</v>
      </c>
      <c r="I40" s="118">
        <f t="shared" ref="I40:I50" si="12">+H40*G40/1000</f>
        <v>500</v>
      </c>
      <c r="J40" s="58"/>
    </row>
    <row r="41" spans="1:10" s="57" customFormat="1" ht="37.1" customHeight="1">
      <c r="A41" s="189">
        <v>50531140</v>
      </c>
      <c r="B41" s="264" t="s">
        <v>104</v>
      </c>
      <c r="C41" s="264"/>
      <c r="D41" s="264"/>
      <c r="E41" s="55" t="s">
        <v>88</v>
      </c>
      <c r="F41" s="55" t="s">
        <v>86</v>
      </c>
      <c r="G41" s="33">
        <v>500000</v>
      </c>
      <c r="H41" s="56">
        <v>1</v>
      </c>
      <c r="I41" s="118">
        <f t="shared" si="12"/>
        <v>500</v>
      </c>
      <c r="J41" s="58"/>
    </row>
    <row r="42" spans="1:10" s="57" customFormat="1" ht="37.1" customHeight="1">
      <c r="A42" s="189">
        <v>50531140</v>
      </c>
      <c r="B42" s="264" t="s">
        <v>104</v>
      </c>
      <c r="C42" s="264"/>
      <c r="D42" s="264"/>
      <c r="E42" s="55" t="s">
        <v>88</v>
      </c>
      <c r="F42" s="55" t="s">
        <v>86</v>
      </c>
      <c r="G42" s="33">
        <v>600000</v>
      </c>
      <c r="H42" s="56">
        <v>1</v>
      </c>
      <c r="I42" s="118">
        <f t="shared" si="12"/>
        <v>600</v>
      </c>
      <c r="J42" s="58"/>
    </row>
    <row r="43" spans="1:10" s="57" customFormat="1" ht="37.1" customHeight="1">
      <c r="A43" s="189">
        <v>50531140</v>
      </c>
      <c r="B43" s="264" t="s">
        <v>104</v>
      </c>
      <c r="C43" s="264"/>
      <c r="D43" s="264"/>
      <c r="E43" s="55" t="s">
        <v>88</v>
      </c>
      <c r="F43" s="55" t="s">
        <v>86</v>
      </c>
      <c r="G43" s="33">
        <v>600000</v>
      </c>
      <c r="H43" s="56">
        <v>1</v>
      </c>
      <c r="I43" s="118">
        <f t="shared" ref="I43" si="13">+H43*G43/1000</f>
        <v>600</v>
      </c>
      <c r="J43" s="58"/>
    </row>
    <row r="44" spans="1:10" s="57" customFormat="1" ht="37.1" customHeight="1">
      <c r="A44" s="189">
        <v>50531140</v>
      </c>
      <c r="B44" s="264" t="s">
        <v>104</v>
      </c>
      <c r="C44" s="264"/>
      <c r="D44" s="264"/>
      <c r="E44" s="55" t="s">
        <v>88</v>
      </c>
      <c r="F44" s="55" t="s">
        <v>86</v>
      </c>
      <c r="G44" s="33">
        <v>500000</v>
      </c>
      <c r="H44" s="56">
        <v>1</v>
      </c>
      <c r="I44" s="118">
        <f t="shared" ref="I44" si="14">+H44*G44/1000</f>
        <v>500</v>
      </c>
      <c r="J44" s="58"/>
    </row>
    <row r="45" spans="1:10" s="57" customFormat="1" ht="37.1" customHeight="1">
      <c r="A45" s="189">
        <v>50531140</v>
      </c>
      <c r="B45" s="264" t="s">
        <v>104</v>
      </c>
      <c r="C45" s="264"/>
      <c r="D45" s="264"/>
      <c r="E45" s="55" t="s">
        <v>88</v>
      </c>
      <c r="F45" s="55" t="s">
        <v>86</v>
      </c>
      <c r="G45" s="33">
        <v>500000</v>
      </c>
      <c r="H45" s="56">
        <v>1</v>
      </c>
      <c r="I45" s="118">
        <f t="shared" ref="I45" si="15">+H45*G45/1000</f>
        <v>500</v>
      </c>
      <c r="J45" s="58"/>
    </row>
    <row r="46" spans="1:10" s="57" customFormat="1" ht="37.1" customHeight="1">
      <c r="A46" s="189">
        <v>50531140</v>
      </c>
      <c r="B46" s="264" t="s">
        <v>104</v>
      </c>
      <c r="C46" s="264"/>
      <c r="D46" s="264"/>
      <c r="E46" s="55" t="s">
        <v>88</v>
      </c>
      <c r="F46" s="55" t="s">
        <v>86</v>
      </c>
      <c r="G46" s="33">
        <v>600000</v>
      </c>
      <c r="H46" s="56">
        <v>1</v>
      </c>
      <c r="I46" s="118">
        <f t="shared" ref="I46" si="16">+H46*G46/1000</f>
        <v>600</v>
      </c>
      <c r="J46" s="58"/>
    </row>
    <row r="47" spans="1:10" s="57" customFormat="1" ht="37.1" customHeight="1">
      <c r="A47" s="189">
        <v>50531140</v>
      </c>
      <c r="B47" s="264" t="s">
        <v>104</v>
      </c>
      <c r="C47" s="264"/>
      <c r="D47" s="264"/>
      <c r="E47" s="55" t="s">
        <v>88</v>
      </c>
      <c r="F47" s="55" t="s">
        <v>86</v>
      </c>
      <c r="G47" s="33">
        <v>500000</v>
      </c>
      <c r="H47" s="56">
        <v>1</v>
      </c>
      <c r="I47" s="118">
        <f t="shared" ref="I47" si="17">+H47*G47/1000</f>
        <v>500</v>
      </c>
      <c r="J47" s="58"/>
    </row>
    <row r="48" spans="1:10" s="57" customFormat="1" ht="37.1" customHeight="1">
      <c r="A48" s="189">
        <v>50531140</v>
      </c>
      <c r="B48" s="264" t="s">
        <v>104</v>
      </c>
      <c r="C48" s="264"/>
      <c r="D48" s="264"/>
      <c r="E48" s="55" t="s">
        <v>88</v>
      </c>
      <c r="F48" s="55" t="s">
        <v>86</v>
      </c>
      <c r="G48" s="33">
        <v>500000</v>
      </c>
      <c r="H48" s="56">
        <v>1</v>
      </c>
      <c r="I48" s="118">
        <f t="shared" ref="I48" si="18">+H48*G48/1000</f>
        <v>500</v>
      </c>
      <c r="J48" s="58"/>
    </row>
    <row r="49" spans="1:10" s="57" customFormat="1" ht="37.1" customHeight="1">
      <c r="A49" s="189">
        <v>50531140</v>
      </c>
      <c r="B49" s="264" t="s">
        <v>104</v>
      </c>
      <c r="C49" s="264"/>
      <c r="D49" s="264"/>
      <c r="E49" s="55" t="s">
        <v>88</v>
      </c>
      <c r="F49" s="55" t="s">
        <v>86</v>
      </c>
      <c r="G49" s="33">
        <v>500000</v>
      </c>
      <c r="H49" s="56">
        <v>1</v>
      </c>
      <c r="I49" s="118">
        <f t="shared" ref="I49" si="19">+H49*G49/1000</f>
        <v>500</v>
      </c>
      <c r="J49" s="58"/>
    </row>
    <row r="50" spans="1:10" s="57" customFormat="1" ht="37.1" customHeight="1">
      <c r="A50" s="189">
        <v>50531140</v>
      </c>
      <c r="B50" s="264" t="s">
        <v>104</v>
      </c>
      <c r="C50" s="264"/>
      <c r="D50" s="264"/>
      <c r="E50" s="55" t="s">
        <v>88</v>
      </c>
      <c r="F50" s="55" t="s">
        <v>86</v>
      </c>
      <c r="G50" s="33">
        <v>500000</v>
      </c>
      <c r="H50" s="56">
        <v>1</v>
      </c>
      <c r="I50" s="118">
        <f t="shared" si="12"/>
        <v>500</v>
      </c>
      <c r="J50" s="58"/>
    </row>
    <row r="51" spans="1:10" s="57" customFormat="1" ht="37.1" customHeight="1">
      <c r="A51" s="189">
        <v>50531140</v>
      </c>
      <c r="B51" s="264" t="s">
        <v>104</v>
      </c>
      <c r="C51" s="264"/>
      <c r="D51" s="264"/>
      <c r="E51" s="55" t="s">
        <v>88</v>
      </c>
      <c r="F51" s="55" t="s">
        <v>86</v>
      </c>
      <c r="G51" s="33">
        <v>500000</v>
      </c>
      <c r="H51" s="56">
        <v>1</v>
      </c>
      <c r="I51" s="118">
        <f t="shared" ref="I51:I57" si="20">+H51*G51/1000</f>
        <v>500</v>
      </c>
      <c r="J51" s="58"/>
    </row>
    <row r="52" spans="1:10" s="57" customFormat="1" ht="37.1" customHeight="1">
      <c r="A52" s="189">
        <v>50531140</v>
      </c>
      <c r="B52" s="264" t="s">
        <v>104</v>
      </c>
      <c r="C52" s="264"/>
      <c r="D52" s="264"/>
      <c r="E52" s="55" t="s">
        <v>88</v>
      </c>
      <c r="F52" s="55" t="s">
        <v>86</v>
      </c>
      <c r="G52" s="33">
        <v>500000</v>
      </c>
      <c r="H52" s="56">
        <v>1</v>
      </c>
      <c r="I52" s="118">
        <f t="shared" si="20"/>
        <v>500</v>
      </c>
      <c r="J52" s="58"/>
    </row>
    <row r="53" spans="1:10" s="57" customFormat="1" ht="37.1" customHeight="1">
      <c r="A53" s="189">
        <v>50531140</v>
      </c>
      <c r="B53" s="264" t="s">
        <v>104</v>
      </c>
      <c r="C53" s="264"/>
      <c r="D53" s="264"/>
      <c r="E53" s="55" t="s">
        <v>88</v>
      </c>
      <c r="F53" s="55" t="s">
        <v>86</v>
      </c>
      <c r="G53" s="33">
        <v>500000</v>
      </c>
      <c r="H53" s="56">
        <v>1</v>
      </c>
      <c r="I53" s="118">
        <f t="shared" si="20"/>
        <v>500</v>
      </c>
      <c r="J53" s="58"/>
    </row>
    <row r="54" spans="1:10" s="57" customFormat="1" ht="37.1" customHeight="1">
      <c r="A54" s="189">
        <v>50531140</v>
      </c>
      <c r="B54" s="264" t="s">
        <v>104</v>
      </c>
      <c r="C54" s="264"/>
      <c r="D54" s="264"/>
      <c r="E54" s="55" t="s">
        <v>88</v>
      </c>
      <c r="F54" s="55" t="s">
        <v>86</v>
      </c>
      <c r="G54" s="33">
        <v>600000</v>
      </c>
      <c r="H54" s="56">
        <v>1</v>
      </c>
      <c r="I54" s="118">
        <f t="shared" si="20"/>
        <v>600</v>
      </c>
      <c r="J54" s="58"/>
    </row>
    <row r="55" spans="1:10" s="57" customFormat="1" ht="37.1" customHeight="1">
      <c r="A55" s="189">
        <v>50531140</v>
      </c>
      <c r="B55" s="264" t="s">
        <v>104</v>
      </c>
      <c r="C55" s="264"/>
      <c r="D55" s="264"/>
      <c r="E55" s="55" t="s">
        <v>88</v>
      </c>
      <c r="F55" s="55" t="s">
        <v>86</v>
      </c>
      <c r="G55" s="33">
        <v>500000</v>
      </c>
      <c r="H55" s="56">
        <v>1</v>
      </c>
      <c r="I55" s="118">
        <f t="shared" si="20"/>
        <v>500</v>
      </c>
      <c r="J55" s="58"/>
    </row>
    <row r="56" spans="1:10" s="57" customFormat="1" ht="37.1" customHeight="1">
      <c r="A56" s="189">
        <v>50531140</v>
      </c>
      <c r="B56" s="264" t="s">
        <v>104</v>
      </c>
      <c r="C56" s="264"/>
      <c r="D56" s="264"/>
      <c r="E56" s="55" t="s">
        <v>88</v>
      </c>
      <c r="F56" s="55" t="s">
        <v>86</v>
      </c>
      <c r="G56" s="33">
        <v>500000</v>
      </c>
      <c r="H56" s="56">
        <v>1</v>
      </c>
      <c r="I56" s="118">
        <f t="shared" si="20"/>
        <v>500</v>
      </c>
      <c r="J56" s="58"/>
    </row>
    <row r="57" spans="1:10" s="57" customFormat="1" ht="37.1" customHeight="1">
      <c r="A57" s="189">
        <v>50531140</v>
      </c>
      <c r="B57" s="264" t="s">
        <v>104</v>
      </c>
      <c r="C57" s="264"/>
      <c r="D57" s="264"/>
      <c r="E57" s="55" t="s">
        <v>88</v>
      </c>
      <c r="F57" s="55" t="s">
        <v>86</v>
      </c>
      <c r="G57" s="33">
        <v>500000</v>
      </c>
      <c r="H57" s="56">
        <v>1</v>
      </c>
      <c r="I57" s="118">
        <f t="shared" si="20"/>
        <v>500</v>
      </c>
      <c r="J57" s="58"/>
    </row>
    <row r="58" spans="1:10" s="57" customFormat="1" ht="37.1" customHeight="1">
      <c r="A58" s="189">
        <v>50531140</v>
      </c>
      <c r="B58" s="264" t="s">
        <v>104</v>
      </c>
      <c r="C58" s="264"/>
      <c r="D58" s="264"/>
      <c r="E58" s="55" t="s">
        <v>88</v>
      </c>
      <c r="F58" s="55" t="s">
        <v>86</v>
      </c>
      <c r="G58" s="33">
        <v>600000</v>
      </c>
      <c r="H58" s="56">
        <v>1</v>
      </c>
      <c r="I58" s="118">
        <f t="shared" ref="I58" si="21">+H58*G58/1000</f>
        <v>600</v>
      </c>
      <c r="J58" s="58"/>
    </row>
    <row r="59" spans="1:10" s="57" customFormat="1" ht="37.1" customHeight="1">
      <c r="A59" s="189" t="s">
        <v>153</v>
      </c>
      <c r="B59" s="264" t="s">
        <v>104</v>
      </c>
      <c r="C59" s="264"/>
      <c r="D59" s="264"/>
      <c r="E59" s="55" t="s">
        <v>88</v>
      </c>
      <c r="F59" s="55" t="s">
        <v>86</v>
      </c>
      <c r="G59" s="33"/>
      <c r="H59" s="56"/>
      <c r="I59" s="118">
        <v>-100</v>
      </c>
      <c r="J59" s="58"/>
    </row>
    <row r="60" spans="1:10" s="57" customFormat="1" ht="37.1" customHeight="1">
      <c r="A60" s="189" t="s">
        <v>154</v>
      </c>
      <c r="B60" s="264" t="s">
        <v>104</v>
      </c>
      <c r="C60" s="264"/>
      <c r="D60" s="264"/>
      <c r="E60" s="55" t="s">
        <v>88</v>
      </c>
      <c r="F60" s="55" t="s">
        <v>86</v>
      </c>
      <c r="G60" s="33"/>
      <c r="H60" s="56"/>
      <c r="I60" s="118">
        <v>-100</v>
      </c>
      <c r="J60" s="58"/>
    </row>
    <row r="61" spans="1:10" ht="54.95" customHeight="1">
      <c r="A61" s="141" t="s">
        <v>198</v>
      </c>
      <c r="B61" s="271" t="s">
        <v>199</v>
      </c>
      <c r="C61" s="272"/>
      <c r="D61" s="272"/>
      <c r="E61" s="272"/>
      <c r="F61" s="272"/>
      <c r="G61" s="272"/>
      <c r="H61" s="273"/>
      <c r="I61" s="142">
        <f>+I62</f>
        <v>-10000</v>
      </c>
    </row>
    <row r="62" spans="1:10" ht="16.5" customHeight="1">
      <c r="A62" s="51"/>
      <c r="B62" s="274" t="s">
        <v>87</v>
      </c>
      <c r="C62" s="275"/>
      <c r="D62" s="276"/>
      <c r="E62" s="52"/>
      <c r="F62" s="52"/>
      <c r="G62" s="53"/>
      <c r="H62" s="53"/>
      <c r="I62" s="119">
        <f>SUM(I63:I66)</f>
        <v>-10000</v>
      </c>
      <c r="J62" s="59"/>
    </row>
    <row r="63" spans="1:10" s="57" customFormat="1" ht="37.1" customHeight="1">
      <c r="A63" s="189" t="s">
        <v>200</v>
      </c>
      <c r="B63" s="264" t="s">
        <v>102</v>
      </c>
      <c r="C63" s="264"/>
      <c r="D63" s="264"/>
      <c r="E63" s="55" t="s">
        <v>202</v>
      </c>
      <c r="F63" s="55" t="s">
        <v>86</v>
      </c>
      <c r="G63" s="33">
        <v>4500000</v>
      </c>
      <c r="H63" s="56">
        <v>-1</v>
      </c>
      <c r="I63" s="118">
        <f>+H63*G63/1000</f>
        <v>-4500</v>
      </c>
      <c r="J63" s="58"/>
    </row>
    <row r="64" spans="1:10" s="57" customFormat="1" ht="37.1" customHeight="1">
      <c r="A64" s="189" t="s">
        <v>201</v>
      </c>
      <c r="B64" s="264" t="s">
        <v>102</v>
      </c>
      <c r="C64" s="264"/>
      <c r="D64" s="264"/>
      <c r="E64" s="55" t="s">
        <v>202</v>
      </c>
      <c r="F64" s="55" t="s">
        <v>86</v>
      </c>
      <c r="G64" s="33">
        <v>4500000</v>
      </c>
      <c r="H64" s="56">
        <v>-1</v>
      </c>
      <c r="I64" s="118">
        <f>+H64*G64/1000</f>
        <v>-4500</v>
      </c>
      <c r="J64" s="58"/>
    </row>
    <row r="65" spans="1:10" s="57" customFormat="1" ht="37.1" customHeight="1">
      <c r="A65" s="189" t="s">
        <v>203</v>
      </c>
      <c r="B65" s="264" t="s">
        <v>104</v>
      </c>
      <c r="C65" s="264"/>
      <c r="D65" s="264"/>
      <c r="E65" s="55" t="s">
        <v>88</v>
      </c>
      <c r="F65" s="55" t="s">
        <v>86</v>
      </c>
      <c r="G65" s="33">
        <v>500000</v>
      </c>
      <c r="H65" s="56">
        <v>-1</v>
      </c>
      <c r="I65" s="118">
        <f>+H65*G65/1000</f>
        <v>-500</v>
      </c>
      <c r="J65" s="58"/>
    </row>
    <row r="66" spans="1:10" s="57" customFormat="1" ht="37.1" customHeight="1">
      <c r="A66" s="189" t="s">
        <v>204</v>
      </c>
      <c r="B66" s="264" t="s">
        <v>104</v>
      </c>
      <c r="C66" s="264"/>
      <c r="D66" s="264"/>
      <c r="E66" s="55" t="s">
        <v>88</v>
      </c>
      <c r="F66" s="55" t="s">
        <v>86</v>
      </c>
      <c r="G66" s="33">
        <v>500000</v>
      </c>
      <c r="H66" s="56">
        <v>-1</v>
      </c>
      <c r="I66" s="118">
        <f>+H66*G66/1000</f>
        <v>-500</v>
      </c>
      <c r="J66" s="58"/>
    </row>
    <row r="67" spans="1:10" ht="54.95" customHeight="1">
      <c r="A67" s="141" t="s">
        <v>171</v>
      </c>
      <c r="B67" s="271" t="s">
        <v>138</v>
      </c>
      <c r="C67" s="272"/>
      <c r="D67" s="272"/>
      <c r="E67" s="272"/>
      <c r="F67" s="272"/>
      <c r="G67" s="272"/>
      <c r="H67" s="273"/>
      <c r="I67" s="142">
        <f>+I68</f>
        <v>35595</v>
      </c>
    </row>
    <row r="68" spans="1:10" ht="16.5" customHeight="1">
      <c r="A68" s="51"/>
      <c r="B68" s="274" t="s">
        <v>87</v>
      </c>
      <c r="C68" s="275"/>
      <c r="D68" s="276"/>
      <c r="E68" s="52"/>
      <c r="F68" s="52"/>
      <c r="G68" s="53"/>
      <c r="H68" s="53"/>
      <c r="I68" s="119">
        <f>SUM(I69:I82)</f>
        <v>35595</v>
      </c>
      <c r="J68" s="59"/>
    </row>
    <row r="69" spans="1:10" s="57" customFormat="1" ht="37.1" customHeight="1">
      <c r="A69" s="189">
        <v>71241200</v>
      </c>
      <c r="B69" s="264" t="s">
        <v>102</v>
      </c>
      <c r="C69" s="264"/>
      <c r="D69" s="264"/>
      <c r="E69" s="55" t="s">
        <v>88</v>
      </c>
      <c r="F69" s="55" t="s">
        <v>86</v>
      </c>
      <c r="G69" s="33">
        <v>4605000</v>
      </c>
      <c r="H69" s="56">
        <v>1</v>
      </c>
      <c r="I69" s="118">
        <f>+H69*G69/1000</f>
        <v>4605</v>
      </c>
      <c r="J69" s="58"/>
    </row>
    <row r="70" spans="1:10" s="57" customFormat="1" ht="37.1" customHeight="1">
      <c r="A70" s="189">
        <v>71241200</v>
      </c>
      <c r="B70" s="264" t="s">
        <v>102</v>
      </c>
      <c r="C70" s="264"/>
      <c r="D70" s="264"/>
      <c r="E70" s="55" t="s">
        <v>88</v>
      </c>
      <c r="F70" s="55" t="s">
        <v>86</v>
      </c>
      <c r="G70" s="33">
        <v>4605000</v>
      </c>
      <c r="H70" s="56">
        <v>1</v>
      </c>
      <c r="I70" s="118">
        <f>+H70*G70/1000</f>
        <v>4605</v>
      </c>
      <c r="J70" s="58"/>
    </row>
    <row r="71" spans="1:10" s="57" customFormat="1" ht="37.1" customHeight="1">
      <c r="A71" s="189">
        <v>71241200</v>
      </c>
      <c r="B71" s="264" t="s">
        <v>102</v>
      </c>
      <c r="C71" s="264"/>
      <c r="D71" s="264"/>
      <c r="E71" s="55" t="s">
        <v>88</v>
      </c>
      <c r="F71" s="55" t="s">
        <v>86</v>
      </c>
      <c r="G71" s="33">
        <v>4605000</v>
      </c>
      <c r="H71" s="56">
        <v>1</v>
      </c>
      <c r="I71" s="118">
        <f>+H71*G71/1000</f>
        <v>4605</v>
      </c>
      <c r="J71" s="58"/>
    </row>
    <row r="72" spans="1:10" s="57" customFormat="1" ht="37.1" customHeight="1">
      <c r="A72" s="189">
        <v>71241200</v>
      </c>
      <c r="B72" s="264" t="s">
        <v>102</v>
      </c>
      <c r="C72" s="264"/>
      <c r="D72" s="264"/>
      <c r="E72" s="55" t="s">
        <v>88</v>
      </c>
      <c r="F72" s="55" t="s">
        <v>86</v>
      </c>
      <c r="G72" s="33">
        <v>4605000</v>
      </c>
      <c r="H72" s="56">
        <v>1</v>
      </c>
      <c r="I72" s="118">
        <f>+H72*G72/1000</f>
        <v>4605</v>
      </c>
      <c r="J72" s="58"/>
    </row>
    <row r="73" spans="1:10" s="57" customFormat="1" ht="37.1" customHeight="1">
      <c r="A73" s="189">
        <v>71241200</v>
      </c>
      <c r="B73" s="264" t="s">
        <v>102</v>
      </c>
      <c r="C73" s="264"/>
      <c r="D73" s="264"/>
      <c r="E73" s="55" t="s">
        <v>88</v>
      </c>
      <c r="F73" s="55" t="s">
        <v>86</v>
      </c>
      <c r="G73" s="33">
        <v>4605000</v>
      </c>
      <c r="H73" s="56">
        <v>1</v>
      </c>
      <c r="I73" s="118">
        <f>+H73*G73/1000</f>
        <v>4605</v>
      </c>
      <c r="J73" s="58"/>
    </row>
    <row r="74" spans="1:10" s="57" customFormat="1" ht="37.1" customHeight="1">
      <c r="A74" s="189">
        <v>71241200</v>
      </c>
      <c r="B74" s="264" t="s">
        <v>102</v>
      </c>
      <c r="C74" s="264"/>
      <c r="D74" s="264"/>
      <c r="E74" s="55" t="s">
        <v>88</v>
      </c>
      <c r="F74" s="55" t="s">
        <v>86</v>
      </c>
      <c r="G74" s="33">
        <v>4605000</v>
      </c>
      <c r="H74" s="56">
        <v>1</v>
      </c>
      <c r="I74" s="118">
        <f>+H74*G74/1000</f>
        <v>4605</v>
      </c>
      <c r="J74" s="58"/>
    </row>
    <row r="75" spans="1:10" s="57" customFormat="1" ht="37.1" customHeight="1">
      <c r="A75" s="189">
        <v>71241200</v>
      </c>
      <c r="B75" s="264" t="s">
        <v>102</v>
      </c>
      <c r="C75" s="264"/>
      <c r="D75" s="264"/>
      <c r="E75" s="55" t="s">
        <v>88</v>
      </c>
      <c r="F75" s="55" t="s">
        <v>86</v>
      </c>
      <c r="G75" s="33">
        <v>4605000</v>
      </c>
      <c r="H75" s="56">
        <v>1</v>
      </c>
      <c r="I75" s="118">
        <f>+H75*G75/1000</f>
        <v>4605</v>
      </c>
      <c r="J75" s="58"/>
    </row>
    <row r="76" spans="1:10" s="57" customFormat="1" ht="37.1" customHeight="1">
      <c r="A76" s="189">
        <v>50531140</v>
      </c>
      <c r="B76" s="264" t="s">
        <v>104</v>
      </c>
      <c r="C76" s="264"/>
      <c r="D76" s="264"/>
      <c r="E76" s="55" t="s">
        <v>88</v>
      </c>
      <c r="F76" s="55" t="s">
        <v>86</v>
      </c>
      <c r="G76" s="33">
        <v>480000</v>
      </c>
      <c r="H76" s="56">
        <v>1</v>
      </c>
      <c r="I76" s="118">
        <f>+H76*G76/1000</f>
        <v>480</v>
      </c>
      <c r="J76" s="58"/>
    </row>
    <row r="77" spans="1:10" s="57" customFormat="1" ht="37.1" customHeight="1">
      <c r="A77" s="189">
        <v>50531140</v>
      </c>
      <c r="B77" s="264" t="s">
        <v>104</v>
      </c>
      <c r="C77" s="264"/>
      <c r="D77" s="264"/>
      <c r="E77" s="55" t="s">
        <v>88</v>
      </c>
      <c r="F77" s="55" t="s">
        <v>86</v>
      </c>
      <c r="G77" s="33">
        <v>480000</v>
      </c>
      <c r="H77" s="56">
        <v>1</v>
      </c>
      <c r="I77" s="118">
        <f>+H77*G77/1000</f>
        <v>480</v>
      </c>
      <c r="J77" s="58"/>
    </row>
    <row r="78" spans="1:10" s="57" customFormat="1" ht="37.1" customHeight="1">
      <c r="A78" s="189">
        <v>50531140</v>
      </c>
      <c r="B78" s="264" t="s">
        <v>104</v>
      </c>
      <c r="C78" s="264"/>
      <c r="D78" s="264"/>
      <c r="E78" s="55" t="s">
        <v>88</v>
      </c>
      <c r="F78" s="55" t="s">
        <v>86</v>
      </c>
      <c r="G78" s="33">
        <v>480000</v>
      </c>
      <c r="H78" s="56">
        <v>1</v>
      </c>
      <c r="I78" s="118">
        <f>+H78*G78/1000</f>
        <v>480</v>
      </c>
      <c r="J78" s="58"/>
    </row>
    <row r="79" spans="1:10" s="57" customFormat="1" ht="37.1" customHeight="1">
      <c r="A79" s="189">
        <v>50531140</v>
      </c>
      <c r="B79" s="264" t="s">
        <v>104</v>
      </c>
      <c r="C79" s="264"/>
      <c r="D79" s="264"/>
      <c r="E79" s="55" t="s">
        <v>88</v>
      </c>
      <c r="F79" s="55" t="s">
        <v>86</v>
      </c>
      <c r="G79" s="33">
        <v>480000</v>
      </c>
      <c r="H79" s="56">
        <v>1</v>
      </c>
      <c r="I79" s="118">
        <f>+H79*G79/1000</f>
        <v>480</v>
      </c>
      <c r="J79" s="58"/>
    </row>
    <row r="80" spans="1:10" s="57" customFormat="1" ht="37.1" customHeight="1">
      <c r="A80" s="189">
        <v>50531140</v>
      </c>
      <c r="B80" s="264" t="s">
        <v>104</v>
      </c>
      <c r="C80" s="264"/>
      <c r="D80" s="264"/>
      <c r="E80" s="55" t="s">
        <v>88</v>
      </c>
      <c r="F80" s="55" t="s">
        <v>86</v>
      </c>
      <c r="G80" s="33">
        <v>480000</v>
      </c>
      <c r="H80" s="56">
        <v>1</v>
      </c>
      <c r="I80" s="118">
        <f>+H80*G80/1000</f>
        <v>480</v>
      </c>
      <c r="J80" s="58"/>
    </row>
    <row r="81" spans="1:10" s="57" customFormat="1" ht="37.1" customHeight="1">
      <c r="A81" s="189">
        <v>50531140</v>
      </c>
      <c r="B81" s="264" t="s">
        <v>104</v>
      </c>
      <c r="C81" s="264"/>
      <c r="D81" s="264"/>
      <c r="E81" s="55" t="s">
        <v>88</v>
      </c>
      <c r="F81" s="55" t="s">
        <v>86</v>
      </c>
      <c r="G81" s="33">
        <v>480000</v>
      </c>
      <c r="H81" s="56">
        <v>1</v>
      </c>
      <c r="I81" s="118">
        <f>+H81*G81/1000</f>
        <v>480</v>
      </c>
      <c r="J81" s="58"/>
    </row>
    <row r="82" spans="1:10" s="57" customFormat="1" ht="37.1" customHeight="1">
      <c r="A82" s="189">
        <v>50531140</v>
      </c>
      <c r="B82" s="264" t="s">
        <v>104</v>
      </c>
      <c r="C82" s="264"/>
      <c r="D82" s="264"/>
      <c r="E82" s="55" t="s">
        <v>88</v>
      </c>
      <c r="F82" s="55" t="s">
        <v>86</v>
      </c>
      <c r="G82" s="33">
        <v>480000</v>
      </c>
      <c r="H82" s="56">
        <v>1</v>
      </c>
      <c r="I82" s="118">
        <f>+H82*G82/1000</f>
        <v>480</v>
      </c>
      <c r="J82" s="58"/>
    </row>
    <row r="83" spans="1:10" ht="54.95" customHeight="1">
      <c r="A83" s="141" t="s">
        <v>105</v>
      </c>
      <c r="B83" s="271" t="s">
        <v>106</v>
      </c>
      <c r="C83" s="272"/>
      <c r="D83" s="272"/>
      <c r="E83" s="272"/>
      <c r="F83" s="272"/>
      <c r="G83" s="272"/>
      <c r="H83" s="273"/>
      <c r="I83" s="142">
        <f>+I84</f>
        <v>77900</v>
      </c>
    </row>
    <row r="84" spans="1:10" ht="16.5" customHeight="1">
      <c r="A84" s="51"/>
      <c r="B84" s="274" t="s">
        <v>87</v>
      </c>
      <c r="C84" s="275"/>
      <c r="D84" s="276"/>
      <c r="E84" s="52"/>
      <c r="F84" s="52"/>
      <c r="G84" s="53"/>
      <c r="H84" s="53"/>
      <c r="I84" s="119">
        <f>SUM(I85:I114)</f>
        <v>77900</v>
      </c>
      <c r="J84" s="59"/>
    </row>
    <row r="85" spans="1:10" s="57" customFormat="1" ht="37.1" customHeight="1">
      <c r="A85" s="189">
        <v>71241200</v>
      </c>
      <c r="B85" s="264" t="s">
        <v>102</v>
      </c>
      <c r="C85" s="264"/>
      <c r="D85" s="264"/>
      <c r="E85" s="55" t="s">
        <v>88</v>
      </c>
      <c r="F85" s="55" t="s">
        <v>86</v>
      </c>
      <c r="G85" s="33">
        <v>4500000</v>
      </c>
      <c r="H85" s="56">
        <v>1</v>
      </c>
      <c r="I85" s="118">
        <f>+H85*G85/1000</f>
        <v>4500</v>
      </c>
      <c r="J85" s="58"/>
    </row>
    <row r="86" spans="1:10" s="57" customFormat="1" ht="37.1" customHeight="1">
      <c r="A86" s="189">
        <v>71241200</v>
      </c>
      <c r="B86" s="264" t="s">
        <v>102</v>
      </c>
      <c r="C86" s="264"/>
      <c r="D86" s="264"/>
      <c r="E86" s="55" t="s">
        <v>88</v>
      </c>
      <c r="F86" s="55" t="s">
        <v>86</v>
      </c>
      <c r="G86" s="33">
        <v>5000000</v>
      </c>
      <c r="H86" s="56">
        <v>1</v>
      </c>
      <c r="I86" s="118">
        <f>+H86*G86/1000</f>
        <v>5000</v>
      </c>
      <c r="J86" s="58"/>
    </row>
    <row r="87" spans="1:10" s="57" customFormat="1" ht="37.1" customHeight="1">
      <c r="A87" s="189">
        <v>71241200</v>
      </c>
      <c r="B87" s="264" t="s">
        <v>102</v>
      </c>
      <c r="C87" s="264"/>
      <c r="D87" s="264"/>
      <c r="E87" s="55" t="s">
        <v>88</v>
      </c>
      <c r="F87" s="55" t="s">
        <v>86</v>
      </c>
      <c r="G87" s="33">
        <v>5000000</v>
      </c>
      <c r="H87" s="56">
        <v>1</v>
      </c>
      <c r="I87" s="118">
        <f>+H87*G87/1000</f>
        <v>5000</v>
      </c>
      <c r="J87" s="58"/>
    </row>
    <row r="88" spans="1:10" s="57" customFormat="1" ht="37.1" customHeight="1">
      <c r="A88" s="189">
        <v>71241200</v>
      </c>
      <c r="B88" s="264" t="s">
        <v>102</v>
      </c>
      <c r="C88" s="264"/>
      <c r="D88" s="264"/>
      <c r="E88" s="55" t="s">
        <v>88</v>
      </c>
      <c r="F88" s="55" t="s">
        <v>86</v>
      </c>
      <c r="G88" s="33">
        <v>5000000</v>
      </c>
      <c r="H88" s="56">
        <v>1</v>
      </c>
      <c r="I88" s="118">
        <f t="shared" ref="I88" si="22">+H88*G88/1000</f>
        <v>5000</v>
      </c>
      <c r="J88" s="58"/>
    </row>
    <row r="89" spans="1:10" s="57" customFormat="1" ht="37.1" customHeight="1">
      <c r="A89" s="189">
        <v>71241200</v>
      </c>
      <c r="B89" s="264" t="s">
        <v>102</v>
      </c>
      <c r="C89" s="264"/>
      <c r="D89" s="264"/>
      <c r="E89" s="55" t="s">
        <v>88</v>
      </c>
      <c r="F89" s="55" t="s">
        <v>86</v>
      </c>
      <c r="G89" s="33">
        <v>4500000</v>
      </c>
      <c r="H89" s="56">
        <v>1</v>
      </c>
      <c r="I89" s="118">
        <f t="shared" ref="I89" si="23">+H89*G89/1000</f>
        <v>4500</v>
      </c>
      <c r="J89" s="58"/>
    </row>
    <row r="90" spans="1:10" s="57" customFormat="1" ht="37.1" customHeight="1">
      <c r="A90" s="189">
        <v>71241200</v>
      </c>
      <c r="B90" s="264" t="s">
        <v>102</v>
      </c>
      <c r="C90" s="264"/>
      <c r="D90" s="264"/>
      <c r="E90" s="55" t="s">
        <v>88</v>
      </c>
      <c r="F90" s="55" t="s">
        <v>86</v>
      </c>
      <c r="G90" s="33">
        <v>5000000</v>
      </c>
      <c r="H90" s="56">
        <v>1</v>
      </c>
      <c r="I90" s="118">
        <f t="shared" ref="I90" si="24">+H90*G90/1000</f>
        <v>5000</v>
      </c>
      <c r="J90" s="58"/>
    </row>
    <row r="91" spans="1:10" s="57" customFormat="1" ht="37.1" customHeight="1">
      <c r="A91" s="189">
        <v>71241200</v>
      </c>
      <c r="B91" s="264" t="s">
        <v>102</v>
      </c>
      <c r="C91" s="264"/>
      <c r="D91" s="264"/>
      <c r="E91" s="55" t="s">
        <v>88</v>
      </c>
      <c r="F91" s="55" t="s">
        <v>86</v>
      </c>
      <c r="G91" s="33">
        <v>5000000</v>
      </c>
      <c r="H91" s="56">
        <v>1</v>
      </c>
      <c r="I91" s="118">
        <f t="shared" ref="I91" si="25">+H91*G91/1000</f>
        <v>5000</v>
      </c>
      <c r="J91" s="58"/>
    </row>
    <row r="92" spans="1:10" s="57" customFormat="1" ht="37.1" customHeight="1">
      <c r="A92" s="189">
        <v>71241200</v>
      </c>
      <c r="B92" s="264" t="s">
        <v>102</v>
      </c>
      <c r="C92" s="264"/>
      <c r="D92" s="264"/>
      <c r="E92" s="55" t="s">
        <v>88</v>
      </c>
      <c r="F92" s="55" t="s">
        <v>86</v>
      </c>
      <c r="G92" s="33">
        <v>4500000</v>
      </c>
      <c r="H92" s="56">
        <v>1</v>
      </c>
      <c r="I92" s="118">
        <f t="shared" ref="I92" si="26">+H92*G92/1000</f>
        <v>4500</v>
      </c>
      <c r="J92" s="58"/>
    </row>
    <row r="93" spans="1:10" s="57" customFormat="1" ht="37.1" customHeight="1">
      <c r="A93" s="189">
        <v>71241200</v>
      </c>
      <c r="B93" s="264" t="s">
        <v>102</v>
      </c>
      <c r="C93" s="264"/>
      <c r="D93" s="264"/>
      <c r="E93" s="55" t="s">
        <v>88</v>
      </c>
      <c r="F93" s="55" t="s">
        <v>86</v>
      </c>
      <c r="G93" s="33">
        <v>5000000</v>
      </c>
      <c r="H93" s="56">
        <v>1</v>
      </c>
      <c r="I93" s="118">
        <f t="shared" ref="I93" si="27">+H93*G93/1000</f>
        <v>5000</v>
      </c>
      <c r="J93" s="58"/>
    </row>
    <row r="94" spans="1:10" s="57" customFormat="1" ht="37.1" customHeight="1">
      <c r="A94" s="189">
        <v>71241200</v>
      </c>
      <c r="B94" s="264" t="s">
        <v>102</v>
      </c>
      <c r="C94" s="264"/>
      <c r="D94" s="264"/>
      <c r="E94" s="55" t="s">
        <v>88</v>
      </c>
      <c r="F94" s="55" t="s">
        <v>86</v>
      </c>
      <c r="G94" s="33">
        <v>5000000</v>
      </c>
      <c r="H94" s="56">
        <v>1</v>
      </c>
      <c r="I94" s="118">
        <f t="shared" ref="I94" si="28">+H94*G94/1000</f>
        <v>5000</v>
      </c>
      <c r="J94" s="58"/>
    </row>
    <row r="95" spans="1:10" s="57" customFormat="1" ht="37.1" customHeight="1">
      <c r="A95" s="189">
        <v>71241200</v>
      </c>
      <c r="B95" s="264" t="s">
        <v>102</v>
      </c>
      <c r="C95" s="264"/>
      <c r="D95" s="264"/>
      <c r="E95" s="55" t="s">
        <v>88</v>
      </c>
      <c r="F95" s="55" t="s">
        <v>86</v>
      </c>
      <c r="G95" s="33">
        <v>4500000</v>
      </c>
      <c r="H95" s="56">
        <v>1</v>
      </c>
      <c r="I95" s="118">
        <f t="shared" ref="I95" si="29">+H95*G95/1000</f>
        <v>4500</v>
      </c>
      <c r="J95" s="58"/>
    </row>
    <row r="96" spans="1:10" s="57" customFormat="1" ht="37.1" customHeight="1">
      <c r="A96" s="189">
        <v>71241200</v>
      </c>
      <c r="B96" s="283" t="s">
        <v>102</v>
      </c>
      <c r="C96" s="284"/>
      <c r="D96" s="295"/>
      <c r="E96" s="55" t="s">
        <v>88</v>
      </c>
      <c r="F96" s="55" t="s">
        <v>86</v>
      </c>
      <c r="G96" s="33">
        <v>4500000</v>
      </c>
      <c r="H96" s="56">
        <v>1</v>
      </c>
      <c r="I96" s="118">
        <f>+H96*G96/1000</f>
        <v>4500</v>
      </c>
      <c r="J96" s="58"/>
    </row>
    <row r="97" spans="1:10" s="57" customFormat="1" ht="37.1" customHeight="1">
      <c r="A97" s="189">
        <v>71241200</v>
      </c>
      <c r="B97" s="264" t="s">
        <v>102</v>
      </c>
      <c r="C97" s="264"/>
      <c r="D97" s="264"/>
      <c r="E97" s="55" t="s">
        <v>88</v>
      </c>
      <c r="F97" s="55" t="s">
        <v>86</v>
      </c>
      <c r="G97" s="33">
        <v>5000000</v>
      </c>
      <c r="H97" s="56">
        <v>1</v>
      </c>
      <c r="I97" s="118">
        <f>+H97*G97/1000</f>
        <v>5000</v>
      </c>
      <c r="J97" s="58"/>
    </row>
    <row r="98" spans="1:10" s="57" customFormat="1" ht="37.1" customHeight="1">
      <c r="A98" s="189">
        <v>71241200</v>
      </c>
      <c r="B98" s="264" t="s">
        <v>102</v>
      </c>
      <c r="C98" s="264"/>
      <c r="D98" s="264"/>
      <c r="E98" s="55" t="s">
        <v>88</v>
      </c>
      <c r="F98" s="55" t="s">
        <v>86</v>
      </c>
      <c r="G98" s="33">
        <v>5000000</v>
      </c>
      <c r="H98" s="56">
        <v>1</v>
      </c>
      <c r="I98" s="118">
        <f>+H98*G98/1000</f>
        <v>5000</v>
      </c>
      <c r="J98" s="58"/>
    </row>
    <row r="99" spans="1:10" s="57" customFormat="1" ht="37.1" customHeight="1">
      <c r="A99" s="189">
        <v>71241200</v>
      </c>
      <c r="B99" s="264" t="s">
        <v>102</v>
      </c>
      <c r="C99" s="264"/>
      <c r="D99" s="264"/>
      <c r="E99" s="55" t="s">
        <v>88</v>
      </c>
      <c r="F99" s="55" t="s">
        <v>86</v>
      </c>
      <c r="G99" s="33">
        <v>5000000</v>
      </c>
      <c r="H99" s="56">
        <v>1</v>
      </c>
      <c r="I99" s="118">
        <f t="shared" ref="I99" si="30">+H99*G99/1000</f>
        <v>5000</v>
      </c>
      <c r="J99" s="58"/>
    </row>
    <row r="100" spans="1:10" s="57" customFormat="1" ht="37.1" customHeight="1">
      <c r="A100" s="189">
        <v>50531140</v>
      </c>
      <c r="B100" s="264" t="s">
        <v>104</v>
      </c>
      <c r="C100" s="264"/>
      <c r="D100" s="264"/>
      <c r="E100" s="55" t="s">
        <v>88</v>
      </c>
      <c r="F100" s="55" t="s">
        <v>86</v>
      </c>
      <c r="G100" s="33">
        <v>300000</v>
      </c>
      <c r="H100" s="56">
        <v>1</v>
      </c>
      <c r="I100" s="118">
        <f>+H100*G100/1000</f>
        <v>300</v>
      </c>
      <c r="J100" s="58"/>
    </row>
    <row r="101" spans="1:10" s="57" customFormat="1" ht="37.1" customHeight="1">
      <c r="A101" s="189">
        <v>50531140</v>
      </c>
      <c r="B101" s="264" t="s">
        <v>104</v>
      </c>
      <c r="C101" s="264"/>
      <c r="D101" s="264"/>
      <c r="E101" s="55" t="s">
        <v>88</v>
      </c>
      <c r="F101" s="55" t="s">
        <v>86</v>
      </c>
      <c r="G101" s="33">
        <v>400000</v>
      </c>
      <c r="H101" s="56">
        <v>1</v>
      </c>
      <c r="I101" s="118">
        <f>+H101*G101/1000</f>
        <v>400</v>
      </c>
      <c r="J101" s="58"/>
    </row>
    <row r="102" spans="1:10" s="57" customFormat="1" ht="37.1" customHeight="1">
      <c r="A102" s="189">
        <v>50531140</v>
      </c>
      <c r="B102" s="264" t="s">
        <v>104</v>
      </c>
      <c r="C102" s="264"/>
      <c r="D102" s="264"/>
      <c r="E102" s="55" t="s">
        <v>88</v>
      </c>
      <c r="F102" s="55" t="s">
        <v>86</v>
      </c>
      <c r="G102" s="33">
        <v>400000</v>
      </c>
      <c r="H102" s="56">
        <v>1</v>
      </c>
      <c r="I102" s="118">
        <f>+H102*G102/1000</f>
        <v>400</v>
      </c>
      <c r="J102" s="58"/>
    </row>
    <row r="103" spans="1:10" s="57" customFormat="1" ht="37.1" customHeight="1">
      <c r="A103" s="189">
        <v>50531140</v>
      </c>
      <c r="B103" s="264" t="s">
        <v>104</v>
      </c>
      <c r="C103" s="264"/>
      <c r="D103" s="264"/>
      <c r="E103" s="55" t="s">
        <v>88</v>
      </c>
      <c r="F103" s="55" t="s">
        <v>86</v>
      </c>
      <c r="G103" s="33">
        <v>400000</v>
      </c>
      <c r="H103" s="56">
        <v>1</v>
      </c>
      <c r="I103" s="118">
        <f t="shared" ref="I103" si="31">+H103*G103/1000</f>
        <v>400</v>
      </c>
      <c r="J103" s="58"/>
    </row>
    <row r="104" spans="1:10" s="57" customFormat="1" ht="37.1" customHeight="1">
      <c r="A104" s="189">
        <v>50531140</v>
      </c>
      <c r="B104" s="264" t="s">
        <v>104</v>
      </c>
      <c r="C104" s="264"/>
      <c r="D104" s="264"/>
      <c r="E104" s="55" t="s">
        <v>88</v>
      </c>
      <c r="F104" s="55" t="s">
        <v>86</v>
      </c>
      <c r="G104" s="33">
        <v>300000</v>
      </c>
      <c r="H104" s="56">
        <v>1</v>
      </c>
      <c r="I104" s="118">
        <f t="shared" ref="I104" si="32">+H104*G104/1000</f>
        <v>300</v>
      </c>
      <c r="J104" s="58"/>
    </row>
    <row r="105" spans="1:10" s="57" customFormat="1" ht="37.1" customHeight="1">
      <c r="A105" s="189">
        <v>50531140</v>
      </c>
      <c r="B105" s="264" t="s">
        <v>104</v>
      </c>
      <c r="C105" s="264"/>
      <c r="D105" s="264"/>
      <c r="E105" s="55" t="s">
        <v>88</v>
      </c>
      <c r="F105" s="55" t="s">
        <v>86</v>
      </c>
      <c r="G105" s="33">
        <v>400000</v>
      </c>
      <c r="H105" s="56">
        <v>1</v>
      </c>
      <c r="I105" s="118">
        <f t="shared" ref="I105" si="33">+H105*G105/1000</f>
        <v>400</v>
      </c>
      <c r="J105" s="58"/>
    </row>
    <row r="106" spans="1:10" s="57" customFormat="1" ht="37.1" customHeight="1">
      <c r="A106" s="189">
        <v>50531140</v>
      </c>
      <c r="B106" s="264" t="s">
        <v>104</v>
      </c>
      <c r="C106" s="264"/>
      <c r="D106" s="264"/>
      <c r="E106" s="55" t="s">
        <v>88</v>
      </c>
      <c r="F106" s="55" t="s">
        <v>86</v>
      </c>
      <c r="G106" s="33">
        <v>400000</v>
      </c>
      <c r="H106" s="56">
        <v>1</v>
      </c>
      <c r="I106" s="118">
        <f t="shared" ref="I106" si="34">+H106*G106/1000</f>
        <v>400</v>
      </c>
      <c r="J106" s="58"/>
    </row>
    <row r="107" spans="1:10" s="57" customFormat="1" ht="37.1" customHeight="1">
      <c r="A107" s="189">
        <v>50531140</v>
      </c>
      <c r="B107" s="264" t="s">
        <v>104</v>
      </c>
      <c r="C107" s="264"/>
      <c r="D107" s="264"/>
      <c r="E107" s="55" t="s">
        <v>88</v>
      </c>
      <c r="F107" s="55" t="s">
        <v>86</v>
      </c>
      <c r="G107" s="33">
        <v>300000</v>
      </c>
      <c r="H107" s="56">
        <v>1</v>
      </c>
      <c r="I107" s="118">
        <f t="shared" ref="I107" si="35">+H107*G107/1000</f>
        <v>300</v>
      </c>
      <c r="J107" s="58"/>
    </row>
    <row r="108" spans="1:10" s="57" customFormat="1" ht="37.1" customHeight="1">
      <c r="A108" s="189">
        <v>50531140</v>
      </c>
      <c r="B108" s="264" t="s">
        <v>104</v>
      </c>
      <c r="C108" s="264"/>
      <c r="D108" s="264"/>
      <c r="E108" s="55" t="s">
        <v>88</v>
      </c>
      <c r="F108" s="55" t="s">
        <v>86</v>
      </c>
      <c r="G108" s="33">
        <v>400000</v>
      </c>
      <c r="H108" s="56">
        <v>1</v>
      </c>
      <c r="I108" s="118">
        <f t="shared" ref="I108" si="36">+H108*G108/1000</f>
        <v>400</v>
      </c>
      <c r="J108" s="58"/>
    </row>
    <row r="109" spans="1:10" s="57" customFormat="1" ht="37.1" customHeight="1">
      <c r="A109" s="189">
        <v>50531140</v>
      </c>
      <c r="B109" s="264" t="s">
        <v>104</v>
      </c>
      <c r="C109" s="264"/>
      <c r="D109" s="264"/>
      <c r="E109" s="55" t="s">
        <v>88</v>
      </c>
      <c r="F109" s="55" t="s">
        <v>86</v>
      </c>
      <c r="G109" s="33">
        <v>400000</v>
      </c>
      <c r="H109" s="56">
        <v>1</v>
      </c>
      <c r="I109" s="118">
        <f t="shared" ref="I109" si="37">+H109*G109/1000</f>
        <v>400</v>
      </c>
      <c r="J109" s="58"/>
    </row>
    <row r="110" spans="1:10" s="57" customFormat="1" ht="37.1" customHeight="1">
      <c r="A110" s="189">
        <v>50531140</v>
      </c>
      <c r="B110" s="264" t="s">
        <v>104</v>
      </c>
      <c r="C110" s="264"/>
      <c r="D110" s="264"/>
      <c r="E110" s="55" t="s">
        <v>88</v>
      </c>
      <c r="F110" s="55" t="s">
        <v>86</v>
      </c>
      <c r="G110" s="33">
        <v>300000</v>
      </c>
      <c r="H110" s="56">
        <v>1</v>
      </c>
      <c r="I110" s="118">
        <f t="shared" ref="I110" si="38">+H110*G110/1000</f>
        <v>300</v>
      </c>
      <c r="J110" s="58"/>
    </row>
    <row r="111" spans="1:10" s="57" customFormat="1" ht="37.1" customHeight="1">
      <c r="A111" s="189">
        <v>50531140</v>
      </c>
      <c r="B111" s="264" t="s">
        <v>104</v>
      </c>
      <c r="C111" s="264"/>
      <c r="D111" s="264"/>
      <c r="E111" s="55" t="s">
        <v>88</v>
      </c>
      <c r="F111" s="55" t="s">
        <v>86</v>
      </c>
      <c r="G111" s="33">
        <v>300000</v>
      </c>
      <c r="H111" s="56">
        <v>1</v>
      </c>
      <c r="I111" s="118">
        <f>+H111*G111/1000</f>
        <v>300</v>
      </c>
      <c r="J111" s="58"/>
    </row>
    <row r="112" spans="1:10" s="57" customFormat="1" ht="37.1" customHeight="1">
      <c r="A112" s="189">
        <v>50531140</v>
      </c>
      <c r="B112" s="264" t="s">
        <v>104</v>
      </c>
      <c r="C112" s="264"/>
      <c r="D112" s="264"/>
      <c r="E112" s="55" t="s">
        <v>88</v>
      </c>
      <c r="F112" s="55" t="s">
        <v>86</v>
      </c>
      <c r="G112" s="33">
        <v>400000</v>
      </c>
      <c r="H112" s="56">
        <v>1</v>
      </c>
      <c r="I112" s="118">
        <f>+H112*G112/1000</f>
        <v>400</v>
      </c>
      <c r="J112" s="58"/>
    </row>
    <row r="113" spans="1:10" s="57" customFormat="1" ht="37.1" customHeight="1">
      <c r="A113" s="189">
        <v>50531140</v>
      </c>
      <c r="B113" s="264" t="s">
        <v>104</v>
      </c>
      <c r="C113" s="264"/>
      <c r="D113" s="264"/>
      <c r="E113" s="55" t="s">
        <v>88</v>
      </c>
      <c r="F113" s="55" t="s">
        <v>86</v>
      </c>
      <c r="G113" s="33">
        <v>400000</v>
      </c>
      <c r="H113" s="56">
        <v>1</v>
      </c>
      <c r="I113" s="118">
        <f>+H113*G113/1000</f>
        <v>400</v>
      </c>
      <c r="J113" s="58"/>
    </row>
    <row r="114" spans="1:10" s="57" customFormat="1" ht="37.1" customHeight="1">
      <c r="A114" s="189">
        <v>50531140</v>
      </c>
      <c r="B114" s="264" t="s">
        <v>104</v>
      </c>
      <c r="C114" s="264"/>
      <c r="D114" s="264"/>
      <c r="E114" s="55" t="s">
        <v>88</v>
      </c>
      <c r="F114" s="55" t="s">
        <v>86</v>
      </c>
      <c r="G114" s="33">
        <v>300000</v>
      </c>
      <c r="H114" s="56">
        <v>1</v>
      </c>
      <c r="I114" s="118">
        <f t="shared" ref="I114" si="39">+H114*G114/1000</f>
        <v>300</v>
      </c>
      <c r="J114" s="58"/>
    </row>
  </sheetData>
  <mergeCells count="113">
    <mergeCell ref="B110:D110"/>
    <mergeCell ref="B95:D95"/>
    <mergeCell ref="B61:H61"/>
    <mergeCell ref="B62:D62"/>
    <mergeCell ref="B63:D63"/>
    <mergeCell ref="B64:D64"/>
    <mergeCell ref="B65:D65"/>
    <mergeCell ref="B66:D66"/>
    <mergeCell ref="B74:D74"/>
    <mergeCell ref="B81:D81"/>
    <mergeCell ref="B109:D109"/>
    <mergeCell ref="B94:D94"/>
    <mergeCell ref="B27:D27"/>
    <mergeCell ref="B49:D49"/>
    <mergeCell ref="B70:D70"/>
    <mergeCell ref="B77:D77"/>
    <mergeCell ref="B21:D21"/>
    <mergeCell ref="B43:D43"/>
    <mergeCell ref="B44:D44"/>
    <mergeCell ref="B22:D22"/>
    <mergeCell ref="B23:D23"/>
    <mergeCell ref="B24:D24"/>
    <mergeCell ref="B25:D25"/>
    <mergeCell ref="B26:D26"/>
    <mergeCell ref="B80:D80"/>
    <mergeCell ref="B82:D82"/>
    <mergeCell ref="B75:D75"/>
    <mergeCell ref="B69:D69"/>
    <mergeCell ref="B76:D76"/>
    <mergeCell ref="B71:D71"/>
    <mergeCell ref="B78:D78"/>
    <mergeCell ref="B72:D72"/>
    <mergeCell ref="B79:D79"/>
    <mergeCell ref="B73:D73"/>
    <mergeCell ref="B57:D57"/>
    <mergeCell ref="B58:D58"/>
    <mergeCell ref="B36:D36"/>
    <mergeCell ref="B67:H67"/>
    <mergeCell ref="B68:D68"/>
    <mergeCell ref="B45:D45"/>
    <mergeCell ref="B46:D46"/>
    <mergeCell ref="B47:D47"/>
    <mergeCell ref="B48:D48"/>
    <mergeCell ref="B98:D98"/>
    <mergeCell ref="B17:D17"/>
    <mergeCell ref="B86:D86"/>
    <mergeCell ref="B18:D18"/>
    <mergeCell ref="B19:D19"/>
    <mergeCell ref="B20:D20"/>
    <mergeCell ref="B42:D42"/>
    <mergeCell ref="B41:D41"/>
    <mergeCell ref="B53:D53"/>
    <mergeCell ref="B54:D54"/>
    <mergeCell ref="B55:D55"/>
    <mergeCell ref="B56:D56"/>
    <mergeCell ref="B59:D59"/>
    <mergeCell ref="B60:D60"/>
    <mergeCell ref="B83:H83"/>
    <mergeCell ref="B84:D84"/>
    <mergeCell ref="B88:D88"/>
    <mergeCell ref="B85:D85"/>
    <mergeCell ref="B87:D87"/>
    <mergeCell ref="B96:D96"/>
    <mergeCell ref="B97:D97"/>
    <mergeCell ref="B89:D89"/>
    <mergeCell ref="B90:D90"/>
    <mergeCell ref="B91:D91"/>
    <mergeCell ref="B92:D92"/>
    <mergeCell ref="B93:D93"/>
    <mergeCell ref="B51:D51"/>
    <mergeCell ref="B52:D52"/>
    <mergeCell ref="B40:D40"/>
    <mergeCell ref="B39:D39"/>
    <mergeCell ref="B50:D50"/>
    <mergeCell ref="B28:D28"/>
    <mergeCell ref="B29:D29"/>
    <mergeCell ref="B32:D32"/>
    <mergeCell ref="B30:D30"/>
    <mergeCell ref="B31:D31"/>
    <mergeCell ref="B33:D33"/>
    <mergeCell ref="B34:D34"/>
    <mergeCell ref="B35:D35"/>
    <mergeCell ref="B37:D37"/>
    <mergeCell ref="B38:D38"/>
    <mergeCell ref="A13:H13"/>
    <mergeCell ref="B15:H15"/>
    <mergeCell ref="B16:D16"/>
    <mergeCell ref="D14:H14"/>
    <mergeCell ref="B12:D1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14:D114"/>
    <mergeCell ref="B99:D99"/>
    <mergeCell ref="B111:D111"/>
    <mergeCell ref="B112:D112"/>
    <mergeCell ref="B113:D113"/>
    <mergeCell ref="B102:D102"/>
    <mergeCell ref="B103:D103"/>
    <mergeCell ref="B100:D100"/>
    <mergeCell ref="B101:D101"/>
    <mergeCell ref="B104:D104"/>
    <mergeCell ref="B105:D105"/>
    <mergeCell ref="B106:D106"/>
    <mergeCell ref="B107:D107"/>
    <mergeCell ref="B108:D10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2022-02-24T08:25:43Z</cp:lastPrinted>
  <dcterms:created xsi:type="dcterms:W3CDTF">2022-01-04T07:12:58Z</dcterms:created>
  <dcterms:modified xsi:type="dcterms:W3CDTF">2023-07-04T14:46:33Z</dcterms:modified>
</cp:coreProperties>
</file>