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ՀՀ կառավարության որոշումներ\Ռադիոմոնիտորինգ մեքենա\"/>
    </mc:Choice>
  </mc:AlternateContent>
  <bookViews>
    <workbookView xWindow="0" yWindow="0" windowWidth="28800" windowHeight="11430" tabRatio="846" activeTab="1"/>
  </bookViews>
  <sheets>
    <sheet name="Հավելված 1" sheetId="1" r:id="rId1"/>
    <sheet name="Հավելված 2" sheetId="2" r:id="rId2"/>
    <sheet name="Հավելված 3" sheetId="21" r:id="rId3"/>
    <sheet name="Հավելված 4" sheetId="24" r:id="rId4"/>
    <sheet name="Հավելված 5" sheetId="6" r:id="rId5"/>
    <sheet name="Հավելված 6" sheetId="7" r:id="rId6"/>
    <sheet name="Հավելված 7" sheetId="25" r:id="rId7"/>
  </sheets>
  <definedNames>
    <definedName name="_xlnm.Print_Area" localSheetId="0">'Հավելված 1'!$A$1:$E$34</definedName>
    <definedName name="_xlnm.Print_Area" localSheetId="5">'Հավելված 6'!$A$1:$D$35</definedName>
  </definedNames>
  <calcPr calcId="162913"/>
</workbook>
</file>

<file path=xl/calcChain.xml><?xml version="1.0" encoding="utf-8"?>
<calcChain xmlns="http://schemas.openxmlformats.org/spreadsheetml/2006/main">
  <c r="G10" i="2" l="1"/>
  <c r="G43" i="2" l="1"/>
  <c r="G41" i="2" s="1"/>
  <c r="H43" i="2"/>
  <c r="G15" i="2"/>
  <c r="G14" i="2" s="1"/>
  <c r="G12" i="2" s="1"/>
  <c r="E13" i="21" l="1"/>
  <c r="G9" i="25" l="1"/>
  <c r="G15" i="25"/>
  <c r="G16" i="25"/>
  <c r="G13" i="25" l="1"/>
  <c r="G14" i="25"/>
  <c r="G12" i="25"/>
  <c r="E11" i="25"/>
  <c r="H42" i="2"/>
  <c r="H41" i="2" l="1"/>
  <c r="H40" i="2" s="1"/>
  <c r="H39" i="2" s="1"/>
  <c r="H38" i="2" s="1"/>
  <c r="G38" i="2"/>
  <c r="H19" i="2" l="1"/>
  <c r="H17" i="2" s="1"/>
  <c r="H15" i="2" s="1"/>
  <c r="H14" i="2" s="1"/>
  <c r="H12" i="2" s="1"/>
  <c r="H10" i="2" s="1"/>
  <c r="E9" i="1" l="1"/>
  <c r="E8" i="1" s="1"/>
  <c r="D9" i="1"/>
  <c r="D8" i="1" s="1"/>
  <c r="G36" i="2" l="1"/>
  <c r="G34" i="2" s="1"/>
  <c r="H36" i="2"/>
  <c r="H34" i="2" s="1"/>
  <c r="H30" i="2" s="1"/>
  <c r="G30" i="2" l="1"/>
  <c r="D22" i="1"/>
  <c r="G11" i="25" l="1"/>
  <c r="D15" i="24"/>
  <c r="D14" i="24"/>
  <c r="D11" i="24" s="1"/>
  <c r="H11" i="24"/>
  <c r="G11" i="24"/>
  <c r="F11" i="24"/>
  <c r="E11" i="24"/>
  <c r="G10" i="25" l="1"/>
  <c r="G7" i="25" s="1"/>
  <c r="D13" i="21"/>
  <c r="D12" i="21" s="1"/>
  <c r="D10" i="21" s="1"/>
  <c r="G28" i="2"/>
  <c r="G26" i="2" s="1"/>
  <c r="G9" i="2" s="1"/>
  <c r="H28" i="2"/>
  <c r="D7" i="1"/>
  <c r="G8" i="2" l="1"/>
  <c r="E7" i="1"/>
  <c r="H26" i="2" l="1"/>
  <c r="H9" i="2" s="1"/>
  <c r="H8" i="2" s="1"/>
</calcChain>
</file>

<file path=xl/sharedStrings.xml><?xml version="1.0" encoding="utf-8"?>
<sst xmlns="http://schemas.openxmlformats.org/spreadsheetml/2006/main" count="287" uniqueCount="162">
  <si>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</si>
  <si>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</si>
  <si>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</si>
  <si>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</si>
  <si>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</si>
  <si>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</si>
  <si>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</si>
  <si>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</si>
  <si>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</si>
  <si>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</si>
  <si>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</si>
  <si>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</si>
  <si>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</si>
  <si>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</si>
  <si>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</si>
  <si>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</si>
  <si>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</si>
  <si>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</si>
  <si>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</si>
  <si>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</si>
  <si>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</si>
  <si>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</si>
  <si>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</si>
  <si>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</si>
  <si>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</si>
  <si>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</si>
  <si>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</si>
  <si>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</si>
  <si>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</si>
  <si>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</si>
  <si>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</si>
  <si>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</si>
  <si>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</si>
  <si>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</si>
  <si>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</si>
  <si>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</si>
  <si>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</si>
  <si>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</si>
  <si>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</si>
  <si>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</si>
  <si>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Ծրագրի միջոցառումներ</t>
  </si>
  <si>
    <t xml:space="preserve"> 04</t>
  </si>
  <si>
    <t xml:space="preserve"> ՏՆՏԵՍԱԿԱՆ ՀԱՐԱԲԵՐՈՒԹՅՈՒՆՆԵՐ</t>
  </si>
  <si>
    <t>______________ ի    ___Ն որոշման</t>
  </si>
  <si>
    <t>ՀՀ ԲԱՐՁՐ ՏԵԽՆՈԼՈԳԻԱԿԱՆ ԱՐԴՅՈՒՆԱԲԵՐՈՒԹՅԱՆ ՆԱԽԱՐԱՐՈՒԹՅՈՒՆ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</si>
  <si>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</si>
  <si>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</si>
  <si>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</si>
  <si>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</si>
  <si>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32001</t>
  </si>
  <si>
    <t xml:space="preserve"> ՀՀ տարածքում բազային և շարժական ռադիոմոնիտորինգի համակարգի ներդրում</t>
  </si>
  <si>
    <t xml:space="preserve"> ՀՀ ողջ տարածքում  շուրջօրյա մշտադիտարկում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</si>
  <si>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</si>
  <si>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06</t>
  </si>
  <si>
    <t xml:space="preserve"> Կապ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</si>
  <si>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</si>
  <si>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</si>
  <si>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</si>
  <si>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</si>
  <si>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Շրագրային դասիչը</t>
  </si>
  <si>
    <t xml:space="preserve"> ԸՆԴԱՄԵՆԸ</t>
  </si>
  <si>
    <t>այդ թվում`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</si>
  <si>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</si>
  <si>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</si>
  <si>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1164 </t>
  </si>
  <si>
    <t xml:space="preserve"> 32001 </t>
  </si>
  <si>
    <t xml:space="preserve"> ՀՀ տարածքում բազային և շարժական ռադիոմոնիտորինգի համակարգի ներդրում </t>
  </si>
  <si>
    <t xml:space="preserve"> ՀՀ ողջ տարածքում  շուրջօրյա մշտադիտարկում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</si>
  <si>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</si>
  <si>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Մասնագիտացված կազմակերպություն </t>
  </si>
  <si>
    <t xml:space="preserve"> Հեռահաղորդակցության ապահովում </t>
  </si>
  <si>
    <t xml:space="preserve"> Հավելված N 1
</t>
  </si>
  <si>
    <t xml:space="preserve">ՀՀ կառավարության 2023 թվականի
-ի  N       -Ն որոշման 
</t>
  </si>
  <si>
    <t xml:space="preserve"> Հավելված N 2
</t>
  </si>
  <si>
    <t xml:space="preserve">ՀՀ կառավարության 2023 թվականի </t>
  </si>
  <si>
    <t xml:space="preserve">ՀԱՅԱՍՏԱՆԻ ՀԱՆՐԱՊԵՏՈՒԹՅԱՆ ԿԱՌԱՎԱՐՈՒԹՅԱՆ 2022 ԹՎԱԿԱՆԻ ԴԵԿՏԵՄԲԵՐԻ 29-Ի N 2111-Ն ՈՐՈՇՄԱՆ N 5 ՀԱՎԵԼՎԱԾԻ N 2 ԱՂՅՈՒՍԱԿՈՒՄ  ԿԱՏԱՐՎՈՂ ՓՈՓՈԽՈՒԹՅՈՒՆՆԵՐԸ </t>
  </si>
  <si>
    <t>Հավելված N 5</t>
  </si>
  <si>
    <t xml:space="preserve">ՀՀ կառավարության 2023 թվականի
N       -Ն որոշման 
</t>
  </si>
  <si>
    <t xml:space="preserve"> Ինն ամիս</t>
  </si>
  <si>
    <t xml:space="preserve">ՀՀ կառավարության                                2023 թվականի
 N       -Ն որոշման 
</t>
  </si>
  <si>
    <t xml:space="preserve">        (հազ. դրամ)</t>
  </si>
  <si>
    <t>Ցուցանիշների փոփոխությունը (ավելացումները նշված են դրական նշանով)</t>
  </si>
  <si>
    <t>Հավելված N 6</t>
  </si>
  <si>
    <t xml:space="preserve">ՀԱՅԱՍՏԱՆԻ  ՀԱՆՐԱՊԵՏՈՒԹՅԱՆ ԿԱՌԱՎԱՐՈՒԹՅԱՆ 2022 ԹՎԱԿԱՆԻ ԴԵԿՏԵՄԲԵՐԻ 29-Ի N 2111-Ն ՈՐՈՇՄԱՆ N 5 ՀԱՎԵԼՎԱԾԻ N1  ԱՂՅՈՒՍԱԿՈՒՄ ԿԱՏԱՐՎՈՂ ՓՈՓՈԽՈՒԹՅՈՒՆՆԵՐԸ  </t>
  </si>
  <si>
    <t xml:space="preserve">Հավելված  N 4 </t>
  </si>
  <si>
    <t>___________  ___-ի N _______ -Ն    որոշման</t>
  </si>
  <si>
    <t>(հազ. դրամ)</t>
  </si>
  <si>
    <t>Բյուջետային գլխավոր կարգադրիչների,  ծրագրերի և միջոցառումների  և ուղղությունների անվանումները</t>
  </si>
  <si>
    <t>Ընդամենը,</t>
  </si>
  <si>
    <t xml:space="preserve">  Ցուցանիշների փոփոխությունը   (ավելացումները նշված են դրական նշանով)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</si>
  <si>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</si>
  <si>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</si>
  <si>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</si>
  <si>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</si>
  <si>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</si>
  <si>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ՀՀ կառավարության  2023 թվականի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</si>
  <si>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</si>
  <si>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</si>
  <si>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</si>
  <si>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</si>
  <si>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</si>
  <si>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</si>
  <si>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</si>
  <si>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</si>
  <si>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ՀՀ բարձր տեխնոլոգիական արդյունաբերության նախարարություն</t>
  </si>
  <si>
    <t>Բաժին N 04</t>
  </si>
  <si>
    <t>Դաս N 01</t>
  </si>
  <si>
    <t>հատ</t>
  </si>
  <si>
    <t>Հավելված 7</t>
  </si>
  <si>
    <t>Ցուցանիշների փոփոխությունը (ավելացումները նշված են դրական նշանով, իսկ նվազեցումները՝ փակագծերում)</t>
  </si>
  <si>
    <t xml:space="preserve"> - Տրանսպորտային սարքավորումներ</t>
  </si>
  <si>
    <t xml:space="preserve"> ԸՆԹԱՑԻԿ ԾԱԽՍԵՐ</t>
  </si>
  <si>
    <t xml:space="preserve">               Հավելված  N 3</t>
  </si>
  <si>
    <t xml:space="preserve">ՀԱՅԱՍՏԱՆԻ ՀԱՆՐԱՊԵՏՈՒԹՅԱՆ 2023 ԹՎԱԿԱՆԻ ՊԵՏԱԿԱՆ ԲՅՈՒՋԵԻ ՄԱՍԻՆ ՕՐԵՆՔԻ N 1 ՀԱՎԵԼՎԱԾԻ N  3 ԱՂՅՈՒՍԱԿՈՒՄ ԿԱՏԱՐՎՈՂ ՓՈՓՈԽՈՒԹՅՈՒՆՆԵՐԸ </t>
  </si>
  <si>
    <t>Ցուցանիշների փոփոխությունը ( նվազեցումները նշված են փակագծերում)</t>
  </si>
  <si>
    <t xml:space="preserve"> Ծառայությունների մատուցում </t>
  </si>
  <si>
    <t>ՄԱՍ I. ԱՊՐԱՆՔՆԵՐ</t>
  </si>
  <si>
    <t>34111160/1</t>
  </si>
  <si>
    <t>Ամենագնաց մեքենաներ</t>
  </si>
  <si>
    <t>34111270/1</t>
  </si>
  <si>
    <t>Մինիավտոբուսներ</t>
  </si>
  <si>
    <t>ԷԱՃ</t>
  </si>
  <si>
    <t>31151120/1</t>
  </si>
  <si>
    <t>Անխափան սնուցման աղբյուրներ</t>
  </si>
  <si>
    <t>42981200/1</t>
  </si>
  <si>
    <t>դիզելային գեներատոր</t>
  </si>
  <si>
    <t>Դիզելային գեներատոր</t>
  </si>
  <si>
    <t xml:space="preserve"> Բարձր տեխնոլոգիական արդյունաբերության էկոհամակարգի, թվայնացման և շուկայի զարգացման ծրագիր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</si>
  <si>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</si>
  <si>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</si>
  <si>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11020</t>
  </si>
  <si>
    <t xml:space="preserve"> Թվային ծառայությունների ձեռքբերում</t>
  </si>
  <si>
    <t xml:space="preserve"> Պետական գերատեսչությունների համար միասնական թվային ծառայությունների ձեռքբերում</t>
  </si>
  <si>
    <t xml:space="preserve"> Ծառայությունների մատուցում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</si>
  <si>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</si>
  <si>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</si>
  <si>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</si>
  <si>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</si>
  <si>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</si>
  <si>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</si>
  <si>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</si>
  <si>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</si>
  <si>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</si>
  <si>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Թվային ծառայությունների ձեռքբերում </t>
  </si>
  <si>
    <t>ՀԱՅԱՍՏԱՆԻ ՀԱՆՐԱՊԵՏՈՒԹՅԱՆ ԿԱՌԱՎԱՐՈՒԹՅԱՆ 2022 ԹՎԱԿԱՆԻ ԴԵԿՏԵՄԲԵՐԻ 29-Ի N 2111-Ն ՈՐՈՇՄԱՆ N 9 ՀԱՎԵԼՎԱԾԻ NN 9.16   ԱՂՅՈՒՍԱԿՈՒՄ  ԿԱՏԱՐՎՈՂ ՓՈՓՈԽՈՒԹՅՈՒՆՆԵՐԸ ԵՎ ԼՐԱՑՈՒՄՆԵՐԸ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</si>
  <si>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</si>
  <si>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</si>
  <si>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11020 </t>
  </si>
  <si>
    <t xml:space="preserve"> Թվային ծառայությունների ձեռքբերում </t>
  </si>
  <si>
    <t xml:space="preserve"> Պետական գերատեսչությունների համար միասնական թվային ծառայությունների ձեռքբերում </t>
  </si>
  <si>
    <t>ՀՄԱ</t>
  </si>
  <si>
    <t>Խումբ N 06</t>
  </si>
  <si>
    <t>1164 32001</t>
  </si>
  <si>
    <t>ՀՀ տարածքում բազային և շարժական ռադիոմոնիտորինգի համակարգի ներդրում</t>
  </si>
  <si>
    <t>մոնիթորինգի դիտակայանի տեղադրման և գործարկման աշխատանքներ</t>
  </si>
  <si>
    <t>ԲՄ</t>
  </si>
  <si>
    <t>դրամ</t>
  </si>
  <si>
    <t>ՄԱՍ II. ԱՇԽԱՏԱՆՔՆԵՐ</t>
  </si>
  <si>
    <t>52111110/2</t>
  </si>
  <si>
    <t>ՀԱՅԱՍՏԱՆԻ ՀԱՆՐԱՊԵՏՈՒԹՅԱՆ ԿԱՌԱՎԱՐՈՒԹՅԱՆ 2022 ԹՎԱԿԱՆԻ ԴԵԿՏԵՄԲԵՐԻ 29-Ի N 2111-Ն ՈՐՈՇՄԱՆ N 9.1 ՀԱՎԵԼՎԱԾԻ  NN 9.1.16   ԱՂՅՈՒՍԱԿՆԵՐՈՒՄ  ԿԱՏԱՐՎՈՂ ՓՈՓՈԽՈՒԹՅՈՒՆՆԵՐԸ  ԵՎ ԼՐԱՑՈՒՄՆԵՐԸ</t>
  </si>
  <si>
    <t xml:space="preserve">ՀԱՅԱՍՏԱՆԻ ՀԱՆՐԱՊԵՏՈՒԹՅԱՆ ԿԱՌԱՎԱՐՈՒԹՅԱՆ 2022 ԹՎԱԿԱՆԻ ԴԵԿՏԵՄԲԵՐԻ 29-Ի N 2111-Ն ՈՐՈՇՄԱՆ N 3 ԵՎ 4 ՀԱՎԵԼՎԱԾՆԵՐՈՒՄ ԿԱՏԱՐՎՈՂ ՓՈՓՈԽՈՒԹՅՈՒՆՆԵՐԸ ԵՎ ԼՐԱՑՈՒՄՆԵՐԸ 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</si>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</sst>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_);_(@_)"/>
    <numFmt numFmtId="172" formatCode="_(* #,##0.0_);_(* \(#,##0.0\);_(* \-??_);_(@_)"/>
    <numFmt numFmtId="173" formatCode="General_)"/>
    <numFmt numFmtId="174" formatCode="_(* #,##0_);_(* \(#,##0\);_(* \-??_);_(@_)"/>
  </numFmts>
  <fonts count="101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9"/>
      <name val="GHEA Grapalat"/>
      <family val="2"/>
    </font>
    <font>
      <i/>
      <sz val="8"/>
      <name val="GHEA Grapalat"/>
      <family val="2"/>
    </font>
    <font>
      <sz val="11"/>
      <color rgb="FF000000"/>
      <name val="GHEA Grapalat"/>
      <family val="3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sz val="10"/>
      <name val="Arial Cyr"/>
      <family val="2"/>
      <charset val="204"/>
    </font>
    <font>
      <sz val="10"/>
      <name val="Arial Armenian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sz val="8"/>
      <name val="Arial Armenian"/>
      <family val="2"/>
      <charset val="1"/>
    </font>
    <font>
      <sz val="11"/>
      <color theme="1"/>
      <name val="GHEA Grapalat"/>
      <family val="3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FFFCC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4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0" fontId="9" fillId="0" borderId="0">
      <alignment horizontal="left" vertical="top" wrapText="1"/>
    </xf>
    <xf numFmtId="0" fontId="8" fillId="0" borderId="0"/>
    <xf numFmtId="166" fontId="9" fillId="0" borderId="0" applyBorder="0" applyProtection="0">
      <alignment horizontal="right" vertical="top"/>
    </xf>
    <xf numFmtId="0" fontId="11" fillId="0" borderId="0"/>
    <xf numFmtId="0" fontId="13" fillId="0" borderId="0"/>
    <xf numFmtId="167" fontId="13" fillId="0" borderId="0" applyBorder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>
      <alignment horizontal="left" vertical="top" wrapText="1"/>
    </xf>
    <xf numFmtId="0" fontId="7" fillId="9" borderId="13" applyNumberFormat="0" applyFont="0" applyAlignment="0" applyProtection="0"/>
    <xf numFmtId="0" fontId="33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10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38" borderId="0" applyNumberFormat="0" applyBorder="0" applyAlignment="0" applyProtection="0"/>
    <xf numFmtId="0" fontId="37" fillId="37" borderId="0" applyNumberFormat="0" applyBorder="0" applyAlignment="0" applyProtection="0"/>
    <xf numFmtId="0" fontId="37" fillId="43" borderId="0" applyNumberFormat="0" applyBorder="0" applyAlignment="0" applyProtection="0"/>
    <xf numFmtId="0" fontId="37" fillId="45" borderId="0" applyNumberFormat="0" applyBorder="0" applyAlignment="0" applyProtection="0"/>
    <xf numFmtId="0" fontId="42" fillId="46" borderId="0" applyNumberFormat="0" applyBorder="0" applyAlignment="0" applyProtection="0"/>
    <xf numFmtId="0" fontId="42" fillId="44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42" fillId="51" borderId="0" applyNumberFormat="0" applyBorder="0" applyAlignment="0" applyProtection="0"/>
    <xf numFmtId="0" fontId="43" fillId="35" borderId="0" applyNumberFormat="0" applyBorder="0" applyAlignment="0" applyProtection="0"/>
    <xf numFmtId="0" fontId="44" fillId="52" borderId="15" applyNumberFormat="0" applyAlignment="0" applyProtection="0"/>
    <xf numFmtId="0" fontId="45" fillId="53" borderId="16" applyNumberFormat="0" applyAlignment="0" applyProtection="0"/>
    <xf numFmtId="43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6" borderId="0" applyNumberFormat="0" applyBorder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0" fillId="0" borderId="0" applyNumberFormat="0" applyFill="0" applyBorder="0" applyAlignment="0" applyProtection="0"/>
    <xf numFmtId="0" fontId="51" fillId="42" borderId="15" applyNumberFormat="0" applyAlignment="0" applyProtection="0"/>
    <xf numFmtId="0" fontId="52" fillId="0" borderId="20" applyNumberFormat="0" applyFill="0" applyAlignment="0" applyProtection="0"/>
    <xf numFmtId="0" fontId="53" fillId="54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6" fillId="0" borderId="0"/>
    <xf numFmtId="0" fontId="40" fillId="0" borderId="0"/>
    <xf numFmtId="0" fontId="40" fillId="0" borderId="0"/>
    <xf numFmtId="0" fontId="38" fillId="55" borderId="21" applyNumberFormat="0" applyFont="0" applyAlignment="0" applyProtection="0"/>
    <xf numFmtId="0" fontId="54" fillId="52" borderId="22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3" applyNumberFormat="0" applyFill="0" applyAlignment="0" applyProtection="0"/>
    <xf numFmtId="0" fontId="57" fillId="0" borderId="0" applyNumberFormat="0" applyFill="0" applyBorder="0" applyAlignment="0" applyProtection="0"/>
    <xf numFmtId="0" fontId="10" fillId="0" borderId="0"/>
    <xf numFmtId="1" fontId="59" fillId="0" borderId="0"/>
    <xf numFmtId="0" fontId="60" fillId="0" borderId="0"/>
    <xf numFmtId="0" fontId="40" fillId="0" borderId="0"/>
    <xf numFmtId="0" fontId="10" fillId="0" borderId="0"/>
    <xf numFmtId="9" fontId="6" fillId="0" borderId="0" applyFont="0" applyFill="0" applyBorder="0" applyAlignment="0" applyProtection="0"/>
    <xf numFmtId="0" fontId="58" fillId="0" borderId="0"/>
    <xf numFmtId="166" fontId="6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0" fontId="4" fillId="0" borderId="0"/>
    <xf numFmtId="43" fontId="39" fillId="0" borderId="0" applyFont="0" applyFill="0" applyBorder="0" applyAlignment="0" applyProtection="0"/>
    <xf numFmtId="0" fontId="39" fillId="0" borderId="0"/>
    <xf numFmtId="0" fontId="72" fillId="0" borderId="0"/>
    <xf numFmtId="0" fontId="3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3" fillId="0" borderId="0"/>
    <xf numFmtId="0" fontId="38" fillId="0" borderId="0"/>
    <xf numFmtId="0" fontId="38" fillId="0" borderId="0"/>
    <xf numFmtId="0" fontId="38" fillId="0" borderId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2" fillId="0" borderId="0"/>
    <xf numFmtId="0" fontId="79" fillId="0" borderId="0"/>
    <xf numFmtId="0" fontId="80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29" borderId="0" applyNumberFormat="0" applyBorder="0" applyAlignment="0" applyProtection="0"/>
    <xf numFmtId="0" fontId="31" fillId="4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1" fillId="4" borderId="0" applyNumberFormat="0" applyBorder="0" applyAlignment="0" applyProtection="0"/>
    <xf numFmtId="0" fontId="25" fillId="7" borderId="9" applyNumberFormat="0" applyAlignment="0" applyProtection="0"/>
    <xf numFmtId="0" fontId="27" fillId="8" borderId="12" applyNumberFormat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173" fontId="1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3" fillId="6" borderId="9" applyNumberFormat="0" applyAlignment="0" applyProtection="0"/>
    <xf numFmtId="38" fontId="82" fillId="0" borderId="0"/>
    <xf numFmtId="38" fontId="83" fillId="0" borderId="0"/>
    <xf numFmtId="38" fontId="84" fillId="0" borderId="0"/>
    <xf numFmtId="38" fontId="85" fillId="0" borderId="0"/>
    <xf numFmtId="0" fontId="86" fillId="0" borderId="0"/>
    <xf numFmtId="0" fontId="86" fillId="0" borderId="0"/>
    <xf numFmtId="0" fontId="87" fillId="0" borderId="0"/>
    <xf numFmtId="0" fontId="26" fillId="0" borderId="11" applyNumberFormat="0" applyFill="0" applyAlignment="0" applyProtection="0"/>
    <xf numFmtId="0" fontId="22" fillId="5" borderId="0" applyNumberFormat="0" applyBorder="0" applyAlignment="0" applyProtection="0"/>
    <xf numFmtId="0" fontId="38" fillId="0" borderId="0"/>
    <xf numFmtId="0" fontId="90" fillId="0" borderId="0"/>
    <xf numFmtId="0" fontId="38" fillId="0" borderId="0"/>
    <xf numFmtId="0" fontId="10" fillId="0" borderId="0"/>
    <xf numFmtId="0" fontId="39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4" fillId="0" borderId="0"/>
    <xf numFmtId="0" fontId="81" fillId="0" borderId="0"/>
    <xf numFmtId="0" fontId="88" fillId="0" borderId="0"/>
    <xf numFmtId="0" fontId="38" fillId="0" borderId="0"/>
    <xf numFmtId="0" fontId="38" fillId="0" borderId="0"/>
    <xf numFmtId="0" fontId="79" fillId="0" borderId="0"/>
    <xf numFmtId="0" fontId="40" fillId="0" borderId="0"/>
    <xf numFmtId="0" fontId="40" fillId="0" borderId="0"/>
    <xf numFmtId="0" fontId="40" fillId="0" borderId="0"/>
    <xf numFmtId="0" fontId="91" fillId="0" borderId="0"/>
    <xf numFmtId="0" fontId="38" fillId="0" borderId="0"/>
    <xf numFmtId="0" fontId="39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40" fillId="0" borderId="0"/>
    <xf numFmtId="0" fontId="10" fillId="0" borderId="0"/>
    <xf numFmtId="0" fontId="37" fillId="55" borderId="21" applyNumberFormat="0" applyFont="0" applyAlignment="0" applyProtection="0"/>
    <xf numFmtId="0" fontId="37" fillId="9" borderId="13" applyNumberFormat="0" applyFont="0" applyAlignment="0" applyProtection="0"/>
    <xf numFmtId="0" fontId="24" fillId="7" borderId="10" applyNumberFormat="0" applyAlignment="0" applyProtection="0"/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0" fillId="0" borderId="14" applyNumberFormat="0" applyFill="0" applyAlignment="0" applyProtection="0"/>
    <xf numFmtId="0" fontId="28" fillId="0" borderId="0" applyNumberFormat="0" applyFill="0" applyBorder="0" applyAlignment="0" applyProtection="0"/>
    <xf numFmtId="173" fontId="79" fillId="0" borderId="33">
      <protection locked="0"/>
    </xf>
    <xf numFmtId="173" fontId="89" fillId="57" borderId="33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37" fillId="0" borderId="0"/>
    <xf numFmtId="0" fontId="40" fillId="0" borderId="0"/>
    <xf numFmtId="0" fontId="37" fillId="0" borderId="0"/>
    <xf numFmtId="0" fontId="58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8" fillId="0" borderId="0"/>
    <xf numFmtId="0" fontId="40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9" fontId="38" fillId="0" borderId="0" applyFont="0" applyFill="0" applyBorder="0" applyAlignment="0" applyProtection="0"/>
    <xf numFmtId="173" fontId="79" fillId="0" borderId="33">
      <protection locked="0"/>
    </xf>
    <xf numFmtId="0" fontId="1" fillId="0" borderId="0"/>
    <xf numFmtId="0" fontId="1" fillId="0" borderId="0"/>
    <xf numFmtId="0" fontId="74" fillId="0" borderId="0"/>
    <xf numFmtId="0" fontId="1" fillId="0" borderId="0"/>
    <xf numFmtId="43" fontId="1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0">
    <xf numFmtId="0" fontId="0" fillId="0" borderId="0" xfId="0"/>
    <xf numFmtId="0" fontId="15" fillId="0" borderId="0" xfId="0" applyFont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/>
    <xf numFmtId="166" fontId="15" fillId="2" borderId="2" xfId="10" applyFont="1" applyFill="1" applyBorder="1" applyAlignment="1" applyProtection="1">
      <alignment horizontal="right" vertical="top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12" fillId="0" borderId="0" xfId="0" applyFont="1" applyAlignment="1">
      <alignment horizontal="left" vertical="top" wrapText="1"/>
    </xf>
    <xf numFmtId="0" fontId="64" fillId="0" borderId="0" xfId="0" applyFont="1"/>
    <xf numFmtId="0" fontId="0" fillId="0" borderId="0" xfId="0" applyFont="1"/>
    <xf numFmtId="0" fontId="14" fillId="0" borderId="24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166" fontId="14" fillId="0" borderId="24" xfId="10" applyNumberFormat="1" applyFont="1" applyBorder="1" applyAlignment="1">
      <alignment horizontal="righ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right" vertical="top" wrapText="1"/>
    </xf>
    <xf numFmtId="0" fontId="69" fillId="0" borderId="0" xfId="0" applyFont="1" applyAlignment="1">
      <alignment horizontal="left" vertical="top" wrapText="1"/>
    </xf>
    <xf numFmtId="0" fontId="69" fillId="0" borderId="0" xfId="0" applyFont="1" applyBorder="1" applyAlignment="1">
      <alignment horizontal="center" vertical="top" wrapText="1"/>
    </xf>
    <xf numFmtId="0" fontId="70" fillId="0" borderId="0" xfId="0" applyFont="1"/>
    <xf numFmtId="0" fontId="34" fillId="0" borderId="24" xfId="0" applyFont="1" applyBorder="1" applyAlignment="1">
      <alignment horizontal="left" vertical="top" wrapText="1"/>
    </xf>
    <xf numFmtId="0" fontId="36" fillId="0" borderId="24" xfId="0" applyFont="1" applyBorder="1" applyAlignment="1">
      <alignment horizontal="left" vertical="top" wrapText="1"/>
    </xf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169" fontId="35" fillId="2" borderId="0" xfId="1" applyNumberFormat="1" applyFont="1" applyFill="1" applyBorder="1" applyAlignment="1" applyProtection="1">
      <alignment horizontal="right" vertical="top" wrapText="1"/>
    </xf>
    <xf numFmtId="0" fontId="34" fillId="0" borderId="0" xfId="0" applyFont="1" applyBorder="1" applyAlignment="1">
      <alignment horizontal="right" wrapText="1"/>
    </xf>
    <xf numFmtId="169" fontId="34" fillId="2" borderId="0" xfId="1" applyNumberFormat="1" applyFont="1" applyFill="1" applyBorder="1" applyAlignment="1" applyProtection="1">
      <alignment horizontal="right"/>
    </xf>
    <xf numFmtId="0" fontId="34" fillId="0" borderId="0" xfId="0" applyFont="1"/>
    <xf numFmtId="0" fontId="34" fillId="0" borderId="0" xfId="0" applyFont="1" applyAlignment="1">
      <alignment horizontal="left" vertical="top" wrapText="1"/>
    </xf>
    <xf numFmtId="0" fontId="0" fillId="0" borderId="0" xfId="0"/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8" fontId="15" fillId="2" borderId="2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left" vertical="top" wrapText="1"/>
    </xf>
    <xf numFmtId="0" fontId="68" fillId="0" borderId="0" xfId="0" applyFont="1"/>
    <xf numFmtId="0" fontId="70" fillId="0" borderId="0" xfId="0" applyFont="1" applyFill="1" applyAlignment="1">
      <alignment horizontal="right"/>
    </xf>
    <xf numFmtId="0" fontId="77" fillId="0" borderId="0" xfId="0" applyFont="1" applyFill="1" applyAlignment="1">
      <alignment horizontal="center" wrapText="1"/>
    </xf>
    <xf numFmtId="0" fontId="75" fillId="0" borderId="0" xfId="0" applyFont="1"/>
    <xf numFmtId="0" fontId="70" fillId="0" borderId="24" xfId="0" applyFont="1" applyBorder="1" applyAlignment="1">
      <alignment vertical="center"/>
    </xf>
    <xf numFmtId="0" fontId="70" fillId="56" borderId="24" xfId="0" applyFont="1" applyFill="1" applyBorder="1" applyAlignment="1">
      <alignment horizontal="center" vertical="center" wrapText="1"/>
    </xf>
    <xf numFmtId="168" fontId="70" fillId="0" borderId="24" xfId="0" applyNumberFormat="1" applyFont="1" applyBorder="1" applyAlignment="1">
      <alignment horizontal="right" vertical="center" wrapText="1"/>
    </xf>
    <xf numFmtId="0" fontId="35" fillId="56" borderId="24" xfId="0" applyFont="1" applyFill="1" applyBorder="1" applyAlignment="1">
      <alignment horizontal="center" vertical="center" wrapText="1"/>
    </xf>
    <xf numFmtId="0" fontId="78" fillId="56" borderId="24" xfId="0" applyFont="1" applyFill="1" applyBorder="1" applyAlignment="1">
      <alignment horizontal="center" vertical="center" wrapText="1"/>
    </xf>
    <xf numFmtId="0" fontId="35" fillId="56" borderId="24" xfId="0" applyFont="1" applyFill="1" applyBorder="1" applyAlignment="1">
      <alignment horizontal="left" vertical="center" wrapText="1"/>
    </xf>
    <xf numFmtId="0" fontId="75" fillId="0" borderId="0" xfId="0" applyFont="1" applyFill="1" applyAlignment="1">
      <alignment horizontal="right"/>
    </xf>
    <xf numFmtId="168" fontId="77" fillId="0" borderId="24" xfId="0" applyNumberFormat="1" applyFont="1" applyBorder="1" applyAlignment="1">
      <alignment horizontal="right" vertical="center" wrapText="1"/>
    </xf>
    <xf numFmtId="168" fontId="35" fillId="56" borderId="24" xfId="99" applyNumberFormat="1" applyFont="1" applyFill="1" applyBorder="1" applyAlignment="1">
      <alignment vertical="center" wrapText="1"/>
    </xf>
    <xf numFmtId="0" fontId="70" fillId="0" borderId="24" xfId="0" applyFont="1" applyBorder="1"/>
    <xf numFmtId="0" fontId="34" fillId="56" borderId="24" xfId="0" applyFont="1" applyFill="1" applyBorder="1" applyAlignment="1">
      <alignment horizontal="center" vertical="center" wrapText="1"/>
    </xf>
    <xf numFmtId="172" fontId="16" fillId="0" borderId="0" xfId="1" applyNumberFormat="1" applyFont="1" applyBorder="1" applyAlignment="1" applyProtection="1">
      <alignment horizontal="right" vertical="top" wrapText="1"/>
    </xf>
    <xf numFmtId="0" fontId="14" fillId="0" borderId="24" xfId="0" applyFont="1" applyBorder="1" applyAlignment="1">
      <alignment horizontal="center" vertical="top" wrapText="1"/>
    </xf>
    <xf numFmtId="0" fontId="77" fillId="0" borderId="0" xfId="0" applyFont="1" applyFill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5" fillId="0" borderId="0" xfId="0" applyFont="1" applyAlignment="1">
      <alignment horizontal="center"/>
    </xf>
    <xf numFmtId="168" fontId="34" fillId="56" borderId="24" xfId="99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77" fillId="0" borderId="0" xfId="0" applyFont="1" applyFill="1" applyAlignment="1">
      <alignment horizontal="center" wrapText="1"/>
    </xf>
    <xf numFmtId="0" fontId="70" fillId="0" borderId="24" xfId="0" applyFont="1" applyBorder="1" applyAlignment="1">
      <alignment horizontal="center" vertical="center" wrapText="1"/>
    </xf>
    <xf numFmtId="0" fontId="75" fillId="0" borderId="0" xfId="0" applyFont="1" applyFill="1"/>
    <xf numFmtId="0" fontId="71" fillId="0" borderId="0" xfId="0" applyFont="1"/>
    <xf numFmtId="0" fontId="71" fillId="0" borderId="0" xfId="0" applyFont="1" applyBorder="1"/>
    <xf numFmtId="0" fontId="77" fillId="0" borderId="24" xfId="0" applyFont="1" applyBorder="1" applyAlignment="1">
      <alignment vertical="center"/>
    </xf>
    <xf numFmtId="0" fontId="35" fillId="0" borderId="24" xfId="0" applyFont="1" applyBorder="1" applyAlignment="1">
      <alignment horizontal="center" vertical="top" wrapText="1"/>
    </xf>
    <xf numFmtId="168" fontId="77" fillId="0" borderId="24" xfId="0" applyNumberFormat="1" applyFont="1" applyBorder="1" applyAlignment="1">
      <alignment horizontal="center" vertical="center" wrapText="1"/>
    </xf>
    <xf numFmtId="168" fontId="76" fillId="0" borderId="0" xfId="0" applyNumberFormat="1" applyFont="1"/>
    <xf numFmtId="0" fontId="76" fillId="0" borderId="0" xfId="0" applyFont="1"/>
    <xf numFmtId="168" fontId="70" fillId="0" borderId="24" xfId="0" applyNumberFormat="1" applyFont="1" applyBorder="1" applyAlignment="1">
      <alignment horizontal="center" vertical="center" wrapText="1"/>
    </xf>
    <xf numFmtId="168" fontId="35" fillId="56" borderId="24" xfId="0" applyNumberFormat="1" applyFont="1" applyFill="1" applyBorder="1" applyAlignment="1">
      <alignment horizontal="center" vertical="center" wrapText="1"/>
    </xf>
    <xf numFmtId="166" fontId="15" fillId="0" borderId="24" xfId="10" applyFont="1" applyBorder="1" applyProtection="1">
      <alignment horizontal="right" vertical="top"/>
    </xf>
    <xf numFmtId="168" fontId="70" fillId="0" borderId="0" xfId="0" applyNumberFormat="1" applyFont="1"/>
    <xf numFmtId="0" fontId="35" fillId="0" borderId="0" xfId="8" applyFont="1" applyAlignment="1">
      <alignment vertical="top" wrapText="1"/>
    </xf>
    <xf numFmtId="0" fontId="92" fillId="0" borderId="0" xfId="8" applyFont="1">
      <alignment horizontal="left" vertical="top" wrapText="1"/>
    </xf>
    <xf numFmtId="0" fontId="94" fillId="0" borderId="0" xfId="0" applyFont="1" applyAlignment="1">
      <alignment vertical="center" wrapText="1"/>
    </xf>
    <xf numFmtId="0" fontId="95" fillId="0" borderId="0" xfId="0" applyFont="1"/>
    <xf numFmtId="172" fontId="96" fillId="0" borderId="24" xfId="1" applyNumberFormat="1" applyFont="1" applyBorder="1" applyAlignment="1" applyProtection="1">
      <alignment horizontal="center" vertical="center" wrapText="1"/>
    </xf>
    <xf numFmtId="174" fontId="96" fillId="0" borderId="24" xfId="1" applyNumberFormat="1" applyFont="1" applyBorder="1" applyAlignment="1" applyProtection="1">
      <alignment horizontal="center" vertical="center" wrapText="1"/>
    </xf>
    <xf numFmtId="0" fontId="97" fillId="0" borderId="0" xfId="0" applyFont="1" applyAlignment="1">
      <alignment vertical="center" wrapText="1"/>
    </xf>
    <xf numFmtId="0" fontId="93" fillId="2" borderId="24" xfId="0" applyFont="1" applyFill="1" applyBorder="1" applyAlignment="1">
      <alignment horizontal="right" vertical="center" wrapText="1"/>
    </xf>
    <xf numFmtId="0" fontId="93" fillId="2" borderId="24" xfId="0" applyFont="1" applyFill="1" applyBorder="1" applyAlignment="1">
      <alignment horizontal="center" vertical="center" wrapText="1"/>
    </xf>
    <xf numFmtId="0" fontId="98" fillId="0" borderId="0" xfId="0" applyFont="1" applyAlignment="1">
      <alignment vertical="center" wrapText="1"/>
    </xf>
    <xf numFmtId="0" fontId="34" fillId="0" borderId="24" xfId="0" applyFont="1" applyBorder="1" applyAlignment="1">
      <alignment horizontal="right" vertical="center" wrapText="1"/>
    </xf>
    <xf numFmtId="0" fontId="70" fillId="0" borderId="24" xfId="0" applyFont="1" applyBorder="1" applyAlignment="1">
      <alignment horizontal="right" vertical="center" wrapText="1"/>
    </xf>
    <xf numFmtId="0" fontId="94" fillId="0" borderId="0" xfId="0" applyFont="1" applyAlignment="1">
      <alignment horizontal="right" vertical="center" wrapText="1"/>
    </xf>
    <xf numFmtId="0" fontId="94" fillId="0" borderId="0" xfId="0" applyFont="1" applyAlignment="1">
      <alignment horizontal="center" vertical="center" wrapText="1"/>
    </xf>
    <xf numFmtId="172" fontId="94" fillId="0" borderId="0" xfId="1" applyNumberFormat="1" applyFont="1" applyBorder="1" applyAlignment="1" applyProtection="1">
      <alignment vertical="center" wrapText="1"/>
    </xf>
    <xf numFmtId="0" fontId="14" fillId="0" borderId="0" xfId="0" applyFont="1" applyAlignment="1">
      <alignment horizontal="left" vertical="top" wrapText="1"/>
    </xf>
    <xf numFmtId="0" fontId="14" fillId="0" borderId="24" xfId="0" applyFont="1" applyBorder="1"/>
    <xf numFmtId="0" fontId="15" fillId="0" borderId="24" xfId="0" applyFont="1" applyBorder="1" applyAlignment="1">
      <alignment horizontal="left" vertical="top" wrapText="1"/>
    </xf>
    <xf numFmtId="0" fontId="68" fillId="58" borderId="0" xfId="0" applyFont="1" applyFill="1"/>
    <xf numFmtId="0" fontId="16" fillId="0" borderId="24" xfId="0" applyFont="1" applyBorder="1"/>
    <xf numFmtId="166" fontId="14" fillId="2" borderId="24" xfId="10" applyFont="1" applyFill="1" applyBorder="1" applyAlignment="1" applyProtection="1">
      <alignment horizontal="right" vertical="top"/>
    </xf>
    <xf numFmtId="168" fontId="68" fillId="58" borderId="0" xfId="0" applyNumberFormat="1" applyFont="1" applyFill="1"/>
    <xf numFmtId="166" fontId="16" fillId="2" borderId="0" xfId="10" applyFont="1" applyFill="1" applyBorder="1" applyAlignment="1" applyProtection="1">
      <alignment horizontal="right" vertical="top"/>
    </xf>
    <xf numFmtId="170" fontId="67" fillId="0" borderId="0" xfId="9" applyNumberFormat="1" applyFont="1" applyBorder="1" applyAlignment="1">
      <alignment vertical="center" wrapText="1"/>
    </xf>
    <xf numFmtId="168" fontId="35" fillId="0" borderId="24" xfId="1" applyNumberFormat="1" applyFont="1" applyBorder="1" applyAlignment="1">
      <alignment horizontal="right"/>
    </xf>
    <xf numFmtId="169" fontId="34" fillId="0" borderId="24" xfId="1" applyNumberFormat="1" applyFont="1" applyBorder="1" applyAlignment="1">
      <alignment horizontal="right"/>
    </xf>
    <xf numFmtId="168" fontId="34" fillId="0" borderId="24" xfId="1" applyNumberFormat="1" applyFont="1" applyBorder="1" applyAlignment="1">
      <alignment horizontal="right"/>
    </xf>
    <xf numFmtId="0" fontId="34" fillId="0" borderId="24" xfId="0" applyFont="1" applyBorder="1" applyAlignment="1">
      <alignment horizontal="left" vertical="center"/>
    </xf>
    <xf numFmtId="169" fontId="34" fillId="0" borderId="24" xfId="1" applyNumberFormat="1" applyFont="1" applyBorder="1" applyAlignment="1">
      <alignment vertical="center"/>
    </xf>
    <xf numFmtId="168" fontId="34" fillId="0" borderId="24" xfId="1" applyNumberFormat="1" applyFont="1" applyBorder="1" applyAlignment="1">
      <alignment horizontal="right" vertical="center"/>
    </xf>
    <xf numFmtId="0" fontId="16" fillId="0" borderId="0" xfId="0" applyFont="1" applyAlignment="1">
      <alignment horizontal="right" vertical="top" wrapText="1"/>
    </xf>
    <xf numFmtId="0" fontId="14" fillId="0" borderId="24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25" xfId="0" applyFont="1" applyBorder="1"/>
    <xf numFmtId="0" fontId="14" fillId="0" borderId="24" xfId="0" applyFont="1" applyBorder="1" applyAlignment="1">
      <alignment horizontal="right" vertical="top" wrapText="1"/>
    </xf>
    <xf numFmtId="0" fontId="14" fillId="0" borderId="24" xfId="0" applyFont="1" applyBorder="1" applyAlignment="1">
      <alignment vertical="top" wrapText="1"/>
    </xf>
    <xf numFmtId="0" fontId="14" fillId="2" borderId="4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left" vertical="top" wrapText="1"/>
    </xf>
    <xf numFmtId="0" fontId="14" fillId="2" borderId="24" xfId="0" applyFont="1" applyFill="1" applyBorder="1" applyAlignment="1">
      <alignment horizontal="left" vertical="top" wrapText="1"/>
    </xf>
    <xf numFmtId="0" fontId="14" fillId="2" borderId="24" xfId="0" applyFont="1" applyFill="1" applyBorder="1" applyAlignment="1">
      <alignment horizontal="center" vertical="top" wrapText="1"/>
    </xf>
    <xf numFmtId="171" fontId="15" fillId="0" borderId="24" xfId="158" applyNumberFormat="1" applyFont="1" applyFill="1" applyBorder="1" applyAlignment="1">
      <alignment horizontal="left" vertical="center" wrapText="1"/>
    </xf>
    <xf numFmtId="168" fontId="15" fillId="2" borderId="24" xfId="0" applyNumberFormat="1" applyFont="1" applyFill="1" applyBorder="1" applyAlignment="1">
      <alignment horizontal="right" vertical="center" wrapText="1"/>
    </xf>
    <xf numFmtId="0" fontId="15" fillId="2" borderId="24" xfId="0" applyFont="1" applyFill="1" applyBorder="1" applyAlignment="1">
      <alignment horizontal="left" vertical="top" wrapText="1"/>
    </xf>
    <xf numFmtId="0" fontId="15" fillId="2" borderId="24" xfId="0" applyFont="1" applyFill="1" applyBorder="1" applyAlignment="1">
      <alignment horizontal="center" vertical="top" wrapText="1"/>
    </xf>
    <xf numFmtId="169" fontId="15" fillId="2" borderId="24" xfId="1" applyNumberFormat="1" applyFont="1" applyFill="1" applyBorder="1" applyAlignment="1" applyProtection="1">
      <alignment horizontal="right" vertical="center"/>
    </xf>
    <xf numFmtId="0" fontId="14" fillId="2" borderId="24" xfId="0" applyFont="1" applyFill="1" applyBorder="1"/>
    <xf numFmtId="0" fontId="14" fillId="2" borderId="24" xfId="0" applyFont="1" applyFill="1" applyBorder="1" applyAlignment="1">
      <alignment horizontal="left"/>
    </xf>
    <xf numFmtId="0" fontId="100" fillId="0" borderId="24" xfId="0" applyFont="1" applyBorder="1" applyAlignment="1">
      <alignment horizontal="left" vertical="top" wrapText="1"/>
    </xf>
    <xf numFmtId="170" fontId="14" fillId="0" borderId="24" xfId="10" applyNumberFormat="1" applyFont="1" applyBorder="1" applyAlignment="1">
      <alignment horizontal="right" vertical="top"/>
    </xf>
    <xf numFmtId="168" fontId="14" fillId="0" borderId="24" xfId="10" applyNumberFormat="1" applyFont="1" applyBorder="1" applyAlignment="1">
      <alignment horizontal="right" vertical="top"/>
    </xf>
    <xf numFmtId="0" fontId="15" fillId="2" borderId="25" xfId="0" applyFont="1" applyFill="1" applyBorder="1" applyAlignment="1">
      <alignment horizontal="left" vertical="top" wrapText="1"/>
    </xf>
    <xf numFmtId="168" fontId="15" fillId="2" borderId="24" xfId="1" applyNumberFormat="1" applyFont="1" applyFill="1" applyBorder="1" applyAlignment="1" applyProtection="1">
      <alignment vertical="center" wrapText="1"/>
    </xf>
    <xf numFmtId="0" fontId="14" fillId="2" borderId="25" xfId="0" applyFont="1" applyFill="1" applyBorder="1" applyAlignment="1">
      <alignment horizontal="left" vertical="top" wrapText="1"/>
    </xf>
    <xf numFmtId="168" fontId="14" fillId="2" borderId="24" xfId="1" applyNumberFormat="1" applyFont="1" applyFill="1" applyBorder="1" applyAlignment="1" applyProtection="1">
      <alignment vertical="center" wrapText="1"/>
    </xf>
    <xf numFmtId="168" fontId="15" fillId="2" borderId="24" xfId="1" applyNumberFormat="1" applyFont="1" applyFill="1" applyBorder="1" applyAlignment="1" applyProtection="1">
      <alignment horizontal="right" vertical="center" wrapText="1"/>
    </xf>
    <xf numFmtId="0" fontId="64" fillId="0" borderId="24" xfId="0" applyFont="1" applyBorder="1" applyAlignment="1">
      <alignment horizontal="left" vertical="top" wrapText="1"/>
    </xf>
    <xf numFmtId="166" fontId="14" fillId="0" borderId="24" xfId="10" applyFont="1" applyBorder="1" applyProtection="1">
      <alignment horizontal="right" vertical="top"/>
    </xf>
    <xf numFmtId="166" fontId="16" fillId="0" borderId="24" xfId="131" applyNumberFormat="1" applyFont="1" applyBorder="1" applyAlignment="1">
      <alignment horizontal="right" vertical="top"/>
    </xf>
    <xf numFmtId="0" fontId="14" fillId="2" borderId="24" xfId="0" applyFont="1" applyFill="1" applyBorder="1" applyAlignment="1">
      <alignment horizontal="center"/>
    </xf>
    <xf numFmtId="0" fontId="77" fillId="2" borderId="24" xfId="0" applyFont="1" applyFill="1" applyBorder="1" applyAlignment="1">
      <alignment vertical="center"/>
    </xf>
    <xf numFmtId="168" fontId="98" fillId="0" borderId="0" xfId="0" applyNumberFormat="1" applyFont="1" applyAlignment="1">
      <alignment vertical="center" wrapText="1"/>
    </xf>
    <xf numFmtId="0" fontId="3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center" vertical="top" wrapText="1"/>
    </xf>
    <xf numFmtId="0" fontId="14" fillId="0" borderId="27" xfId="0" applyFont="1" applyBorder="1" applyAlignment="1">
      <alignment horizontal="center" vertical="top" wrapText="1"/>
    </xf>
    <xf numFmtId="0" fontId="14" fillId="0" borderId="3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right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2" fontId="15" fillId="2" borderId="0" xfId="0" applyNumberFormat="1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169" fontId="35" fillId="2" borderId="0" xfId="1" applyNumberFormat="1" applyFont="1" applyFill="1" applyBorder="1" applyAlignment="1" applyProtection="1">
      <alignment horizontal="right" vertical="center" wrapText="1"/>
    </xf>
    <xf numFmtId="0" fontId="14" fillId="0" borderId="26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35" fillId="2" borderId="0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75" fillId="0" borderId="0" xfId="0" applyFont="1" applyFill="1" applyAlignment="1">
      <alignment horizontal="left" vertical="top"/>
    </xf>
    <xf numFmtId="0" fontId="77" fillId="0" borderId="0" xfId="0" applyFont="1" applyFill="1" applyAlignment="1">
      <alignment horizontal="center" vertical="center" wrapText="1"/>
    </xf>
    <xf numFmtId="0" fontId="70" fillId="0" borderId="24" xfId="0" applyFont="1" applyBorder="1" applyAlignment="1">
      <alignment horizontal="center" vertical="center"/>
    </xf>
    <xf numFmtId="0" fontId="70" fillId="0" borderId="24" xfId="0" applyFont="1" applyBorder="1" applyAlignment="1">
      <alignment horizontal="center" vertical="center" wrapText="1"/>
    </xf>
    <xf numFmtId="0" fontId="75" fillId="0" borderId="0" xfId="0" applyFont="1" applyAlignment="1">
      <alignment horizontal="right" indent="1"/>
    </xf>
    <xf numFmtId="0" fontId="76" fillId="0" borderId="0" xfId="0" applyFont="1" applyFill="1" applyAlignment="1">
      <alignment horizontal="center" vertical="top"/>
    </xf>
    <xf numFmtId="0" fontId="70" fillId="0" borderId="30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right" wrapText="1"/>
    </xf>
    <xf numFmtId="0" fontId="14" fillId="0" borderId="24" xfId="0" applyFont="1" applyBorder="1" applyAlignment="1">
      <alignment horizontal="center" vertical="center" wrapText="1"/>
    </xf>
    <xf numFmtId="0" fontId="77" fillId="0" borderId="0" xfId="0" applyFont="1" applyFill="1" applyAlignment="1">
      <alignment horizontal="center" wrapText="1"/>
    </xf>
    <xf numFmtId="0" fontId="76" fillId="0" borderId="0" xfId="0" applyFont="1" applyFill="1" applyAlignment="1">
      <alignment horizontal="right"/>
    </xf>
    <xf numFmtId="0" fontId="75" fillId="0" borderId="0" xfId="0" applyFont="1" applyFill="1" applyAlignment="1">
      <alignment horizontal="right"/>
    </xf>
    <xf numFmtId="0" fontId="70" fillId="0" borderId="0" xfId="0" applyFont="1" applyFill="1" applyAlignment="1">
      <alignment horizontal="right"/>
    </xf>
    <xf numFmtId="0" fontId="14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top" wrapText="1"/>
    </xf>
    <xf numFmtId="2" fontId="15" fillId="2" borderId="0" xfId="0" applyNumberFormat="1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/>
    </xf>
    <xf numFmtId="0" fontId="15" fillId="0" borderId="24" xfId="0" applyFont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170" fontId="67" fillId="0" borderId="0" xfId="9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93" fillId="0" borderId="25" xfId="0" applyFont="1" applyBorder="1" applyAlignment="1">
      <alignment vertical="center" wrapText="1"/>
    </xf>
    <xf numFmtId="0" fontId="93" fillId="0" borderId="27" xfId="0" applyFont="1" applyBorder="1" applyAlignment="1">
      <alignment vertical="center" wrapText="1"/>
    </xf>
    <xf numFmtId="0" fontId="93" fillId="0" borderId="31" xfId="0" applyFont="1" applyBorder="1" applyAlignment="1">
      <alignment vertical="center" wrapText="1"/>
    </xf>
    <xf numFmtId="0" fontId="93" fillId="0" borderId="32" xfId="0" applyFont="1" applyBorder="1" applyAlignment="1">
      <alignment vertical="center" wrapText="1"/>
    </xf>
    <xf numFmtId="0" fontId="93" fillId="0" borderId="34" xfId="0" applyFont="1" applyBorder="1" applyAlignment="1">
      <alignment vertical="center" wrapText="1"/>
    </xf>
    <xf numFmtId="0" fontId="96" fillId="2" borderId="25" xfId="0" applyFont="1" applyFill="1" applyBorder="1" applyAlignment="1">
      <alignment vertical="center" wrapText="1"/>
    </xf>
    <xf numFmtId="0" fontId="96" fillId="2" borderId="27" xfId="0" applyFont="1" applyFill="1" applyBorder="1" applyAlignment="1">
      <alignment vertical="center" wrapText="1"/>
    </xf>
    <xf numFmtId="0" fontId="96" fillId="2" borderId="34" xfId="0" applyFont="1" applyFill="1" applyBorder="1" applyAlignment="1">
      <alignment vertical="center" wrapText="1"/>
    </xf>
    <xf numFmtId="0" fontId="77" fillId="2" borderId="25" xfId="0" applyFont="1" applyFill="1" applyBorder="1" applyAlignment="1">
      <alignment horizontal="center" vertical="center" wrapText="1"/>
    </xf>
    <xf numFmtId="0" fontId="77" fillId="2" borderId="27" xfId="0" applyFont="1" applyFill="1" applyBorder="1" applyAlignment="1">
      <alignment horizontal="center" vertical="center" wrapText="1"/>
    </xf>
    <xf numFmtId="0" fontId="77" fillId="2" borderId="34" xfId="0" applyFont="1" applyFill="1" applyBorder="1" applyAlignment="1">
      <alignment horizontal="center" vertical="center" wrapText="1"/>
    </xf>
    <xf numFmtId="0" fontId="35" fillId="0" borderId="0" xfId="8" applyFont="1" applyAlignment="1">
      <alignment horizontal="right" vertical="top" wrapText="1"/>
    </xf>
    <xf numFmtId="0" fontId="93" fillId="0" borderId="0" xfId="0" applyFont="1" applyAlignment="1">
      <alignment horizontal="center" vertical="center" wrapText="1"/>
    </xf>
    <xf numFmtId="0" fontId="96" fillId="0" borderId="24" xfId="0" applyFont="1" applyBorder="1" applyAlignment="1">
      <alignment horizontal="center" vertical="center" wrapText="1"/>
    </xf>
    <xf numFmtId="172" fontId="96" fillId="0" borderId="24" xfId="1" applyNumberFormat="1" applyFont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left" vertical="top" wrapText="1"/>
    </xf>
    <xf numFmtId="169" fontId="15" fillId="2" borderId="24" xfId="1" applyNumberFormat="1" applyFont="1" applyFill="1" applyBorder="1" applyAlignment="1" applyProtection="1">
      <alignment vertical="center"/>
    </xf>
  </cellXfs>
  <cellStyles count="334">
    <cellStyle name="20% - Accent1" xfId="30" builtinId="30" customBuiltin="1"/>
    <cellStyle name="20% - Accent1 2" xfId="72"/>
    <cellStyle name="20% - Accent1 2 2" xfId="304"/>
    <cellStyle name="20% - Accent1 2 3" xfId="167"/>
    <cellStyle name="20% - Accent1 3" xfId="140"/>
    <cellStyle name="20% - Accent2" xfId="34" builtinId="34" customBuiltin="1"/>
    <cellStyle name="20% - Accent2 2" xfId="73"/>
    <cellStyle name="20% - Accent2 2 2" xfId="305"/>
    <cellStyle name="20% - Accent2 2 3" xfId="168"/>
    <cellStyle name="20% - Accent2 3" xfId="142"/>
    <cellStyle name="20% - Accent3" xfId="38" builtinId="38" customBuiltin="1"/>
    <cellStyle name="20% - Accent3 2" xfId="74"/>
    <cellStyle name="20% - Accent3 2 2" xfId="306"/>
    <cellStyle name="20% - Accent3 2 3" xfId="169"/>
    <cellStyle name="20% - Accent3 3" xfId="144"/>
    <cellStyle name="20% - Accent4" xfId="42" builtinId="42" customBuiltin="1"/>
    <cellStyle name="20% - Accent4 2" xfId="75"/>
    <cellStyle name="20% - Accent4 2 2" xfId="307"/>
    <cellStyle name="20% - Accent4 2 3" xfId="170"/>
    <cellStyle name="20% - Accent4 3" xfId="146"/>
    <cellStyle name="20% - Accent5" xfId="46" builtinId="46" customBuiltin="1"/>
    <cellStyle name="20% - Accent5 2" xfId="76"/>
    <cellStyle name="20% - Accent5 2 2" xfId="308"/>
    <cellStyle name="20% - Accent5 2 3" xfId="171"/>
    <cellStyle name="20% - Accent5 3" xfId="148"/>
    <cellStyle name="20% - Accent6" xfId="50" builtinId="50" customBuiltin="1"/>
    <cellStyle name="20% - Accent6 2" xfId="77"/>
    <cellStyle name="20% - Accent6 2 2" xfId="309"/>
    <cellStyle name="20% - Accent6 2 3" xfId="172"/>
    <cellStyle name="20% - Accent6 3" xfId="150"/>
    <cellStyle name="40% - Accent1" xfId="31" builtinId="31" customBuiltin="1"/>
    <cellStyle name="40% - Accent1 2" xfId="78"/>
    <cellStyle name="40% - Accent1 2 2" xfId="310"/>
    <cellStyle name="40% - Accent1 2 3" xfId="173"/>
    <cellStyle name="40% - Accent1 3" xfId="141"/>
    <cellStyle name="40% - Accent2" xfId="35" builtinId="35" customBuiltin="1"/>
    <cellStyle name="40% - Accent2 2" xfId="79"/>
    <cellStyle name="40% - Accent2 2 2" xfId="311"/>
    <cellStyle name="40% - Accent2 2 3" xfId="174"/>
    <cellStyle name="40% - Accent2 3" xfId="143"/>
    <cellStyle name="40% - Accent3" xfId="39" builtinId="39" customBuiltin="1"/>
    <cellStyle name="40% - Accent3 2" xfId="80"/>
    <cellStyle name="40% - Accent3 2 2" xfId="312"/>
    <cellStyle name="40% - Accent3 2 3" xfId="175"/>
    <cellStyle name="40% - Accent3 3" xfId="145"/>
    <cellStyle name="40% - Accent4" xfId="43" builtinId="43" customBuiltin="1"/>
    <cellStyle name="40% - Accent4 2" xfId="81"/>
    <cellStyle name="40% - Accent4 2 2" xfId="313"/>
    <cellStyle name="40% - Accent4 2 3" xfId="176"/>
    <cellStyle name="40% - Accent4 3" xfId="147"/>
    <cellStyle name="40% - Accent5" xfId="47" builtinId="47" customBuiltin="1"/>
    <cellStyle name="40% - Accent5 2" xfId="82"/>
    <cellStyle name="40% - Accent5 2 2" xfId="314"/>
    <cellStyle name="40% - Accent5 2 3" xfId="177"/>
    <cellStyle name="40% - Accent5 3" xfId="149"/>
    <cellStyle name="40% - Accent6" xfId="51" builtinId="51" customBuiltin="1"/>
    <cellStyle name="40% - Accent6 2" xfId="83"/>
    <cellStyle name="40% - Accent6 2 2" xfId="315"/>
    <cellStyle name="40% - Accent6 2 3" xfId="178"/>
    <cellStyle name="40% - Accent6 3" xfId="151"/>
    <cellStyle name="60% - Accent1" xfId="32" builtinId="32" customBuiltin="1"/>
    <cellStyle name="60% - Accent1 2" xfId="84"/>
    <cellStyle name="60% - Accent1 2 2" xfId="179"/>
    <cellStyle name="60% - Accent2" xfId="36" builtinId="36" customBuiltin="1"/>
    <cellStyle name="60% - Accent2 2" xfId="85"/>
    <cellStyle name="60% - Accent2 2 2" xfId="180"/>
    <cellStyle name="60% - Accent3" xfId="40" builtinId="40" customBuiltin="1"/>
    <cellStyle name="60% - Accent3 2" xfId="86"/>
    <cellStyle name="60% - Accent3 2 2" xfId="181"/>
    <cellStyle name="60% - Accent4" xfId="44" builtinId="44" customBuiltin="1"/>
    <cellStyle name="60% - Accent4 2" xfId="87"/>
    <cellStyle name="60% - Accent4 2 2" xfId="182"/>
    <cellStyle name="60% - Accent5" xfId="48" builtinId="48" customBuiltin="1"/>
    <cellStyle name="60% - Accent5 2" xfId="88"/>
    <cellStyle name="60% - Accent5 2 2" xfId="183"/>
    <cellStyle name="60% - Accent6" xfId="52" builtinId="52" customBuiltin="1"/>
    <cellStyle name="60% - Accent6 2" xfId="89"/>
    <cellStyle name="60% - Accent6 2 2" xfId="184"/>
    <cellStyle name="Accent1" xfId="29" builtinId="29" customBuiltin="1"/>
    <cellStyle name="Accent1 2" xfId="90"/>
    <cellStyle name="Accent1 2 2" xfId="185"/>
    <cellStyle name="Accent2" xfId="33" builtinId="33" customBuiltin="1"/>
    <cellStyle name="Accent2 2" xfId="91"/>
    <cellStyle name="Accent2 2 2" xfId="186"/>
    <cellStyle name="Accent3" xfId="37" builtinId="37" customBuiltin="1"/>
    <cellStyle name="Accent3 2" xfId="92"/>
    <cellStyle name="Accent3 2 2" xfId="187"/>
    <cellStyle name="Accent4" xfId="41" builtinId="41" customBuiltin="1"/>
    <cellStyle name="Accent4 2" xfId="93"/>
    <cellStyle name="Accent4 2 2" xfId="188"/>
    <cellStyle name="Accent5" xfId="45" builtinId="45" customBuiltin="1"/>
    <cellStyle name="Accent5 2" xfId="94"/>
    <cellStyle name="Accent5 2 2" xfId="189"/>
    <cellStyle name="Accent6" xfId="49" builtinId="49" customBuiltin="1"/>
    <cellStyle name="Accent6 2" xfId="95"/>
    <cellStyle name="Accent6 2 2" xfId="190"/>
    <cellStyle name="Bad" xfId="19" builtinId="27" customBuiltin="1"/>
    <cellStyle name="Bad 2" xfId="96"/>
    <cellStyle name="Bad 2 2" xfId="191"/>
    <cellStyle name="Calculation" xfId="23" builtinId="22" customBuiltin="1"/>
    <cellStyle name="Calculation 2" xfId="97"/>
    <cellStyle name="Calculation 2 2" xfId="192"/>
    <cellStyle name="Check Cell" xfId="25" builtinId="23" customBuiltin="1"/>
    <cellStyle name="Check Cell 2" xfId="98"/>
    <cellStyle name="Check Cell 2 2" xfId="193"/>
    <cellStyle name="Comma" xfId="1" builtinId="3"/>
    <cellStyle name="Comma 10" xfId="331"/>
    <cellStyle name="Comma 11" xfId="132"/>
    <cellStyle name="Comma 15" xfId="133"/>
    <cellStyle name="Comma 2" xfId="2"/>
    <cellStyle name="Comma 2 2" xfId="63"/>
    <cellStyle name="Comma 2 2 2" xfId="99"/>
    <cellStyle name="Comma 2 2 2 2" xfId="194"/>
    <cellStyle name="Comma 2 2 2 3" xfId="136"/>
    <cellStyle name="Comma 2 2 3" xfId="195"/>
    <cellStyle name="Comma 2 2 4" xfId="316"/>
    <cellStyle name="Comma 2 3" xfId="66"/>
    <cellStyle name="Comma 2 3 2" xfId="197"/>
    <cellStyle name="Comma 2 3 3" xfId="196"/>
    <cellStyle name="Comma 2 4" xfId="59"/>
    <cellStyle name="Comma 2 4 2" xfId="198"/>
    <cellStyle name="Comma 2 5" xfId="163"/>
    <cellStyle name="Comma 3" xfId="3"/>
    <cellStyle name="Comma 3 2" xfId="100"/>
    <cellStyle name="Comma 3 2 2" xfId="155"/>
    <cellStyle name="Comma 3 2 3" xfId="199"/>
    <cellStyle name="Comma 3 3" xfId="62"/>
    <cellStyle name="Comma 3 3 2" xfId="317"/>
    <cellStyle name="Comma 3 3 3" xfId="200"/>
    <cellStyle name="Comma 4" xfId="65"/>
    <cellStyle name="Comma 4 2" xfId="201"/>
    <cellStyle name="Comma 4 2 2" xfId="332"/>
    <cellStyle name="Comma 4 3" xfId="202"/>
    <cellStyle name="Comma 5" xfId="57"/>
    <cellStyle name="Comma 5 2" xfId="154"/>
    <cellStyle name="Comma 5 2 2" xfId="204"/>
    <cellStyle name="Comma 5 3" xfId="203"/>
    <cellStyle name="Comma 6" xfId="205"/>
    <cellStyle name="Comma 6 2" xfId="206"/>
    <cellStyle name="Comma 7" xfId="207"/>
    <cellStyle name="Comma 7 2" xfId="208"/>
    <cellStyle name="Comma 7 2 2" xfId="209"/>
    <cellStyle name="Comma 7 3" xfId="210"/>
    <cellStyle name="Comma 8" xfId="211"/>
    <cellStyle name="Comma 9" xfId="212"/>
    <cellStyle name="Comma 9 2" xfId="318"/>
    <cellStyle name="Currency 2" xfId="333"/>
    <cellStyle name="Explanatory Text" xfId="27" builtinId="53" customBuiltin="1"/>
    <cellStyle name="Explanatory Text 2" xfId="101"/>
    <cellStyle name="Explanatory Text 2 2" xfId="213"/>
    <cellStyle name="Good" xfId="18" builtinId="26" customBuiltin="1"/>
    <cellStyle name="Good 2" xfId="102"/>
    <cellStyle name="Good 2 2" xfId="214"/>
    <cellStyle name="Heading 1" xfId="14" builtinId="16" customBuiltin="1"/>
    <cellStyle name="Heading 1 2" xfId="103"/>
    <cellStyle name="Heading 1 2 2" xfId="215"/>
    <cellStyle name="Heading 2" xfId="15" builtinId="17" customBuiltin="1"/>
    <cellStyle name="Heading 2 2" xfId="104"/>
    <cellStyle name="Heading 2 2 2" xfId="216"/>
    <cellStyle name="Heading 3" xfId="16" builtinId="18" customBuiltin="1"/>
    <cellStyle name="Heading 3 2" xfId="105"/>
    <cellStyle name="Heading 3 2 2" xfId="217"/>
    <cellStyle name="Heading 4" xfId="17" builtinId="19" customBuiltin="1"/>
    <cellStyle name="Heading 4 2" xfId="106"/>
    <cellStyle name="Heading 4 2 2" xfId="218"/>
    <cellStyle name="Input" xfId="21" builtinId="20" customBuiltin="1"/>
    <cellStyle name="Input 2" xfId="107"/>
    <cellStyle name="Input 2 2" xfId="219"/>
    <cellStyle name="KPMG Heading 1" xfId="220"/>
    <cellStyle name="KPMG Heading 2" xfId="221"/>
    <cellStyle name="KPMG Heading 3" xfId="222"/>
    <cellStyle name="KPMG Heading 4" xfId="223"/>
    <cellStyle name="KPMG Normal" xfId="224"/>
    <cellStyle name="KPMG Normal Text" xfId="225"/>
    <cellStyle name="KPMG Normal_123" xfId="226"/>
    <cellStyle name="Linked Cell" xfId="24" builtinId="24" customBuiltin="1"/>
    <cellStyle name="Linked Cell 2" xfId="108"/>
    <cellStyle name="Linked Cell 2 2" xfId="227"/>
    <cellStyle name="Neutral" xfId="20" builtinId="28" customBuiltin="1"/>
    <cellStyle name="Neutral 2" xfId="69"/>
    <cellStyle name="Neutral 2 2" xfId="228"/>
    <cellStyle name="Neutral 3" xfId="109"/>
    <cellStyle name="Normal" xfId="0" builtinId="0"/>
    <cellStyle name="Normal 10" xfId="4"/>
    <cellStyle name="Normal 10 2" xfId="230"/>
    <cellStyle name="Normal 10 3" xfId="319"/>
    <cellStyle name="Normal 10 4" xfId="229"/>
    <cellStyle name="Normal 11" xfId="56"/>
    <cellStyle name="Normal 11 2" xfId="137"/>
    <cellStyle name="Normal 11 2 2" xfId="303"/>
    <cellStyle name="Normal 11 3" xfId="153"/>
    <cellStyle name="Normal 11 4" xfId="231"/>
    <cellStyle name="Normal 12" xfId="138"/>
    <cellStyle name="Normal 12 2" xfId="232"/>
    <cellStyle name="Normal 13" xfId="233"/>
    <cellStyle name="Normal 14" xfId="234"/>
    <cellStyle name="Normal 14 2" xfId="235"/>
    <cellStyle name="Normal 15" xfId="236"/>
    <cellStyle name="Normal 16" xfId="237"/>
    <cellStyle name="Normal 16 2" xfId="320"/>
    <cellStyle name="Normal 17" xfId="164"/>
    <cellStyle name="Normal 17 2" xfId="330"/>
    <cellStyle name="Normal 18" xfId="166"/>
    <cellStyle name="Normal 2" xfId="5"/>
    <cellStyle name="Normal 2 2" xfId="110"/>
    <cellStyle name="Normal 2 2 2" xfId="127"/>
    <cellStyle name="Normal 2 2 2 2" xfId="240"/>
    <cellStyle name="Normal 2 2 3" xfId="329"/>
    <cellStyle name="Normal 2 2 4" xfId="239"/>
    <cellStyle name="Normal 2 3" xfId="111"/>
    <cellStyle name="Normal 2 3 2" xfId="242"/>
    <cellStyle name="Normal 2 3 2 2" xfId="322"/>
    <cellStyle name="Normal 2 3 3" xfId="321"/>
    <cellStyle name="Normal 2 3 4" xfId="241"/>
    <cellStyle name="Normal 2 4" xfId="58"/>
    <cellStyle name="Normal 2 4 2" xfId="243"/>
    <cellStyle name="Normal 2 5" xfId="244"/>
    <cellStyle name="Normal 2 6" xfId="238"/>
    <cellStyle name="Normal 3" xfId="53"/>
    <cellStyle name="Normal 3 2" xfId="67"/>
    <cellStyle name="Normal 3 2 2" xfId="112"/>
    <cellStyle name="Normal 3 2 3" xfId="246"/>
    <cellStyle name="Normal 3 3" xfId="61"/>
    <cellStyle name="Normal 3 3 2" xfId="247"/>
    <cellStyle name="Normal 3 4" xfId="248"/>
    <cellStyle name="Normal 3 4 2" xfId="323"/>
    <cellStyle name="Normal 3 5" xfId="245"/>
    <cellStyle name="Normal 3_HavelvacN2axjusakN3" xfId="70"/>
    <cellStyle name="Normal 37" xfId="139"/>
    <cellStyle name="Normal 4" xfId="6"/>
    <cellStyle name="Normal 4 2" xfId="68"/>
    <cellStyle name="Normal 4 3" xfId="64"/>
    <cellStyle name="Normal 5" xfId="7"/>
    <cellStyle name="Normal 5 2" xfId="113"/>
    <cellStyle name="Normal 5 2 2" xfId="156"/>
    <cellStyle name="Normal 5 2 2 4" xfId="159"/>
    <cellStyle name="Normal 5 2 5" xfId="160"/>
    <cellStyle name="Normal 5 3" xfId="71"/>
    <cellStyle name="Normal 5 4" xfId="249"/>
    <cellStyle name="Normal 6" xfId="114"/>
    <cellStyle name="Normal 6 2" xfId="251"/>
    <cellStyle name="Normal 6 3" xfId="250"/>
    <cellStyle name="Normal 7" xfId="115"/>
    <cellStyle name="Normal 7 2" xfId="165"/>
    <cellStyle name="Normal 8" xfId="8"/>
    <cellStyle name="Normal 8 2" xfId="126"/>
    <cellStyle name="Normal 8 2 2" xfId="253"/>
    <cellStyle name="Normal 8 3" xfId="324"/>
    <cellStyle name="Normal 8 4" xfId="252"/>
    <cellStyle name="Normal 9" xfId="9"/>
    <cellStyle name="Normal 9 2" xfId="255"/>
    <cellStyle name="Normal 9 3" xfId="254"/>
    <cellStyle name="Normal_Book2" xfId="158"/>
    <cellStyle name="Note 2" xfId="54"/>
    <cellStyle name="Note 2 2" xfId="116"/>
    <cellStyle name="Note 2 2 2" xfId="257"/>
    <cellStyle name="Note 2 3" xfId="152"/>
    <cellStyle name="Note 2 4" xfId="256"/>
    <cellStyle name="Output" xfId="22" builtinId="21" customBuiltin="1"/>
    <cellStyle name="Output 2" xfId="117"/>
    <cellStyle name="Output 2 2" xfId="258"/>
    <cellStyle name="Percent 2" xfId="60"/>
    <cellStyle name="Percent 2 2" xfId="260"/>
    <cellStyle name="Percent 2 2 2" xfId="261"/>
    <cellStyle name="Percent 2 3" xfId="262"/>
    <cellStyle name="Percent 2 3 2" xfId="325"/>
    <cellStyle name="Percent 2 4" xfId="259"/>
    <cellStyle name="Percent 3" xfId="129"/>
    <cellStyle name="Percent 3 2" xfId="157"/>
    <cellStyle name="Percent 3 2 2" xfId="264"/>
    <cellStyle name="Percent 3 3" xfId="263"/>
    <cellStyle name="Percent 4" xfId="265"/>
    <cellStyle name="Percent 4 2" xfId="266"/>
    <cellStyle name="Percent 5" xfId="267"/>
    <cellStyle name="Percent 5 2" xfId="268"/>
    <cellStyle name="Percent 5 2 2" xfId="269"/>
    <cellStyle name="Percent 5 3" xfId="270"/>
    <cellStyle name="SN_241" xfId="10"/>
    <cellStyle name="SN_it" xfId="131"/>
    <cellStyle name="Style 1" xfId="11"/>
    <cellStyle name="Style 1 2" xfId="119"/>
    <cellStyle name="Style 1 2 2" xfId="130"/>
    <cellStyle name="Style 1 3" xfId="118"/>
    <cellStyle name="Style 1_verchnakan_ax21-25_2018" xfId="120"/>
    <cellStyle name="Title 2" xfId="55"/>
    <cellStyle name="Title 2 2" xfId="121"/>
    <cellStyle name="Total" xfId="28" builtinId="25" customBuiltin="1"/>
    <cellStyle name="Total 2" xfId="122"/>
    <cellStyle name="Total 2 2" xfId="271"/>
    <cellStyle name="Warning Text" xfId="26" builtinId="11" customBuiltin="1"/>
    <cellStyle name="Warning Text 2" xfId="123"/>
    <cellStyle name="Warning Text 2 2" xfId="272"/>
    <cellStyle name="Беззащитный" xfId="273"/>
    <cellStyle name="Беззащитный 2" xfId="326"/>
    <cellStyle name="Защитный" xfId="274"/>
    <cellStyle name="Обычный 2" xfId="12"/>
    <cellStyle name="Обычный 2 10" xfId="276"/>
    <cellStyle name="Обычный 2 11" xfId="277"/>
    <cellStyle name="Обычный 2 12" xfId="278"/>
    <cellStyle name="Обычный 2 13" xfId="279"/>
    <cellStyle name="Обычный 2 14" xfId="327"/>
    <cellStyle name="Обычный 2 15" xfId="275"/>
    <cellStyle name="Обычный 2 2" xfId="125"/>
    <cellStyle name="Обычный 2 2 2" xfId="281"/>
    <cellStyle name="Обычный 2 2 3" xfId="280"/>
    <cellStyle name="Обычный 2 3" xfId="128"/>
    <cellStyle name="Обычный 2 3 2" xfId="282"/>
    <cellStyle name="Обычный 2 4" xfId="124"/>
    <cellStyle name="Обычный 2 4 2" xfId="284"/>
    <cellStyle name="Обычный 2 4 3" xfId="283"/>
    <cellStyle name="Обычный 2 5" xfId="285"/>
    <cellStyle name="Обычный 2 5 2" xfId="286"/>
    <cellStyle name="Обычный 2 6" xfId="287"/>
    <cellStyle name="Обычный 2 6 2" xfId="288"/>
    <cellStyle name="Обычный 2 7" xfId="289"/>
    <cellStyle name="Обычный 2 7 2" xfId="290"/>
    <cellStyle name="Обычный 2 8" xfId="291"/>
    <cellStyle name="Обычный 2 8 2" xfId="292"/>
    <cellStyle name="Обычный 2 9" xfId="293"/>
    <cellStyle name="Обычный 2 9 2" xfId="328"/>
    <cellStyle name="Обычный 2_900005052015" xfId="294"/>
    <cellStyle name="Обычный 3" xfId="135"/>
    <cellStyle name="Обычный 3 2" xfId="296"/>
    <cellStyle name="Обычный 3 3" xfId="295"/>
    <cellStyle name="Обычный 5" xfId="134"/>
    <cellStyle name="Обычный 9 2" xfId="161"/>
    <cellStyle name="Стиль 1" xfId="297"/>
    <cellStyle name="Финансовый 16" xfId="162"/>
    <cellStyle name="Финансовый 2" xfId="13"/>
    <cellStyle name="Финансовый 2 2" xfId="299"/>
    <cellStyle name="Финансовый 2 3" xfId="298"/>
    <cellStyle name="Финансовый 3" xfId="300"/>
    <cellStyle name="Финансовый 4" xfId="301"/>
    <cellStyle name="Финансовый 4 2" xfId="30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topLeftCell="A13" zoomScale="145" zoomScaleNormal="100" zoomScaleSheetLayoutView="145" zoomScalePageLayoutView="120" workbookViewId="0">
      <selection activeCell="C23" sqref="C23"/>
    </sheetView>
  </sheetViews>
  <sheetFormatPr defaultColWidth="9.140625" defaultRowHeight="16.5" x14ac:dyDescent="0.3"/>
  <cols>
    <col min="1" max="1" width="9.85546875" style="20" customWidth="1"/>
    <col min="2" max="2" width="13.42578125" style="20" customWidth="1"/>
    <col min="3" max="3" width="53.28515625" style="20" customWidth="1"/>
    <col min="4" max="4" width="14.7109375" style="58" customWidth="1"/>
    <col min="5" max="5" width="18.140625" style="6" customWidth="1"/>
    <col min="6" max="16384" width="9.140625" style="7"/>
  </cols>
  <sheetData>
    <row r="1" spans="1:6" ht="18.75" customHeight="1" x14ac:dyDescent="0.3">
      <c r="D1" s="152" t="s">
        <v>71</v>
      </c>
      <c r="E1" s="152"/>
    </row>
    <row r="2" spans="1:6" ht="45.75" customHeight="1" x14ac:dyDescent="0.3">
      <c r="D2" s="155" t="s">
        <v>72</v>
      </c>
      <c r="E2" s="155"/>
    </row>
    <row r="3" spans="1:6" ht="56.25" customHeight="1" x14ac:dyDescent="0.3">
      <c r="A3" s="153" t="s">
        <v>83</v>
      </c>
      <c r="B3" s="153"/>
      <c r="C3" s="153"/>
      <c r="D3" s="153"/>
      <c r="E3" s="153"/>
    </row>
    <row r="4" spans="1:6" ht="29.25" customHeight="1" x14ac:dyDescent="0.3">
      <c r="A4" s="1"/>
      <c r="B4" s="1"/>
      <c r="C4" s="1"/>
      <c r="D4" s="151" t="s">
        <v>39</v>
      </c>
      <c r="E4" s="151"/>
    </row>
    <row r="5" spans="1:6" ht="77.25" customHeight="1" x14ac:dyDescent="0.3">
      <c r="A5" s="154" t="s">
        <v>1</v>
      </c>
      <c r="B5" s="154"/>
      <c r="C5" s="154" t="s">
        <v>2</v>
      </c>
      <c r="D5" s="156" t="s">
        <v>109</v>
      </c>
      <c r="E5" s="157"/>
    </row>
    <row r="6" spans="1:6" ht="34.5" customHeight="1" x14ac:dyDescent="0.3">
      <c r="A6" s="110" t="s">
        <v>3</v>
      </c>
      <c r="B6" s="2" t="s">
        <v>4</v>
      </c>
      <c r="C6" s="154"/>
      <c r="D6" s="109" t="s">
        <v>78</v>
      </c>
      <c r="E6" s="109" t="s">
        <v>5</v>
      </c>
    </row>
    <row r="7" spans="1:6" ht="42" customHeight="1" x14ac:dyDescent="0.3">
      <c r="A7" s="110"/>
      <c r="B7" s="2"/>
      <c r="C7" s="3" t="s">
        <v>6</v>
      </c>
      <c r="D7" s="38">
        <f t="shared" ref="D7:E7" si="0">SUM(D8)</f>
        <v>0</v>
      </c>
      <c r="E7" s="38">
        <f t="shared" si="0"/>
        <v>0</v>
      </c>
    </row>
    <row r="8" spans="1:6" ht="37.5" customHeight="1" x14ac:dyDescent="0.3">
      <c r="A8" s="4"/>
      <c r="B8" s="4"/>
      <c r="C8" s="5" t="s">
        <v>44</v>
      </c>
      <c r="D8" s="8">
        <f>SUM(D9+D29)</f>
        <v>0</v>
      </c>
      <c r="E8" s="8">
        <f>SUM(E9+E29)</f>
        <v>0</v>
      </c>
    </row>
    <row r="9" spans="1:6" s="96" customFormat="1" x14ac:dyDescent="0.3">
      <c r="A9" s="15">
        <v>1043</v>
      </c>
      <c r="B9" s="94"/>
      <c r="C9" s="16" t="s">
        <v>7</v>
      </c>
      <c r="D9" s="98">
        <f t="shared" ref="D9:E9" si="1">SUM(D16)</f>
        <v>-89062</v>
      </c>
      <c r="E9" s="98">
        <f t="shared" si="1"/>
        <v>-181000</v>
      </c>
      <c r="F9" s="99"/>
    </row>
    <row r="10" spans="1:6" s="96" customFormat="1" ht="49.5" x14ac:dyDescent="0.3">
      <c r="A10" s="94"/>
      <c r="B10" s="94"/>
      <c r="C10" s="15" t="s">
        <v>127</v>
      </c>
      <c r="D10" s="15"/>
      <c r="E10" s="15"/>
    </row>
    <row r="11" spans="1:6" s="96" customFormat="1" x14ac:dyDescent="0.3">
      <c r="A11" s="94"/>
      <c r="B11" s="94"/>
      <c r="C11" s="16" t="s">
        <v>8</v>
      </c>
      <c r="D11" s="97"/>
      <c r="E11" s="97"/>
    </row>
    <row r="12" spans="1:6" s="96" customFormat="1" ht="33" x14ac:dyDescent="0.3">
      <c r="A12" s="94"/>
      <c r="B12" s="94"/>
      <c r="C12" s="15" t="s">
        <v>128</v>
      </c>
      <c r="D12" s="15"/>
      <c r="E12" s="15"/>
    </row>
    <row r="13" spans="1:6" s="96" customFormat="1" x14ac:dyDescent="0.3">
      <c r="A13" s="94"/>
      <c r="B13" s="94"/>
      <c r="C13" s="16" t="s">
        <v>9</v>
      </c>
      <c r="D13" s="97"/>
      <c r="E13" s="97"/>
    </row>
    <row r="14" spans="1:6" s="96" customFormat="1" ht="39" customHeight="1" x14ac:dyDescent="0.3">
      <c r="A14" s="94"/>
      <c r="B14" s="94"/>
      <c r="C14" s="15" t="s">
        <v>129</v>
      </c>
      <c r="D14" s="15"/>
      <c r="E14" s="15"/>
    </row>
    <row r="15" spans="1:6" s="96" customFormat="1" ht="18.75" customHeight="1" x14ac:dyDescent="0.25">
      <c r="A15" s="148" t="s">
        <v>40</v>
      </c>
      <c r="B15" s="149"/>
      <c r="C15" s="150"/>
      <c r="D15" s="109"/>
      <c r="E15" s="109"/>
    </row>
    <row r="16" spans="1:6" s="96" customFormat="1" x14ac:dyDescent="0.3">
      <c r="A16" s="116"/>
      <c r="B16" s="15" t="s">
        <v>130</v>
      </c>
      <c r="C16" s="97" t="s">
        <v>10</v>
      </c>
      <c r="D16" s="98">
        <v>-89062</v>
      </c>
      <c r="E16" s="98">
        <v>-181000</v>
      </c>
    </row>
    <row r="17" spans="1:5" s="96" customFormat="1" x14ac:dyDescent="0.3">
      <c r="A17" s="116"/>
      <c r="B17" s="94"/>
      <c r="C17" s="15" t="s">
        <v>131</v>
      </c>
      <c r="D17" s="15"/>
      <c r="E17" s="15"/>
    </row>
    <row r="18" spans="1:5" s="96" customFormat="1" x14ac:dyDescent="0.3">
      <c r="A18" s="116"/>
      <c r="B18" s="94"/>
      <c r="C18" s="97" t="s">
        <v>11</v>
      </c>
      <c r="D18" s="97"/>
      <c r="E18" s="97"/>
    </row>
    <row r="19" spans="1:5" s="96" customFormat="1" ht="33" x14ac:dyDescent="0.3">
      <c r="A19" s="116"/>
      <c r="B19" s="94"/>
      <c r="C19" s="15" t="s">
        <v>132</v>
      </c>
      <c r="D19" s="15"/>
      <c r="E19" s="15"/>
    </row>
    <row r="20" spans="1:5" s="96" customFormat="1" x14ac:dyDescent="0.3">
      <c r="A20" s="116"/>
      <c r="B20" s="94"/>
      <c r="C20" s="97" t="s">
        <v>12</v>
      </c>
      <c r="D20" s="97"/>
      <c r="E20" s="97"/>
    </row>
    <row r="21" spans="1:5" x14ac:dyDescent="0.3">
      <c r="A21" s="114"/>
      <c r="B21" s="15"/>
      <c r="C21" s="15" t="s">
        <v>133</v>
      </c>
      <c r="D21" s="15"/>
      <c r="E21" s="117"/>
    </row>
    <row r="22" spans="1:5" s="17" customFormat="1" x14ac:dyDescent="0.2">
      <c r="A22" s="15" t="s">
        <v>45</v>
      </c>
      <c r="B22" s="15"/>
      <c r="C22" s="16" t="s">
        <v>7</v>
      </c>
      <c r="D22" s="18">
        <f t="shared" ref="D22" si="2">SUM(D29)</f>
        <v>89062</v>
      </c>
      <c r="E22" s="18">
        <v>181000</v>
      </c>
    </row>
    <row r="23" spans="1:5" s="17" customFormat="1" x14ac:dyDescent="0.2">
      <c r="A23" s="15"/>
      <c r="B23" s="15"/>
      <c r="C23" s="15" t="s">
        <v>46</v>
      </c>
      <c r="D23" s="15"/>
      <c r="E23" s="15"/>
    </row>
    <row r="24" spans="1:5" s="17" customFormat="1" x14ac:dyDescent="0.2">
      <c r="A24" s="15"/>
      <c r="B24" s="15"/>
      <c r="C24" s="16" t="s">
        <v>8</v>
      </c>
      <c r="D24" s="16"/>
      <c r="E24" s="15"/>
    </row>
    <row r="25" spans="1:5" s="17" customFormat="1" ht="33" x14ac:dyDescent="0.2">
      <c r="A25" s="15"/>
      <c r="B25" s="15"/>
      <c r="C25" s="15" t="s">
        <v>47</v>
      </c>
      <c r="D25" s="15"/>
      <c r="E25" s="15"/>
    </row>
    <row r="26" spans="1:5" s="17" customFormat="1" x14ac:dyDescent="0.2">
      <c r="A26" s="15"/>
      <c r="B26" s="15"/>
      <c r="C26" s="16" t="s">
        <v>9</v>
      </c>
      <c r="D26" s="16"/>
      <c r="E26" s="15"/>
    </row>
    <row r="27" spans="1:5" s="17" customFormat="1" ht="33" x14ac:dyDescent="0.2">
      <c r="A27" s="15"/>
      <c r="B27" s="15"/>
      <c r="C27" s="15" t="s">
        <v>48</v>
      </c>
      <c r="D27" s="15"/>
      <c r="E27" s="15"/>
    </row>
    <row r="28" spans="1:5" s="17" customFormat="1" ht="20.25" customHeight="1" x14ac:dyDescent="0.2">
      <c r="A28" s="148" t="s">
        <v>40</v>
      </c>
      <c r="B28" s="149"/>
      <c r="C28" s="150"/>
      <c r="D28" s="118"/>
      <c r="E28" s="118"/>
    </row>
    <row r="29" spans="1:5" s="40" customFormat="1" x14ac:dyDescent="0.25">
      <c r="A29" s="15"/>
      <c r="B29" s="15" t="s">
        <v>49</v>
      </c>
      <c r="C29" s="16" t="s">
        <v>10</v>
      </c>
      <c r="D29" s="18">
        <v>89062</v>
      </c>
      <c r="E29" s="18">
        <v>181000</v>
      </c>
    </row>
    <row r="30" spans="1:5" s="40" customFormat="1" ht="39.75" customHeight="1" x14ac:dyDescent="0.25">
      <c r="A30" s="15"/>
      <c r="B30" s="15"/>
      <c r="C30" s="15" t="s">
        <v>50</v>
      </c>
      <c r="D30" s="15"/>
      <c r="E30" s="15"/>
    </row>
    <row r="31" spans="1:5" s="40" customFormat="1" x14ac:dyDescent="0.25">
      <c r="A31" s="15"/>
      <c r="B31" s="15"/>
      <c r="C31" s="16" t="s">
        <v>11</v>
      </c>
      <c r="D31" s="16"/>
      <c r="E31" s="15"/>
    </row>
    <row r="32" spans="1:5" s="40" customFormat="1" ht="25.5" customHeight="1" x14ac:dyDescent="0.25">
      <c r="A32" s="15"/>
      <c r="B32" s="15"/>
      <c r="C32" s="15" t="s">
        <v>51</v>
      </c>
      <c r="D32" s="15"/>
      <c r="E32" s="15"/>
    </row>
    <row r="33" spans="1:5" s="40" customFormat="1" x14ac:dyDescent="0.25">
      <c r="A33" s="15"/>
      <c r="B33" s="15"/>
      <c r="C33" s="16" t="s">
        <v>12</v>
      </c>
      <c r="D33" s="16"/>
      <c r="E33" s="15"/>
    </row>
    <row r="34" spans="1:5" s="40" customFormat="1" ht="54.75" customHeight="1" x14ac:dyDescent="0.25">
      <c r="A34" s="15"/>
      <c r="B34" s="15"/>
      <c r="C34" s="15" t="s">
        <v>52</v>
      </c>
      <c r="D34" s="15"/>
      <c r="E34" s="15"/>
    </row>
  </sheetData>
  <mergeCells count="9">
    <mergeCell ref="A15:C15"/>
    <mergeCell ref="A28:C28"/>
    <mergeCell ref="D4:E4"/>
    <mergeCell ref="D1:E1"/>
    <mergeCell ref="A3:E3"/>
    <mergeCell ref="A5:B5"/>
    <mergeCell ref="C5:C6"/>
    <mergeCell ref="D2:E2"/>
    <mergeCell ref="D5:E5"/>
  </mergeCells>
  <pageMargins left="0.25" right="0.25" top="0.16" bottom="0.21" header="0.16" footer="0.16"/>
  <pageSetup paperSize="9" scale="7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view="pageBreakPreview" topLeftCell="A19" zoomScaleNormal="100" zoomScaleSheetLayoutView="100" zoomScalePageLayoutView="120" workbookViewId="0">
      <selection activeCell="F36" sqref="F36"/>
    </sheetView>
  </sheetViews>
  <sheetFormatPr defaultColWidth="9.140625" defaultRowHeight="17.25" x14ac:dyDescent="0.3"/>
  <cols>
    <col min="1" max="3" width="9.140625" style="27"/>
    <col min="4" max="4" width="11.42578125" style="28" customWidth="1"/>
    <col min="5" max="5" width="11.28515625" style="29" customWidth="1"/>
    <col min="6" max="6" width="47" style="27" customWidth="1"/>
    <col min="7" max="7" width="22" style="27" customWidth="1"/>
    <col min="8" max="8" width="22" style="32" customWidth="1"/>
    <col min="9" max="16384" width="9.140625" style="33"/>
  </cols>
  <sheetData>
    <row r="1" spans="1:8" ht="27" customHeight="1" x14ac:dyDescent="0.3">
      <c r="H1" s="30" t="s">
        <v>73</v>
      </c>
    </row>
    <row r="2" spans="1:8" ht="47.25" customHeight="1" x14ac:dyDescent="0.3">
      <c r="G2" s="158" t="s">
        <v>79</v>
      </c>
      <c r="H2" s="158"/>
    </row>
    <row r="3" spans="1:8" ht="37.5" customHeight="1" x14ac:dyDescent="0.3">
      <c r="B3" s="161" t="s">
        <v>160</v>
      </c>
      <c r="C3" s="161"/>
      <c r="D3" s="161"/>
      <c r="E3" s="161"/>
      <c r="F3" s="161"/>
      <c r="G3" s="161"/>
      <c r="H3" s="161"/>
    </row>
    <row r="4" spans="1:8" ht="34.5" customHeight="1" x14ac:dyDescent="0.3">
      <c r="H4" s="31" t="s">
        <v>0</v>
      </c>
    </row>
    <row r="5" spans="1:8" ht="69.75" customHeight="1" x14ac:dyDescent="0.3">
      <c r="A5" s="162" t="s">
        <v>14</v>
      </c>
      <c r="B5" s="162"/>
      <c r="C5" s="162"/>
      <c r="D5" s="162" t="s">
        <v>15</v>
      </c>
      <c r="E5" s="162"/>
      <c r="F5" s="163" t="s">
        <v>16</v>
      </c>
      <c r="G5" s="156" t="s">
        <v>109</v>
      </c>
      <c r="H5" s="157"/>
    </row>
    <row r="6" spans="1:8" ht="16.5" customHeight="1" x14ac:dyDescent="0.3">
      <c r="A6" s="162"/>
      <c r="B6" s="162"/>
      <c r="C6" s="162"/>
      <c r="D6" s="162"/>
      <c r="E6" s="162"/>
      <c r="F6" s="163"/>
      <c r="G6" s="159" t="s">
        <v>78</v>
      </c>
      <c r="H6" s="164" t="s">
        <v>5</v>
      </c>
    </row>
    <row r="7" spans="1:8" ht="39.75" customHeight="1" x14ac:dyDescent="0.3">
      <c r="A7" s="119" t="s">
        <v>17</v>
      </c>
      <c r="B7" s="119" t="s">
        <v>18</v>
      </c>
      <c r="C7" s="119" t="s">
        <v>19</v>
      </c>
      <c r="D7" s="120" t="s">
        <v>20</v>
      </c>
      <c r="E7" s="119" t="s">
        <v>21</v>
      </c>
      <c r="F7" s="163"/>
      <c r="G7" s="160"/>
      <c r="H7" s="160"/>
    </row>
    <row r="8" spans="1:8" ht="21.75" customHeight="1" x14ac:dyDescent="0.3">
      <c r="A8" s="121"/>
      <c r="B8" s="121"/>
      <c r="C8" s="121"/>
      <c r="D8" s="121"/>
      <c r="E8" s="122"/>
      <c r="F8" s="123" t="s">
        <v>22</v>
      </c>
      <c r="G8" s="38">
        <f t="shared" ref="G8:H8" si="0">SUM(G9)</f>
        <v>0</v>
      </c>
      <c r="H8" s="38">
        <f t="shared" si="0"/>
        <v>0</v>
      </c>
    </row>
    <row r="9" spans="1:8" ht="53.25" customHeight="1" x14ac:dyDescent="0.3">
      <c r="A9" s="124"/>
      <c r="B9" s="124"/>
      <c r="C9" s="124"/>
      <c r="D9" s="124"/>
      <c r="E9" s="125"/>
      <c r="F9" s="126" t="s">
        <v>44</v>
      </c>
      <c r="G9" s="127">
        <f>SUM(G10+G26)</f>
        <v>0</v>
      </c>
      <c r="H9" s="127">
        <f>SUM(H10+H26)</f>
        <v>0</v>
      </c>
    </row>
    <row r="10" spans="1:8" s="35" customFormat="1" ht="39" customHeight="1" x14ac:dyDescent="0.2">
      <c r="A10" s="128" t="s">
        <v>23</v>
      </c>
      <c r="B10" s="124"/>
      <c r="C10" s="124"/>
      <c r="D10" s="124"/>
      <c r="E10" s="125"/>
      <c r="F10" s="128" t="s">
        <v>134</v>
      </c>
      <c r="G10" s="127">
        <f>SUM(G12)</f>
        <v>-89062</v>
      </c>
      <c r="H10" s="127">
        <f t="shared" ref="H10:H12" si="1">SUM(H12)</f>
        <v>-181000</v>
      </c>
    </row>
    <row r="11" spans="1:8" s="35" customFormat="1" ht="22.5" customHeight="1" x14ac:dyDescent="0.2">
      <c r="A11" s="124"/>
      <c r="B11" s="124"/>
      <c r="C11" s="124"/>
      <c r="D11" s="124"/>
      <c r="E11" s="125"/>
      <c r="F11" s="124" t="s">
        <v>13</v>
      </c>
      <c r="G11" s="127"/>
      <c r="H11" s="127"/>
    </row>
    <row r="12" spans="1:8" s="35" customFormat="1" ht="21.75" customHeight="1" x14ac:dyDescent="0.2">
      <c r="A12" s="124"/>
      <c r="B12" s="128" t="s">
        <v>135</v>
      </c>
      <c r="C12" s="124"/>
      <c r="D12" s="124"/>
      <c r="E12" s="125"/>
      <c r="F12" s="128" t="s">
        <v>136</v>
      </c>
      <c r="G12" s="127">
        <f t="shared" ref="G12" si="2">SUM(G14)</f>
        <v>-89062</v>
      </c>
      <c r="H12" s="127">
        <f t="shared" si="1"/>
        <v>-181000</v>
      </c>
    </row>
    <row r="13" spans="1:8" s="35" customFormat="1" ht="21.75" customHeight="1" x14ac:dyDescent="0.2">
      <c r="A13" s="124"/>
      <c r="B13" s="124"/>
      <c r="C13" s="124"/>
      <c r="D13" s="124"/>
      <c r="E13" s="125"/>
      <c r="F13" s="124" t="s">
        <v>13</v>
      </c>
      <c r="G13" s="127"/>
      <c r="H13" s="127"/>
    </row>
    <row r="14" spans="1:8" s="35" customFormat="1" ht="35.25" customHeight="1" x14ac:dyDescent="0.2">
      <c r="A14" s="124"/>
      <c r="B14" s="124"/>
      <c r="C14" s="128" t="s">
        <v>137</v>
      </c>
      <c r="D14" s="124"/>
      <c r="E14" s="125"/>
      <c r="F14" s="128" t="s">
        <v>138</v>
      </c>
      <c r="G14" s="127">
        <f>SUM(G15)</f>
        <v>-89062</v>
      </c>
      <c r="H14" s="127">
        <f>SUM(H15)</f>
        <v>-181000</v>
      </c>
    </row>
    <row r="15" spans="1:8" s="35" customFormat="1" ht="67.5" customHeight="1" x14ac:dyDescent="0.2">
      <c r="A15" s="124"/>
      <c r="B15" s="124"/>
      <c r="C15" s="124"/>
      <c r="D15" s="128" t="s">
        <v>139</v>
      </c>
      <c r="E15" s="129"/>
      <c r="F15" s="95" t="s">
        <v>127</v>
      </c>
      <c r="G15" s="127">
        <f>SUM(G17)</f>
        <v>-89062</v>
      </c>
      <c r="H15" s="127">
        <f>SUM(H17)</f>
        <v>-181000</v>
      </c>
    </row>
    <row r="16" spans="1:8" s="35" customFormat="1" ht="21.75" customHeight="1" x14ac:dyDescent="0.2">
      <c r="A16" s="124"/>
      <c r="B16" s="124"/>
      <c r="C16" s="124"/>
      <c r="D16" s="124"/>
      <c r="E16" s="125"/>
      <c r="F16" s="124" t="s">
        <v>13</v>
      </c>
      <c r="G16" s="130"/>
      <c r="H16" s="135"/>
    </row>
    <row r="17" spans="1:8" s="35" customFormat="1" ht="16.5" x14ac:dyDescent="0.3">
      <c r="A17" s="131"/>
      <c r="B17" s="131"/>
      <c r="C17" s="131"/>
      <c r="D17" s="132"/>
      <c r="E17" s="15">
        <v>11020</v>
      </c>
      <c r="F17" s="133" t="s">
        <v>143</v>
      </c>
      <c r="G17" s="135">
        <v>-89062</v>
      </c>
      <c r="H17" s="135">
        <f>SUM(H19)</f>
        <v>-181000</v>
      </c>
    </row>
    <row r="18" spans="1:8" s="35" customFormat="1" ht="16.5" x14ac:dyDescent="0.3">
      <c r="A18" s="131"/>
      <c r="B18" s="131"/>
      <c r="C18" s="131"/>
      <c r="D18" s="132"/>
      <c r="E18" s="15"/>
      <c r="F18" s="15" t="s">
        <v>24</v>
      </c>
      <c r="G18" s="117"/>
      <c r="H18" s="117"/>
    </row>
    <row r="19" spans="1:8" s="35" customFormat="1" ht="33" x14ac:dyDescent="0.3">
      <c r="A19" s="131"/>
      <c r="B19" s="131"/>
      <c r="C19" s="131"/>
      <c r="D19" s="132"/>
      <c r="E19" s="15"/>
      <c r="F19" s="16" t="s">
        <v>25</v>
      </c>
      <c r="G19" s="135">
        <v>-89062</v>
      </c>
      <c r="H19" s="135">
        <f>SUM(H21)</f>
        <v>-181000</v>
      </c>
    </row>
    <row r="20" spans="1:8" s="35" customFormat="1" ht="49.5" x14ac:dyDescent="0.3">
      <c r="A20" s="131"/>
      <c r="B20" s="131"/>
      <c r="C20" s="131"/>
      <c r="D20" s="132"/>
      <c r="E20" s="15"/>
      <c r="F20" s="15" t="s">
        <v>26</v>
      </c>
      <c r="G20" s="134"/>
      <c r="H20" s="134"/>
    </row>
    <row r="21" spans="1:8" s="35" customFormat="1" ht="16.5" x14ac:dyDescent="0.3">
      <c r="A21" s="131"/>
      <c r="B21" s="131"/>
      <c r="C21" s="131"/>
      <c r="D21" s="132"/>
      <c r="E21" s="15"/>
      <c r="F21" s="15" t="s">
        <v>22</v>
      </c>
      <c r="G21" s="135">
        <v>-89062</v>
      </c>
      <c r="H21" s="135">
        <v>-181000</v>
      </c>
    </row>
    <row r="22" spans="1:8" s="35" customFormat="1" ht="16.5" x14ac:dyDescent="0.3">
      <c r="A22" s="131"/>
      <c r="B22" s="131"/>
      <c r="C22" s="131"/>
      <c r="D22" s="132"/>
      <c r="E22" s="15"/>
      <c r="F22" s="15" t="s">
        <v>111</v>
      </c>
      <c r="G22" s="135">
        <v>-89062</v>
      </c>
      <c r="H22" s="135">
        <v>-181000</v>
      </c>
    </row>
    <row r="23" spans="1:8" s="35" customFormat="1" ht="33" x14ac:dyDescent="0.3">
      <c r="A23" s="131"/>
      <c r="B23" s="131"/>
      <c r="C23" s="131"/>
      <c r="D23" s="132"/>
      <c r="E23" s="15"/>
      <c r="F23" s="15" t="s">
        <v>140</v>
      </c>
      <c r="G23" s="135">
        <v>-89062</v>
      </c>
      <c r="H23" s="135">
        <v>-181000</v>
      </c>
    </row>
    <row r="24" spans="1:8" s="35" customFormat="1" ht="33" x14ac:dyDescent="0.3">
      <c r="A24" s="131"/>
      <c r="B24" s="131"/>
      <c r="C24" s="131"/>
      <c r="D24" s="132"/>
      <c r="E24" s="15"/>
      <c r="F24" s="15" t="s">
        <v>141</v>
      </c>
      <c r="G24" s="135">
        <v>-89062</v>
      </c>
      <c r="H24" s="135">
        <v>-181000</v>
      </c>
    </row>
    <row r="25" spans="1:8" s="35" customFormat="1" ht="26.25" customHeight="1" x14ac:dyDescent="0.3">
      <c r="A25" s="131"/>
      <c r="B25" s="131"/>
      <c r="C25" s="131"/>
      <c r="D25" s="132"/>
      <c r="E25" s="15"/>
      <c r="F25" s="15" t="s">
        <v>142</v>
      </c>
      <c r="G25" s="135">
        <v>-89062</v>
      </c>
      <c r="H25" s="135">
        <v>-181000</v>
      </c>
    </row>
    <row r="26" spans="1:8" s="34" customFormat="1" ht="25.5" customHeight="1" x14ac:dyDescent="0.2">
      <c r="A26" s="128" t="s">
        <v>41</v>
      </c>
      <c r="B26" s="124"/>
      <c r="C26" s="124"/>
      <c r="D26" s="124"/>
      <c r="E26" s="125"/>
      <c r="F26" s="136" t="s">
        <v>42</v>
      </c>
      <c r="G26" s="137">
        <f t="shared" ref="G26" si="3">SUM(G28)</f>
        <v>89062</v>
      </c>
      <c r="H26" s="137">
        <f>SUM(H28)</f>
        <v>181000</v>
      </c>
    </row>
    <row r="27" spans="1:8" s="34" customFormat="1" x14ac:dyDescent="0.2">
      <c r="A27" s="124"/>
      <c r="B27" s="124"/>
      <c r="C27" s="124"/>
      <c r="D27" s="124"/>
      <c r="E27" s="125"/>
      <c r="F27" s="138" t="s">
        <v>13</v>
      </c>
      <c r="G27" s="138"/>
      <c r="H27" s="139"/>
    </row>
    <row r="28" spans="1:8" s="35" customFormat="1" ht="21.75" customHeight="1" x14ac:dyDescent="0.2">
      <c r="A28" s="124"/>
      <c r="B28" s="95" t="s">
        <v>53</v>
      </c>
      <c r="C28" s="15"/>
      <c r="D28" s="15"/>
      <c r="E28" s="15"/>
      <c r="F28" s="95" t="s">
        <v>54</v>
      </c>
      <c r="G28" s="140">
        <f t="shared" ref="G28" si="4">SUM(G30)</f>
        <v>89062</v>
      </c>
      <c r="H28" s="140">
        <f>SUM(H30)</f>
        <v>181000</v>
      </c>
    </row>
    <row r="29" spans="1:8" s="35" customFormat="1" ht="21.75" customHeight="1" x14ac:dyDescent="0.2">
      <c r="A29" s="124"/>
      <c r="B29" s="15"/>
      <c r="C29" s="15"/>
      <c r="D29" s="15"/>
      <c r="E29" s="15"/>
      <c r="F29" s="15" t="s">
        <v>13</v>
      </c>
      <c r="G29" s="15"/>
      <c r="H29" s="140"/>
    </row>
    <row r="30" spans="1:8" s="35" customFormat="1" ht="27.75" customHeight="1" x14ac:dyDescent="0.3">
      <c r="A30" s="124"/>
      <c r="B30" s="15"/>
      <c r="C30" s="95" t="s">
        <v>23</v>
      </c>
      <c r="D30" s="132"/>
      <c r="E30" s="15"/>
      <c r="F30" s="95" t="s">
        <v>54</v>
      </c>
      <c r="G30" s="76">
        <f t="shared" ref="G30:H32" si="5">SUM(G34)</f>
        <v>89062</v>
      </c>
      <c r="H30" s="76">
        <f t="shared" si="5"/>
        <v>181000</v>
      </c>
    </row>
    <row r="31" spans="1:8" s="35" customFormat="1" ht="21.75" customHeight="1" x14ac:dyDescent="0.2">
      <c r="A31" s="124"/>
      <c r="B31" s="124"/>
      <c r="C31" s="124"/>
      <c r="E31" s="15"/>
      <c r="F31" s="15" t="s">
        <v>13</v>
      </c>
      <c r="G31" s="15"/>
      <c r="H31" s="130"/>
    </row>
    <row r="32" spans="1:8" s="35" customFormat="1" ht="21.75" customHeight="1" x14ac:dyDescent="0.2">
      <c r="A32" s="124"/>
      <c r="B32" s="124"/>
      <c r="C32" s="124"/>
      <c r="D32" s="15" t="s">
        <v>45</v>
      </c>
      <c r="E32" s="15"/>
      <c r="F32" s="15" t="s">
        <v>46</v>
      </c>
      <c r="G32" s="76">
        <v>89062</v>
      </c>
      <c r="H32" s="209">
        <v>181000</v>
      </c>
    </row>
    <row r="33" spans="1:8" s="35" customFormat="1" ht="21.75" customHeight="1" x14ac:dyDescent="0.2">
      <c r="A33" s="124"/>
      <c r="B33" s="124"/>
      <c r="C33" s="124"/>
      <c r="D33" s="15"/>
      <c r="E33" s="15"/>
      <c r="F33" s="124" t="s">
        <v>13</v>
      </c>
      <c r="G33" s="76"/>
      <c r="H33" s="130"/>
    </row>
    <row r="34" spans="1:8" s="37" customFormat="1" ht="33" x14ac:dyDescent="0.2">
      <c r="A34" s="141"/>
      <c r="B34" s="141"/>
      <c r="C34" s="15"/>
      <c r="E34" s="208">
        <v>32001</v>
      </c>
      <c r="F34" s="208" t="s">
        <v>50</v>
      </c>
      <c r="G34" s="142">
        <f t="shared" ref="G34:H34" si="6">SUM(G36)</f>
        <v>89062</v>
      </c>
      <c r="H34" s="142">
        <f t="shared" si="6"/>
        <v>181000</v>
      </c>
    </row>
    <row r="35" spans="1:8" s="37" customFormat="1" ht="16.5" x14ac:dyDescent="0.2">
      <c r="A35" s="141"/>
      <c r="B35" s="141"/>
      <c r="C35" s="15"/>
      <c r="D35" s="15"/>
      <c r="E35" s="15"/>
      <c r="F35" s="15" t="s">
        <v>24</v>
      </c>
      <c r="G35" s="15"/>
      <c r="H35" s="15"/>
    </row>
    <row r="36" spans="1:8" s="37" customFormat="1" ht="33" x14ac:dyDescent="0.2">
      <c r="A36" s="141"/>
      <c r="B36" s="141"/>
      <c r="C36" s="16"/>
      <c r="D36" s="143"/>
      <c r="E36" s="143"/>
      <c r="F36" s="16" t="s">
        <v>25</v>
      </c>
      <c r="G36" s="142">
        <f t="shared" ref="G36:H36" si="7">SUM(G38)</f>
        <v>89062</v>
      </c>
      <c r="H36" s="142">
        <f t="shared" si="7"/>
        <v>181000</v>
      </c>
    </row>
    <row r="37" spans="1:8" s="37" customFormat="1" ht="49.5" x14ac:dyDescent="0.2">
      <c r="A37" s="141"/>
      <c r="B37" s="141"/>
      <c r="C37" s="15"/>
      <c r="D37" s="15"/>
      <c r="E37" s="15"/>
      <c r="F37" s="15" t="s">
        <v>26</v>
      </c>
      <c r="G37" s="15"/>
      <c r="H37" s="15"/>
    </row>
    <row r="38" spans="1:8" s="37" customFormat="1" ht="16.5" x14ac:dyDescent="0.2">
      <c r="A38" s="141"/>
      <c r="B38" s="141"/>
      <c r="C38" s="15"/>
      <c r="D38" s="18"/>
      <c r="E38" s="18"/>
      <c r="F38" s="15" t="s">
        <v>22</v>
      </c>
      <c r="G38" s="142">
        <f t="shared" ref="G38" si="8">SUM(G42:G43)</f>
        <v>89062</v>
      </c>
      <c r="H38" s="142">
        <f>SUM(H39)</f>
        <v>181000</v>
      </c>
    </row>
    <row r="39" spans="1:8" s="37" customFormat="1" ht="33" x14ac:dyDescent="0.2">
      <c r="A39" s="141"/>
      <c r="B39" s="141"/>
      <c r="C39" s="15"/>
      <c r="D39" s="18"/>
      <c r="E39" s="18"/>
      <c r="F39" s="15" t="s">
        <v>55</v>
      </c>
      <c r="G39" s="142"/>
      <c r="H39" s="142">
        <f>SUM(H40)</f>
        <v>181000</v>
      </c>
    </row>
    <row r="40" spans="1:8" s="37" customFormat="1" ht="16.5" x14ac:dyDescent="0.2">
      <c r="A40" s="141"/>
      <c r="B40" s="141"/>
      <c r="C40" s="15"/>
      <c r="D40" s="18"/>
      <c r="E40" s="18"/>
      <c r="F40" s="15" t="s">
        <v>56</v>
      </c>
      <c r="G40" s="142"/>
      <c r="H40" s="142">
        <f>SUM(H41)</f>
        <v>181000</v>
      </c>
    </row>
    <row r="41" spans="1:8" s="37" customFormat="1" ht="16.5" x14ac:dyDescent="0.2">
      <c r="A41" s="141"/>
      <c r="B41" s="141"/>
      <c r="C41" s="15"/>
      <c r="D41" s="18"/>
      <c r="E41" s="18"/>
      <c r="F41" s="15" t="s">
        <v>57</v>
      </c>
      <c r="G41" s="142">
        <f>SUM(G42:G43)</f>
        <v>89062</v>
      </c>
      <c r="H41" s="142">
        <f>SUM(H42:H43)</f>
        <v>181000</v>
      </c>
    </row>
    <row r="42" spans="1:8" s="37" customFormat="1" ht="16.5" x14ac:dyDescent="0.2">
      <c r="A42" s="141"/>
      <c r="B42" s="141"/>
      <c r="C42" s="15"/>
      <c r="D42" s="18"/>
      <c r="E42" s="18"/>
      <c r="F42" s="15" t="s">
        <v>110</v>
      </c>
      <c r="G42" s="142">
        <v>107200</v>
      </c>
      <c r="H42" s="142">
        <f>SUM(G42)</f>
        <v>107200</v>
      </c>
    </row>
    <row r="43" spans="1:8" x14ac:dyDescent="0.3">
      <c r="A43" s="131"/>
      <c r="B43" s="131"/>
      <c r="C43" s="131"/>
      <c r="D43" s="132"/>
      <c r="E43" s="144"/>
      <c r="F43" s="15" t="s">
        <v>58</v>
      </c>
      <c r="G43" s="142">
        <f>-107200+89062</f>
        <v>-18138</v>
      </c>
      <c r="H43" s="142">
        <f>SUM(-107200+181000)</f>
        <v>73800</v>
      </c>
    </row>
  </sheetData>
  <mergeCells count="8">
    <mergeCell ref="G2:H2"/>
    <mergeCell ref="G6:G7"/>
    <mergeCell ref="B3:H3"/>
    <mergeCell ref="A5:C6"/>
    <mergeCell ref="D5:E6"/>
    <mergeCell ref="F5:F7"/>
    <mergeCell ref="H6:H7"/>
    <mergeCell ref="G5:H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view="pageBreakPreview" zoomScale="115" zoomScaleNormal="100" zoomScaleSheetLayoutView="115" workbookViewId="0">
      <selection activeCell="C14" sqref="C14"/>
    </sheetView>
  </sheetViews>
  <sheetFormatPr defaultRowHeight="17.25" x14ac:dyDescent="0.3"/>
  <cols>
    <col min="1" max="1" width="12.7109375" style="24" customWidth="1"/>
    <col min="2" max="2" width="14" style="24" customWidth="1"/>
    <col min="3" max="3" width="59.28515625" style="24" customWidth="1"/>
    <col min="4" max="5" width="17.140625" style="24" customWidth="1"/>
    <col min="6" max="6" width="15.42578125" style="24" customWidth="1"/>
    <col min="7" max="16384" width="9.140625" style="24"/>
  </cols>
  <sheetData>
    <row r="1" spans="1:5" x14ac:dyDescent="0.3">
      <c r="A1" s="50"/>
      <c r="B1" s="165"/>
      <c r="C1" s="165"/>
      <c r="D1" s="170" t="s">
        <v>112</v>
      </c>
      <c r="E1" s="170"/>
    </row>
    <row r="2" spans="1:5" x14ac:dyDescent="0.3">
      <c r="A2" s="43"/>
      <c r="B2" s="43"/>
      <c r="C2" s="169" t="s">
        <v>74</v>
      </c>
      <c r="D2" s="169"/>
      <c r="E2" s="169"/>
    </row>
    <row r="3" spans="1:5" x14ac:dyDescent="0.3">
      <c r="A3" s="43"/>
      <c r="B3" s="43"/>
      <c r="C3" s="169" t="s">
        <v>43</v>
      </c>
      <c r="D3" s="169"/>
      <c r="E3" s="169"/>
    </row>
    <row r="4" spans="1:5" x14ac:dyDescent="0.3">
      <c r="E4" s="41"/>
    </row>
    <row r="5" spans="1:5" ht="56.25" customHeight="1" x14ac:dyDescent="0.3">
      <c r="A5" s="166" t="s">
        <v>75</v>
      </c>
      <c r="B5" s="166"/>
      <c r="C5" s="166"/>
      <c r="D5" s="166"/>
      <c r="E5" s="166"/>
    </row>
    <row r="6" spans="1:5" x14ac:dyDescent="0.3">
      <c r="B6" s="42"/>
      <c r="C6" s="42"/>
      <c r="D6" s="57"/>
      <c r="E6" s="60" t="s">
        <v>80</v>
      </c>
    </row>
    <row r="7" spans="1:5" ht="17.25" customHeight="1" x14ac:dyDescent="0.3">
      <c r="A7" s="167" t="s">
        <v>59</v>
      </c>
      <c r="B7" s="167"/>
      <c r="C7" s="168" t="s">
        <v>62</v>
      </c>
      <c r="D7" s="171" t="s">
        <v>81</v>
      </c>
      <c r="E7" s="172"/>
    </row>
    <row r="8" spans="1:5" s="43" customFormat="1" ht="48" customHeight="1" x14ac:dyDescent="0.25">
      <c r="A8" s="167"/>
      <c r="B8" s="167"/>
      <c r="C8" s="168"/>
      <c r="D8" s="173"/>
      <c r="E8" s="174"/>
    </row>
    <row r="9" spans="1:5" s="43" customFormat="1" x14ac:dyDescent="0.25">
      <c r="A9" s="44" t="s">
        <v>3</v>
      </c>
      <c r="B9" s="44" t="s">
        <v>4</v>
      </c>
      <c r="C9" s="168"/>
      <c r="D9" s="56" t="s">
        <v>78</v>
      </c>
      <c r="E9" s="56" t="s">
        <v>5</v>
      </c>
    </row>
    <row r="10" spans="1:5" x14ac:dyDescent="0.3">
      <c r="A10" s="47"/>
      <c r="B10" s="47"/>
      <c r="C10" s="47" t="s">
        <v>60</v>
      </c>
      <c r="D10" s="51">
        <f t="shared" ref="D10" si="0">+D12</f>
        <v>89062</v>
      </c>
      <c r="E10" s="51">
        <v>181000</v>
      </c>
    </row>
    <row r="11" spans="1:5" s="43" customFormat="1" x14ac:dyDescent="0.25">
      <c r="A11" s="44"/>
      <c r="B11" s="44"/>
      <c r="C11" s="45" t="s">
        <v>61</v>
      </c>
      <c r="D11" s="45"/>
      <c r="E11" s="46"/>
    </row>
    <row r="12" spans="1:5" ht="34.5" x14ac:dyDescent="0.3">
      <c r="A12" s="47"/>
      <c r="B12" s="47"/>
      <c r="C12" s="48" t="s">
        <v>44</v>
      </c>
      <c r="D12" s="52">
        <f t="shared" ref="D12" si="1">+D13</f>
        <v>89062</v>
      </c>
      <c r="E12" s="52">
        <v>181000</v>
      </c>
    </row>
    <row r="13" spans="1:5" ht="34.5" x14ac:dyDescent="0.3">
      <c r="A13" s="47">
        <v>1164</v>
      </c>
      <c r="B13" s="47">
        <v>32001</v>
      </c>
      <c r="C13" s="49" t="s">
        <v>50</v>
      </c>
      <c r="D13" s="52">
        <f t="shared" ref="D13" si="2">+D15</f>
        <v>89062</v>
      </c>
      <c r="E13" s="52">
        <f>SUM(E15)</f>
        <v>181000</v>
      </c>
    </row>
    <row r="14" spans="1:5" x14ac:dyDescent="0.3">
      <c r="A14" s="53"/>
      <c r="B14" s="53"/>
      <c r="C14" s="54" t="s">
        <v>63</v>
      </c>
      <c r="D14" s="54"/>
      <c r="E14" s="52"/>
    </row>
    <row r="15" spans="1:5" ht="34.5" x14ac:dyDescent="0.3">
      <c r="A15" s="53"/>
      <c r="B15" s="53"/>
      <c r="C15" s="26" t="s">
        <v>25</v>
      </c>
      <c r="D15" s="61">
        <v>89062</v>
      </c>
      <c r="E15" s="61">
        <v>181000</v>
      </c>
    </row>
  </sheetData>
  <mergeCells count="8">
    <mergeCell ref="B1:C1"/>
    <mergeCell ref="A5:E5"/>
    <mergeCell ref="A7:B8"/>
    <mergeCell ref="C7:C9"/>
    <mergeCell ref="C2:E2"/>
    <mergeCell ref="C3:E3"/>
    <mergeCell ref="D1:E1"/>
    <mergeCell ref="D7:E8"/>
  </mergeCells>
  <pageMargins left="0.7" right="0.7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view="pageBreakPreview" zoomScale="115" zoomScaleNormal="100" zoomScaleSheetLayoutView="115" workbookViewId="0">
      <selection activeCell="A6" sqref="A6:H6"/>
    </sheetView>
  </sheetViews>
  <sheetFormatPr defaultColWidth="9.140625" defaultRowHeight="17.25" x14ac:dyDescent="0.3"/>
  <cols>
    <col min="1" max="1" width="12.7109375" style="24" customWidth="1"/>
    <col min="2" max="2" width="14" style="24" customWidth="1"/>
    <col min="3" max="3" width="59.28515625" style="24" customWidth="1"/>
    <col min="4" max="4" width="21" style="24" customWidth="1"/>
    <col min="5" max="5" width="18.7109375" style="24" customWidth="1"/>
    <col min="6" max="6" width="21" style="24" customWidth="1"/>
    <col min="7" max="7" width="19.85546875" style="24" customWidth="1"/>
    <col min="8" max="8" width="19.28515625" style="24" customWidth="1"/>
    <col min="9" max="9" width="11.42578125" style="24" bestFit="1" customWidth="1"/>
    <col min="10" max="16384" width="9.140625" style="24"/>
  </cols>
  <sheetData>
    <row r="1" spans="1:44" x14ac:dyDescent="0.3">
      <c r="D1" s="66"/>
      <c r="E1" s="66"/>
      <c r="F1" s="178" t="s">
        <v>84</v>
      </c>
      <c r="G1" s="178"/>
      <c r="H1" s="178"/>
      <c r="I1" s="41"/>
    </row>
    <row r="2" spans="1:44" s="67" customFormat="1" ht="16.5" x14ac:dyDescent="0.3">
      <c r="D2" s="179" t="s">
        <v>74</v>
      </c>
      <c r="E2" s="179"/>
      <c r="F2" s="179"/>
      <c r="G2" s="179"/>
      <c r="H2" s="179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</row>
    <row r="3" spans="1:44" s="67" customFormat="1" ht="16.5" x14ac:dyDescent="0.3">
      <c r="D3" s="179" t="s">
        <v>85</v>
      </c>
      <c r="E3" s="179"/>
      <c r="F3" s="179"/>
      <c r="G3" s="179"/>
      <c r="H3" s="179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</row>
    <row r="4" spans="1:44" x14ac:dyDescent="0.3">
      <c r="D4" s="180"/>
      <c r="E4" s="180"/>
      <c r="F4" s="180"/>
      <c r="G4" s="41"/>
      <c r="H4" s="41"/>
      <c r="I4" s="41"/>
    </row>
    <row r="5" spans="1:44" x14ac:dyDescent="0.3">
      <c r="D5" s="180"/>
      <c r="E5" s="180"/>
      <c r="F5" s="180"/>
      <c r="G5" s="41"/>
      <c r="H5" s="41"/>
      <c r="I5" s="41"/>
    </row>
    <row r="6" spans="1:44" ht="46.5" customHeight="1" x14ac:dyDescent="0.3">
      <c r="A6" s="177" t="s">
        <v>113</v>
      </c>
      <c r="B6" s="177"/>
      <c r="C6" s="177"/>
      <c r="D6" s="177"/>
      <c r="E6" s="177"/>
      <c r="F6" s="177"/>
      <c r="G6" s="177"/>
      <c r="H6" s="177"/>
      <c r="I6" s="64"/>
    </row>
    <row r="7" spans="1:44" x14ac:dyDescent="0.3">
      <c r="B7" s="64"/>
      <c r="C7" s="64"/>
      <c r="D7" s="64"/>
      <c r="E7" s="64"/>
      <c r="F7" s="64"/>
      <c r="G7" s="175" t="s">
        <v>86</v>
      </c>
      <c r="H7" s="175"/>
      <c r="I7" s="64"/>
    </row>
    <row r="8" spans="1:44" ht="66" customHeight="1" x14ac:dyDescent="0.3">
      <c r="A8" s="167" t="s">
        <v>59</v>
      </c>
      <c r="B8" s="167"/>
      <c r="C8" s="168" t="s">
        <v>87</v>
      </c>
      <c r="D8" s="168" t="s">
        <v>88</v>
      </c>
      <c r="E8" s="176" t="s">
        <v>89</v>
      </c>
      <c r="F8" s="176"/>
      <c r="G8" s="176"/>
      <c r="H8" s="176"/>
      <c r="I8" s="64"/>
    </row>
    <row r="9" spans="1:44" s="43" customFormat="1" x14ac:dyDescent="0.25">
      <c r="A9" s="167"/>
      <c r="B9" s="167"/>
      <c r="C9" s="168"/>
      <c r="D9" s="168"/>
      <c r="E9" s="168" t="s">
        <v>90</v>
      </c>
      <c r="F9" s="168"/>
      <c r="G9" s="168"/>
      <c r="H9" s="168"/>
    </row>
    <row r="10" spans="1:44" s="43" customFormat="1" ht="103.5" x14ac:dyDescent="0.25">
      <c r="A10" s="44" t="s">
        <v>3</v>
      </c>
      <c r="B10" s="44" t="s">
        <v>4</v>
      </c>
      <c r="C10" s="168"/>
      <c r="D10" s="168"/>
      <c r="E10" s="65" t="s">
        <v>91</v>
      </c>
      <c r="F10" s="65" t="s">
        <v>92</v>
      </c>
      <c r="G10" s="65" t="s">
        <v>93</v>
      </c>
      <c r="H10" s="65" t="s">
        <v>94</v>
      </c>
    </row>
    <row r="11" spans="1:44" s="73" customFormat="1" x14ac:dyDescent="0.25">
      <c r="A11" s="69"/>
      <c r="B11" s="69"/>
      <c r="C11" s="70" t="s">
        <v>60</v>
      </c>
      <c r="D11" s="71">
        <f>+D14</f>
        <v>181000</v>
      </c>
      <c r="E11" s="71">
        <f t="shared" ref="E11:H11" si="0">+E14</f>
        <v>0</v>
      </c>
      <c r="F11" s="71">
        <f t="shared" si="0"/>
        <v>0</v>
      </c>
      <c r="G11" s="71">
        <f t="shared" si="0"/>
        <v>0</v>
      </c>
      <c r="H11" s="51">
        <f t="shared" si="0"/>
        <v>181000</v>
      </c>
      <c r="I11" s="72"/>
    </row>
    <row r="12" spans="1:44" s="43" customFormat="1" x14ac:dyDescent="0.25">
      <c r="A12" s="44"/>
      <c r="B12" s="44"/>
      <c r="C12" s="45" t="s">
        <v>61</v>
      </c>
      <c r="D12" s="74"/>
      <c r="E12" s="74"/>
      <c r="F12" s="46"/>
      <c r="G12" s="46"/>
      <c r="H12" s="46"/>
    </row>
    <row r="13" spans="1:44" s="43" customFormat="1" x14ac:dyDescent="0.25">
      <c r="A13" s="44"/>
      <c r="B13" s="44"/>
      <c r="C13" s="45"/>
      <c r="D13" s="74"/>
      <c r="E13" s="74"/>
      <c r="F13" s="46"/>
      <c r="G13" s="46"/>
      <c r="H13" s="46"/>
    </row>
    <row r="14" spans="1:44" ht="34.5" x14ac:dyDescent="0.3">
      <c r="A14" s="47"/>
      <c r="B14" s="47"/>
      <c r="C14" s="48" t="s">
        <v>44</v>
      </c>
      <c r="D14" s="75">
        <f>SUM(E14:H14)</f>
        <v>181000</v>
      </c>
      <c r="E14" s="75">
        <v>0</v>
      </c>
      <c r="F14" s="75">
        <v>0</v>
      </c>
      <c r="G14" s="75">
        <v>0</v>
      </c>
      <c r="H14" s="76">
        <v>181000</v>
      </c>
      <c r="I14" s="77"/>
    </row>
    <row r="15" spans="1:44" ht="34.5" x14ac:dyDescent="0.3">
      <c r="A15" s="47">
        <v>1164</v>
      </c>
      <c r="B15" s="47">
        <v>32001</v>
      </c>
      <c r="C15" s="25" t="s">
        <v>50</v>
      </c>
      <c r="D15" s="75">
        <f>SUM(E15:H15)</f>
        <v>181000</v>
      </c>
      <c r="E15" s="75">
        <v>0</v>
      </c>
      <c r="F15" s="75">
        <v>0</v>
      </c>
      <c r="G15" s="75">
        <v>0</v>
      </c>
      <c r="H15" s="76">
        <v>181000</v>
      </c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O35"/>
  <sheetViews>
    <sheetView view="pageBreakPreview" zoomScale="120" zoomScaleNormal="100" zoomScalePageLayoutView="120" workbookViewId="0">
      <selection activeCell="B13" sqref="B13"/>
    </sheetView>
  </sheetViews>
  <sheetFormatPr defaultColWidth="9.140625" defaultRowHeight="16.5" x14ac:dyDescent="0.2"/>
  <cols>
    <col min="1" max="1" width="28.5703125" style="22" customWidth="1"/>
    <col min="2" max="2" width="61.5703125" style="22" customWidth="1"/>
    <col min="3" max="3" width="15.140625" style="22" customWidth="1"/>
    <col min="4" max="4" width="16.7109375" style="23" customWidth="1"/>
    <col min="5" max="1000" width="9.140625" style="10"/>
    <col min="1001" max="1003" width="11.5703125" style="11" customWidth="1"/>
    <col min="1004" max="1005" width="11.5703125" style="9" customWidth="1"/>
    <col min="1006" max="16384" width="9.140625" style="9"/>
  </cols>
  <sheetData>
    <row r="1" spans="1:1003" s="14" customFormat="1" ht="23.25" customHeight="1" x14ac:dyDescent="0.2">
      <c r="A1" s="20"/>
      <c r="B1" s="20"/>
      <c r="C1" s="59"/>
      <c r="D1" s="21" t="s">
        <v>76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3"/>
      <c r="ALN1" s="13"/>
      <c r="ALO1" s="13"/>
    </row>
    <row r="2" spans="1:1003" s="14" customFormat="1" ht="47.85" customHeight="1" x14ac:dyDescent="0.2">
      <c r="A2" s="20"/>
      <c r="B2" s="184" t="s">
        <v>77</v>
      </c>
      <c r="C2" s="184"/>
      <c r="D2" s="184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3"/>
      <c r="ALN2" s="13"/>
      <c r="ALO2" s="13"/>
    </row>
    <row r="3" spans="1:1003" s="14" customFormat="1" ht="43.5" customHeight="1" x14ac:dyDescent="0.2">
      <c r="A3" s="185" t="s">
        <v>144</v>
      </c>
      <c r="B3" s="185"/>
      <c r="C3" s="185"/>
      <c r="D3" s="185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3"/>
      <c r="ALN3" s="13"/>
      <c r="ALO3" s="13"/>
    </row>
    <row r="4" spans="1:1003" s="14" customFormat="1" ht="20.25" customHeight="1" x14ac:dyDescent="0.2">
      <c r="A4" s="186" t="s">
        <v>27</v>
      </c>
      <c r="B4" s="186"/>
      <c r="C4" s="187"/>
      <c r="D4" s="186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3"/>
      <c r="ALN4" s="13"/>
      <c r="ALO4" s="13"/>
    </row>
    <row r="5" spans="1:1003" s="19" customFormat="1" x14ac:dyDescent="0.2">
      <c r="A5" s="188" t="s">
        <v>28</v>
      </c>
      <c r="B5" s="188"/>
      <c r="C5" s="188"/>
      <c r="D5" s="188"/>
    </row>
    <row r="6" spans="1:1003" s="36" customFormat="1" x14ac:dyDescent="0.2">
      <c r="A6" s="39"/>
      <c r="B6" s="39"/>
      <c r="C6" s="59"/>
      <c r="D6" s="39"/>
    </row>
    <row r="7" spans="1:1003" s="114" customFormat="1" x14ac:dyDescent="0.2">
      <c r="A7" s="112" t="s">
        <v>29</v>
      </c>
      <c r="B7" s="188" t="s">
        <v>30</v>
      </c>
      <c r="C7" s="188"/>
      <c r="D7" s="188"/>
    </row>
    <row r="8" spans="1:1003" s="114" customFormat="1" x14ac:dyDescent="0.2">
      <c r="A8" s="113" t="s">
        <v>145</v>
      </c>
      <c r="B8" s="190" t="s">
        <v>146</v>
      </c>
      <c r="C8" s="190"/>
      <c r="D8" s="190"/>
    </row>
    <row r="9" spans="1:1003" s="114" customFormat="1" x14ac:dyDescent="0.2">
      <c r="A9" s="113"/>
      <c r="B9" s="113"/>
      <c r="C9" s="113"/>
      <c r="D9" s="113"/>
    </row>
    <row r="10" spans="1:1003" s="114" customFormat="1" ht="51.75" customHeight="1" x14ac:dyDescent="0.2">
      <c r="A10" s="114" t="s">
        <v>31</v>
      </c>
      <c r="B10" s="113" t="s">
        <v>145</v>
      </c>
      <c r="C10" s="181" t="s">
        <v>114</v>
      </c>
      <c r="D10" s="181"/>
    </row>
    <row r="11" spans="1:1003" s="114" customFormat="1" x14ac:dyDescent="0.2">
      <c r="A11" s="114" t="s">
        <v>32</v>
      </c>
      <c r="B11" s="113" t="s">
        <v>147</v>
      </c>
      <c r="C11" s="111" t="s">
        <v>78</v>
      </c>
      <c r="D11" s="111" t="s">
        <v>5</v>
      </c>
    </row>
    <row r="12" spans="1:1003" s="114" customFormat="1" x14ac:dyDescent="0.2">
      <c r="A12" s="114" t="s">
        <v>33</v>
      </c>
      <c r="B12" s="113" t="s">
        <v>148</v>
      </c>
    </row>
    <row r="13" spans="1:1003" s="114" customFormat="1" ht="33" x14ac:dyDescent="0.2">
      <c r="A13" s="114" t="s">
        <v>34</v>
      </c>
      <c r="B13" s="113" t="s">
        <v>149</v>
      </c>
    </row>
    <row r="14" spans="1:1003" s="114" customFormat="1" x14ac:dyDescent="0.2">
      <c r="A14" s="114" t="s">
        <v>35</v>
      </c>
      <c r="B14" s="113" t="s">
        <v>115</v>
      </c>
    </row>
    <row r="15" spans="1:1003" s="114" customFormat="1" ht="49.5" x14ac:dyDescent="0.2">
      <c r="A15" s="114" t="s">
        <v>36</v>
      </c>
      <c r="B15" s="113" t="s">
        <v>27</v>
      </c>
    </row>
    <row r="16" spans="1:1003" s="114" customFormat="1" x14ac:dyDescent="0.2">
      <c r="A16" s="191" t="s">
        <v>37</v>
      </c>
      <c r="B16" s="191"/>
    </row>
    <row r="17" spans="1:5" s="114" customFormat="1" x14ac:dyDescent="0.2">
      <c r="A17" s="192" t="s">
        <v>38</v>
      </c>
      <c r="B17" s="192"/>
      <c r="C17" s="100">
        <v>-89062</v>
      </c>
      <c r="D17" s="100">
        <v>-181000</v>
      </c>
    </row>
    <row r="18" spans="1:5" s="114" customFormat="1" x14ac:dyDescent="0.2">
      <c r="A18" s="113"/>
      <c r="B18" s="113"/>
      <c r="C18" s="113"/>
      <c r="D18" s="113"/>
    </row>
    <row r="19" spans="1:5" s="114" customFormat="1" x14ac:dyDescent="0.2">
      <c r="A19" s="113"/>
      <c r="B19" s="113"/>
      <c r="C19" s="113"/>
      <c r="D19" s="113"/>
    </row>
    <row r="20" spans="1:5" s="114" customFormat="1" ht="21.75" customHeight="1" x14ac:dyDescent="0.2">
      <c r="A20" s="112" t="s">
        <v>29</v>
      </c>
      <c r="B20" s="188" t="s">
        <v>30</v>
      </c>
      <c r="C20" s="188"/>
      <c r="D20" s="188"/>
    </row>
    <row r="21" spans="1:5" s="114" customFormat="1" x14ac:dyDescent="0.2">
      <c r="A21" s="113" t="s">
        <v>64</v>
      </c>
      <c r="B21" s="190" t="s">
        <v>70</v>
      </c>
      <c r="C21" s="190"/>
      <c r="D21" s="190"/>
    </row>
    <row r="22" spans="1:5" s="114" customFormat="1" x14ac:dyDescent="0.2">
      <c r="A22" s="113"/>
      <c r="B22" s="113"/>
      <c r="C22" s="113"/>
      <c r="D22" s="113"/>
    </row>
    <row r="23" spans="1:5" s="114" customFormat="1" ht="48.75" customHeight="1" x14ac:dyDescent="0.2">
      <c r="A23" s="114" t="s">
        <v>31</v>
      </c>
      <c r="B23" s="113" t="s">
        <v>64</v>
      </c>
      <c r="C23" s="189" t="s">
        <v>81</v>
      </c>
      <c r="D23" s="189"/>
      <c r="E23" s="101"/>
    </row>
    <row r="24" spans="1:5" s="114" customFormat="1" ht="29.25" customHeight="1" x14ac:dyDescent="0.2">
      <c r="A24" s="114" t="s">
        <v>32</v>
      </c>
      <c r="B24" s="113" t="s">
        <v>65</v>
      </c>
      <c r="C24" s="101"/>
      <c r="D24" s="101"/>
    </row>
    <row r="25" spans="1:5" s="114" customFormat="1" ht="33" x14ac:dyDescent="0.2">
      <c r="A25" s="114" t="s">
        <v>33</v>
      </c>
      <c r="B25" s="113" t="s">
        <v>66</v>
      </c>
      <c r="C25" s="111" t="s">
        <v>78</v>
      </c>
      <c r="D25" s="111" t="s">
        <v>5</v>
      </c>
    </row>
    <row r="26" spans="1:5" s="114" customFormat="1" x14ac:dyDescent="0.2">
      <c r="A26" s="114" t="s">
        <v>34</v>
      </c>
      <c r="B26" s="113" t="s">
        <v>67</v>
      </c>
      <c r="C26" s="113"/>
    </row>
    <row r="27" spans="1:5" s="114" customFormat="1" ht="49.5" x14ac:dyDescent="0.2">
      <c r="A27" s="114" t="s">
        <v>35</v>
      </c>
      <c r="B27" s="113" t="s">
        <v>68</v>
      </c>
      <c r="C27" s="113"/>
    </row>
    <row r="28" spans="1:5" s="114" customFormat="1" ht="49.5" x14ac:dyDescent="0.2">
      <c r="A28" s="114" t="s">
        <v>36</v>
      </c>
      <c r="B28" s="113" t="s">
        <v>69</v>
      </c>
      <c r="C28" s="113"/>
    </row>
    <row r="29" spans="1:5" s="37" customFormat="1" x14ac:dyDescent="0.2">
      <c r="A29" s="181" t="s">
        <v>37</v>
      </c>
      <c r="B29" s="181"/>
      <c r="C29" s="62"/>
      <c r="D29" s="63"/>
    </row>
    <row r="30" spans="1:5" s="37" customFormat="1" x14ac:dyDescent="0.2">
      <c r="A30" s="182" t="s">
        <v>118</v>
      </c>
      <c r="B30" s="182"/>
      <c r="C30" s="108">
        <v>1</v>
      </c>
      <c r="D30" s="108">
        <v>1</v>
      </c>
    </row>
    <row r="31" spans="1:5" s="37" customFormat="1" ht="19.5" customHeight="1" x14ac:dyDescent="0.2">
      <c r="A31" s="182" t="s">
        <v>120</v>
      </c>
      <c r="B31" s="182" t="s">
        <v>120</v>
      </c>
      <c r="C31" s="108">
        <v>4</v>
      </c>
      <c r="D31" s="108">
        <v>4</v>
      </c>
    </row>
    <row r="32" spans="1:5" s="37" customFormat="1" ht="19.5" customHeight="1" x14ac:dyDescent="0.2">
      <c r="A32" s="182" t="s">
        <v>123</v>
      </c>
      <c r="B32" s="182" t="s">
        <v>123</v>
      </c>
      <c r="C32" s="108">
        <v>3</v>
      </c>
      <c r="D32" s="108">
        <v>3</v>
      </c>
    </row>
    <row r="33" spans="1:4" s="37" customFormat="1" ht="19.5" customHeight="1" x14ac:dyDescent="0.2">
      <c r="A33" s="182" t="s">
        <v>126</v>
      </c>
      <c r="B33" s="182" t="s">
        <v>125</v>
      </c>
      <c r="C33" s="108">
        <v>4</v>
      </c>
      <c r="D33" s="108">
        <v>4</v>
      </c>
    </row>
    <row r="34" spans="1:4" s="37" customFormat="1" x14ac:dyDescent="0.2">
      <c r="A34" s="183" t="s">
        <v>38</v>
      </c>
      <c r="B34" s="183"/>
      <c r="C34" s="55">
        <v>89062</v>
      </c>
      <c r="D34" s="55">
        <v>181000</v>
      </c>
    </row>
    <row r="35" spans="1:4" s="37" customFormat="1" x14ac:dyDescent="0.2">
      <c r="A35" s="93"/>
      <c r="B35" s="93"/>
      <c r="C35" s="55"/>
      <c r="D35" s="55"/>
    </row>
  </sheetData>
  <mergeCells count="18">
    <mergeCell ref="B2:D2"/>
    <mergeCell ref="A3:D3"/>
    <mergeCell ref="A4:D4"/>
    <mergeCell ref="A5:D5"/>
    <mergeCell ref="C23:D23"/>
    <mergeCell ref="B20:D20"/>
    <mergeCell ref="B21:D21"/>
    <mergeCell ref="B7:D7"/>
    <mergeCell ref="B8:D8"/>
    <mergeCell ref="A16:B16"/>
    <mergeCell ref="A17:B17"/>
    <mergeCell ref="C10:D10"/>
    <mergeCell ref="A29:B29"/>
    <mergeCell ref="A31:B31"/>
    <mergeCell ref="A34:B34"/>
    <mergeCell ref="A30:B30"/>
    <mergeCell ref="A32:B32"/>
    <mergeCell ref="A33:B33"/>
  </mergeCells>
  <pageMargins left="0.7" right="0.7" top="0.75" bottom="0.75" header="0.51180555555555496" footer="0.51180555555555496"/>
  <pageSetup paperSize="9" scale="87" firstPageNumber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Q34"/>
  <sheetViews>
    <sheetView view="pageBreakPreview" zoomScale="115" zoomScaleNormal="100" zoomScaleSheetLayoutView="115" zoomScalePageLayoutView="120" workbookViewId="0">
      <selection activeCell="B15" sqref="B15"/>
    </sheetView>
  </sheetViews>
  <sheetFormatPr defaultColWidth="9.140625" defaultRowHeight="16.5" x14ac:dyDescent="0.2"/>
  <cols>
    <col min="1" max="1" width="28.5703125" style="22" customWidth="1"/>
    <col min="2" max="2" width="61.5703125" style="22" customWidth="1"/>
    <col min="3" max="3" width="15.140625" style="22" customWidth="1"/>
    <col min="4" max="4" width="17.85546875" style="22" customWidth="1"/>
    <col min="5" max="1002" width="9.140625" style="10"/>
    <col min="1003" max="1005" width="11.5703125" style="11" customWidth="1"/>
    <col min="1006" max="1007" width="11.5703125" style="9" customWidth="1"/>
    <col min="1008" max="16384" width="9.140625" style="9"/>
  </cols>
  <sheetData>
    <row r="1" spans="1:1005" s="14" customFormat="1" ht="23.25" customHeight="1" x14ac:dyDescent="0.2">
      <c r="A1" s="59"/>
      <c r="B1" s="59"/>
      <c r="C1" s="59"/>
      <c r="D1" s="21" t="s">
        <v>82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3"/>
      <c r="ALP1" s="13"/>
      <c r="ALQ1" s="13"/>
    </row>
    <row r="2" spans="1:1005" s="14" customFormat="1" ht="47.85" customHeight="1" x14ac:dyDescent="0.2">
      <c r="A2" s="59"/>
      <c r="B2" s="184" t="s">
        <v>77</v>
      </c>
      <c r="C2" s="184"/>
      <c r="D2" s="184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3"/>
      <c r="ALP2" s="13"/>
      <c r="ALQ2" s="13"/>
    </row>
    <row r="3" spans="1:1005" s="14" customFormat="1" ht="43.5" customHeight="1" x14ac:dyDescent="0.2">
      <c r="A3" s="185" t="s">
        <v>159</v>
      </c>
      <c r="B3" s="185"/>
      <c r="C3" s="185"/>
      <c r="D3" s="185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3"/>
      <c r="ALP3" s="13"/>
      <c r="ALQ3" s="13"/>
    </row>
    <row r="4" spans="1:1005" s="14" customFormat="1" ht="20.25" customHeight="1" x14ac:dyDescent="0.2">
      <c r="A4" s="186" t="s">
        <v>27</v>
      </c>
      <c r="B4" s="186"/>
      <c r="C4" s="187"/>
      <c r="D4" s="187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3"/>
      <c r="ALP4" s="13"/>
      <c r="ALQ4" s="13"/>
    </row>
    <row r="5" spans="1:1005" s="114" customFormat="1" x14ac:dyDescent="0.2">
      <c r="A5" s="188" t="s">
        <v>28</v>
      </c>
      <c r="B5" s="188"/>
      <c r="C5" s="188"/>
      <c r="D5" s="188"/>
    </row>
    <row r="6" spans="1:1005" s="114" customFormat="1" x14ac:dyDescent="0.2"/>
    <row r="7" spans="1:1005" s="114" customFormat="1" x14ac:dyDescent="0.2">
      <c r="A7" s="112" t="s">
        <v>29</v>
      </c>
      <c r="B7" s="188" t="s">
        <v>30</v>
      </c>
      <c r="C7" s="188"/>
      <c r="D7" s="188"/>
    </row>
    <row r="8" spans="1:1005" s="114" customFormat="1" x14ac:dyDescent="0.2">
      <c r="A8" s="113" t="s">
        <v>145</v>
      </c>
      <c r="B8" s="190" t="s">
        <v>146</v>
      </c>
      <c r="C8" s="190"/>
      <c r="D8" s="190"/>
    </row>
    <row r="9" spans="1:1005" s="114" customFormat="1" x14ac:dyDescent="0.2">
      <c r="A9" s="113"/>
      <c r="B9" s="113"/>
      <c r="C9" s="113"/>
      <c r="D9" s="113"/>
    </row>
    <row r="10" spans="1:1005" s="114" customFormat="1" ht="48.75" customHeight="1" x14ac:dyDescent="0.2">
      <c r="A10" s="114" t="s">
        <v>31</v>
      </c>
      <c r="B10" s="113" t="s">
        <v>145</v>
      </c>
      <c r="C10" s="181" t="s">
        <v>114</v>
      </c>
      <c r="D10" s="181"/>
    </row>
    <row r="11" spans="1:1005" s="114" customFormat="1" x14ac:dyDescent="0.2">
      <c r="A11" s="114" t="s">
        <v>32</v>
      </c>
      <c r="B11" s="113" t="s">
        <v>147</v>
      </c>
      <c r="C11" s="111" t="s">
        <v>78</v>
      </c>
      <c r="D11" s="111" t="s">
        <v>5</v>
      </c>
    </row>
    <row r="12" spans="1:1005" s="114" customFormat="1" x14ac:dyDescent="0.2">
      <c r="A12" s="114" t="s">
        <v>33</v>
      </c>
      <c r="B12" s="113" t="s">
        <v>148</v>
      </c>
    </row>
    <row r="13" spans="1:1005" s="114" customFormat="1" ht="33" x14ac:dyDescent="0.2">
      <c r="A13" s="114" t="s">
        <v>34</v>
      </c>
      <c r="B13" s="113" t="s">
        <v>149</v>
      </c>
    </row>
    <row r="14" spans="1:1005" s="114" customFormat="1" x14ac:dyDescent="0.2">
      <c r="A14" s="114" t="s">
        <v>35</v>
      </c>
      <c r="B14" s="113" t="s">
        <v>115</v>
      </c>
    </row>
    <row r="15" spans="1:1005" s="114" customFormat="1" ht="49.5" x14ac:dyDescent="0.2">
      <c r="A15" s="114" t="s">
        <v>36</v>
      </c>
      <c r="B15" s="113" t="s">
        <v>27</v>
      </c>
    </row>
    <row r="16" spans="1:1005" s="114" customFormat="1" x14ac:dyDescent="0.2">
      <c r="A16" s="191" t="s">
        <v>37</v>
      </c>
      <c r="B16" s="191"/>
    </row>
    <row r="17" spans="1:4" s="114" customFormat="1" x14ac:dyDescent="0.2">
      <c r="A17" s="192" t="s">
        <v>38</v>
      </c>
      <c r="B17" s="192"/>
      <c r="C17" s="100">
        <v>-89062</v>
      </c>
      <c r="D17" s="100">
        <v>-181000</v>
      </c>
    </row>
    <row r="18" spans="1:4" s="114" customFormat="1" x14ac:dyDescent="0.2">
      <c r="A18" s="113"/>
      <c r="B18" s="113"/>
      <c r="C18" s="113"/>
      <c r="D18" s="113"/>
    </row>
    <row r="19" spans="1:4" s="114" customFormat="1" x14ac:dyDescent="0.2">
      <c r="A19" s="113"/>
      <c r="B19" s="113"/>
      <c r="C19" s="113"/>
      <c r="D19" s="113"/>
    </row>
    <row r="20" spans="1:4" s="114" customFormat="1" ht="21.75" customHeight="1" x14ac:dyDescent="0.2">
      <c r="A20" s="112" t="s">
        <v>29</v>
      </c>
      <c r="B20" s="188" t="s">
        <v>30</v>
      </c>
      <c r="C20" s="188"/>
      <c r="D20" s="188"/>
    </row>
    <row r="21" spans="1:4" s="114" customFormat="1" x14ac:dyDescent="0.2">
      <c r="A21" s="113" t="s">
        <v>64</v>
      </c>
      <c r="B21" s="190" t="s">
        <v>70</v>
      </c>
      <c r="C21" s="190"/>
      <c r="D21" s="190"/>
    </row>
    <row r="22" spans="1:4" s="114" customFormat="1" x14ac:dyDescent="0.2">
      <c r="A22" s="113"/>
      <c r="B22" s="113"/>
      <c r="C22" s="113"/>
      <c r="D22" s="113"/>
    </row>
    <row r="23" spans="1:4" s="114" customFormat="1" ht="48.75" customHeight="1" x14ac:dyDescent="0.2">
      <c r="A23" s="114" t="s">
        <v>31</v>
      </c>
      <c r="B23" s="113" t="s">
        <v>64</v>
      </c>
      <c r="C23" s="189" t="s">
        <v>81</v>
      </c>
      <c r="D23" s="189"/>
    </row>
    <row r="24" spans="1:4" s="114" customFormat="1" ht="29.25" customHeight="1" x14ac:dyDescent="0.2">
      <c r="A24" s="114" t="s">
        <v>32</v>
      </c>
      <c r="B24" s="113" t="s">
        <v>65</v>
      </c>
      <c r="C24" s="101"/>
      <c r="D24" s="101"/>
    </row>
    <row r="25" spans="1:4" s="114" customFormat="1" ht="33" x14ac:dyDescent="0.2">
      <c r="A25" s="114" t="s">
        <v>33</v>
      </c>
      <c r="B25" s="113" t="s">
        <v>66</v>
      </c>
      <c r="C25" s="111" t="s">
        <v>78</v>
      </c>
      <c r="D25" s="111" t="s">
        <v>5</v>
      </c>
    </row>
    <row r="26" spans="1:4" s="114" customFormat="1" x14ac:dyDescent="0.2">
      <c r="A26" s="114" t="s">
        <v>34</v>
      </c>
      <c r="B26" s="113" t="s">
        <v>67</v>
      </c>
      <c r="C26" s="113"/>
    </row>
    <row r="27" spans="1:4" s="114" customFormat="1" ht="49.5" x14ac:dyDescent="0.2">
      <c r="A27" s="114" t="s">
        <v>35</v>
      </c>
      <c r="B27" s="113" t="s">
        <v>68</v>
      </c>
      <c r="C27" s="113"/>
    </row>
    <row r="28" spans="1:4" s="114" customFormat="1" ht="49.5" x14ac:dyDescent="0.2">
      <c r="A28" s="114" t="s">
        <v>36</v>
      </c>
      <c r="B28" s="113" t="s">
        <v>69</v>
      </c>
      <c r="C28" s="113"/>
    </row>
    <row r="29" spans="1:4" s="37" customFormat="1" x14ac:dyDescent="0.2">
      <c r="A29" s="181" t="s">
        <v>37</v>
      </c>
      <c r="B29" s="181"/>
      <c r="C29" s="115"/>
      <c r="D29" s="114"/>
    </row>
    <row r="30" spans="1:4" s="37" customFormat="1" x14ac:dyDescent="0.2">
      <c r="A30" s="182" t="s">
        <v>118</v>
      </c>
      <c r="B30" s="182"/>
      <c r="C30" s="108">
        <v>1</v>
      </c>
      <c r="D30" s="108">
        <v>1</v>
      </c>
    </row>
    <row r="31" spans="1:4" s="37" customFormat="1" ht="19.5" customHeight="1" x14ac:dyDescent="0.2">
      <c r="A31" s="182" t="s">
        <v>120</v>
      </c>
      <c r="B31" s="182" t="s">
        <v>120</v>
      </c>
      <c r="C31" s="108">
        <v>4</v>
      </c>
      <c r="D31" s="108">
        <v>4</v>
      </c>
    </row>
    <row r="32" spans="1:4" s="37" customFormat="1" ht="19.5" customHeight="1" x14ac:dyDescent="0.2">
      <c r="A32" s="182" t="s">
        <v>123</v>
      </c>
      <c r="B32" s="182" t="s">
        <v>123</v>
      </c>
      <c r="C32" s="108">
        <v>3</v>
      </c>
      <c r="D32" s="108">
        <v>3</v>
      </c>
    </row>
    <row r="33" spans="1:4" s="37" customFormat="1" ht="19.5" customHeight="1" x14ac:dyDescent="0.2">
      <c r="A33" s="182" t="s">
        <v>126</v>
      </c>
      <c r="B33" s="182" t="s">
        <v>125</v>
      </c>
      <c r="C33" s="108">
        <v>4</v>
      </c>
      <c r="D33" s="108">
        <v>4</v>
      </c>
    </row>
    <row r="34" spans="1:4" s="37" customFormat="1" x14ac:dyDescent="0.2">
      <c r="A34" s="183" t="s">
        <v>38</v>
      </c>
      <c r="B34" s="183"/>
      <c r="C34" s="55">
        <v>89062</v>
      </c>
      <c r="D34" s="55">
        <v>181000</v>
      </c>
    </row>
  </sheetData>
  <mergeCells count="18">
    <mergeCell ref="A16:B16"/>
    <mergeCell ref="A17:B17"/>
    <mergeCell ref="B2:D2"/>
    <mergeCell ref="A3:D3"/>
    <mergeCell ref="A4:D4"/>
    <mergeCell ref="B7:D7"/>
    <mergeCell ref="A5:D5"/>
    <mergeCell ref="B8:D8"/>
    <mergeCell ref="C10:D10"/>
    <mergeCell ref="A34:B34"/>
    <mergeCell ref="A32:B32"/>
    <mergeCell ref="A33:B33"/>
    <mergeCell ref="B21:D21"/>
    <mergeCell ref="B20:D20"/>
    <mergeCell ref="A29:B29"/>
    <mergeCell ref="A30:B30"/>
    <mergeCell ref="A31:B31"/>
    <mergeCell ref="C23:D23"/>
  </mergeCells>
  <pageMargins left="0.7" right="0.7" top="0.75" bottom="0.75" header="0.51180555555555496" footer="0.51180555555555496"/>
  <pageSetup paperSize="9" scale="85" firstPageNumber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6"/>
  <sheetViews>
    <sheetView workbookViewId="0">
      <selection activeCell="G8" sqref="G8"/>
    </sheetView>
  </sheetViews>
  <sheetFormatPr defaultColWidth="9.140625" defaultRowHeight="17.25" x14ac:dyDescent="0.2"/>
  <cols>
    <col min="1" max="1" width="15.28515625" style="90" customWidth="1"/>
    <col min="2" max="2" width="45.7109375" style="80" customWidth="1"/>
    <col min="3" max="3" width="11.5703125" style="91" customWidth="1"/>
    <col min="4" max="4" width="11.85546875" style="91" customWidth="1"/>
    <col min="5" max="5" width="22.5703125" style="92" customWidth="1"/>
    <col min="6" max="6" width="14.28515625" style="92" customWidth="1"/>
    <col min="7" max="7" width="18.42578125" style="92" customWidth="1"/>
    <col min="8" max="8" width="15.28515625" style="80" customWidth="1"/>
    <col min="9" max="1024" width="9.140625" style="80"/>
    <col min="1025" max="16384" width="9.140625" style="81"/>
  </cols>
  <sheetData>
    <row r="1" spans="1:1024" s="79" customFormat="1" x14ac:dyDescent="0.2">
      <c r="A1" s="78"/>
      <c r="B1" s="204" t="s">
        <v>108</v>
      </c>
      <c r="C1" s="204"/>
      <c r="D1" s="204"/>
      <c r="E1" s="204"/>
      <c r="F1" s="204"/>
      <c r="G1" s="204"/>
    </row>
    <row r="2" spans="1:1024" s="79" customFormat="1" x14ac:dyDescent="0.2">
      <c r="A2" s="204" t="s">
        <v>95</v>
      </c>
      <c r="B2" s="204"/>
      <c r="C2" s="204"/>
      <c r="D2" s="204"/>
      <c r="E2" s="204"/>
      <c r="F2" s="204"/>
      <c r="G2" s="204"/>
    </row>
    <row r="3" spans="1:1024" s="79" customFormat="1" x14ac:dyDescent="0.2">
      <c r="A3" s="204" t="s">
        <v>43</v>
      </c>
      <c r="B3" s="204"/>
      <c r="C3" s="204"/>
      <c r="D3" s="204"/>
      <c r="E3" s="204"/>
      <c r="F3" s="204"/>
      <c r="G3" s="204"/>
    </row>
    <row r="4" spans="1:1024" ht="44.25" customHeight="1" x14ac:dyDescent="0.2">
      <c r="A4" s="205" t="s">
        <v>96</v>
      </c>
      <c r="B4" s="205"/>
      <c r="C4" s="205"/>
      <c r="D4" s="205"/>
      <c r="E4" s="205"/>
      <c r="F4" s="205"/>
      <c r="G4" s="205"/>
    </row>
    <row r="5" spans="1:1024" ht="98.25" customHeight="1" x14ac:dyDescent="0.2">
      <c r="A5" s="206" t="s">
        <v>97</v>
      </c>
      <c r="B5" s="206" t="s">
        <v>98</v>
      </c>
      <c r="C5" s="206" t="s">
        <v>99</v>
      </c>
      <c r="D5" s="206" t="s">
        <v>100</v>
      </c>
      <c r="E5" s="207" t="s">
        <v>101</v>
      </c>
      <c r="F5" s="207" t="s">
        <v>161</v>
      </c>
      <c r="G5" s="207"/>
    </row>
    <row r="6" spans="1:1024" ht="51.75" x14ac:dyDescent="0.2">
      <c r="A6" s="206"/>
      <c r="B6" s="206"/>
      <c r="C6" s="206"/>
      <c r="D6" s="206"/>
      <c r="E6" s="207"/>
      <c r="F6" s="82" t="s">
        <v>102</v>
      </c>
      <c r="G6" s="83" t="s">
        <v>103</v>
      </c>
    </row>
    <row r="7" spans="1:1024" s="84" customFormat="1" x14ac:dyDescent="0.3">
      <c r="A7" s="193" t="s">
        <v>104</v>
      </c>
      <c r="B7" s="194"/>
      <c r="C7" s="194"/>
      <c r="D7" s="194"/>
      <c r="E7" s="194"/>
      <c r="F7" s="197"/>
      <c r="G7" s="102">
        <f>+G9</f>
        <v>181000</v>
      </c>
    </row>
    <row r="8" spans="1:1024" s="35" customFormat="1" ht="34.5" x14ac:dyDescent="0.3">
      <c r="A8" s="85" t="s">
        <v>105</v>
      </c>
      <c r="B8" s="86" t="s">
        <v>151</v>
      </c>
      <c r="C8" s="86" t="s">
        <v>106</v>
      </c>
      <c r="D8" s="198"/>
      <c r="E8" s="199"/>
      <c r="F8" s="200"/>
      <c r="G8" s="103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87"/>
      <c r="ALR8" s="87"/>
      <c r="ALS8" s="87"/>
      <c r="ALT8" s="87"/>
      <c r="ALU8" s="87"/>
      <c r="ALV8" s="87"/>
      <c r="ALW8" s="87"/>
      <c r="ALX8" s="87"/>
      <c r="ALY8" s="87"/>
      <c r="ALZ8" s="87"/>
      <c r="AMA8" s="87"/>
      <c r="AMB8" s="87"/>
      <c r="AMC8" s="87"/>
      <c r="AMD8" s="87"/>
      <c r="AME8" s="87"/>
      <c r="AMF8" s="87"/>
      <c r="AMG8" s="87"/>
      <c r="AMH8" s="87"/>
      <c r="AMI8" s="87"/>
      <c r="AMJ8" s="87"/>
    </row>
    <row r="9" spans="1:1024" s="35" customFormat="1" ht="57" customHeight="1" x14ac:dyDescent="0.3">
      <c r="A9" s="145" t="s">
        <v>152</v>
      </c>
      <c r="B9" s="201" t="s">
        <v>153</v>
      </c>
      <c r="C9" s="202"/>
      <c r="D9" s="202"/>
      <c r="E9" s="202"/>
      <c r="F9" s="203"/>
      <c r="G9" s="102">
        <f>+G10+G15</f>
        <v>181000</v>
      </c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87"/>
      <c r="ALR9" s="87"/>
      <c r="ALS9" s="87"/>
      <c r="ALT9" s="87"/>
      <c r="ALU9" s="87"/>
      <c r="ALV9" s="87"/>
      <c r="ALW9" s="87"/>
      <c r="ALX9" s="87"/>
      <c r="ALY9" s="87"/>
      <c r="ALZ9" s="87"/>
      <c r="AMA9" s="87"/>
      <c r="AMB9" s="87"/>
      <c r="AMC9" s="87"/>
      <c r="AMD9" s="87"/>
      <c r="AME9" s="87"/>
      <c r="AMF9" s="87"/>
      <c r="AMG9" s="87"/>
      <c r="AMH9" s="87"/>
      <c r="AMI9" s="87"/>
      <c r="AMJ9" s="87"/>
    </row>
    <row r="10" spans="1:1024" s="35" customFormat="1" ht="28.5" customHeight="1" x14ac:dyDescent="0.3">
      <c r="A10" s="193" t="s">
        <v>116</v>
      </c>
      <c r="B10" s="194"/>
      <c r="C10" s="194"/>
      <c r="D10" s="194"/>
      <c r="E10" s="195"/>
      <c r="F10" s="196"/>
      <c r="G10" s="104">
        <f>+G11+G12+G13+G14</f>
        <v>118000</v>
      </c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87"/>
      <c r="ALR10" s="87"/>
      <c r="ALS10" s="87"/>
      <c r="ALT10" s="87"/>
      <c r="ALU10" s="87"/>
      <c r="ALV10" s="87"/>
      <c r="ALW10" s="87"/>
      <c r="ALX10" s="87"/>
      <c r="ALY10" s="87"/>
      <c r="ALZ10" s="87"/>
      <c r="AMA10" s="87"/>
      <c r="AMB10" s="87"/>
      <c r="AMC10" s="87"/>
      <c r="AMD10" s="87"/>
      <c r="AME10" s="87"/>
      <c r="AMF10" s="87"/>
      <c r="AMG10" s="87"/>
      <c r="AMH10" s="87"/>
      <c r="AMI10" s="87"/>
      <c r="AMJ10" s="87"/>
    </row>
    <row r="11" spans="1:1024" s="35" customFormat="1" ht="32.25" customHeight="1" x14ac:dyDescent="0.2">
      <c r="A11" s="105" t="s">
        <v>117</v>
      </c>
      <c r="B11" s="105" t="s">
        <v>118</v>
      </c>
      <c r="C11" s="88" t="s">
        <v>150</v>
      </c>
      <c r="D11" s="88" t="s">
        <v>107</v>
      </c>
      <c r="E11" s="106">
        <f>SUM(123000*387)</f>
        <v>47601000</v>
      </c>
      <c r="F11" s="89">
        <v>1</v>
      </c>
      <c r="G11" s="107">
        <f>+F11*E11/1000</f>
        <v>47601</v>
      </c>
      <c r="H11" s="146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7"/>
      <c r="FH11" s="87"/>
      <c r="FI11" s="87"/>
      <c r="FJ11" s="87"/>
      <c r="FK11" s="87"/>
      <c r="FL11" s="87"/>
      <c r="FM11" s="87"/>
      <c r="FN11" s="87"/>
      <c r="FO11" s="87"/>
      <c r="FP11" s="87"/>
      <c r="FQ11" s="87"/>
      <c r="FR11" s="87"/>
      <c r="FS11" s="87"/>
      <c r="FT11" s="87"/>
      <c r="FU11" s="87"/>
      <c r="FV11" s="87"/>
      <c r="FW11" s="87"/>
      <c r="FX11" s="87"/>
      <c r="FY11" s="87"/>
      <c r="FZ11" s="87"/>
      <c r="GA11" s="87"/>
      <c r="GB11" s="87"/>
      <c r="GC11" s="87"/>
      <c r="GD11" s="87"/>
      <c r="GE11" s="87"/>
      <c r="GF11" s="87"/>
      <c r="GG11" s="87"/>
      <c r="GH11" s="87"/>
      <c r="GI11" s="87"/>
      <c r="GJ11" s="87"/>
      <c r="GK11" s="87"/>
      <c r="GL11" s="87"/>
      <c r="GM11" s="87"/>
      <c r="GN11" s="87"/>
      <c r="GO11" s="87"/>
      <c r="GP11" s="87"/>
      <c r="GQ11" s="87"/>
      <c r="GR11" s="87"/>
      <c r="GS11" s="87"/>
      <c r="GT11" s="87"/>
      <c r="GU11" s="87"/>
      <c r="GV11" s="87"/>
      <c r="GW11" s="87"/>
      <c r="GX11" s="87"/>
      <c r="GY11" s="87"/>
      <c r="GZ11" s="87"/>
      <c r="HA11" s="87"/>
      <c r="HB11" s="87"/>
      <c r="HC11" s="87"/>
      <c r="HD11" s="87"/>
      <c r="HE11" s="87"/>
      <c r="HF11" s="87"/>
      <c r="HG11" s="87"/>
      <c r="HH11" s="87"/>
      <c r="HI11" s="87"/>
      <c r="HJ11" s="87"/>
      <c r="HK11" s="87"/>
      <c r="HL11" s="87"/>
      <c r="HM11" s="87"/>
      <c r="HN11" s="87"/>
      <c r="HO11" s="87"/>
      <c r="HP11" s="87"/>
      <c r="HQ11" s="87"/>
      <c r="HR11" s="87"/>
      <c r="HS11" s="87"/>
      <c r="HT11" s="87"/>
      <c r="HU11" s="87"/>
      <c r="HV11" s="87"/>
      <c r="HW11" s="87"/>
      <c r="HX11" s="87"/>
      <c r="HY11" s="87"/>
      <c r="HZ11" s="87"/>
      <c r="IA11" s="87"/>
      <c r="IB11" s="87"/>
      <c r="IC11" s="87"/>
      <c r="ID11" s="87"/>
      <c r="IE11" s="87"/>
      <c r="IF11" s="87"/>
      <c r="IG11" s="87"/>
      <c r="IH11" s="87"/>
      <c r="II11" s="87"/>
      <c r="IJ11" s="87"/>
      <c r="IK11" s="87"/>
      <c r="IL11" s="87"/>
      <c r="IM11" s="87"/>
      <c r="IN11" s="87"/>
      <c r="IO11" s="87"/>
      <c r="IP11" s="87"/>
      <c r="IQ11" s="87"/>
      <c r="IR11" s="87"/>
      <c r="IS11" s="87"/>
      <c r="IT11" s="87"/>
      <c r="IU11" s="87"/>
      <c r="IV11" s="87"/>
      <c r="IW11" s="87"/>
      <c r="IX11" s="87"/>
      <c r="IY11" s="87"/>
      <c r="IZ11" s="87"/>
      <c r="JA11" s="87"/>
      <c r="JB11" s="87"/>
      <c r="JC11" s="87"/>
      <c r="JD11" s="87"/>
      <c r="JE11" s="87"/>
      <c r="JF11" s="87"/>
      <c r="JG11" s="87"/>
      <c r="JH11" s="87"/>
      <c r="JI11" s="87"/>
      <c r="JJ11" s="87"/>
      <c r="JK11" s="87"/>
      <c r="JL11" s="87"/>
      <c r="JM11" s="87"/>
      <c r="JN11" s="87"/>
      <c r="JO11" s="87"/>
      <c r="JP11" s="87"/>
      <c r="JQ11" s="87"/>
      <c r="JR11" s="87"/>
      <c r="JS11" s="87"/>
      <c r="JT11" s="87"/>
      <c r="JU11" s="87"/>
      <c r="JV11" s="87"/>
      <c r="JW11" s="87"/>
      <c r="JX11" s="87"/>
      <c r="JY11" s="87"/>
      <c r="JZ11" s="87"/>
      <c r="KA11" s="87"/>
      <c r="KB11" s="87"/>
      <c r="KC11" s="87"/>
      <c r="KD11" s="87"/>
      <c r="KE11" s="87"/>
      <c r="KF11" s="87"/>
      <c r="KG11" s="87"/>
      <c r="KH11" s="87"/>
      <c r="KI11" s="87"/>
      <c r="KJ11" s="87"/>
      <c r="KK11" s="87"/>
      <c r="KL11" s="87"/>
      <c r="KM11" s="87"/>
      <c r="KN11" s="87"/>
      <c r="KO11" s="87"/>
      <c r="KP11" s="87"/>
      <c r="KQ11" s="87"/>
      <c r="KR11" s="87"/>
      <c r="KS11" s="87"/>
      <c r="KT11" s="87"/>
      <c r="KU11" s="87"/>
      <c r="KV11" s="87"/>
      <c r="KW11" s="87"/>
      <c r="KX11" s="87"/>
      <c r="KY11" s="87"/>
      <c r="KZ11" s="87"/>
      <c r="LA11" s="87"/>
      <c r="LB11" s="87"/>
      <c r="LC11" s="87"/>
      <c r="LD11" s="87"/>
      <c r="LE11" s="87"/>
      <c r="LF11" s="87"/>
      <c r="LG11" s="87"/>
      <c r="LH11" s="87"/>
      <c r="LI11" s="87"/>
      <c r="LJ11" s="87"/>
      <c r="LK11" s="87"/>
      <c r="LL11" s="87"/>
      <c r="LM11" s="87"/>
      <c r="LN11" s="87"/>
      <c r="LO11" s="87"/>
      <c r="LP11" s="87"/>
      <c r="LQ11" s="87"/>
      <c r="LR11" s="87"/>
      <c r="LS11" s="87"/>
      <c r="LT11" s="87"/>
      <c r="LU11" s="87"/>
      <c r="LV11" s="87"/>
      <c r="LW11" s="87"/>
      <c r="LX11" s="87"/>
      <c r="LY11" s="87"/>
      <c r="LZ11" s="87"/>
      <c r="MA11" s="87"/>
      <c r="MB11" s="87"/>
      <c r="MC11" s="87"/>
      <c r="MD11" s="87"/>
      <c r="ME11" s="87"/>
      <c r="MF11" s="87"/>
      <c r="MG11" s="87"/>
      <c r="MH11" s="87"/>
      <c r="MI11" s="87"/>
      <c r="MJ11" s="87"/>
      <c r="MK11" s="87"/>
      <c r="ML11" s="87"/>
      <c r="MM11" s="87"/>
      <c r="MN11" s="87"/>
      <c r="MO11" s="87"/>
      <c r="MP11" s="87"/>
      <c r="MQ11" s="87"/>
      <c r="MR11" s="87"/>
      <c r="MS11" s="87"/>
      <c r="MT11" s="87"/>
      <c r="MU11" s="87"/>
      <c r="MV11" s="87"/>
      <c r="MW11" s="87"/>
      <c r="MX11" s="87"/>
      <c r="MY11" s="87"/>
      <c r="MZ11" s="87"/>
      <c r="NA11" s="87"/>
      <c r="NB11" s="87"/>
      <c r="NC11" s="87"/>
      <c r="ND11" s="87"/>
      <c r="NE11" s="87"/>
      <c r="NF11" s="87"/>
      <c r="NG11" s="87"/>
      <c r="NH11" s="87"/>
      <c r="NI11" s="87"/>
      <c r="NJ11" s="87"/>
      <c r="NK11" s="87"/>
      <c r="NL11" s="87"/>
      <c r="NM11" s="87"/>
      <c r="NN11" s="87"/>
      <c r="NO11" s="87"/>
      <c r="NP11" s="87"/>
      <c r="NQ11" s="87"/>
      <c r="NR11" s="87"/>
      <c r="NS11" s="87"/>
      <c r="NT11" s="87"/>
      <c r="NU11" s="87"/>
      <c r="NV11" s="87"/>
      <c r="NW11" s="87"/>
      <c r="NX11" s="87"/>
      <c r="NY11" s="87"/>
      <c r="NZ11" s="87"/>
      <c r="OA11" s="87"/>
      <c r="OB11" s="87"/>
      <c r="OC11" s="87"/>
      <c r="OD11" s="87"/>
      <c r="OE11" s="87"/>
      <c r="OF11" s="87"/>
      <c r="OG11" s="87"/>
      <c r="OH11" s="87"/>
      <c r="OI11" s="87"/>
      <c r="OJ11" s="87"/>
      <c r="OK11" s="87"/>
      <c r="OL11" s="87"/>
      <c r="OM11" s="87"/>
      <c r="ON11" s="87"/>
      <c r="OO11" s="87"/>
      <c r="OP11" s="87"/>
      <c r="OQ11" s="87"/>
      <c r="OR11" s="87"/>
      <c r="OS11" s="87"/>
      <c r="OT11" s="87"/>
      <c r="OU11" s="87"/>
      <c r="OV11" s="87"/>
      <c r="OW11" s="87"/>
      <c r="OX11" s="87"/>
      <c r="OY11" s="87"/>
      <c r="OZ11" s="87"/>
      <c r="PA11" s="87"/>
      <c r="PB11" s="87"/>
      <c r="PC11" s="87"/>
      <c r="PD11" s="87"/>
      <c r="PE11" s="87"/>
      <c r="PF11" s="87"/>
      <c r="PG11" s="87"/>
      <c r="PH11" s="87"/>
      <c r="PI11" s="87"/>
      <c r="PJ11" s="87"/>
      <c r="PK11" s="87"/>
      <c r="PL11" s="87"/>
      <c r="PM11" s="87"/>
      <c r="PN11" s="87"/>
      <c r="PO11" s="87"/>
      <c r="PP11" s="87"/>
      <c r="PQ11" s="87"/>
      <c r="PR11" s="87"/>
      <c r="PS11" s="87"/>
      <c r="PT11" s="87"/>
      <c r="PU11" s="87"/>
      <c r="PV11" s="87"/>
      <c r="PW11" s="87"/>
      <c r="PX11" s="87"/>
      <c r="PY11" s="87"/>
      <c r="PZ11" s="87"/>
      <c r="QA11" s="87"/>
      <c r="QB11" s="87"/>
      <c r="QC11" s="87"/>
      <c r="QD11" s="87"/>
      <c r="QE11" s="87"/>
      <c r="QF11" s="87"/>
      <c r="QG11" s="87"/>
      <c r="QH11" s="87"/>
      <c r="QI11" s="87"/>
      <c r="QJ11" s="87"/>
      <c r="QK11" s="87"/>
      <c r="QL11" s="87"/>
      <c r="QM11" s="87"/>
      <c r="QN11" s="87"/>
      <c r="QO11" s="87"/>
      <c r="QP11" s="87"/>
      <c r="QQ11" s="87"/>
      <c r="QR11" s="87"/>
      <c r="QS11" s="87"/>
      <c r="QT11" s="87"/>
      <c r="QU11" s="87"/>
      <c r="QV11" s="87"/>
      <c r="QW11" s="87"/>
      <c r="QX11" s="87"/>
      <c r="QY11" s="87"/>
      <c r="QZ11" s="87"/>
      <c r="RA11" s="87"/>
      <c r="RB11" s="87"/>
      <c r="RC11" s="87"/>
      <c r="RD11" s="87"/>
      <c r="RE11" s="87"/>
      <c r="RF11" s="87"/>
      <c r="RG11" s="87"/>
      <c r="RH11" s="87"/>
      <c r="RI11" s="87"/>
      <c r="RJ11" s="87"/>
      <c r="RK11" s="87"/>
      <c r="RL11" s="87"/>
      <c r="RM11" s="87"/>
      <c r="RN11" s="87"/>
      <c r="RO11" s="87"/>
      <c r="RP11" s="87"/>
      <c r="RQ11" s="87"/>
      <c r="RR11" s="87"/>
      <c r="RS11" s="87"/>
      <c r="RT11" s="87"/>
      <c r="RU11" s="87"/>
      <c r="RV11" s="87"/>
      <c r="RW11" s="87"/>
      <c r="RX11" s="87"/>
      <c r="RY11" s="87"/>
      <c r="RZ11" s="87"/>
      <c r="SA11" s="87"/>
      <c r="SB11" s="87"/>
      <c r="SC11" s="87"/>
      <c r="SD11" s="87"/>
      <c r="SE11" s="87"/>
      <c r="SF11" s="87"/>
      <c r="SG11" s="87"/>
      <c r="SH11" s="87"/>
      <c r="SI11" s="87"/>
      <c r="SJ11" s="87"/>
      <c r="SK11" s="87"/>
      <c r="SL11" s="87"/>
      <c r="SM11" s="87"/>
      <c r="SN11" s="87"/>
      <c r="SO11" s="87"/>
      <c r="SP11" s="87"/>
      <c r="SQ11" s="87"/>
      <c r="SR11" s="87"/>
      <c r="SS11" s="87"/>
      <c r="ST11" s="87"/>
      <c r="SU11" s="87"/>
      <c r="SV11" s="87"/>
      <c r="SW11" s="87"/>
      <c r="SX11" s="87"/>
      <c r="SY11" s="87"/>
      <c r="SZ11" s="87"/>
      <c r="TA11" s="87"/>
      <c r="TB11" s="87"/>
      <c r="TC11" s="87"/>
      <c r="TD11" s="87"/>
      <c r="TE11" s="87"/>
      <c r="TF11" s="87"/>
      <c r="TG11" s="87"/>
      <c r="TH11" s="87"/>
      <c r="TI11" s="87"/>
      <c r="TJ11" s="87"/>
      <c r="TK11" s="87"/>
      <c r="TL11" s="87"/>
      <c r="TM11" s="87"/>
      <c r="TN11" s="87"/>
      <c r="TO11" s="87"/>
      <c r="TP11" s="87"/>
      <c r="TQ11" s="87"/>
      <c r="TR11" s="87"/>
      <c r="TS11" s="87"/>
      <c r="TT11" s="87"/>
      <c r="TU11" s="87"/>
      <c r="TV11" s="87"/>
      <c r="TW11" s="87"/>
      <c r="TX11" s="87"/>
      <c r="TY11" s="87"/>
      <c r="TZ11" s="87"/>
      <c r="UA11" s="87"/>
      <c r="UB11" s="87"/>
      <c r="UC11" s="87"/>
      <c r="UD11" s="87"/>
      <c r="UE11" s="87"/>
      <c r="UF11" s="87"/>
      <c r="UG11" s="87"/>
      <c r="UH11" s="87"/>
      <c r="UI11" s="87"/>
      <c r="UJ11" s="87"/>
      <c r="UK11" s="87"/>
      <c r="UL11" s="87"/>
      <c r="UM11" s="87"/>
      <c r="UN11" s="87"/>
      <c r="UO11" s="87"/>
      <c r="UP11" s="87"/>
      <c r="UQ11" s="87"/>
      <c r="UR11" s="87"/>
      <c r="US11" s="87"/>
      <c r="UT11" s="87"/>
      <c r="UU11" s="87"/>
      <c r="UV11" s="87"/>
      <c r="UW11" s="87"/>
      <c r="UX11" s="87"/>
      <c r="UY11" s="87"/>
      <c r="UZ11" s="87"/>
      <c r="VA11" s="87"/>
      <c r="VB11" s="87"/>
      <c r="VC11" s="87"/>
      <c r="VD11" s="87"/>
      <c r="VE11" s="87"/>
      <c r="VF11" s="87"/>
      <c r="VG11" s="87"/>
      <c r="VH11" s="87"/>
      <c r="VI11" s="87"/>
      <c r="VJ11" s="87"/>
      <c r="VK11" s="87"/>
      <c r="VL11" s="87"/>
      <c r="VM11" s="87"/>
      <c r="VN11" s="87"/>
      <c r="VO11" s="87"/>
      <c r="VP11" s="87"/>
      <c r="VQ11" s="87"/>
      <c r="VR11" s="87"/>
      <c r="VS11" s="87"/>
      <c r="VT11" s="87"/>
      <c r="VU11" s="87"/>
      <c r="VV11" s="87"/>
      <c r="VW11" s="87"/>
      <c r="VX11" s="87"/>
      <c r="VY11" s="87"/>
      <c r="VZ11" s="87"/>
      <c r="WA11" s="87"/>
      <c r="WB11" s="87"/>
      <c r="WC11" s="87"/>
      <c r="WD11" s="87"/>
      <c r="WE11" s="87"/>
      <c r="WF11" s="87"/>
      <c r="WG11" s="87"/>
      <c r="WH11" s="87"/>
      <c r="WI11" s="87"/>
      <c r="WJ11" s="87"/>
      <c r="WK11" s="87"/>
      <c r="WL11" s="87"/>
      <c r="WM11" s="87"/>
      <c r="WN11" s="87"/>
      <c r="WO11" s="87"/>
      <c r="WP11" s="87"/>
      <c r="WQ11" s="87"/>
      <c r="WR11" s="87"/>
      <c r="WS11" s="87"/>
      <c r="WT11" s="87"/>
      <c r="WU11" s="87"/>
      <c r="WV11" s="87"/>
      <c r="WW11" s="87"/>
      <c r="WX11" s="87"/>
      <c r="WY11" s="87"/>
      <c r="WZ11" s="87"/>
      <c r="XA11" s="87"/>
      <c r="XB11" s="87"/>
      <c r="XC11" s="87"/>
      <c r="XD11" s="87"/>
      <c r="XE11" s="87"/>
      <c r="XF11" s="87"/>
      <c r="XG11" s="87"/>
      <c r="XH11" s="87"/>
      <c r="XI11" s="87"/>
      <c r="XJ11" s="87"/>
      <c r="XK11" s="87"/>
      <c r="XL11" s="87"/>
      <c r="XM11" s="87"/>
      <c r="XN11" s="87"/>
      <c r="XO11" s="87"/>
      <c r="XP11" s="87"/>
      <c r="XQ11" s="87"/>
      <c r="XR11" s="87"/>
      <c r="XS11" s="87"/>
      <c r="XT11" s="87"/>
      <c r="XU11" s="87"/>
      <c r="XV11" s="87"/>
      <c r="XW11" s="87"/>
      <c r="XX11" s="87"/>
      <c r="XY11" s="87"/>
      <c r="XZ11" s="87"/>
      <c r="YA11" s="87"/>
      <c r="YB11" s="87"/>
      <c r="YC11" s="87"/>
      <c r="YD11" s="87"/>
      <c r="YE11" s="87"/>
      <c r="YF11" s="87"/>
      <c r="YG11" s="87"/>
      <c r="YH11" s="87"/>
      <c r="YI11" s="87"/>
      <c r="YJ11" s="87"/>
      <c r="YK11" s="87"/>
      <c r="YL11" s="87"/>
      <c r="YM11" s="87"/>
      <c r="YN11" s="87"/>
      <c r="YO11" s="87"/>
      <c r="YP11" s="87"/>
      <c r="YQ11" s="87"/>
      <c r="YR11" s="87"/>
      <c r="YS11" s="87"/>
      <c r="YT11" s="87"/>
      <c r="YU11" s="87"/>
      <c r="YV11" s="87"/>
      <c r="YW11" s="87"/>
      <c r="YX11" s="87"/>
      <c r="YY11" s="87"/>
      <c r="YZ11" s="87"/>
      <c r="ZA11" s="87"/>
      <c r="ZB11" s="87"/>
      <c r="ZC11" s="87"/>
      <c r="ZD11" s="87"/>
      <c r="ZE11" s="87"/>
      <c r="ZF11" s="87"/>
      <c r="ZG11" s="87"/>
      <c r="ZH11" s="87"/>
      <c r="ZI11" s="87"/>
      <c r="ZJ11" s="87"/>
      <c r="ZK11" s="87"/>
      <c r="ZL11" s="87"/>
      <c r="ZM11" s="87"/>
      <c r="ZN11" s="87"/>
      <c r="ZO11" s="87"/>
      <c r="ZP11" s="87"/>
      <c r="ZQ11" s="87"/>
      <c r="ZR11" s="87"/>
      <c r="ZS11" s="87"/>
      <c r="ZT11" s="87"/>
      <c r="ZU11" s="87"/>
      <c r="ZV11" s="87"/>
      <c r="ZW11" s="87"/>
      <c r="ZX11" s="87"/>
      <c r="ZY11" s="87"/>
      <c r="ZZ11" s="87"/>
      <c r="AAA11" s="87"/>
      <c r="AAB11" s="87"/>
      <c r="AAC11" s="87"/>
      <c r="AAD11" s="87"/>
      <c r="AAE11" s="87"/>
      <c r="AAF11" s="87"/>
      <c r="AAG11" s="87"/>
      <c r="AAH11" s="87"/>
      <c r="AAI11" s="87"/>
      <c r="AAJ11" s="87"/>
      <c r="AAK11" s="87"/>
      <c r="AAL11" s="87"/>
      <c r="AAM11" s="87"/>
      <c r="AAN11" s="87"/>
      <c r="AAO11" s="87"/>
      <c r="AAP11" s="87"/>
      <c r="AAQ11" s="87"/>
      <c r="AAR11" s="87"/>
      <c r="AAS11" s="87"/>
      <c r="AAT11" s="87"/>
      <c r="AAU11" s="87"/>
      <c r="AAV11" s="87"/>
      <c r="AAW11" s="87"/>
      <c r="AAX11" s="87"/>
      <c r="AAY11" s="87"/>
      <c r="AAZ11" s="87"/>
      <c r="ABA11" s="87"/>
      <c r="ABB11" s="87"/>
      <c r="ABC11" s="87"/>
      <c r="ABD11" s="87"/>
      <c r="ABE11" s="87"/>
      <c r="ABF11" s="87"/>
      <c r="ABG11" s="87"/>
      <c r="ABH11" s="87"/>
      <c r="ABI11" s="87"/>
      <c r="ABJ11" s="87"/>
      <c r="ABK11" s="87"/>
      <c r="ABL11" s="87"/>
      <c r="ABM11" s="87"/>
      <c r="ABN11" s="87"/>
      <c r="ABO11" s="87"/>
      <c r="ABP11" s="87"/>
      <c r="ABQ11" s="87"/>
      <c r="ABR11" s="87"/>
      <c r="ABS11" s="87"/>
      <c r="ABT11" s="87"/>
      <c r="ABU11" s="87"/>
      <c r="ABV11" s="87"/>
      <c r="ABW11" s="87"/>
      <c r="ABX11" s="87"/>
      <c r="ABY11" s="87"/>
      <c r="ABZ11" s="87"/>
      <c r="ACA11" s="87"/>
      <c r="ACB11" s="87"/>
      <c r="ACC11" s="87"/>
      <c r="ACD11" s="87"/>
      <c r="ACE11" s="87"/>
      <c r="ACF11" s="87"/>
      <c r="ACG11" s="87"/>
      <c r="ACH11" s="87"/>
      <c r="ACI11" s="87"/>
      <c r="ACJ11" s="87"/>
      <c r="ACK11" s="87"/>
      <c r="ACL11" s="87"/>
      <c r="ACM11" s="87"/>
      <c r="ACN11" s="87"/>
      <c r="ACO11" s="87"/>
      <c r="ACP11" s="87"/>
      <c r="ACQ11" s="87"/>
      <c r="ACR11" s="87"/>
      <c r="ACS11" s="87"/>
      <c r="ACT11" s="87"/>
      <c r="ACU11" s="87"/>
      <c r="ACV11" s="87"/>
      <c r="ACW11" s="87"/>
      <c r="ACX11" s="87"/>
      <c r="ACY11" s="87"/>
      <c r="ACZ11" s="87"/>
      <c r="ADA11" s="87"/>
      <c r="ADB11" s="87"/>
      <c r="ADC11" s="87"/>
      <c r="ADD11" s="87"/>
      <c r="ADE11" s="87"/>
      <c r="ADF11" s="87"/>
      <c r="ADG11" s="87"/>
      <c r="ADH11" s="87"/>
      <c r="ADI11" s="87"/>
      <c r="ADJ11" s="87"/>
      <c r="ADK11" s="87"/>
      <c r="ADL11" s="87"/>
      <c r="ADM11" s="87"/>
      <c r="ADN11" s="87"/>
      <c r="ADO11" s="87"/>
      <c r="ADP11" s="87"/>
      <c r="ADQ11" s="87"/>
      <c r="ADR11" s="87"/>
      <c r="ADS11" s="87"/>
      <c r="ADT11" s="87"/>
      <c r="ADU11" s="87"/>
      <c r="ADV11" s="87"/>
      <c r="ADW11" s="87"/>
      <c r="ADX11" s="87"/>
      <c r="ADY11" s="87"/>
      <c r="ADZ11" s="87"/>
      <c r="AEA11" s="87"/>
      <c r="AEB11" s="87"/>
      <c r="AEC11" s="87"/>
      <c r="AED11" s="87"/>
      <c r="AEE11" s="87"/>
      <c r="AEF11" s="87"/>
      <c r="AEG11" s="87"/>
      <c r="AEH11" s="87"/>
      <c r="AEI11" s="87"/>
      <c r="AEJ11" s="87"/>
      <c r="AEK11" s="87"/>
      <c r="AEL11" s="87"/>
      <c r="AEM11" s="87"/>
      <c r="AEN11" s="87"/>
      <c r="AEO11" s="87"/>
      <c r="AEP11" s="87"/>
      <c r="AEQ11" s="87"/>
      <c r="AER11" s="87"/>
      <c r="AES11" s="87"/>
      <c r="AET11" s="87"/>
      <c r="AEU11" s="87"/>
      <c r="AEV11" s="87"/>
      <c r="AEW11" s="87"/>
      <c r="AEX11" s="87"/>
      <c r="AEY11" s="87"/>
      <c r="AEZ11" s="87"/>
      <c r="AFA11" s="87"/>
      <c r="AFB11" s="87"/>
      <c r="AFC11" s="87"/>
      <c r="AFD11" s="87"/>
      <c r="AFE11" s="87"/>
      <c r="AFF11" s="87"/>
      <c r="AFG11" s="87"/>
      <c r="AFH11" s="87"/>
      <c r="AFI11" s="87"/>
      <c r="AFJ11" s="87"/>
      <c r="AFK11" s="87"/>
      <c r="AFL11" s="87"/>
      <c r="AFM11" s="87"/>
      <c r="AFN11" s="87"/>
      <c r="AFO11" s="87"/>
      <c r="AFP11" s="87"/>
      <c r="AFQ11" s="87"/>
      <c r="AFR11" s="87"/>
      <c r="AFS11" s="87"/>
      <c r="AFT11" s="87"/>
      <c r="AFU11" s="87"/>
      <c r="AFV11" s="87"/>
      <c r="AFW11" s="87"/>
      <c r="AFX11" s="87"/>
      <c r="AFY11" s="87"/>
      <c r="AFZ11" s="87"/>
      <c r="AGA11" s="87"/>
      <c r="AGB11" s="87"/>
      <c r="AGC11" s="87"/>
      <c r="AGD11" s="87"/>
      <c r="AGE11" s="87"/>
      <c r="AGF11" s="87"/>
      <c r="AGG11" s="87"/>
      <c r="AGH11" s="87"/>
      <c r="AGI11" s="87"/>
      <c r="AGJ11" s="87"/>
      <c r="AGK11" s="87"/>
      <c r="AGL11" s="87"/>
      <c r="AGM11" s="87"/>
      <c r="AGN11" s="87"/>
      <c r="AGO11" s="87"/>
      <c r="AGP11" s="87"/>
      <c r="AGQ11" s="87"/>
      <c r="AGR11" s="87"/>
      <c r="AGS11" s="87"/>
      <c r="AGT11" s="87"/>
      <c r="AGU11" s="87"/>
      <c r="AGV11" s="87"/>
      <c r="AGW11" s="87"/>
      <c r="AGX11" s="87"/>
      <c r="AGY11" s="87"/>
      <c r="AGZ11" s="87"/>
      <c r="AHA11" s="87"/>
      <c r="AHB11" s="87"/>
      <c r="AHC11" s="87"/>
      <c r="AHD11" s="87"/>
      <c r="AHE11" s="87"/>
      <c r="AHF11" s="87"/>
      <c r="AHG11" s="87"/>
      <c r="AHH11" s="87"/>
      <c r="AHI11" s="87"/>
      <c r="AHJ11" s="87"/>
      <c r="AHK11" s="87"/>
      <c r="AHL11" s="87"/>
      <c r="AHM11" s="87"/>
      <c r="AHN11" s="87"/>
      <c r="AHO11" s="87"/>
      <c r="AHP11" s="87"/>
      <c r="AHQ11" s="87"/>
      <c r="AHR11" s="87"/>
      <c r="AHS11" s="87"/>
      <c r="AHT11" s="87"/>
      <c r="AHU11" s="87"/>
      <c r="AHV11" s="87"/>
      <c r="AHW11" s="87"/>
      <c r="AHX11" s="87"/>
      <c r="AHY11" s="87"/>
      <c r="AHZ11" s="87"/>
      <c r="AIA11" s="87"/>
      <c r="AIB11" s="87"/>
      <c r="AIC11" s="87"/>
      <c r="AID11" s="87"/>
      <c r="AIE11" s="87"/>
      <c r="AIF11" s="87"/>
      <c r="AIG11" s="87"/>
      <c r="AIH11" s="87"/>
      <c r="AII11" s="87"/>
      <c r="AIJ11" s="87"/>
      <c r="AIK11" s="87"/>
      <c r="AIL11" s="87"/>
      <c r="AIM11" s="87"/>
      <c r="AIN11" s="87"/>
      <c r="AIO11" s="87"/>
      <c r="AIP11" s="87"/>
      <c r="AIQ11" s="87"/>
      <c r="AIR11" s="87"/>
      <c r="AIS11" s="87"/>
      <c r="AIT11" s="87"/>
      <c r="AIU11" s="87"/>
      <c r="AIV11" s="87"/>
      <c r="AIW11" s="87"/>
      <c r="AIX11" s="87"/>
      <c r="AIY11" s="87"/>
      <c r="AIZ11" s="87"/>
      <c r="AJA11" s="87"/>
      <c r="AJB11" s="87"/>
      <c r="AJC11" s="87"/>
      <c r="AJD11" s="87"/>
      <c r="AJE11" s="87"/>
      <c r="AJF11" s="87"/>
      <c r="AJG11" s="87"/>
      <c r="AJH11" s="87"/>
      <c r="AJI11" s="87"/>
      <c r="AJJ11" s="87"/>
      <c r="AJK11" s="87"/>
      <c r="AJL11" s="87"/>
      <c r="AJM11" s="87"/>
      <c r="AJN11" s="87"/>
      <c r="AJO11" s="87"/>
      <c r="AJP11" s="87"/>
      <c r="AJQ11" s="87"/>
      <c r="AJR11" s="87"/>
      <c r="AJS11" s="87"/>
      <c r="AJT11" s="87"/>
      <c r="AJU11" s="87"/>
      <c r="AJV11" s="87"/>
      <c r="AJW11" s="87"/>
      <c r="AJX11" s="87"/>
      <c r="AJY11" s="87"/>
      <c r="AJZ11" s="87"/>
      <c r="AKA11" s="87"/>
      <c r="AKB11" s="87"/>
      <c r="AKC11" s="87"/>
      <c r="AKD11" s="87"/>
      <c r="AKE11" s="87"/>
      <c r="AKF11" s="87"/>
      <c r="AKG11" s="87"/>
      <c r="AKH11" s="87"/>
      <c r="AKI11" s="87"/>
      <c r="AKJ11" s="87"/>
      <c r="AKK11" s="87"/>
      <c r="AKL11" s="87"/>
      <c r="AKM11" s="87"/>
      <c r="AKN11" s="87"/>
      <c r="AKO11" s="87"/>
      <c r="AKP11" s="87"/>
      <c r="AKQ11" s="87"/>
      <c r="AKR11" s="87"/>
      <c r="AKS11" s="87"/>
      <c r="AKT11" s="87"/>
      <c r="AKU11" s="87"/>
      <c r="AKV11" s="87"/>
      <c r="AKW11" s="87"/>
      <c r="AKX11" s="87"/>
      <c r="AKY11" s="87"/>
      <c r="AKZ11" s="87"/>
      <c r="ALA11" s="87"/>
      <c r="ALB11" s="87"/>
      <c r="ALC11" s="87"/>
      <c r="ALD11" s="87"/>
      <c r="ALE11" s="87"/>
      <c r="ALF11" s="87"/>
      <c r="ALG11" s="87"/>
      <c r="ALH11" s="87"/>
      <c r="ALI11" s="87"/>
      <c r="ALJ11" s="87"/>
      <c r="ALK11" s="87"/>
      <c r="ALL11" s="87"/>
      <c r="ALM11" s="87"/>
      <c r="ALN11" s="87"/>
      <c r="ALO11" s="87"/>
      <c r="ALP11" s="87"/>
      <c r="ALQ11" s="87"/>
      <c r="ALR11" s="87"/>
      <c r="ALS11" s="87"/>
      <c r="ALT11" s="87"/>
      <c r="ALU11" s="87"/>
      <c r="ALV11" s="87"/>
      <c r="ALW11" s="87"/>
      <c r="ALX11" s="87"/>
      <c r="ALY11" s="87"/>
      <c r="ALZ11" s="87"/>
      <c r="AMA11" s="87"/>
      <c r="AMB11" s="87"/>
      <c r="AMC11" s="87"/>
      <c r="AMD11" s="87"/>
      <c r="AME11" s="87"/>
      <c r="AMF11" s="87"/>
      <c r="AMG11" s="87"/>
      <c r="AMH11" s="87"/>
      <c r="AMI11" s="87"/>
      <c r="AMJ11" s="87"/>
    </row>
    <row r="12" spans="1:1024" s="35" customFormat="1" ht="36" customHeight="1" x14ac:dyDescent="0.2">
      <c r="A12" s="105" t="s">
        <v>119</v>
      </c>
      <c r="B12" s="105" t="s">
        <v>120</v>
      </c>
      <c r="C12" s="88" t="s">
        <v>150</v>
      </c>
      <c r="D12" s="88" t="s">
        <v>107</v>
      </c>
      <c r="E12" s="106">
        <v>14899750</v>
      </c>
      <c r="F12" s="89">
        <v>4</v>
      </c>
      <c r="G12" s="107">
        <f>+F12*E12/1000</f>
        <v>59599</v>
      </c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87"/>
      <c r="ED12" s="87"/>
      <c r="EE12" s="87"/>
      <c r="EF12" s="87"/>
      <c r="EG12" s="87"/>
      <c r="EH12" s="87"/>
      <c r="EI12" s="87"/>
      <c r="EJ12" s="87"/>
      <c r="EK12" s="87"/>
      <c r="EL12" s="87"/>
      <c r="EM12" s="87"/>
      <c r="EN12" s="87"/>
      <c r="EO12" s="87"/>
      <c r="EP12" s="87"/>
      <c r="EQ12" s="87"/>
      <c r="ER12" s="87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7"/>
      <c r="FF12" s="87"/>
      <c r="FG12" s="87"/>
      <c r="FH12" s="87"/>
      <c r="FI12" s="87"/>
      <c r="FJ12" s="87"/>
      <c r="FK12" s="87"/>
      <c r="FL12" s="87"/>
      <c r="FM12" s="87"/>
      <c r="FN12" s="87"/>
      <c r="FO12" s="87"/>
      <c r="FP12" s="87"/>
      <c r="FQ12" s="87"/>
      <c r="FR12" s="87"/>
      <c r="FS12" s="87"/>
      <c r="FT12" s="87"/>
      <c r="FU12" s="87"/>
      <c r="FV12" s="87"/>
      <c r="FW12" s="87"/>
      <c r="FX12" s="87"/>
      <c r="FY12" s="87"/>
      <c r="FZ12" s="87"/>
      <c r="GA12" s="87"/>
      <c r="GB12" s="87"/>
      <c r="GC12" s="87"/>
      <c r="GD12" s="87"/>
      <c r="GE12" s="87"/>
      <c r="GF12" s="87"/>
      <c r="GG12" s="87"/>
      <c r="GH12" s="87"/>
      <c r="GI12" s="87"/>
      <c r="GJ12" s="87"/>
      <c r="GK12" s="87"/>
      <c r="GL12" s="87"/>
      <c r="GM12" s="87"/>
      <c r="GN12" s="87"/>
      <c r="GO12" s="87"/>
      <c r="GP12" s="87"/>
      <c r="GQ12" s="87"/>
      <c r="GR12" s="87"/>
      <c r="GS12" s="87"/>
      <c r="GT12" s="87"/>
      <c r="GU12" s="87"/>
      <c r="GV12" s="87"/>
      <c r="GW12" s="87"/>
      <c r="GX12" s="87"/>
      <c r="GY12" s="87"/>
      <c r="GZ12" s="87"/>
      <c r="HA12" s="87"/>
      <c r="HB12" s="87"/>
      <c r="HC12" s="87"/>
      <c r="HD12" s="87"/>
      <c r="HE12" s="87"/>
      <c r="HF12" s="87"/>
      <c r="HG12" s="87"/>
      <c r="HH12" s="87"/>
      <c r="HI12" s="87"/>
      <c r="HJ12" s="87"/>
      <c r="HK12" s="87"/>
      <c r="HL12" s="87"/>
      <c r="HM12" s="87"/>
      <c r="HN12" s="87"/>
      <c r="HO12" s="87"/>
      <c r="HP12" s="87"/>
      <c r="HQ12" s="87"/>
      <c r="HR12" s="87"/>
      <c r="HS12" s="87"/>
      <c r="HT12" s="87"/>
      <c r="HU12" s="87"/>
      <c r="HV12" s="87"/>
      <c r="HW12" s="87"/>
      <c r="HX12" s="87"/>
      <c r="HY12" s="87"/>
      <c r="HZ12" s="87"/>
      <c r="IA12" s="87"/>
      <c r="IB12" s="87"/>
      <c r="IC12" s="87"/>
      <c r="ID12" s="87"/>
      <c r="IE12" s="87"/>
      <c r="IF12" s="87"/>
      <c r="IG12" s="87"/>
      <c r="IH12" s="87"/>
      <c r="II12" s="87"/>
      <c r="IJ12" s="87"/>
      <c r="IK12" s="87"/>
      <c r="IL12" s="87"/>
      <c r="IM12" s="87"/>
      <c r="IN12" s="87"/>
      <c r="IO12" s="87"/>
      <c r="IP12" s="87"/>
      <c r="IQ12" s="87"/>
      <c r="IR12" s="87"/>
      <c r="IS12" s="87"/>
      <c r="IT12" s="87"/>
      <c r="IU12" s="87"/>
      <c r="IV12" s="87"/>
      <c r="IW12" s="87"/>
      <c r="IX12" s="87"/>
      <c r="IY12" s="87"/>
      <c r="IZ12" s="87"/>
      <c r="JA12" s="87"/>
      <c r="JB12" s="87"/>
      <c r="JC12" s="87"/>
      <c r="JD12" s="87"/>
      <c r="JE12" s="87"/>
      <c r="JF12" s="87"/>
      <c r="JG12" s="87"/>
      <c r="JH12" s="87"/>
      <c r="JI12" s="87"/>
      <c r="JJ12" s="87"/>
      <c r="JK12" s="87"/>
      <c r="JL12" s="87"/>
      <c r="JM12" s="87"/>
      <c r="JN12" s="87"/>
      <c r="JO12" s="87"/>
      <c r="JP12" s="87"/>
      <c r="JQ12" s="87"/>
      <c r="JR12" s="87"/>
      <c r="JS12" s="87"/>
      <c r="JT12" s="87"/>
      <c r="JU12" s="87"/>
      <c r="JV12" s="87"/>
      <c r="JW12" s="87"/>
      <c r="JX12" s="87"/>
      <c r="JY12" s="87"/>
      <c r="JZ12" s="87"/>
      <c r="KA12" s="87"/>
      <c r="KB12" s="87"/>
      <c r="KC12" s="87"/>
      <c r="KD12" s="87"/>
      <c r="KE12" s="87"/>
      <c r="KF12" s="87"/>
      <c r="KG12" s="87"/>
      <c r="KH12" s="87"/>
      <c r="KI12" s="87"/>
      <c r="KJ12" s="87"/>
      <c r="KK12" s="87"/>
      <c r="KL12" s="87"/>
      <c r="KM12" s="87"/>
      <c r="KN12" s="87"/>
      <c r="KO12" s="87"/>
      <c r="KP12" s="87"/>
      <c r="KQ12" s="87"/>
      <c r="KR12" s="87"/>
      <c r="KS12" s="87"/>
      <c r="KT12" s="87"/>
      <c r="KU12" s="87"/>
      <c r="KV12" s="87"/>
      <c r="KW12" s="87"/>
      <c r="KX12" s="87"/>
      <c r="KY12" s="87"/>
      <c r="KZ12" s="87"/>
      <c r="LA12" s="87"/>
      <c r="LB12" s="87"/>
      <c r="LC12" s="87"/>
      <c r="LD12" s="87"/>
      <c r="LE12" s="87"/>
      <c r="LF12" s="87"/>
      <c r="LG12" s="87"/>
      <c r="LH12" s="87"/>
      <c r="LI12" s="87"/>
      <c r="LJ12" s="87"/>
      <c r="LK12" s="87"/>
      <c r="LL12" s="87"/>
      <c r="LM12" s="87"/>
      <c r="LN12" s="87"/>
      <c r="LO12" s="87"/>
      <c r="LP12" s="87"/>
      <c r="LQ12" s="87"/>
      <c r="LR12" s="87"/>
      <c r="LS12" s="87"/>
      <c r="LT12" s="87"/>
      <c r="LU12" s="87"/>
      <c r="LV12" s="87"/>
      <c r="LW12" s="87"/>
      <c r="LX12" s="87"/>
      <c r="LY12" s="87"/>
      <c r="LZ12" s="87"/>
      <c r="MA12" s="87"/>
      <c r="MB12" s="87"/>
      <c r="MC12" s="87"/>
      <c r="MD12" s="87"/>
      <c r="ME12" s="87"/>
      <c r="MF12" s="87"/>
      <c r="MG12" s="87"/>
      <c r="MH12" s="87"/>
      <c r="MI12" s="87"/>
      <c r="MJ12" s="87"/>
      <c r="MK12" s="87"/>
      <c r="ML12" s="87"/>
      <c r="MM12" s="87"/>
      <c r="MN12" s="87"/>
      <c r="MO12" s="87"/>
      <c r="MP12" s="87"/>
      <c r="MQ12" s="87"/>
      <c r="MR12" s="87"/>
      <c r="MS12" s="87"/>
      <c r="MT12" s="87"/>
      <c r="MU12" s="87"/>
      <c r="MV12" s="87"/>
      <c r="MW12" s="87"/>
      <c r="MX12" s="87"/>
      <c r="MY12" s="87"/>
      <c r="MZ12" s="87"/>
      <c r="NA12" s="87"/>
      <c r="NB12" s="87"/>
      <c r="NC12" s="87"/>
      <c r="ND12" s="87"/>
      <c r="NE12" s="87"/>
      <c r="NF12" s="87"/>
      <c r="NG12" s="87"/>
      <c r="NH12" s="87"/>
      <c r="NI12" s="87"/>
      <c r="NJ12" s="87"/>
      <c r="NK12" s="87"/>
      <c r="NL12" s="87"/>
      <c r="NM12" s="87"/>
      <c r="NN12" s="87"/>
      <c r="NO12" s="87"/>
      <c r="NP12" s="87"/>
      <c r="NQ12" s="87"/>
      <c r="NR12" s="87"/>
      <c r="NS12" s="87"/>
      <c r="NT12" s="87"/>
      <c r="NU12" s="87"/>
      <c r="NV12" s="87"/>
      <c r="NW12" s="87"/>
      <c r="NX12" s="87"/>
      <c r="NY12" s="87"/>
      <c r="NZ12" s="87"/>
      <c r="OA12" s="87"/>
      <c r="OB12" s="87"/>
      <c r="OC12" s="87"/>
      <c r="OD12" s="87"/>
      <c r="OE12" s="87"/>
      <c r="OF12" s="87"/>
      <c r="OG12" s="87"/>
      <c r="OH12" s="87"/>
      <c r="OI12" s="87"/>
      <c r="OJ12" s="87"/>
      <c r="OK12" s="87"/>
      <c r="OL12" s="87"/>
      <c r="OM12" s="87"/>
      <c r="ON12" s="87"/>
      <c r="OO12" s="87"/>
      <c r="OP12" s="87"/>
      <c r="OQ12" s="87"/>
      <c r="OR12" s="87"/>
      <c r="OS12" s="87"/>
      <c r="OT12" s="87"/>
      <c r="OU12" s="87"/>
      <c r="OV12" s="87"/>
      <c r="OW12" s="87"/>
      <c r="OX12" s="87"/>
      <c r="OY12" s="87"/>
      <c r="OZ12" s="87"/>
      <c r="PA12" s="87"/>
      <c r="PB12" s="87"/>
      <c r="PC12" s="87"/>
      <c r="PD12" s="87"/>
      <c r="PE12" s="87"/>
      <c r="PF12" s="87"/>
      <c r="PG12" s="87"/>
      <c r="PH12" s="87"/>
      <c r="PI12" s="87"/>
      <c r="PJ12" s="87"/>
      <c r="PK12" s="87"/>
      <c r="PL12" s="87"/>
      <c r="PM12" s="87"/>
      <c r="PN12" s="87"/>
      <c r="PO12" s="87"/>
      <c r="PP12" s="87"/>
      <c r="PQ12" s="87"/>
      <c r="PR12" s="87"/>
      <c r="PS12" s="87"/>
      <c r="PT12" s="87"/>
      <c r="PU12" s="87"/>
      <c r="PV12" s="87"/>
      <c r="PW12" s="87"/>
      <c r="PX12" s="87"/>
      <c r="PY12" s="87"/>
      <c r="PZ12" s="87"/>
      <c r="QA12" s="87"/>
      <c r="QB12" s="87"/>
      <c r="QC12" s="87"/>
      <c r="QD12" s="87"/>
      <c r="QE12" s="87"/>
      <c r="QF12" s="87"/>
      <c r="QG12" s="87"/>
      <c r="QH12" s="87"/>
      <c r="QI12" s="87"/>
      <c r="QJ12" s="87"/>
      <c r="QK12" s="87"/>
      <c r="QL12" s="87"/>
      <c r="QM12" s="87"/>
      <c r="QN12" s="87"/>
      <c r="QO12" s="87"/>
      <c r="QP12" s="87"/>
      <c r="QQ12" s="87"/>
      <c r="QR12" s="87"/>
      <c r="QS12" s="87"/>
      <c r="QT12" s="87"/>
      <c r="QU12" s="87"/>
      <c r="QV12" s="87"/>
      <c r="QW12" s="87"/>
      <c r="QX12" s="87"/>
      <c r="QY12" s="87"/>
      <c r="QZ12" s="87"/>
      <c r="RA12" s="87"/>
      <c r="RB12" s="87"/>
      <c r="RC12" s="87"/>
      <c r="RD12" s="87"/>
      <c r="RE12" s="87"/>
      <c r="RF12" s="87"/>
      <c r="RG12" s="87"/>
      <c r="RH12" s="87"/>
      <c r="RI12" s="87"/>
      <c r="RJ12" s="87"/>
      <c r="RK12" s="87"/>
      <c r="RL12" s="87"/>
      <c r="RM12" s="87"/>
      <c r="RN12" s="87"/>
      <c r="RO12" s="87"/>
      <c r="RP12" s="87"/>
      <c r="RQ12" s="87"/>
      <c r="RR12" s="87"/>
      <c r="RS12" s="87"/>
      <c r="RT12" s="87"/>
      <c r="RU12" s="87"/>
      <c r="RV12" s="87"/>
      <c r="RW12" s="87"/>
      <c r="RX12" s="87"/>
      <c r="RY12" s="87"/>
      <c r="RZ12" s="87"/>
      <c r="SA12" s="87"/>
      <c r="SB12" s="87"/>
      <c r="SC12" s="87"/>
      <c r="SD12" s="87"/>
      <c r="SE12" s="87"/>
      <c r="SF12" s="87"/>
      <c r="SG12" s="87"/>
      <c r="SH12" s="87"/>
      <c r="SI12" s="87"/>
      <c r="SJ12" s="87"/>
      <c r="SK12" s="87"/>
      <c r="SL12" s="87"/>
      <c r="SM12" s="87"/>
      <c r="SN12" s="87"/>
      <c r="SO12" s="87"/>
      <c r="SP12" s="87"/>
      <c r="SQ12" s="87"/>
      <c r="SR12" s="87"/>
      <c r="SS12" s="87"/>
      <c r="ST12" s="87"/>
      <c r="SU12" s="87"/>
      <c r="SV12" s="87"/>
      <c r="SW12" s="87"/>
      <c r="SX12" s="87"/>
      <c r="SY12" s="87"/>
      <c r="SZ12" s="87"/>
      <c r="TA12" s="87"/>
      <c r="TB12" s="87"/>
      <c r="TC12" s="87"/>
      <c r="TD12" s="87"/>
      <c r="TE12" s="87"/>
      <c r="TF12" s="87"/>
      <c r="TG12" s="87"/>
      <c r="TH12" s="87"/>
      <c r="TI12" s="87"/>
      <c r="TJ12" s="87"/>
      <c r="TK12" s="87"/>
      <c r="TL12" s="87"/>
      <c r="TM12" s="87"/>
      <c r="TN12" s="87"/>
      <c r="TO12" s="87"/>
      <c r="TP12" s="87"/>
      <c r="TQ12" s="87"/>
      <c r="TR12" s="87"/>
      <c r="TS12" s="87"/>
      <c r="TT12" s="87"/>
      <c r="TU12" s="87"/>
      <c r="TV12" s="87"/>
      <c r="TW12" s="87"/>
      <c r="TX12" s="87"/>
      <c r="TY12" s="87"/>
      <c r="TZ12" s="87"/>
      <c r="UA12" s="87"/>
      <c r="UB12" s="87"/>
      <c r="UC12" s="87"/>
      <c r="UD12" s="87"/>
      <c r="UE12" s="87"/>
      <c r="UF12" s="87"/>
      <c r="UG12" s="87"/>
      <c r="UH12" s="87"/>
      <c r="UI12" s="87"/>
      <c r="UJ12" s="87"/>
      <c r="UK12" s="87"/>
      <c r="UL12" s="87"/>
      <c r="UM12" s="87"/>
      <c r="UN12" s="87"/>
      <c r="UO12" s="87"/>
      <c r="UP12" s="87"/>
      <c r="UQ12" s="87"/>
      <c r="UR12" s="87"/>
      <c r="US12" s="87"/>
      <c r="UT12" s="87"/>
      <c r="UU12" s="87"/>
      <c r="UV12" s="87"/>
      <c r="UW12" s="87"/>
      <c r="UX12" s="87"/>
      <c r="UY12" s="87"/>
      <c r="UZ12" s="87"/>
      <c r="VA12" s="87"/>
      <c r="VB12" s="87"/>
      <c r="VC12" s="87"/>
      <c r="VD12" s="87"/>
      <c r="VE12" s="87"/>
      <c r="VF12" s="87"/>
      <c r="VG12" s="87"/>
      <c r="VH12" s="87"/>
      <c r="VI12" s="87"/>
      <c r="VJ12" s="87"/>
      <c r="VK12" s="87"/>
      <c r="VL12" s="87"/>
      <c r="VM12" s="87"/>
      <c r="VN12" s="87"/>
      <c r="VO12" s="87"/>
      <c r="VP12" s="87"/>
      <c r="VQ12" s="87"/>
      <c r="VR12" s="87"/>
      <c r="VS12" s="87"/>
      <c r="VT12" s="87"/>
      <c r="VU12" s="87"/>
      <c r="VV12" s="87"/>
      <c r="VW12" s="87"/>
      <c r="VX12" s="87"/>
      <c r="VY12" s="87"/>
      <c r="VZ12" s="87"/>
      <c r="WA12" s="87"/>
      <c r="WB12" s="87"/>
      <c r="WC12" s="87"/>
      <c r="WD12" s="87"/>
      <c r="WE12" s="87"/>
      <c r="WF12" s="87"/>
      <c r="WG12" s="87"/>
      <c r="WH12" s="87"/>
      <c r="WI12" s="87"/>
      <c r="WJ12" s="87"/>
      <c r="WK12" s="87"/>
      <c r="WL12" s="87"/>
      <c r="WM12" s="87"/>
      <c r="WN12" s="87"/>
      <c r="WO12" s="87"/>
      <c r="WP12" s="87"/>
      <c r="WQ12" s="87"/>
      <c r="WR12" s="87"/>
      <c r="WS12" s="87"/>
      <c r="WT12" s="87"/>
      <c r="WU12" s="87"/>
      <c r="WV12" s="87"/>
      <c r="WW12" s="87"/>
      <c r="WX12" s="87"/>
      <c r="WY12" s="87"/>
      <c r="WZ12" s="87"/>
      <c r="XA12" s="87"/>
      <c r="XB12" s="87"/>
      <c r="XC12" s="87"/>
      <c r="XD12" s="87"/>
      <c r="XE12" s="87"/>
      <c r="XF12" s="87"/>
      <c r="XG12" s="87"/>
      <c r="XH12" s="87"/>
      <c r="XI12" s="87"/>
      <c r="XJ12" s="87"/>
      <c r="XK12" s="87"/>
      <c r="XL12" s="87"/>
      <c r="XM12" s="87"/>
      <c r="XN12" s="87"/>
      <c r="XO12" s="87"/>
      <c r="XP12" s="87"/>
      <c r="XQ12" s="87"/>
      <c r="XR12" s="87"/>
      <c r="XS12" s="87"/>
      <c r="XT12" s="87"/>
      <c r="XU12" s="87"/>
      <c r="XV12" s="87"/>
      <c r="XW12" s="87"/>
      <c r="XX12" s="87"/>
      <c r="XY12" s="87"/>
      <c r="XZ12" s="87"/>
      <c r="YA12" s="87"/>
      <c r="YB12" s="87"/>
      <c r="YC12" s="87"/>
      <c r="YD12" s="87"/>
      <c r="YE12" s="87"/>
      <c r="YF12" s="87"/>
      <c r="YG12" s="87"/>
      <c r="YH12" s="87"/>
      <c r="YI12" s="87"/>
      <c r="YJ12" s="87"/>
      <c r="YK12" s="87"/>
      <c r="YL12" s="87"/>
      <c r="YM12" s="87"/>
      <c r="YN12" s="87"/>
      <c r="YO12" s="87"/>
      <c r="YP12" s="87"/>
      <c r="YQ12" s="87"/>
      <c r="YR12" s="87"/>
      <c r="YS12" s="87"/>
      <c r="YT12" s="87"/>
      <c r="YU12" s="87"/>
      <c r="YV12" s="87"/>
      <c r="YW12" s="87"/>
      <c r="YX12" s="87"/>
      <c r="YY12" s="87"/>
      <c r="YZ12" s="87"/>
      <c r="ZA12" s="87"/>
      <c r="ZB12" s="87"/>
      <c r="ZC12" s="87"/>
      <c r="ZD12" s="87"/>
      <c r="ZE12" s="87"/>
      <c r="ZF12" s="87"/>
      <c r="ZG12" s="87"/>
      <c r="ZH12" s="87"/>
      <c r="ZI12" s="87"/>
      <c r="ZJ12" s="87"/>
      <c r="ZK12" s="87"/>
      <c r="ZL12" s="87"/>
      <c r="ZM12" s="87"/>
      <c r="ZN12" s="87"/>
      <c r="ZO12" s="87"/>
      <c r="ZP12" s="87"/>
      <c r="ZQ12" s="87"/>
      <c r="ZR12" s="87"/>
      <c r="ZS12" s="87"/>
      <c r="ZT12" s="87"/>
      <c r="ZU12" s="87"/>
      <c r="ZV12" s="87"/>
      <c r="ZW12" s="87"/>
      <c r="ZX12" s="87"/>
      <c r="ZY12" s="87"/>
      <c r="ZZ12" s="87"/>
      <c r="AAA12" s="87"/>
      <c r="AAB12" s="87"/>
      <c r="AAC12" s="87"/>
      <c r="AAD12" s="87"/>
      <c r="AAE12" s="87"/>
      <c r="AAF12" s="87"/>
      <c r="AAG12" s="87"/>
      <c r="AAH12" s="87"/>
      <c r="AAI12" s="87"/>
      <c r="AAJ12" s="87"/>
      <c r="AAK12" s="87"/>
      <c r="AAL12" s="87"/>
      <c r="AAM12" s="87"/>
      <c r="AAN12" s="87"/>
      <c r="AAO12" s="87"/>
      <c r="AAP12" s="87"/>
      <c r="AAQ12" s="87"/>
      <c r="AAR12" s="87"/>
      <c r="AAS12" s="87"/>
      <c r="AAT12" s="87"/>
      <c r="AAU12" s="87"/>
      <c r="AAV12" s="87"/>
      <c r="AAW12" s="87"/>
      <c r="AAX12" s="87"/>
      <c r="AAY12" s="87"/>
      <c r="AAZ12" s="87"/>
      <c r="ABA12" s="87"/>
      <c r="ABB12" s="87"/>
      <c r="ABC12" s="87"/>
      <c r="ABD12" s="87"/>
      <c r="ABE12" s="87"/>
      <c r="ABF12" s="87"/>
      <c r="ABG12" s="87"/>
      <c r="ABH12" s="87"/>
      <c r="ABI12" s="87"/>
      <c r="ABJ12" s="87"/>
      <c r="ABK12" s="87"/>
      <c r="ABL12" s="87"/>
      <c r="ABM12" s="87"/>
      <c r="ABN12" s="87"/>
      <c r="ABO12" s="87"/>
      <c r="ABP12" s="87"/>
      <c r="ABQ12" s="87"/>
      <c r="ABR12" s="87"/>
      <c r="ABS12" s="87"/>
      <c r="ABT12" s="87"/>
      <c r="ABU12" s="87"/>
      <c r="ABV12" s="87"/>
      <c r="ABW12" s="87"/>
      <c r="ABX12" s="87"/>
      <c r="ABY12" s="87"/>
      <c r="ABZ12" s="87"/>
      <c r="ACA12" s="87"/>
      <c r="ACB12" s="87"/>
      <c r="ACC12" s="87"/>
      <c r="ACD12" s="87"/>
      <c r="ACE12" s="87"/>
      <c r="ACF12" s="87"/>
      <c r="ACG12" s="87"/>
      <c r="ACH12" s="87"/>
      <c r="ACI12" s="87"/>
      <c r="ACJ12" s="87"/>
      <c r="ACK12" s="87"/>
      <c r="ACL12" s="87"/>
      <c r="ACM12" s="87"/>
      <c r="ACN12" s="87"/>
      <c r="ACO12" s="87"/>
      <c r="ACP12" s="87"/>
      <c r="ACQ12" s="87"/>
      <c r="ACR12" s="87"/>
      <c r="ACS12" s="87"/>
      <c r="ACT12" s="87"/>
      <c r="ACU12" s="87"/>
      <c r="ACV12" s="87"/>
      <c r="ACW12" s="87"/>
      <c r="ACX12" s="87"/>
      <c r="ACY12" s="87"/>
      <c r="ACZ12" s="87"/>
      <c r="ADA12" s="87"/>
      <c r="ADB12" s="87"/>
      <c r="ADC12" s="87"/>
      <c r="ADD12" s="87"/>
      <c r="ADE12" s="87"/>
      <c r="ADF12" s="87"/>
      <c r="ADG12" s="87"/>
      <c r="ADH12" s="87"/>
      <c r="ADI12" s="87"/>
      <c r="ADJ12" s="87"/>
      <c r="ADK12" s="87"/>
      <c r="ADL12" s="87"/>
      <c r="ADM12" s="87"/>
      <c r="ADN12" s="87"/>
      <c r="ADO12" s="87"/>
      <c r="ADP12" s="87"/>
      <c r="ADQ12" s="87"/>
      <c r="ADR12" s="87"/>
      <c r="ADS12" s="87"/>
      <c r="ADT12" s="87"/>
      <c r="ADU12" s="87"/>
      <c r="ADV12" s="87"/>
      <c r="ADW12" s="87"/>
      <c r="ADX12" s="87"/>
      <c r="ADY12" s="87"/>
      <c r="ADZ12" s="87"/>
      <c r="AEA12" s="87"/>
      <c r="AEB12" s="87"/>
      <c r="AEC12" s="87"/>
      <c r="AED12" s="87"/>
      <c r="AEE12" s="87"/>
      <c r="AEF12" s="87"/>
      <c r="AEG12" s="87"/>
      <c r="AEH12" s="87"/>
      <c r="AEI12" s="87"/>
      <c r="AEJ12" s="87"/>
      <c r="AEK12" s="87"/>
      <c r="AEL12" s="87"/>
      <c r="AEM12" s="87"/>
      <c r="AEN12" s="87"/>
      <c r="AEO12" s="87"/>
      <c r="AEP12" s="87"/>
      <c r="AEQ12" s="87"/>
      <c r="AER12" s="87"/>
      <c r="AES12" s="87"/>
      <c r="AET12" s="87"/>
      <c r="AEU12" s="87"/>
      <c r="AEV12" s="87"/>
      <c r="AEW12" s="87"/>
      <c r="AEX12" s="87"/>
      <c r="AEY12" s="87"/>
      <c r="AEZ12" s="87"/>
      <c r="AFA12" s="87"/>
      <c r="AFB12" s="87"/>
      <c r="AFC12" s="87"/>
      <c r="AFD12" s="87"/>
      <c r="AFE12" s="87"/>
      <c r="AFF12" s="87"/>
      <c r="AFG12" s="87"/>
      <c r="AFH12" s="87"/>
      <c r="AFI12" s="87"/>
      <c r="AFJ12" s="87"/>
      <c r="AFK12" s="87"/>
      <c r="AFL12" s="87"/>
      <c r="AFM12" s="87"/>
      <c r="AFN12" s="87"/>
      <c r="AFO12" s="87"/>
      <c r="AFP12" s="87"/>
      <c r="AFQ12" s="87"/>
      <c r="AFR12" s="87"/>
      <c r="AFS12" s="87"/>
      <c r="AFT12" s="87"/>
      <c r="AFU12" s="87"/>
      <c r="AFV12" s="87"/>
      <c r="AFW12" s="87"/>
      <c r="AFX12" s="87"/>
      <c r="AFY12" s="87"/>
      <c r="AFZ12" s="87"/>
      <c r="AGA12" s="87"/>
      <c r="AGB12" s="87"/>
      <c r="AGC12" s="87"/>
      <c r="AGD12" s="87"/>
      <c r="AGE12" s="87"/>
      <c r="AGF12" s="87"/>
      <c r="AGG12" s="87"/>
      <c r="AGH12" s="87"/>
      <c r="AGI12" s="87"/>
      <c r="AGJ12" s="87"/>
      <c r="AGK12" s="87"/>
      <c r="AGL12" s="87"/>
      <c r="AGM12" s="87"/>
      <c r="AGN12" s="87"/>
      <c r="AGO12" s="87"/>
      <c r="AGP12" s="87"/>
      <c r="AGQ12" s="87"/>
      <c r="AGR12" s="87"/>
      <c r="AGS12" s="87"/>
      <c r="AGT12" s="87"/>
      <c r="AGU12" s="87"/>
      <c r="AGV12" s="87"/>
      <c r="AGW12" s="87"/>
      <c r="AGX12" s="87"/>
      <c r="AGY12" s="87"/>
      <c r="AGZ12" s="87"/>
      <c r="AHA12" s="87"/>
      <c r="AHB12" s="87"/>
      <c r="AHC12" s="87"/>
      <c r="AHD12" s="87"/>
      <c r="AHE12" s="87"/>
      <c r="AHF12" s="87"/>
      <c r="AHG12" s="87"/>
      <c r="AHH12" s="87"/>
      <c r="AHI12" s="87"/>
      <c r="AHJ12" s="87"/>
      <c r="AHK12" s="87"/>
      <c r="AHL12" s="87"/>
      <c r="AHM12" s="87"/>
      <c r="AHN12" s="87"/>
      <c r="AHO12" s="87"/>
      <c r="AHP12" s="87"/>
      <c r="AHQ12" s="87"/>
      <c r="AHR12" s="87"/>
      <c r="AHS12" s="87"/>
      <c r="AHT12" s="87"/>
      <c r="AHU12" s="87"/>
      <c r="AHV12" s="87"/>
      <c r="AHW12" s="87"/>
      <c r="AHX12" s="87"/>
      <c r="AHY12" s="87"/>
      <c r="AHZ12" s="87"/>
      <c r="AIA12" s="87"/>
      <c r="AIB12" s="87"/>
      <c r="AIC12" s="87"/>
      <c r="AID12" s="87"/>
      <c r="AIE12" s="87"/>
      <c r="AIF12" s="87"/>
      <c r="AIG12" s="87"/>
      <c r="AIH12" s="87"/>
      <c r="AII12" s="87"/>
      <c r="AIJ12" s="87"/>
      <c r="AIK12" s="87"/>
      <c r="AIL12" s="87"/>
      <c r="AIM12" s="87"/>
      <c r="AIN12" s="87"/>
      <c r="AIO12" s="87"/>
      <c r="AIP12" s="87"/>
      <c r="AIQ12" s="87"/>
      <c r="AIR12" s="87"/>
      <c r="AIS12" s="87"/>
      <c r="AIT12" s="87"/>
      <c r="AIU12" s="87"/>
      <c r="AIV12" s="87"/>
      <c r="AIW12" s="87"/>
      <c r="AIX12" s="87"/>
      <c r="AIY12" s="87"/>
      <c r="AIZ12" s="87"/>
      <c r="AJA12" s="87"/>
      <c r="AJB12" s="87"/>
      <c r="AJC12" s="87"/>
      <c r="AJD12" s="87"/>
      <c r="AJE12" s="87"/>
      <c r="AJF12" s="87"/>
      <c r="AJG12" s="87"/>
      <c r="AJH12" s="87"/>
      <c r="AJI12" s="87"/>
      <c r="AJJ12" s="87"/>
      <c r="AJK12" s="87"/>
      <c r="AJL12" s="87"/>
      <c r="AJM12" s="87"/>
      <c r="AJN12" s="87"/>
      <c r="AJO12" s="87"/>
      <c r="AJP12" s="87"/>
      <c r="AJQ12" s="87"/>
      <c r="AJR12" s="87"/>
      <c r="AJS12" s="87"/>
      <c r="AJT12" s="87"/>
      <c r="AJU12" s="87"/>
      <c r="AJV12" s="87"/>
      <c r="AJW12" s="87"/>
      <c r="AJX12" s="87"/>
      <c r="AJY12" s="87"/>
      <c r="AJZ12" s="87"/>
      <c r="AKA12" s="87"/>
      <c r="AKB12" s="87"/>
      <c r="AKC12" s="87"/>
      <c r="AKD12" s="87"/>
      <c r="AKE12" s="87"/>
      <c r="AKF12" s="87"/>
      <c r="AKG12" s="87"/>
      <c r="AKH12" s="87"/>
      <c r="AKI12" s="87"/>
      <c r="AKJ12" s="87"/>
      <c r="AKK12" s="87"/>
      <c r="AKL12" s="87"/>
      <c r="AKM12" s="87"/>
      <c r="AKN12" s="87"/>
      <c r="AKO12" s="87"/>
      <c r="AKP12" s="87"/>
      <c r="AKQ12" s="87"/>
      <c r="AKR12" s="87"/>
      <c r="AKS12" s="87"/>
      <c r="AKT12" s="87"/>
      <c r="AKU12" s="87"/>
      <c r="AKV12" s="87"/>
      <c r="AKW12" s="87"/>
      <c r="AKX12" s="87"/>
      <c r="AKY12" s="87"/>
      <c r="AKZ12" s="87"/>
      <c r="ALA12" s="87"/>
      <c r="ALB12" s="87"/>
      <c r="ALC12" s="87"/>
      <c r="ALD12" s="87"/>
      <c r="ALE12" s="87"/>
      <c r="ALF12" s="87"/>
      <c r="ALG12" s="87"/>
      <c r="ALH12" s="87"/>
      <c r="ALI12" s="87"/>
      <c r="ALJ12" s="87"/>
      <c r="ALK12" s="87"/>
      <c r="ALL12" s="87"/>
      <c r="ALM12" s="87"/>
      <c r="ALN12" s="87"/>
      <c r="ALO12" s="87"/>
      <c r="ALP12" s="87"/>
      <c r="ALQ12" s="87"/>
      <c r="ALR12" s="87"/>
      <c r="ALS12" s="87"/>
      <c r="ALT12" s="87"/>
      <c r="ALU12" s="87"/>
      <c r="ALV12" s="87"/>
      <c r="ALW12" s="87"/>
      <c r="ALX12" s="87"/>
      <c r="ALY12" s="87"/>
      <c r="ALZ12" s="87"/>
      <c r="AMA12" s="87"/>
      <c r="AMB12" s="87"/>
      <c r="AMC12" s="87"/>
      <c r="AMD12" s="87"/>
      <c r="AME12" s="87"/>
      <c r="AMF12" s="87"/>
      <c r="AMG12" s="87"/>
      <c r="AMH12" s="87"/>
      <c r="AMI12" s="87"/>
      <c r="AMJ12" s="87"/>
    </row>
    <row r="13" spans="1:1024" ht="27" customHeight="1" x14ac:dyDescent="0.2">
      <c r="A13" s="105" t="s">
        <v>122</v>
      </c>
      <c r="B13" s="105" t="s">
        <v>123</v>
      </c>
      <c r="C13" s="88" t="s">
        <v>121</v>
      </c>
      <c r="D13" s="88" t="s">
        <v>107</v>
      </c>
      <c r="E13" s="106">
        <v>400000</v>
      </c>
      <c r="F13" s="89">
        <v>3</v>
      </c>
      <c r="G13" s="107">
        <f t="shared" ref="G13:G14" si="0">+F13*E13/1000</f>
        <v>1200</v>
      </c>
    </row>
    <row r="14" spans="1:1024" ht="33" customHeight="1" x14ac:dyDescent="0.2">
      <c r="A14" s="105" t="s">
        <v>124</v>
      </c>
      <c r="B14" s="105" t="s">
        <v>125</v>
      </c>
      <c r="C14" s="88" t="s">
        <v>121</v>
      </c>
      <c r="D14" s="88" t="s">
        <v>107</v>
      </c>
      <c r="E14" s="106">
        <v>2400000</v>
      </c>
      <c r="F14" s="89">
        <v>4</v>
      </c>
      <c r="G14" s="107">
        <f t="shared" si="0"/>
        <v>9600</v>
      </c>
    </row>
    <row r="15" spans="1:1024" ht="27.75" customHeight="1" x14ac:dyDescent="0.3">
      <c r="A15" s="193" t="s">
        <v>157</v>
      </c>
      <c r="B15" s="194"/>
      <c r="C15" s="194"/>
      <c r="D15" s="194"/>
      <c r="E15" s="195"/>
      <c r="F15" s="196"/>
      <c r="G15" s="104">
        <f>+G16+G17+G18+G19</f>
        <v>63000</v>
      </c>
    </row>
    <row r="16" spans="1:1024" ht="43.5" customHeight="1" x14ac:dyDescent="0.2">
      <c r="A16" s="105" t="s">
        <v>158</v>
      </c>
      <c r="B16" s="147" t="s">
        <v>154</v>
      </c>
      <c r="C16" s="88" t="s">
        <v>155</v>
      </c>
      <c r="D16" s="88" t="s">
        <v>156</v>
      </c>
      <c r="E16" s="106">
        <v>63000000</v>
      </c>
      <c r="F16" s="89">
        <v>1</v>
      </c>
      <c r="G16" s="107">
        <f t="shared" ref="G16" si="1">+F16*E16/1000</f>
        <v>63000</v>
      </c>
    </row>
  </sheetData>
  <mergeCells count="15"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  <mergeCell ref="A15:F15"/>
    <mergeCell ref="A7:F7"/>
    <mergeCell ref="D8:F8"/>
    <mergeCell ref="B9:F9"/>
    <mergeCell ref="A10:F10"/>
  </mergeCells>
  <phoneticPr fontId="99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1'!Print_Area</vt:lpstr>
      <vt:lpstr>'Հավելված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Harutyunyan</cp:lastModifiedBy>
  <cp:revision>58</cp:revision>
  <cp:lastPrinted>2023-07-04T07:09:59Z</cp:lastPrinted>
  <dcterms:created xsi:type="dcterms:W3CDTF">2019-03-14T07:25:24Z</dcterms:created>
  <dcterms:modified xsi:type="dcterms:W3CDTF">2023-07-04T12:11:47Z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