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sannaA\Desktop\Gorcer\10October\Իզրայելինքնաթիռ\"/>
    </mc:Choice>
  </mc:AlternateContent>
  <bookViews>
    <workbookView xWindow="0" yWindow="0" windowWidth="28800" windowHeight="12480" activeTab="4"/>
  </bookViews>
  <sheets>
    <sheet name="h1" sheetId="1" r:id="rId1"/>
    <sheet name="h2" sheetId="2" r:id="rId2"/>
    <sheet name="h3" sheetId="3" r:id="rId3"/>
    <sheet name="h4" sheetId="5" r:id="rId4"/>
    <sheet name="h5" sheetId="8" r:id="rId5"/>
  </sheets>
  <externalReferences>
    <externalReference r:id="rId6"/>
  </externalReferences>
  <definedNames>
    <definedName name="_xlnm.Print_Area" localSheetId="0">'h1'!$B$1:$F$36</definedName>
  </definedNames>
  <calcPr calcId="181029"/>
</workbook>
</file>

<file path=xl/calcChain.xml><?xml version="1.0" encoding="utf-8"?>
<calcChain xmlns="http://schemas.openxmlformats.org/spreadsheetml/2006/main">
  <c r="C16" i="3" l="1"/>
  <c r="B15" i="5" s="1"/>
  <c r="D18" i="1"/>
  <c r="C15" i="3" s="1"/>
  <c r="B14" i="5" s="1"/>
  <c r="H11" i="8"/>
  <c r="H12" i="8"/>
  <c r="H13" i="8"/>
  <c r="H14" i="8"/>
  <c r="B13" i="5"/>
  <c r="C14" i="3"/>
  <c r="C17" i="1"/>
  <c r="F12" i="2" l="1"/>
  <c r="F11" i="2"/>
  <c r="C38" i="5"/>
  <c r="C32" i="5"/>
  <c r="F32" i="2" l="1"/>
  <c r="H30" i="2" l="1"/>
  <c r="H29" i="2" s="1"/>
  <c r="H28" i="2" s="1"/>
  <c r="H10" i="8" l="1"/>
  <c r="H27" i="2" l="1"/>
  <c r="H25" i="2" s="1"/>
  <c r="H23" i="2" s="1"/>
  <c r="H50" i="2" l="1"/>
  <c r="H21" i="2"/>
  <c r="D20" i="5"/>
  <c r="D21" i="3" s="1"/>
  <c r="E17" i="1"/>
  <c r="E11" i="1" s="1"/>
  <c r="H49" i="2" l="1"/>
  <c r="H47" i="2" s="1"/>
  <c r="H45" i="2" l="1"/>
  <c r="H44" i="2" s="1"/>
  <c r="H43" i="2" s="1"/>
  <c r="H41" i="2" l="1"/>
  <c r="H39" i="2" s="1"/>
  <c r="H37" i="2" s="1"/>
  <c r="H35" i="2" s="1"/>
  <c r="H33" i="2" s="1"/>
  <c r="H32" i="2" s="1"/>
  <c r="H18" i="2"/>
  <c r="H16" i="2" s="1"/>
  <c r="H14" i="2" s="1"/>
  <c r="H12" i="2" s="1"/>
  <c r="H20" i="2"/>
  <c r="E10" i="1"/>
  <c r="D37" i="3" l="1"/>
  <c r="D38" i="5" s="1"/>
  <c r="E30" i="1"/>
  <c r="E24" i="1" s="1"/>
  <c r="E23" i="1" s="1"/>
  <c r="E9" i="1" s="1"/>
  <c r="H10" i="2"/>
</calcChain>
</file>

<file path=xl/sharedStrings.xml><?xml version="1.0" encoding="utf-8"?>
<sst xmlns="http://schemas.openxmlformats.org/spreadsheetml/2006/main" count="208" uniqueCount="120">
  <si>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</si>
  <si>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</si>
  <si>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միջոցառումը</t>
  </si>
  <si>
    <t xml:space="preserve"> ԸՆԴԱՄԵՆԸ</t>
  </si>
  <si>
    <t>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</si>
  <si>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</si>
  <si>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</si>
  <si>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նկարագրությունը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</si>
  <si>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</si>
  <si>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</si>
  <si>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</si>
  <si>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Ավիացիայի բնագավառում վերահսկողության և կանոնակարգման ապահովում</t>
  </si>
  <si>
    <t xml:space="preserve"> ՀՀ քաղաքացիական ավիացիայի համակարգի ենթակառուցվածքների գործունեության կանոնակարգում  և զարգացում</t>
  </si>
  <si>
    <t xml:space="preserve"> ՀՀ օդային տարածքով քաղաքացիների և բեռների անվտանգ և արագ տեղափոխման գործընթացների պատշաճ կանոնակարգում և դրանց պահանջների ապահովում</t>
  </si>
  <si>
    <t xml:space="preserve"> Միջոցառման անվանումը</t>
  </si>
  <si>
    <t xml:space="preserve">ՀՀ տարածքային կառավարման և ենթակառուցվածքների նախարարություն </t>
  </si>
  <si>
    <t>Առաջին կիսամյակ</t>
  </si>
  <si>
    <t xml:space="preserve"> Ինն ամիս</t>
  </si>
  <si>
    <t>Տարի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</si>
  <si>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</si>
  <si>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</si>
  <si>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նվազեցումները` փակագծերում) </t>
  </si>
  <si>
    <t xml:space="preserve"> բաժինը</t>
  </si>
  <si>
    <t xml:space="preserve"> խումբը</t>
  </si>
  <si>
    <t xml:space="preserve"> դասը</t>
  </si>
  <si>
    <t>ծրագիրը</t>
  </si>
  <si>
    <t>միջոցառումը</t>
  </si>
  <si>
    <t xml:space="preserve"> այդ թվում`</t>
  </si>
  <si>
    <t>04</t>
  </si>
  <si>
    <t>ՏՆՏԵՍԱԿԱՆ ՀԱՐԱԲԵՐՈՒԹՅՈՒՆՆԵՐ</t>
  </si>
  <si>
    <t>05</t>
  </si>
  <si>
    <t>ՏՐԱՆՍՊՈՐՏ</t>
  </si>
  <si>
    <t>ՕԴԱՅԻՆ ՏՐԱՆՍՊՈՐՏ</t>
  </si>
  <si>
    <t>այդ թվում` ըստ կատարողների</t>
  </si>
  <si>
    <t>ՀՀ տարածքային կառավարման և ենթակառուցվածքների նախարարության քաղաքացիական ավիացիայի կոմիտե</t>
  </si>
  <si>
    <t>այդ թվում` բյուջետային ծախսերի տնտեսագիտական դասակարգման հոդվածներ</t>
  </si>
  <si>
    <t xml:space="preserve"> ԸՆԴԱՄԵՆԸ՝ ԾԱԽՍԵՐ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</si>
  <si>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</si>
  <si>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</si>
  <si>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</si>
  <si>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ՄԱՍ 2. ՊԵՏԱԿԱՆ ՄԱՐՄՆԻ ԳԾՈՎ ԱՐԴՅՈՒՆՔԱՅԻՆ (ԿԱՏԱՐՈՂԱԿԱՆ) ՑՈՒՑԱՆԻՇՆԵՐԸ </t>
  </si>
  <si>
    <t xml:space="preserve"> Ծրագրի դասիչը</t>
  </si>
  <si>
    <t xml:space="preserve"> Միջոցառման դասիչը</t>
  </si>
  <si>
    <t xml:space="preserve"> Միջոցառման անվանումը </t>
  </si>
  <si>
    <t xml:space="preserve"> Նկարագրությունը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</si>
  <si>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</si>
  <si>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</si>
  <si>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</si>
  <si>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(հազ. դրամ) </t>
  </si>
  <si>
    <t xml:space="preserve"> Ծրագրի դասիչը </t>
  </si>
  <si>
    <t xml:space="preserve"> Ծրագրի անվանումը </t>
  </si>
  <si>
    <t>Ծրագրի դասիչը</t>
  </si>
  <si>
    <t>Ծրագրի միջոցառումները</t>
  </si>
  <si>
    <t xml:space="preserve"> Տարի</t>
  </si>
  <si>
    <t xml:space="preserve">Ցուցանիշների փոփոխությունները (նվազեցումները նշված են փակագծերում) </t>
  </si>
  <si>
    <t>Կոդը</t>
  </si>
  <si>
    <t>Անվանումը</t>
  </si>
  <si>
    <t>Գնման ձևը</t>
  </si>
  <si>
    <t>Չափման միավորը</t>
  </si>
  <si>
    <t>Միավորի գինը (դրամ)</t>
  </si>
  <si>
    <t xml:space="preserve">Ցուցանիշների փոփոխությունը (ավելացումները նշված են դրական նշանով)  </t>
  </si>
  <si>
    <t>քանակը</t>
  </si>
  <si>
    <t xml:space="preserve">գումարը </t>
  </si>
  <si>
    <t>(հազ. դրամ)</t>
  </si>
  <si>
    <t xml:space="preserve"> Բաժին N 04</t>
  </si>
  <si>
    <t xml:space="preserve"> Խումբ N 05</t>
  </si>
  <si>
    <t>Դաս N 04</t>
  </si>
  <si>
    <t>Օդային տրանսպորտ</t>
  </si>
  <si>
    <t>դրամ</t>
  </si>
  <si>
    <t xml:space="preserve">ՀԱՅԱՍՏԱՆԻ ՀԱՆՐԱՊԵՏՈՒԹՅԱՆ ԿԱՌԱՎԱՐՈՒԹՅԱՆ 2022 ԹՎԱԿԱՆԻ ԴԵԿՏԵՄԲԵՐԻ 29-Ի N 2111-Ն ՈՐՈՇՄԱՆ 
NN 3 ԵՎ 4 ՀԱՎԵԼՎԱԾՆԵՐՈՒՄ ԿԱՏԱՐՎՈՂ ՓՈՓՈԽՈՒԹՅՈՒՆՆԵՐԸ </t>
  </si>
  <si>
    <t xml:space="preserve">  «ՀԱՅԱՍՏԱՆԻ ՀԱՆՐԱՊԵՏՈՒԹՅԱՆ 2023 ԹՎԱԿԱՆԻ ՊԵՏԱԿԱՆ ԲՅՈՒՋԵԻ ՄԱՍԻՆ» ՀԱՅԱՍՏԱՆԻ ՀԱՆՐԱՊԵՏՈՒԹՅԱՆ OՐԵՆՔԻ N 1 ՀԱՎԵԼՎԱԾԻ N 2 ԱՂՅՈՒՍԱԿՈՒՄ ԿԱՏԱՐՎՈՂ ՎԵՐԱԲԱՇԽՈՒՄԸ ԵՎ ՀԱՅԱՍՏԱՆԻ ՀԱՆՐԱՊԵՏՈՒԹՅԱՆ ԿԱՌԱՎԱՐՈՒԹՅԱՆ 2022 ԹՎԱԿԱՆԻ ԴԵԿՏԵՄԲԵՐԻ 29-Ի  N 2111-Ն ՈՐՈՇՄԱՆ N 5 ՀԱՎԵԼՎԱԾԻ N 1 ԱՂՅՈՒՍԱԿՈՒՄ ԿԱՏԱՐՎՈՂ ՓՈՓՈԽՈՒԹՅՈՒՆՆԵՐԸ 
</t>
  </si>
  <si>
    <t xml:space="preserve"> Ծրագիրը</t>
  </si>
  <si>
    <t xml:space="preserve">         ՄԱՍ 1. ՊԵՏԱԿԱՆ ՄԱՐՄՆԻ ԳԾՈՎ ԱՐԴՅՈՒՆՔԱՅԻՆ (ԿԱՏԱՐՈՂԱԿԱՆ) ՑՈՒՑԱՆԻՇՆԵՐԸ</t>
  </si>
  <si>
    <t xml:space="preserve">                  ՀՀ տարածքային կառավարման և ենթակառուցվածքների նախարարության քաղաքացիական ավիացիայի կոմիտե</t>
  </si>
  <si>
    <t xml:space="preserve">ՀԱՅԱՍՏԱՆԻ ՀԱՆՐԱՊԵՏՈՒԹՅԱՆ ԿԱՌԱՎԱՐՈՒԹՅԱՆ 2022 ԹՎԱԿԱՆԻ ԴԵԿՏԵՄԲԵՐԻ 29-Ի N 2111-Ն  ՈՐՈՇՄԱՆ
N 10 ՀԱՎԵԼՎԱԾՈՒՄ ԿԱՏԱՐՎՈՂ ԼՐԱՑՈՒՄՆԵՐԸ </t>
  </si>
  <si>
    <t>ԸՆԴԱՄԵՆԸ՝ ԾԱԽՍԵՐ</t>
  </si>
  <si>
    <t>Աղյուսակ 9.7</t>
  </si>
  <si>
    <t xml:space="preserve"> ՀՀ տարածքային կառավարման և ենթակառուցվածքների նախարարության</t>
  </si>
  <si>
    <t xml:space="preserve">                                                                                                                       Հավելված N 1 </t>
  </si>
  <si>
    <t xml:space="preserve">                                                                                         ՀՀ կառավարության  2023 թվականի </t>
  </si>
  <si>
    <t xml:space="preserve">                                                                                            ______________ ի    ___Ն որոշման</t>
  </si>
  <si>
    <t>Ցուցանիշների փոփոխությունը (ավելացումները նշված են դրական նշանով)</t>
  </si>
  <si>
    <t>Աղյուսակ 9.1.29</t>
  </si>
  <si>
    <t xml:space="preserve"> ՀՀ կառավարություն</t>
  </si>
  <si>
    <t xml:space="preserve"> 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</si>
  <si>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</si>
  <si>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</si>
  <si>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Միջոցառման անվանումը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</si>
  <si>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</si>
  <si>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ՀԻՄՆԱԿԱՆ ԲԱԺԻՆՆԵՐԻՆ ՉԴԱՍՎՈՂ ՊԱՀՈՒՍՏԱՅԻՆ ՖՈՆԴԵՐ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</si>
  <si>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</si>
  <si>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</si>
  <si>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ԱՅԼ  ԾԱԽՍԵՐ</t>
  </si>
  <si>
    <t xml:space="preserve">ՀՀ կառավարություն </t>
  </si>
  <si>
    <t xml:space="preserve"> ՀՀ կառավարության պահուստային ֆոնդ </t>
  </si>
  <si>
    <t xml:space="preserve"> 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</si>
  <si>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ՄԱՍ III. Ծառայություններ</t>
  </si>
  <si>
    <t xml:space="preserve"> 01</t>
  </si>
  <si>
    <t xml:space="preserve"> ՀՀ կառավարության և համայնքների պահուստային ֆոնդ</t>
  </si>
  <si>
    <t xml:space="preserve"> 11001</t>
  </si>
  <si>
    <t xml:space="preserve"> ԸՆԴԱՄԵՆԸ ԾԱԽՍԵՐ</t>
  </si>
  <si>
    <t xml:space="preserve"> Պահուստային միջոցներ</t>
  </si>
  <si>
    <t>Աղյուսակ 9.47</t>
  </si>
  <si>
    <t xml:space="preserve">ՀԱՅԱՍՏԱՆԻ ՀԱՆՐԱՊԵՏՈՒԹՅԱՆ ԿԱՌԱՎԱՐՈՒԹՅԱՆ 2022 ԹՎԱԿԱՆԻ ԴԵԿՏԵՄԲԵՐԻ 29-Ի N 2111-Ն ՈՐՈՇՄԱՆ
N 9 ՀԱՎԵԼՎԱԾԻ N 9.7 ԵՎ  N 9.47 ԱՂՅՈՒՍԱԿՈՒՄ ԿԱՏԱՐՎՈՂ ՓՈՓՈԽՈՒԹՅՈՒՆՆԵՐԸ
</t>
  </si>
  <si>
    <t>Աղյուսակ 9.1.58</t>
  </si>
  <si>
    <r>
      <t>ՀԱՅԱՍՏԱՆԻ ՀԱՆՐԱՊԵՏՈՒԹՅԱՆ</t>
    </r>
    <r>
      <rPr>
        <b/>
        <sz val="12"/>
        <color theme="1"/>
        <rFont val="GHEA Grapalat"/>
        <family val="3"/>
      </rPr>
      <t xml:space="preserve"> ԿԱՌԱՎԱՐՈՒԹՅԱՆ 2022 ԹՎԱԿԱՆԻ  ԴԵԿՏԵՄԲԵՐԻ 29-Ի N 2111-Ն ՈՐՈՇՄԱՆ
N 9.1 ՀԱՎԵԼՎԱԾԻ N 9.1.29 ԵՎ 9.1.58 ԱՂՅՈՒՍԱԿՈՒՄ ԿԱՏԱՐՎՈՂ ՓՈՓՈԽՈՒԹՅՈՒՆՆԵՐԸ </t>
    </r>
  </si>
  <si>
    <t>- Ընդհանուր բնույթի այլ ծառայություններ</t>
  </si>
  <si>
    <t>Օդային փոխադրումների ծառայության կազմակերպում և իրականացում</t>
  </si>
  <si>
    <t>Ցուցանիշների փոփոխությունը (նվազեցումները նշված են բացասական նշանով)</t>
  </si>
  <si>
    <t>1176 11006</t>
  </si>
  <si>
    <t xml:space="preserve">Ինքնաթիռի վարձակալություն՝
անձնակազմի հետ միասին </t>
  </si>
  <si>
    <t>60421400/1</t>
  </si>
  <si>
    <t>ՀՄԱ</t>
  </si>
  <si>
    <t xml:space="preserve">Ավիացիայի բնագավառում վերահսկողության և կանոնակարգման ապահովում
Միջոցառումը՝ Օդային փոխադրումների ծառայության կազմակերպում և իրականացում </t>
  </si>
  <si>
    <t>Ավիաչվերթների իրականացում, քանակ</t>
  </si>
  <si>
    <t xml:space="preserve">                                                                                                                       Հավելված N 2</t>
  </si>
  <si>
    <t xml:space="preserve">                                                                                                                       Հավելված N3</t>
  </si>
  <si>
    <t xml:space="preserve">                                                                                                                       Հավելված N 4</t>
  </si>
  <si>
    <t xml:space="preserve">                                                                                                                       Հավելված N 5</t>
  </si>
  <si>
    <t xml:space="preserve"> Իսրայելում ստեղծված իրավիճակով պայմանավորված Թել Ավիվ քաղաքից Հայաստանի Հանրապետության քաղաքացիաներին դեպի Երևան տեղափոխում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</si>
</sst>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\ _₽_-;\-* #,##0.00\ _₽_-;_-* &quot;-&quot;??\ _₽_-;_-@_-"/>
    <numFmt numFmtId="165" formatCode="#,##0.0"/>
    <numFmt numFmtId="166" formatCode="_-* #,##0.00_р_._-;\-* #,##0.00_р_._-;_-* &quot;-&quot;??_р_._-;_-@_-"/>
    <numFmt numFmtId="167" formatCode="#,##0.0_);\(#,##0.0\)"/>
    <numFmt numFmtId="168" formatCode="##,##0.0;\(##,##0.0\);\-"/>
    <numFmt numFmtId="169" formatCode="#,##0.000000000"/>
  </numFmts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0"/>
      <name val="Arial Armenian"/>
      <family val="2"/>
    </font>
    <font>
      <sz val="12"/>
      <name val="Arial Armenian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sz val="12"/>
      <color rgb="FF000000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2"/>
      <color rgb="FF333333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sz val="12"/>
      <color rgb="FF000000"/>
      <name val="GHEA Grapalat"/>
      <family val="3"/>
    </font>
    <font>
      <sz val="8"/>
      <color theme="1"/>
      <name val="GHEA Grapalat"/>
      <family val="3"/>
    </font>
    <font>
      <i/>
      <sz val="12"/>
      <name val="GHEA Grapalat"/>
      <family val="3"/>
    </font>
    <font>
      <sz val="8"/>
      <color rgb="FF000000"/>
      <name val="GHEA Grapalat"/>
      <family val="3"/>
    </font>
    <font>
      <b/>
      <sz val="12"/>
      <color rgb="FF333333"/>
      <name val="GHEA Grapalat"/>
      <family val="3"/>
    </font>
    <font>
      <i/>
      <sz val="12"/>
      <color indexed="8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4">
    <xf numFmtId="0" fontId="0" fillId="0" borderId="0"/>
    <xf numFmtId="166" fontId="1" fillId="0" borderId="0" applyFont="0" applyFill="0" applyBorder="0" applyAlignment="0" applyProtection="0"/>
    <xf numFmtId="168" fontId="2" fillId="0" borderId="0" applyFill="0" applyBorder="0" applyProtection="0">
      <alignment horizontal="right" vertical="top"/>
    </xf>
    <xf numFmtId="0" fontId="1" fillId="0" borderId="0"/>
    <xf numFmtId="0" fontId="3" fillId="0" borderId="0"/>
    <xf numFmtId="0" fontId="4" fillId="0" borderId="0"/>
    <xf numFmtId="0" fontId="5" fillId="9" borderId="14" applyNumberFormat="0" applyFont="0" applyAlignment="0" applyProtection="0"/>
    <xf numFmtId="0" fontId="2" fillId="0" borderId="0">
      <alignment horizontal="left" vertical="top" wrapText="1"/>
    </xf>
    <xf numFmtId="0" fontId="6" fillId="0" borderId="0" applyNumberFormat="0" applyFill="0" applyBorder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6" borderId="10" applyNumberFormat="0" applyAlignment="0" applyProtection="0"/>
    <xf numFmtId="0" fontId="14" fillId="7" borderId="11" applyNumberFormat="0" applyAlignment="0" applyProtection="0"/>
    <xf numFmtId="0" fontId="15" fillId="7" borderId="10" applyNumberFormat="0" applyAlignment="0" applyProtection="0"/>
    <xf numFmtId="0" fontId="16" fillId="0" borderId="12" applyNumberFormat="0" applyFill="0" applyAlignment="0" applyProtection="0"/>
    <xf numFmtId="0" fontId="17" fillId="8" borderId="13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5" applyNumberFormat="0" applyFill="0" applyAlignment="0" applyProtection="0"/>
    <xf numFmtId="0" fontId="21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1" fillId="33" borderId="0" applyNumberFormat="0" applyBorder="0" applyAlignment="0" applyProtection="0"/>
    <xf numFmtId="0" fontId="5" fillId="9" borderId="14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</cellStyleXfs>
  <cellXfs count="135">
    <xf numFmtId="0" fontId="0" fillId="0" borderId="0" xfId="0"/>
    <xf numFmtId="0" fontId="22" fillId="0" borderId="0" xfId="0" applyFont="1" applyAlignment="1">
      <alignment wrapText="1"/>
    </xf>
    <xf numFmtId="0" fontId="22" fillId="0" borderId="0" xfId="0" applyFont="1"/>
    <xf numFmtId="0" fontId="25" fillId="2" borderId="0" xfId="0" applyFont="1" applyFill="1" applyAlignment="1">
      <alignment vertical="center" wrapText="1"/>
    </xf>
    <xf numFmtId="0" fontId="22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167" fontId="22" fillId="0" borderId="1" xfId="1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vertical="center" wrapText="1"/>
    </xf>
    <xf numFmtId="0" fontId="26" fillId="0" borderId="0" xfId="0" applyFont="1" applyAlignment="1">
      <alignment horizontal="center"/>
    </xf>
    <xf numFmtId="167" fontId="22" fillId="0" borderId="0" xfId="1" applyNumberFormat="1" applyFont="1" applyFill="1" applyBorder="1" applyAlignment="1">
      <alignment horizontal="center" vertical="center"/>
    </xf>
    <xf numFmtId="0" fontId="26" fillId="0" borderId="1" xfId="0" applyFont="1" applyBorder="1"/>
    <xf numFmtId="0" fontId="22" fillId="0" borderId="1" xfId="0" applyFont="1" applyBorder="1" applyAlignment="1">
      <alignment horizontal="left" vertical="center" wrapText="1"/>
    </xf>
    <xf numFmtId="0" fontId="22" fillId="0" borderId="1" xfId="0" applyFont="1" applyBorder="1"/>
    <xf numFmtId="165" fontId="22" fillId="0" borderId="0" xfId="0" applyNumberFormat="1" applyFont="1"/>
    <xf numFmtId="0" fontId="26" fillId="0" borderId="0" xfId="0" applyFont="1" applyAlignment="1">
      <alignment vertical="center"/>
    </xf>
    <xf numFmtId="0" fontId="22" fillId="0" borderId="6" xfId="0" applyFont="1" applyBorder="1" applyAlignment="1">
      <alignment horizontal="left" vertical="center" wrapText="1"/>
    </xf>
    <xf numFmtId="0" fontId="22" fillId="0" borderId="6" xfId="0" applyFont="1" applyBorder="1" applyAlignment="1">
      <alignment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0" xfId="0" applyFont="1" applyAlignment="1">
      <alignment horizontal="right"/>
    </xf>
    <xf numFmtId="0" fontId="26" fillId="0" borderId="0" xfId="0" applyFont="1" applyAlignment="1">
      <alignment vertical="center" wrapText="1"/>
    </xf>
    <xf numFmtId="0" fontId="26" fillId="0" borderId="0" xfId="0" applyFont="1"/>
    <xf numFmtId="0" fontId="31" fillId="0" borderId="0" xfId="0" applyFont="1" applyAlignment="1">
      <alignment horizontal="center" vertical="center" wrapText="1"/>
    </xf>
    <xf numFmtId="167" fontId="22" fillId="0" borderId="0" xfId="0" applyNumberFormat="1" applyFont="1"/>
    <xf numFmtId="0" fontId="22" fillId="0" borderId="4" xfId="0" applyFont="1" applyBorder="1"/>
    <xf numFmtId="0" fontId="26" fillId="0" borderId="2" xfId="0" applyFont="1" applyBorder="1" applyAlignment="1">
      <alignment vertical="center" wrapText="1"/>
    </xf>
    <xf numFmtId="167" fontId="22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vertical="center" wrapText="1"/>
    </xf>
    <xf numFmtId="0" fontId="27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vertical="center" wrapText="1"/>
    </xf>
    <xf numFmtId="0" fontId="34" fillId="0" borderId="0" xfId="0" applyFont="1" applyAlignment="1">
      <alignment horizontal="right" vertical="center" wrapText="1"/>
    </xf>
    <xf numFmtId="169" fontId="22" fillId="0" borderId="0" xfId="0" applyNumberFormat="1" applyFont="1"/>
    <xf numFmtId="0" fontId="22" fillId="0" borderId="0" xfId="0" applyFont="1" applyAlignment="1">
      <alignment vertical="top" wrapText="1"/>
    </xf>
    <xf numFmtId="0" fontId="29" fillId="0" borderId="0" xfId="0" applyFont="1" applyAlignment="1">
      <alignment wrapText="1"/>
    </xf>
    <xf numFmtId="0" fontId="24" fillId="0" borderId="1" xfId="7" applyFont="1" applyBorder="1">
      <alignment horizontal="left" vertical="top" wrapText="1"/>
    </xf>
    <xf numFmtId="0" fontId="22" fillId="2" borderId="1" xfId="0" applyFont="1" applyFill="1" applyBorder="1" applyAlignment="1">
      <alignment horizontal="right" vertical="center" wrapText="1"/>
    </xf>
    <xf numFmtId="0" fontId="26" fillId="2" borderId="1" xfId="0" applyFont="1" applyFill="1" applyBorder="1" applyAlignment="1">
      <alignment vertical="center" wrapText="1"/>
    </xf>
    <xf numFmtId="167" fontId="22" fillId="0" borderId="1" xfId="1" applyNumberFormat="1" applyFont="1" applyBorder="1" applyAlignment="1">
      <alignment horizontal="center" vertical="center"/>
    </xf>
    <xf numFmtId="0" fontId="22" fillId="2" borderId="1" xfId="0" applyFont="1" applyFill="1" applyBorder="1" applyAlignment="1">
      <alignment vertical="center" wrapText="1"/>
    </xf>
    <xf numFmtId="165" fontId="22" fillId="2" borderId="1" xfId="0" applyNumberFormat="1" applyFont="1" applyFill="1" applyBorder="1" applyAlignment="1">
      <alignment vertical="center" wrapText="1"/>
    </xf>
    <xf numFmtId="0" fontId="24" fillId="0" borderId="1" xfId="0" applyFont="1" applyBorder="1" applyAlignment="1">
      <alignment vertical="center" wrapText="1"/>
    </xf>
    <xf numFmtId="0" fontId="25" fillId="2" borderId="4" xfId="0" applyFont="1" applyFill="1" applyBorder="1" applyAlignment="1">
      <alignment vertical="center" wrapText="1"/>
    </xf>
    <xf numFmtId="0" fontId="22" fillId="2" borderId="1" xfId="0" applyFont="1" applyFill="1" applyBorder="1" applyAlignment="1">
      <alignment horizontal="center" vertical="center" wrapText="1"/>
    </xf>
    <xf numFmtId="49" fontId="26" fillId="0" borderId="1" xfId="0" applyNumberFormat="1" applyFont="1" applyBorder="1" applyAlignment="1">
      <alignment vertical="center" wrapText="1"/>
    </xf>
    <xf numFmtId="49" fontId="22" fillId="0" borderId="1" xfId="0" applyNumberFormat="1" applyFont="1" applyBorder="1" applyAlignment="1">
      <alignment vertical="center" wrapText="1"/>
    </xf>
    <xf numFmtId="165" fontId="25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49" fontId="22" fillId="0" borderId="1" xfId="0" applyNumberFormat="1" applyFont="1" applyBorder="1" applyAlignment="1">
      <alignment vertical="center"/>
    </xf>
    <xf numFmtId="0" fontId="22" fillId="0" borderId="0" xfId="0" applyFont="1" applyAlignment="1">
      <alignment horizontal="center" vertical="center" wrapText="1"/>
    </xf>
    <xf numFmtId="0" fontId="28" fillId="0" borderId="1" xfId="0" applyFont="1" applyBorder="1"/>
    <xf numFmtId="0" fontId="26" fillId="2" borderId="1" xfId="0" applyFont="1" applyFill="1" applyBorder="1" applyAlignment="1">
      <alignment horizontal="center" vertical="center" wrapText="1"/>
    </xf>
    <xf numFmtId="167" fontId="26" fillId="0" borderId="1" xfId="1" applyNumberFormat="1" applyFont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textRotation="90" wrapText="1"/>
    </xf>
    <xf numFmtId="0" fontId="26" fillId="2" borderId="1" xfId="0" applyFont="1" applyFill="1" applyBorder="1" applyAlignment="1">
      <alignment horizontal="center" vertical="center"/>
    </xf>
    <xf numFmtId="167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vertical="center" textRotation="90" wrapText="1"/>
    </xf>
    <xf numFmtId="0" fontId="26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167" fontId="26" fillId="0" borderId="1" xfId="1" applyNumberFormat="1" applyFont="1" applyFill="1" applyBorder="1" applyAlignment="1">
      <alignment horizontal="center" vertical="center"/>
    </xf>
    <xf numFmtId="0" fontId="35" fillId="0" borderId="1" xfId="0" applyFont="1" applyBorder="1"/>
    <xf numFmtId="0" fontId="28" fillId="0" borderId="1" xfId="0" applyFont="1" applyBorder="1" applyAlignment="1">
      <alignment horizontal="center"/>
    </xf>
    <xf numFmtId="168" fontId="24" fillId="0" borderId="0" xfId="2" applyFont="1" applyFill="1" applyBorder="1" applyAlignment="1">
      <alignment horizontal="right"/>
    </xf>
    <xf numFmtId="0" fontId="28" fillId="0" borderId="1" xfId="0" applyFont="1" applyBorder="1" applyAlignment="1">
      <alignment wrapText="1"/>
    </xf>
    <xf numFmtId="0" fontId="22" fillId="0" borderId="4" xfId="0" applyFont="1" applyBorder="1" applyAlignment="1">
      <alignment vertical="center" wrapText="1"/>
    </xf>
    <xf numFmtId="49" fontId="26" fillId="0" borderId="1" xfId="0" applyNumberFormat="1" applyFont="1" applyBorder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top" wrapText="1"/>
    </xf>
    <xf numFmtId="0" fontId="26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center" wrapText="1"/>
    </xf>
    <xf numFmtId="0" fontId="24" fillId="0" borderId="1" xfId="0" applyFont="1" applyBorder="1" applyAlignment="1">
      <alignment vertical="top" wrapText="1"/>
    </xf>
    <xf numFmtId="0" fontId="22" fillId="0" borderId="1" xfId="0" applyFont="1" applyBorder="1" applyAlignment="1">
      <alignment horizontal="left" vertical="top" wrapText="1"/>
    </xf>
    <xf numFmtId="0" fontId="29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vertical="top" wrapText="1"/>
    </xf>
    <xf numFmtId="0" fontId="26" fillId="0" borderId="1" xfId="0" applyFont="1" applyBorder="1" applyAlignment="1">
      <alignment horizontal="center" vertical="top" wrapText="1"/>
    </xf>
    <xf numFmtId="0" fontId="22" fillId="0" borderId="1" xfId="0" applyFont="1" applyBorder="1" applyAlignment="1">
      <alignment vertical="top" wrapText="1"/>
    </xf>
    <xf numFmtId="0" fontId="24" fillId="0" borderId="1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left" vertical="center" wrapText="1"/>
    </xf>
    <xf numFmtId="0" fontId="36" fillId="0" borderId="1" xfId="0" applyFont="1" applyBorder="1" applyAlignment="1">
      <alignment wrapText="1"/>
    </xf>
    <xf numFmtId="0" fontId="29" fillId="0" borderId="1" xfId="0" applyFont="1" applyBorder="1" applyAlignment="1">
      <alignment wrapText="1"/>
    </xf>
    <xf numFmtId="0" fontId="32" fillId="0" borderId="0" xfId="0" applyFont="1" applyAlignment="1">
      <alignment horizontal="right"/>
    </xf>
    <xf numFmtId="167" fontId="26" fillId="2" borderId="1" xfId="0" applyNumberFormat="1" applyFont="1" applyFill="1" applyBorder="1" applyAlignment="1">
      <alignment horizontal="center" vertical="center"/>
    </xf>
    <xf numFmtId="0" fontId="22" fillId="0" borderId="16" xfId="0" applyFont="1" applyBorder="1" applyAlignment="1">
      <alignment vertical="center" wrapText="1"/>
    </xf>
    <xf numFmtId="0" fontId="27" fillId="0" borderId="16" xfId="0" applyFont="1" applyBorder="1" applyAlignment="1">
      <alignment vertical="center" wrapText="1"/>
    </xf>
    <xf numFmtId="0" fontId="32" fillId="0" borderId="0" xfId="0" applyFont="1" applyAlignment="1">
      <alignment horizontal="right" vertical="center"/>
    </xf>
    <xf numFmtId="0" fontId="35" fillId="0" borderId="1" xfId="0" applyFont="1" applyBorder="1" applyAlignment="1">
      <alignment horizontal="left"/>
    </xf>
    <xf numFmtId="0" fontId="25" fillId="0" borderId="1" xfId="0" applyFont="1" applyBorder="1" applyAlignment="1">
      <alignment horizontal="center" vertical="center" wrapText="1"/>
    </xf>
    <xf numFmtId="0" fontId="22" fillId="0" borderId="16" xfId="0" applyFont="1" applyBorder="1"/>
    <xf numFmtId="0" fontId="25" fillId="2" borderId="0" xfId="0" applyFont="1" applyFill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vertical="center" wrapText="1"/>
    </xf>
    <xf numFmtId="0" fontId="22" fillId="0" borderId="17" xfId="0" applyFont="1" applyBorder="1"/>
    <xf numFmtId="0" fontId="25" fillId="0" borderId="4" xfId="0" applyFont="1" applyBorder="1" applyAlignment="1">
      <alignment vertical="center" wrapText="1"/>
    </xf>
    <xf numFmtId="0" fontId="25" fillId="0" borderId="0" xfId="0" applyFont="1" applyAlignment="1">
      <alignment vertical="center" wrapText="1"/>
    </xf>
    <xf numFmtId="49" fontId="22" fillId="34" borderId="1" xfId="0" applyNumberFormat="1" applyFont="1" applyFill="1" applyBorder="1" applyAlignment="1">
      <alignment horizontal="left" vertical="top" wrapText="1"/>
    </xf>
    <xf numFmtId="37" fontId="22" fillId="0" borderId="1" xfId="1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right"/>
    </xf>
    <xf numFmtId="0" fontId="26" fillId="0" borderId="0" xfId="0" applyFont="1" applyAlignment="1">
      <alignment horizontal="center" vertical="top" wrapText="1"/>
    </xf>
    <xf numFmtId="0" fontId="22" fillId="2" borderId="1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2" fillId="2" borderId="18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textRotation="90" wrapText="1"/>
    </xf>
    <xf numFmtId="0" fontId="22" fillId="2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26" fillId="0" borderId="16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31" fillId="0" borderId="0" xfId="0" applyFont="1" applyAlignment="1">
      <alignment horizontal="center" vertical="top" wrapText="1"/>
    </xf>
    <xf numFmtId="0" fontId="26" fillId="0" borderId="0" xfId="0" applyFont="1" applyAlignment="1">
      <alignment horizontal="center"/>
    </xf>
    <xf numFmtId="0" fontId="26" fillId="0" borderId="16" xfId="0" applyFont="1" applyBorder="1" applyAlignment="1">
      <alignment horizontal="left" wrapText="1"/>
    </xf>
    <xf numFmtId="0" fontId="26" fillId="0" borderId="0" xfId="0" applyFont="1" applyAlignment="1">
      <alignment horizontal="left" wrapText="1"/>
    </xf>
    <xf numFmtId="0" fontId="22" fillId="0" borderId="0" xfId="0" applyFont="1" applyAlignment="1">
      <alignment horizontal="center" vertical="center" wrapText="1"/>
    </xf>
    <xf numFmtId="0" fontId="22" fillId="0" borderId="4" xfId="0" applyFont="1" applyBorder="1" applyAlignment="1">
      <alignment horizontal="left" vertical="center" wrapText="1"/>
    </xf>
    <xf numFmtId="0" fontId="22" fillId="0" borderId="3" xfId="0" applyFont="1" applyBorder="1" applyAlignment="1">
      <alignment horizontal="left" vertical="center" wrapText="1"/>
    </xf>
    <xf numFmtId="0" fontId="32" fillId="0" borderId="0" xfId="0" applyFont="1" applyAlignment="1">
      <alignment horizontal="right"/>
    </xf>
    <xf numFmtId="0" fontId="31" fillId="0" borderId="17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26" fillId="0" borderId="4" xfId="0" applyFont="1" applyBorder="1" applyAlignment="1">
      <alignment horizontal="left" vertical="center" wrapText="1"/>
    </xf>
    <xf numFmtId="0" fontId="26" fillId="0" borderId="2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left" vertical="center" wrapText="1"/>
    </xf>
    <xf numFmtId="0" fontId="24" fillId="0" borderId="2" xfId="0" applyFont="1" applyBorder="1" applyAlignment="1">
      <alignment horizontal="left" vertical="center" wrapText="1"/>
    </xf>
    <xf numFmtId="0" fontId="24" fillId="0" borderId="3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center" vertical="center" wrapText="1"/>
    </xf>
  </cellXfs>
  <cellStyles count="64">
    <cellStyle name="20% - Accent1 2" xfId="49"/>
    <cellStyle name="20% - Accent2 2" xfId="51"/>
    <cellStyle name="20% - Accent3 2" xfId="53"/>
    <cellStyle name="20% - Accent4 2" xfId="55"/>
    <cellStyle name="20% - Accent5 2" xfId="57"/>
    <cellStyle name="20% - Accent6 2" xfId="59"/>
    <cellStyle name="20% — акцент1 2" xfId="25"/>
    <cellStyle name="20% — акцент2 2" xfId="29"/>
    <cellStyle name="20% — акцент3 2" xfId="33"/>
    <cellStyle name="20% — акцент4 2" xfId="37"/>
    <cellStyle name="20% — акцент5 2" xfId="41"/>
    <cellStyle name="20% — акцент6 2" xfId="45"/>
    <cellStyle name="40% - Accent1 2" xfId="50"/>
    <cellStyle name="40% - Accent2 2" xfId="52"/>
    <cellStyle name="40% - Accent3 2" xfId="54"/>
    <cellStyle name="40% - Accent4 2" xfId="56"/>
    <cellStyle name="40% - Accent5 2" xfId="58"/>
    <cellStyle name="40% - Accent6 2" xfId="60"/>
    <cellStyle name="40% — акцент1 2" xfId="26"/>
    <cellStyle name="40% — акцент2 2" xfId="30"/>
    <cellStyle name="40% — акцент3 2" xfId="34"/>
    <cellStyle name="40% — акцент4 2" xfId="38"/>
    <cellStyle name="40% — акцент5 2" xfId="42"/>
    <cellStyle name="40% — акцент6 2" xfId="46"/>
    <cellStyle name="60% — акцент1 2" xfId="27"/>
    <cellStyle name="60% — акцент2 2" xfId="31"/>
    <cellStyle name="60% — акцент3 2" xfId="35"/>
    <cellStyle name="60% — акцент4 2" xfId="39"/>
    <cellStyle name="60% — акцент5 2" xfId="43"/>
    <cellStyle name="60% — акцент6 2" xfId="47"/>
    <cellStyle name="Comma 15" xfId="61"/>
    <cellStyle name="Comma 3" xfId="1"/>
    <cellStyle name="Normal" xfId="0" builtinId="0"/>
    <cellStyle name="Normal 2" xfId="4"/>
    <cellStyle name="Normal 5" xfId="3"/>
    <cellStyle name="Normal 6" xfId="5"/>
    <cellStyle name="Note" xfId="6" builtinId="10" customBuiltin="1"/>
    <cellStyle name="Note 2" xfId="48"/>
    <cellStyle name="SN_241" xfId="2"/>
    <cellStyle name="Акцент1 2" xfId="24"/>
    <cellStyle name="Акцент2 2" xfId="28"/>
    <cellStyle name="Акцент3 2" xfId="32"/>
    <cellStyle name="Акцент4 2" xfId="36"/>
    <cellStyle name="Акцент5 2" xfId="40"/>
    <cellStyle name="Акцент6 2" xfId="44"/>
    <cellStyle name="Ввод  2" xfId="16"/>
    <cellStyle name="Вывод 2" xfId="17"/>
    <cellStyle name="Вычисление 2" xfId="18"/>
    <cellStyle name="Заголовок 1 2" xfId="9"/>
    <cellStyle name="Заголовок 2 2" xfId="10"/>
    <cellStyle name="Заголовок 3 2" xfId="11"/>
    <cellStyle name="Заголовок 4 2" xfId="12"/>
    <cellStyle name="Итог 2" xfId="23"/>
    <cellStyle name="Контрольная ячейка 2" xfId="20"/>
    <cellStyle name="Название 2" xfId="8"/>
    <cellStyle name="Нейтральный 2" xfId="15"/>
    <cellStyle name="Обычный 2" xfId="7"/>
    <cellStyle name="Обычный 3" xfId="62"/>
    <cellStyle name="Плохой 2" xfId="14"/>
    <cellStyle name="Пояснение 2" xfId="22"/>
    <cellStyle name="Связанная ячейка 2" xfId="19"/>
    <cellStyle name="Текст предупреждения 2" xfId="21"/>
    <cellStyle name="Финансовый 2" xfId="63"/>
    <cellStyle name="Хороший 2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ranush%20Chteyan\Desktop\New%20folder%20(9)\attachments_1409883\attachments_1409883\New%20folder\-aviacia%20(7)\-aviacia\havelvacner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1"/>
      <sheetName val="h2"/>
      <sheetName val="h3"/>
      <sheetName val="h4"/>
      <sheetName val="h5"/>
      <sheetName val="h6"/>
      <sheetName val="h7"/>
    </sheetNames>
    <sheetDataSet>
      <sheetData sheetId="0"/>
      <sheetData sheetId="1"/>
      <sheetData sheetId="2">
        <row r="81">
          <cell r="G81">
            <v>0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0"/>
  <sheetViews>
    <sheetView topLeftCell="A22" zoomScaleNormal="100" zoomScaleSheetLayoutView="40" workbookViewId="0">
      <selection activeCell="F6" sqref="F6"/>
    </sheetView>
  </sheetViews>
  <sheetFormatPr defaultRowHeight="17.25" x14ac:dyDescent="0.3"/>
  <cols>
    <col min="1" max="1" width="6.5703125" style="2" customWidth="1"/>
    <col min="2" max="2" width="13.85546875" style="2" customWidth="1"/>
    <col min="3" max="3" width="15.85546875" style="2" customWidth="1"/>
    <col min="4" max="4" width="66.7109375" style="2" customWidth="1"/>
    <col min="5" max="5" width="25.5703125" style="2" customWidth="1"/>
    <col min="6" max="6" width="21.85546875" style="2" customWidth="1"/>
    <col min="7" max="7" width="15.42578125" style="2" customWidth="1"/>
    <col min="8" max="8" width="15.140625" style="2" customWidth="1"/>
    <col min="9" max="16384" width="9.140625" style="2"/>
  </cols>
  <sheetData>
    <row r="1" spans="2:8" ht="17.25" customHeight="1" x14ac:dyDescent="0.3">
      <c r="D1" s="99" t="s">
        <v>78</v>
      </c>
      <c r="E1" s="99"/>
      <c r="F1" s="99"/>
    </row>
    <row r="2" spans="2:8" ht="21" customHeight="1" x14ac:dyDescent="0.3">
      <c r="D2" s="99" t="s">
        <v>79</v>
      </c>
      <c r="E2" s="99"/>
      <c r="F2" s="99"/>
    </row>
    <row r="3" spans="2:8" ht="19.5" customHeight="1" x14ac:dyDescent="0.3">
      <c r="D3" s="99" t="s">
        <v>80</v>
      </c>
      <c r="E3" s="99"/>
      <c r="F3" s="99"/>
    </row>
    <row r="4" spans="2:8" ht="17.25" customHeight="1" x14ac:dyDescent="0.3">
      <c r="D4" s="21"/>
      <c r="E4" s="21"/>
      <c r="F4" s="21"/>
    </row>
    <row r="5" spans="2:8" ht="70.5" customHeight="1" x14ac:dyDescent="0.3">
      <c r="B5" s="100" t="s">
        <v>70</v>
      </c>
      <c r="C5" s="100"/>
      <c r="D5" s="100"/>
      <c r="E5" s="100"/>
      <c r="F5" s="100"/>
      <c r="G5" s="22"/>
    </row>
    <row r="6" spans="2:8" ht="19.5" customHeight="1" x14ac:dyDescent="0.3">
      <c r="F6" s="21"/>
    </row>
    <row r="7" spans="2:8" ht="129" customHeight="1" x14ac:dyDescent="0.3">
      <c r="B7" s="101" t="s">
        <v>0</v>
      </c>
      <c r="C7" s="101"/>
      <c r="D7" s="101" t="s">
        <v>1</v>
      </c>
      <c r="E7" s="92" t="s">
        <v>21</v>
      </c>
      <c r="F7" s="91"/>
      <c r="G7" s="3"/>
      <c r="H7" s="25"/>
    </row>
    <row r="8" spans="2:8" ht="33" customHeight="1" x14ac:dyDescent="0.3">
      <c r="B8" s="37" t="s">
        <v>71</v>
      </c>
      <c r="C8" s="37" t="s">
        <v>2</v>
      </c>
      <c r="D8" s="101"/>
      <c r="E8" s="4" t="s">
        <v>53</v>
      </c>
    </row>
    <row r="9" spans="2:8" s="23" customFormat="1" ht="22.5" customHeight="1" x14ac:dyDescent="0.3">
      <c r="B9" s="58"/>
      <c r="C9" s="55"/>
      <c r="D9" s="38" t="s">
        <v>3</v>
      </c>
      <c r="E9" s="54">
        <f>E10+E23</f>
        <v>0</v>
      </c>
    </row>
    <row r="10" spans="2:8" s="23" customFormat="1" ht="36.75" customHeight="1" x14ac:dyDescent="0.3">
      <c r="B10" s="38"/>
      <c r="C10" s="53"/>
      <c r="D10" s="38" t="s">
        <v>15</v>
      </c>
      <c r="E10" s="57">
        <f>E11</f>
        <v>53600</v>
      </c>
    </row>
    <row r="11" spans="2:8" ht="20.100000000000001" customHeight="1" x14ac:dyDescent="0.3">
      <c r="B11" s="59">
        <v>1176</v>
      </c>
      <c r="C11" s="4"/>
      <c r="D11" s="6" t="s">
        <v>10</v>
      </c>
      <c r="E11" s="39">
        <f>E17</f>
        <v>53600</v>
      </c>
    </row>
    <row r="12" spans="2:8" ht="39" customHeight="1" x14ac:dyDescent="0.3">
      <c r="B12" s="4"/>
      <c r="C12" s="4"/>
      <c r="D12" s="6" t="s">
        <v>11</v>
      </c>
      <c r="E12" s="41"/>
    </row>
    <row r="13" spans="2:8" ht="24" customHeight="1" x14ac:dyDescent="0.3">
      <c r="B13" s="4"/>
      <c r="C13" s="4"/>
      <c r="D13" s="6" t="s">
        <v>5</v>
      </c>
      <c r="E13" s="41"/>
    </row>
    <row r="14" spans="2:8" ht="52.5" customHeight="1" x14ac:dyDescent="0.3">
      <c r="B14" s="4"/>
      <c r="C14" s="4"/>
      <c r="D14" s="6" t="s">
        <v>12</v>
      </c>
      <c r="E14" s="41"/>
    </row>
    <row r="15" spans="2:8" ht="20.100000000000001" customHeight="1" x14ac:dyDescent="0.3">
      <c r="B15" s="4"/>
      <c r="C15" s="4"/>
      <c r="D15" s="6" t="s">
        <v>6</v>
      </c>
      <c r="E15" s="41"/>
    </row>
    <row r="16" spans="2:8" ht="65.25" customHeight="1" x14ac:dyDescent="0.3">
      <c r="B16" s="4"/>
      <c r="C16" s="4"/>
      <c r="D16" s="6" t="s">
        <v>13</v>
      </c>
      <c r="E16" s="41"/>
    </row>
    <row r="17" spans="2:5" ht="20.100000000000001" customHeight="1" x14ac:dyDescent="0.3">
      <c r="B17" s="4"/>
      <c r="C17" s="4">
        <f>'h2'!E23</f>
        <v>11006</v>
      </c>
      <c r="D17" s="6" t="s">
        <v>14</v>
      </c>
      <c r="E17" s="39">
        <f>'h2'!H23</f>
        <v>53600</v>
      </c>
    </row>
    <row r="18" spans="2:5" ht="36" customHeight="1" x14ac:dyDescent="0.3">
      <c r="B18" s="4"/>
      <c r="C18" s="4"/>
      <c r="D18" s="36" t="str">
        <f>'h2'!F23</f>
        <v>Օդային փոխադրումների ծառայության կազմակերպում և իրականացում</v>
      </c>
      <c r="E18" s="40"/>
    </row>
    <row r="19" spans="2:5" ht="20.100000000000001" customHeight="1" x14ac:dyDescent="0.3">
      <c r="B19" s="4"/>
      <c r="C19" s="4"/>
      <c r="D19" s="6" t="s">
        <v>7</v>
      </c>
      <c r="E19" s="40"/>
    </row>
    <row r="20" spans="2:5" ht="58.5" customHeight="1" x14ac:dyDescent="0.3">
      <c r="B20" s="4"/>
      <c r="C20" s="4"/>
      <c r="D20" s="36" t="s">
        <v>119</v>
      </c>
      <c r="E20" s="40"/>
    </row>
    <row r="21" spans="2:5" ht="20.100000000000001" customHeight="1" x14ac:dyDescent="0.3">
      <c r="B21" s="4"/>
      <c r="C21" s="4"/>
      <c r="D21" s="6" t="s">
        <v>8</v>
      </c>
      <c r="E21" s="40"/>
    </row>
    <row r="22" spans="2:5" ht="20.100000000000001" customHeight="1" x14ac:dyDescent="0.3">
      <c r="B22" s="4"/>
      <c r="C22" s="4"/>
      <c r="D22" s="6" t="s">
        <v>9</v>
      </c>
      <c r="E22" s="40"/>
    </row>
    <row r="23" spans="2:5" ht="26.25" customHeight="1" x14ac:dyDescent="0.3">
      <c r="B23" s="40"/>
      <c r="C23" s="40"/>
      <c r="D23" s="38" t="s">
        <v>83</v>
      </c>
      <c r="E23" s="84">
        <f>E24</f>
        <v>-53600</v>
      </c>
    </row>
    <row r="24" spans="2:5" x14ac:dyDescent="0.3">
      <c r="B24" s="38">
        <v>1139</v>
      </c>
      <c r="C24" s="40"/>
      <c r="D24" s="40" t="s">
        <v>4</v>
      </c>
      <c r="E24" s="39">
        <f>E30</f>
        <v>-53600</v>
      </c>
    </row>
    <row r="25" spans="2:5" x14ac:dyDescent="0.3">
      <c r="B25" s="40"/>
      <c r="C25" s="40"/>
      <c r="D25" s="40" t="s">
        <v>84</v>
      </c>
      <c r="E25" s="40"/>
    </row>
    <row r="26" spans="2:5" x14ac:dyDescent="0.3">
      <c r="B26" s="40"/>
      <c r="C26" s="40"/>
      <c r="D26" s="40" t="s">
        <v>5</v>
      </c>
      <c r="E26" s="40"/>
    </row>
    <row r="27" spans="2:5" ht="51.75" x14ac:dyDescent="0.3">
      <c r="B27" s="40"/>
      <c r="C27" s="40"/>
      <c r="D27" s="40" t="s">
        <v>85</v>
      </c>
      <c r="E27" s="40"/>
    </row>
    <row r="28" spans="2:5" x14ac:dyDescent="0.3">
      <c r="B28" s="40"/>
      <c r="C28" s="40"/>
      <c r="D28" s="40" t="s">
        <v>6</v>
      </c>
      <c r="E28" s="6"/>
    </row>
    <row r="29" spans="2:5" ht="34.5" x14ac:dyDescent="0.3">
      <c r="B29" s="40"/>
      <c r="C29" s="40"/>
      <c r="D29" s="40" t="s">
        <v>86</v>
      </c>
      <c r="E29" s="6"/>
    </row>
    <row r="30" spans="2:5" x14ac:dyDescent="0.3">
      <c r="B30" s="40"/>
      <c r="C30" s="40">
        <v>11001</v>
      </c>
      <c r="D30" s="40" t="s">
        <v>87</v>
      </c>
      <c r="E30" s="7">
        <f>'h2'!H32</f>
        <v>-53600</v>
      </c>
    </row>
    <row r="31" spans="2:5" x14ac:dyDescent="0.3">
      <c r="B31" s="40"/>
      <c r="C31" s="40"/>
      <c r="D31" s="40" t="s">
        <v>84</v>
      </c>
      <c r="E31" s="6"/>
    </row>
    <row r="32" spans="2:5" x14ac:dyDescent="0.3">
      <c r="B32" s="40"/>
      <c r="C32" s="40"/>
      <c r="D32" s="40" t="s">
        <v>7</v>
      </c>
      <c r="E32" s="6"/>
    </row>
    <row r="33" spans="2:7" ht="69" x14ac:dyDescent="0.3">
      <c r="B33" s="40"/>
      <c r="C33" s="40"/>
      <c r="D33" s="40" t="s">
        <v>88</v>
      </c>
      <c r="E33" s="6"/>
    </row>
    <row r="34" spans="2:7" x14ac:dyDescent="0.3">
      <c r="B34" s="40"/>
      <c r="C34" s="40"/>
      <c r="D34" s="40" t="s">
        <v>8</v>
      </c>
      <c r="E34" s="6"/>
    </row>
    <row r="35" spans="2:7" x14ac:dyDescent="0.3">
      <c r="B35" s="40"/>
      <c r="C35" s="40"/>
      <c r="D35" s="40" t="s">
        <v>9</v>
      </c>
      <c r="E35" s="6"/>
    </row>
    <row r="40" spans="2:7" x14ac:dyDescent="0.3">
      <c r="F40" s="90"/>
      <c r="G40" s="90"/>
    </row>
  </sheetData>
  <mergeCells count="6">
    <mergeCell ref="D1:F1"/>
    <mergeCell ref="D2:F2"/>
    <mergeCell ref="D3:F3"/>
    <mergeCell ref="B5:F5"/>
    <mergeCell ref="B7:C7"/>
    <mergeCell ref="D7:D8"/>
  </mergeCells>
  <pageMargins left="0.70866141732283505" right="0.70866141732283505" top="0.74803149606299202" bottom="0.74803149606299202" header="0.31496062992126" footer="0.31496062992126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opLeftCell="A31" zoomScaleNormal="100" zoomScaleSheetLayoutView="100" workbookViewId="0">
      <selection activeCell="K17" sqref="K16:K17"/>
    </sheetView>
  </sheetViews>
  <sheetFormatPr defaultRowHeight="17.25" x14ac:dyDescent="0.3"/>
  <cols>
    <col min="1" max="1" width="5.7109375" style="2" customWidth="1"/>
    <col min="2" max="2" width="5.5703125" style="2" customWidth="1"/>
    <col min="3" max="3" width="5.85546875" style="2" customWidth="1"/>
    <col min="4" max="4" width="11.5703125" style="2" customWidth="1"/>
    <col min="5" max="5" width="16.5703125" style="2" customWidth="1"/>
    <col min="6" max="6" width="81.42578125" style="2" customWidth="1"/>
    <col min="7" max="7" width="6" style="2" hidden="1" customWidth="1"/>
    <col min="8" max="8" width="28.140625" style="2" customWidth="1"/>
    <col min="9" max="9" width="21.42578125" style="2" customWidth="1"/>
    <col min="10" max="10" width="20.5703125" style="2" customWidth="1"/>
    <col min="11" max="11" width="22.42578125" style="2" customWidth="1"/>
    <col min="12" max="16384" width="9.140625" style="2"/>
  </cols>
  <sheetData>
    <row r="1" spans="1:9" x14ac:dyDescent="0.3">
      <c r="F1" s="99" t="s">
        <v>115</v>
      </c>
      <c r="G1" s="99"/>
      <c r="H1" s="99"/>
      <c r="I1" s="99"/>
    </row>
    <row r="2" spans="1:9" x14ac:dyDescent="0.3">
      <c r="F2" s="99" t="s">
        <v>79</v>
      </c>
      <c r="G2" s="99"/>
      <c r="H2" s="99"/>
      <c r="I2" s="99"/>
    </row>
    <row r="3" spans="1:9" x14ac:dyDescent="0.3">
      <c r="F3" s="99" t="s">
        <v>80</v>
      </c>
      <c r="G3" s="99"/>
      <c r="H3" s="99"/>
      <c r="I3" s="99"/>
    </row>
    <row r="5" spans="1:9" ht="47.25" customHeight="1" x14ac:dyDescent="0.3">
      <c r="A5" s="102" t="s">
        <v>69</v>
      </c>
      <c r="B5" s="102"/>
      <c r="C5" s="102"/>
      <c r="D5" s="102"/>
      <c r="E5" s="102"/>
      <c r="F5" s="102"/>
      <c r="G5" s="102"/>
      <c r="H5" s="102"/>
      <c r="I5" s="102"/>
    </row>
    <row r="6" spans="1:9" x14ac:dyDescent="0.3">
      <c r="I6" s="9"/>
    </row>
    <row r="7" spans="1:9" ht="123.75" customHeight="1" x14ac:dyDescent="0.3">
      <c r="A7" s="101" t="s">
        <v>19</v>
      </c>
      <c r="B7" s="101"/>
      <c r="C7" s="101"/>
      <c r="D7" s="101" t="s">
        <v>0</v>
      </c>
      <c r="E7" s="101"/>
      <c r="F7" s="103" t="s">
        <v>20</v>
      </c>
      <c r="G7" s="43"/>
      <c r="H7" s="44" t="s">
        <v>21</v>
      </c>
      <c r="I7" s="93"/>
    </row>
    <row r="8" spans="1:9" ht="31.5" customHeight="1" x14ac:dyDescent="0.3">
      <c r="A8" s="108" t="s">
        <v>22</v>
      </c>
      <c r="B8" s="108" t="s">
        <v>23</v>
      </c>
      <c r="C8" s="108" t="s">
        <v>24</v>
      </c>
      <c r="D8" s="101" t="s">
        <v>25</v>
      </c>
      <c r="E8" s="109" t="s">
        <v>26</v>
      </c>
      <c r="F8" s="104"/>
      <c r="G8" s="44" t="s">
        <v>16</v>
      </c>
      <c r="H8" s="106" t="s">
        <v>18</v>
      </c>
    </row>
    <row r="9" spans="1:9" ht="16.5" customHeight="1" x14ac:dyDescent="0.3">
      <c r="A9" s="108"/>
      <c r="B9" s="108"/>
      <c r="C9" s="108"/>
      <c r="D9" s="101"/>
      <c r="E9" s="109"/>
      <c r="F9" s="105"/>
      <c r="G9" s="39"/>
      <c r="H9" s="107"/>
    </row>
    <row r="10" spans="1:9" s="23" customFormat="1" x14ac:dyDescent="0.3">
      <c r="A10" s="55"/>
      <c r="B10" s="55"/>
      <c r="C10" s="55"/>
      <c r="D10" s="53"/>
      <c r="E10" s="56"/>
      <c r="F10" s="38" t="s">
        <v>75</v>
      </c>
      <c r="G10" s="54"/>
      <c r="H10" s="54">
        <f>H12+H32</f>
        <v>0</v>
      </c>
    </row>
    <row r="11" spans="1:9" s="23" customFormat="1" x14ac:dyDescent="0.3">
      <c r="A11" s="55"/>
      <c r="B11" s="55"/>
      <c r="C11" s="55"/>
      <c r="D11" s="53"/>
      <c r="E11" s="56"/>
      <c r="F11" s="38" t="str">
        <f>F13</f>
        <v xml:space="preserve"> այդ թվում`</v>
      </c>
      <c r="G11" s="54"/>
      <c r="H11" s="54"/>
    </row>
    <row r="12" spans="1:9" s="23" customFormat="1" ht="36" customHeight="1" x14ac:dyDescent="0.3">
      <c r="A12" s="55"/>
      <c r="B12" s="55"/>
      <c r="C12" s="55"/>
      <c r="D12" s="53"/>
      <c r="E12" s="56"/>
      <c r="F12" s="38" t="str">
        <f>F20</f>
        <v xml:space="preserve">ՀՀ տարածքային կառավարման և ենթակառուցվածքների նախարարություն </v>
      </c>
      <c r="G12" s="54"/>
      <c r="H12" s="54">
        <f>H14</f>
        <v>53600</v>
      </c>
    </row>
    <row r="13" spans="1:9" x14ac:dyDescent="0.3">
      <c r="A13" s="6"/>
      <c r="B13" s="6"/>
      <c r="C13" s="6"/>
      <c r="D13" s="6"/>
      <c r="E13" s="6"/>
      <c r="F13" s="6" t="s">
        <v>27</v>
      </c>
      <c r="G13" s="40"/>
      <c r="H13" s="4"/>
    </row>
    <row r="14" spans="1:9" s="23" customFormat="1" ht="25.5" customHeight="1" x14ac:dyDescent="0.3">
      <c r="A14" s="45" t="s">
        <v>28</v>
      </c>
      <c r="B14" s="45"/>
      <c r="C14" s="45"/>
      <c r="D14" s="5"/>
      <c r="E14" s="5"/>
      <c r="F14" s="5" t="s">
        <v>29</v>
      </c>
      <c r="G14" s="54"/>
      <c r="H14" s="54">
        <f>H16</f>
        <v>53600</v>
      </c>
    </row>
    <row r="15" spans="1:9" x14ac:dyDescent="0.3">
      <c r="A15" s="45"/>
      <c r="B15" s="46"/>
      <c r="C15" s="46"/>
      <c r="D15" s="6"/>
      <c r="E15" s="6"/>
      <c r="F15" s="6" t="s">
        <v>27</v>
      </c>
      <c r="G15" s="40"/>
      <c r="H15" s="4"/>
    </row>
    <row r="16" spans="1:9" s="23" customFormat="1" ht="20.25" customHeight="1" x14ac:dyDescent="0.3">
      <c r="A16" s="45"/>
      <c r="B16" s="45" t="s">
        <v>30</v>
      </c>
      <c r="C16" s="45"/>
      <c r="D16" s="5"/>
      <c r="E16" s="5"/>
      <c r="F16" s="5" t="s">
        <v>31</v>
      </c>
      <c r="G16" s="54"/>
      <c r="H16" s="54">
        <f>H18</f>
        <v>53600</v>
      </c>
    </row>
    <row r="17" spans="1:10" x14ac:dyDescent="0.3">
      <c r="A17" s="45"/>
      <c r="B17" s="45"/>
      <c r="C17" s="45"/>
      <c r="D17" s="6"/>
      <c r="E17" s="6"/>
      <c r="F17" s="6" t="s">
        <v>27</v>
      </c>
      <c r="G17" s="40"/>
      <c r="H17" s="4"/>
    </row>
    <row r="18" spans="1:10" s="23" customFormat="1" ht="19.5" customHeight="1" x14ac:dyDescent="0.3">
      <c r="A18" s="45"/>
      <c r="B18" s="45"/>
      <c r="C18" s="45" t="s">
        <v>28</v>
      </c>
      <c r="D18" s="5"/>
      <c r="E18" s="5"/>
      <c r="F18" s="5" t="s">
        <v>32</v>
      </c>
      <c r="G18" s="54"/>
      <c r="H18" s="54">
        <f>H21</f>
        <v>53600</v>
      </c>
    </row>
    <row r="19" spans="1:10" x14ac:dyDescent="0.3">
      <c r="A19" s="45"/>
      <c r="B19" s="45"/>
      <c r="C19" s="46"/>
      <c r="D19" s="6"/>
      <c r="E19" s="6"/>
      <c r="F19" s="6" t="s">
        <v>27</v>
      </c>
      <c r="G19" s="47"/>
      <c r="H19" s="4"/>
    </row>
    <row r="20" spans="1:10" ht="33" customHeight="1" x14ac:dyDescent="0.3">
      <c r="A20" s="46"/>
      <c r="B20" s="46"/>
      <c r="C20" s="46"/>
      <c r="D20" s="6"/>
      <c r="E20" s="6"/>
      <c r="F20" s="6" t="s">
        <v>15</v>
      </c>
      <c r="G20" s="39"/>
      <c r="H20" s="28">
        <f>H21</f>
        <v>53600</v>
      </c>
    </row>
    <row r="21" spans="1:10" ht="34.5" x14ac:dyDescent="0.3">
      <c r="A21" s="46"/>
      <c r="B21" s="46"/>
      <c r="C21" s="46"/>
      <c r="D21" s="6">
        <v>1176</v>
      </c>
      <c r="E21" s="6"/>
      <c r="F21" s="6" t="s">
        <v>11</v>
      </c>
      <c r="G21" s="39"/>
      <c r="H21" s="39">
        <f>H23</f>
        <v>53600</v>
      </c>
    </row>
    <row r="22" spans="1:10" x14ac:dyDescent="0.3">
      <c r="A22" s="46"/>
      <c r="B22" s="45"/>
      <c r="C22" s="46"/>
      <c r="D22" s="6"/>
      <c r="E22" s="6"/>
      <c r="F22" s="6" t="s">
        <v>27</v>
      </c>
      <c r="G22" s="47"/>
      <c r="H22" s="4"/>
    </row>
    <row r="23" spans="1:10" ht="41.25" customHeight="1" x14ac:dyDescent="0.3">
      <c r="A23" s="46"/>
      <c r="B23" s="46"/>
      <c r="C23" s="46"/>
      <c r="D23" s="48"/>
      <c r="E23" s="48">
        <v>11006</v>
      </c>
      <c r="F23" s="6" t="s">
        <v>107</v>
      </c>
      <c r="G23" s="39"/>
      <c r="H23" s="39">
        <f>H25</f>
        <v>53600</v>
      </c>
      <c r="I23" s="33"/>
    </row>
    <row r="24" spans="1:10" x14ac:dyDescent="0.3">
      <c r="A24" s="46"/>
      <c r="B24" s="46"/>
      <c r="C24" s="45"/>
      <c r="D24" s="48"/>
      <c r="E24" s="48"/>
      <c r="F24" s="6" t="s">
        <v>33</v>
      </c>
      <c r="G24" s="47"/>
      <c r="H24" s="4"/>
    </row>
    <row r="25" spans="1:10" ht="40.5" customHeight="1" x14ac:dyDescent="0.3">
      <c r="A25" s="46"/>
      <c r="B25" s="46"/>
      <c r="C25" s="46"/>
      <c r="D25" s="49"/>
      <c r="E25" s="49"/>
      <c r="F25" s="6" t="s">
        <v>34</v>
      </c>
      <c r="G25" s="39"/>
      <c r="H25" s="39">
        <f>H27</f>
        <v>53600</v>
      </c>
      <c r="I25" s="33"/>
      <c r="J25" s="33"/>
    </row>
    <row r="26" spans="1:10" ht="34.5" x14ac:dyDescent="0.3">
      <c r="A26" s="46"/>
      <c r="B26" s="46"/>
      <c r="C26" s="46"/>
      <c r="D26" s="48"/>
      <c r="E26" s="48"/>
      <c r="F26" s="6" t="s">
        <v>35</v>
      </c>
      <c r="G26" s="47"/>
      <c r="H26" s="4"/>
    </row>
    <row r="27" spans="1:10" x14ac:dyDescent="0.3">
      <c r="A27" s="46"/>
      <c r="B27" s="46"/>
      <c r="C27" s="46"/>
      <c r="D27" s="48"/>
      <c r="E27" s="48"/>
      <c r="F27" s="6" t="s">
        <v>36</v>
      </c>
      <c r="G27" s="39"/>
      <c r="H27" s="39">
        <f t="shared" ref="H27" si="0">H28</f>
        <v>53600</v>
      </c>
    </row>
    <row r="28" spans="1:10" x14ac:dyDescent="0.3">
      <c r="A28" s="46"/>
      <c r="B28" s="46"/>
      <c r="C28" s="46"/>
      <c r="D28" s="48"/>
      <c r="E28" s="48"/>
      <c r="F28" s="6" t="s">
        <v>37</v>
      </c>
      <c r="G28" s="39"/>
      <c r="H28" s="39">
        <f>H29</f>
        <v>53600</v>
      </c>
    </row>
    <row r="29" spans="1:10" x14ac:dyDescent="0.3">
      <c r="A29" s="46"/>
      <c r="B29" s="46"/>
      <c r="C29" s="46"/>
      <c r="D29" s="48"/>
      <c r="E29" s="48"/>
      <c r="F29" s="6" t="s">
        <v>38</v>
      </c>
      <c r="G29" s="39"/>
      <c r="H29" s="7">
        <f>H30</f>
        <v>53600</v>
      </c>
    </row>
    <row r="30" spans="1:10" x14ac:dyDescent="0.3">
      <c r="A30" s="50"/>
      <c r="B30" s="50"/>
      <c r="C30" s="50"/>
      <c r="D30" s="48"/>
      <c r="E30" s="48"/>
      <c r="F30" s="6" t="s">
        <v>39</v>
      </c>
      <c r="G30" s="39"/>
      <c r="H30" s="39">
        <f>+H31</f>
        <v>53600</v>
      </c>
    </row>
    <row r="31" spans="1:10" x14ac:dyDescent="0.3">
      <c r="A31" s="50"/>
      <c r="B31" s="50"/>
      <c r="C31" s="50"/>
      <c r="D31" s="48"/>
      <c r="E31" s="48"/>
      <c r="F31" s="97" t="s">
        <v>106</v>
      </c>
      <c r="G31" s="39"/>
      <c r="H31" s="39">
        <v>53600</v>
      </c>
    </row>
    <row r="32" spans="1:10" s="23" customFormat="1" ht="23.25" customHeight="1" x14ac:dyDescent="0.3">
      <c r="A32" s="67"/>
      <c r="B32" s="67"/>
      <c r="C32" s="67"/>
      <c r="D32" s="68"/>
      <c r="E32" s="68"/>
      <c r="F32" s="5" t="str">
        <f>F41</f>
        <v xml:space="preserve"> ՀՀ կառավարություն</v>
      </c>
      <c r="G32" s="61"/>
      <c r="H32" s="61">
        <f>H33</f>
        <v>-53600</v>
      </c>
    </row>
    <row r="33" spans="1:8" s="23" customFormat="1" ht="22.5" customHeight="1" x14ac:dyDescent="0.3">
      <c r="A33" s="69">
        <v>11</v>
      </c>
      <c r="B33" s="70"/>
      <c r="C33" s="70"/>
      <c r="D33" s="70"/>
      <c r="E33" s="70"/>
      <c r="F33" s="71" t="s">
        <v>89</v>
      </c>
      <c r="G33" s="54">
        <v>0</v>
      </c>
      <c r="H33" s="54">
        <f>H35</f>
        <v>-53600</v>
      </c>
    </row>
    <row r="34" spans="1:8" x14ac:dyDescent="0.3">
      <c r="A34" s="72"/>
      <c r="B34" s="73"/>
      <c r="C34" s="73"/>
      <c r="D34" s="73"/>
      <c r="E34" s="73"/>
      <c r="F34" s="74" t="s">
        <v>27</v>
      </c>
      <c r="G34" s="39"/>
      <c r="H34" s="39"/>
    </row>
    <row r="35" spans="1:8" s="23" customFormat="1" x14ac:dyDescent="0.3">
      <c r="A35" s="75"/>
      <c r="B35" s="69" t="s">
        <v>97</v>
      </c>
      <c r="C35" s="76"/>
      <c r="D35" s="70"/>
      <c r="E35" s="70"/>
      <c r="F35" s="71" t="s">
        <v>98</v>
      </c>
      <c r="G35" s="54">
        <v>0</v>
      </c>
      <c r="H35" s="54">
        <f>H37</f>
        <v>-53600</v>
      </c>
    </row>
    <row r="36" spans="1:8" x14ac:dyDescent="0.3">
      <c r="A36" s="77"/>
      <c r="B36" s="78"/>
      <c r="C36" s="79"/>
      <c r="D36" s="73"/>
      <c r="E36" s="73"/>
      <c r="F36" s="74" t="s">
        <v>27</v>
      </c>
      <c r="G36" s="39"/>
      <c r="H36" s="39"/>
    </row>
    <row r="37" spans="1:8" s="23" customFormat="1" x14ac:dyDescent="0.3">
      <c r="A37" s="75"/>
      <c r="B37" s="76"/>
      <c r="C37" s="69" t="s">
        <v>97</v>
      </c>
      <c r="D37" s="70"/>
      <c r="E37" s="70"/>
      <c r="F37" s="80" t="s">
        <v>84</v>
      </c>
      <c r="G37" s="54">
        <v>0</v>
      </c>
      <c r="H37" s="54">
        <f>H39</f>
        <v>-53600</v>
      </c>
    </row>
    <row r="38" spans="1:8" x14ac:dyDescent="0.3">
      <c r="A38" s="77"/>
      <c r="B38" s="79"/>
      <c r="C38" s="78"/>
      <c r="D38" s="73"/>
      <c r="E38" s="73"/>
      <c r="F38" s="74" t="s">
        <v>27</v>
      </c>
      <c r="G38" s="39"/>
      <c r="H38" s="7"/>
    </row>
    <row r="39" spans="1:8" x14ac:dyDescent="0.3">
      <c r="A39" s="77"/>
      <c r="B39" s="77"/>
      <c r="C39" s="77"/>
      <c r="D39" s="77">
        <v>1139</v>
      </c>
      <c r="E39" s="73"/>
      <c r="F39" s="74" t="s">
        <v>84</v>
      </c>
      <c r="G39" s="7">
        <v>0</v>
      </c>
      <c r="H39" s="7">
        <f>H41</f>
        <v>-53600</v>
      </c>
    </row>
    <row r="40" spans="1:8" x14ac:dyDescent="0.3">
      <c r="A40" s="77"/>
      <c r="B40" s="77"/>
      <c r="C40" s="77"/>
      <c r="D40" s="77"/>
      <c r="E40" s="73"/>
      <c r="F40" s="74" t="s">
        <v>27</v>
      </c>
      <c r="G40" s="39"/>
      <c r="H40" s="7"/>
    </row>
    <row r="41" spans="1:8" x14ac:dyDescent="0.3">
      <c r="A41" s="77"/>
      <c r="B41" s="77"/>
      <c r="C41" s="77"/>
      <c r="D41" s="77"/>
      <c r="E41" s="77"/>
      <c r="F41" s="81" t="s">
        <v>83</v>
      </c>
      <c r="G41" s="7">
        <v>0</v>
      </c>
      <c r="H41" s="7">
        <f>H43</f>
        <v>-53600</v>
      </c>
    </row>
    <row r="42" spans="1:8" x14ac:dyDescent="0.3">
      <c r="A42" s="77"/>
      <c r="B42" s="77"/>
      <c r="C42" s="77"/>
      <c r="D42" s="77"/>
      <c r="E42" s="73"/>
      <c r="F42" s="74" t="s">
        <v>27</v>
      </c>
      <c r="G42" s="39"/>
      <c r="H42" s="7"/>
    </row>
    <row r="43" spans="1:8" x14ac:dyDescent="0.3">
      <c r="A43" s="77"/>
      <c r="B43" s="77"/>
      <c r="C43" s="77"/>
      <c r="D43" s="77"/>
      <c r="E43" s="77" t="s">
        <v>99</v>
      </c>
      <c r="F43" s="74" t="s">
        <v>84</v>
      </c>
      <c r="G43" s="7">
        <v>0</v>
      </c>
      <c r="H43" s="7">
        <f t="shared" ref="H43" si="1">+H44</f>
        <v>-53600</v>
      </c>
    </row>
    <row r="44" spans="1:8" x14ac:dyDescent="0.3">
      <c r="A44" s="77"/>
      <c r="B44" s="77"/>
      <c r="C44" s="77"/>
      <c r="D44" s="77"/>
      <c r="E44" s="77"/>
      <c r="F44" s="74" t="s">
        <v>90</v>
      </c>
      <c r="G44" s="7">
        <v>0</v>
      </c>
      <c r="H44" s="7">
        <f>+H45</f>
        <v>-53600</v>
      </c>
    </row>
    <row r="45" spans="1:8" x14ac:dyDescent="0.3">
      <c r="A45" s="77"/>
      <c r="B45" s="77"/>
      <c r="C45" s="77"/>
      <c r="D45" s="77"/>
      <c r="E45" s="77"/>
      <c r="F45" s="81" t="s">
        <v>83</v>
      </c>
      <c r="G45" s="7">
        <v>0</v>
      </c>
      <c r="H45" s="7">
        <f>H47</f>
        <v>-53600</v>
      </c>
    </row>
    <row r="46" spans="1:8" ht="34.5" x14ac:dyDescent="0.3">
      <c r="A46" s="77"/>
      <c r="B46" s="77"/>
      <c r="C46" s="77"/>
      <c r="D46" s="77"/>
      <c r="E46" s="77"/>
      <c r="F46" s="74" t="s">
        <v>91</v>
      </c>
      <c r="G46" s="7">
        <v>0</v>
      </c>
      <c r="H46" s="7"/>
    </row>
    <row r="47" spans="1:8" x14ac:dyDescent="0.3">
      <c r="A47" s="77"/>
      <c r="B47" s="77"/>
      <c r="C47" s="77"/>
      <c r="D47" s="77"/>
      <c r="E47" s="77"/>
      <c r="F47" s="82" t="s">
        <v>100</v>
      </c>
      <c r="G47" s="7">
        <v>0</v>
      </c>
      <c r="H47" s="7">
        <f>+H49</f>
        <v>-53600</v>
      </c>
    </row>
    <row r="48" spans="1:8" x14ac:dyDescent="0.3">
      <c r="A48" s="77"/>
      <c r="B48" s="77"/>
      <c r="C48" s="77"/>
      <c r="D48" s="77"/>
      <c r="E48" s="77"/>
      <c r="F48" s="82" t="s">
        <v>37</v>
      </c>
      <c r="G48" s="39"/>
      <c r="H48" s="7"/>
    </row>
    <row r="49" spans="1:8" x14ac:dyDescent="0.3">
      <c r="A49" s="77"/>
      <c r="B49" s="77"/>
      <c r="C49" s="77"/>
      <c r="D49" s="77"/>
      <c r="E49" s="77"/>
      <c r="F49" s="82" t="s">
        <v>92</v>
      </c>
      <c r="G49" s="39">
        <v>0</v>
      </c>
      <c r="H49" s="7">
        <f>H50</f>
        <v>-53600</v>
      </c>
    </row>
    <row r="50" spans="1:8" x14ac:dyDescent="0.3">
      <c r="A50" s="77"/>
      <c r="B50" s="77"/>
      <c r="C50" s="77"/>
      <c r="D50" s="77"/>
      <c r="E50" s="77"/>
      <c r="F50" s="82" t="s">
        <v>101</v>
      </c>
      <c r="G50" s="39"/>
      <c r="H50" s="7">
        <f>-H23</f>
        <v>-53600</v>
      </c>
    </row>
    <row r="51" spans="1:8" x14ac:dyDescent="0.3">
      <c r="A51" s="34"/>
      <c r="B51" s="34"/>
      <c r="C51" s="34"/>
      <c r="D51" s="34"/>
      <c r="E51" s="34"/>
      <c r="F51" s="35"/>
    </row>
  </sheetData>
  <mergeCells count="13">
    <mergeCell ref="F1:I1"/>
    <mergeCell ref="F2:I2"/>
    <mergeCell ref="F3:I3"/>
    <mergeCell ref="A7:C7"/>
    <mergeCell ref="D7:E7"/>
    <mergeCell ref="A5:I5"/>
    <mergeCell ref="F7:F9"/>
    <mergeCell ref="H8:H9"/>
    <mergeCell ref="A8:A9"/>
    <mergeCell ref="B8:B9"/>
    <mergeCell ref="C8:C9"/>
    <mergeCell ref="D8:D9"/>
    <mergeCell ref="E8:E9"/>
  </mergeCells>
  <pageMargins left="0.19685039370078741" right="0.19685039370078741" top="0.23622047244094491" bottom="0" header="0.31496062992125984" footer="0.31496062992125984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8"/>
  <sheetViews>
    <sheetView topLeftCell="A19" zoomScaleNormal="100" zoomScaleSheetLayoutView="90" workbookViewId="0">
      <selection activeCell="C17" sqref="C17"/>
    </sheetView>
  </sheetViews>
  <sheetFormatPr defaultRowHeight="17.25" x14ac:dyDescent="0.3"/>
  <cols>
    <col min="1" max="1" width="9.140625" style="2"/>
    <col min="2" max="2" width="28.42578125" style="2" customWidth="1"/>
    <col min="3" max="3" width="85.85546875" style="2" customWidth="1"/>
    <col min="4" max="4" width="34.7109375" style="2" customWidth="1"/>
    <col min="5" max="5" width="19.42578125" style="2" customWidth="1"/>
    <col min="6" max="6" width="10.28515625" style="2" bestFit="1" customWidth="1"/>
    <col min="7" max="7" width="13.7109375" style="2" customWidth="1"/>
    <col min="8" max="16384" width="9.140625" style="2"/>
  </cols>
  <sheetData>
    <row r="1" spans="2:5" x14ac:dyDescent="0.3">
      <c r="C1" s="99" t="s">
        <v>116</v>
      </c>
      <c r="D1" s="99"/>
      <c r="E1" s="99"/>
    </row>
    <row r="2" spans="2:5" x14ac:dyDescent="0.3">
      <c r="C2" s="99" t="s">
        <v>79</v>
      </c>
      <c r="D2" s="99"/>
      <c r="E2" s="99"/>
    </row>
    <row r="3" spans="2:5" x14ac:dyDescent="0.3">
      <c r="C3" s="99" t="s">
        <v>80</v>
      </c>
      <c r="D3" s="99"/>
      <c r="E3" s="99"/>
    </row>
    <row r="5" spans="2:5" ht="42.75" customHeight="1" x14ac:dyDescent="0.3">
      <c r="B5" s="114" t="s">
        <v>103</v>
      </c>
      <c r="C5" s="114"/>
      <c r="D5" s="114"/>
      <c r="E5" s="8"/>
    </row>
    <row r="6" spans="2:5" ht="16.5" customHeight="1" x14ac:dyDescent="0.3">
      <c r="B6" s="24"/>
      <c r="C6" s="24"/>
      <c r="D6" s="24"/>
      <c r="E6" s="87" t="s">
        <v>76</v>
      </c>
    </row>
    <row r="7" spans="2:5" ht="21.75" customHeight="1" x14ac:dyDescent="0.3">
      <c r="B7" s="115" t="s">
        <v>77</v>
      </c>
      <c r="C7" s="115"/>
      <c r="D7" s="115"/>
      <c r="E7" s="9"/>
    </row>
    <row r="8" spans="2:5" ht="21" customHeight="1" x14ac:dyDescent="0.3">
      <c r="C8" s="11" t="s">
        <v>40</v>
      </c>
    </row>
    <row r="9" spans="2:5" ht="16.5" customHeight="1" x14ac:dyDescent="0.3">
      <c r="B9" s="10"/>
      <c r="C9" s="10"/>
      <c r="D9" s="12"/>
      <c r="E9" s="9"/>
    </row>
    <row r="10" spans="2:5" ht="18.75" customHeight="1" x14ac:dyDescent="0.3">
      <c r="B10" s="13" t="s">
        <v>51</v>
      </c>
      <c r="C10" s="13" t="s">
        <v>4</v>
      </c>
      <c r="D10" s="23"/>
      <c r="E10" s="23"/>
    </row>
    <row r="11" spans="2:5" ht="42.75" customHeight="1" x14ac:dyDescent="0.3">
      <c r="B11" s="14">
        <v>1176</v>
      </c>
      <c r="C11" s="29" t="s">
        <v>11</v>
      </c>
      <c r="D11" s="118"/>
      <c r="E11" s="118"/>
    </row>
    <row r="12" spans="2:5" ht="24" customHeight="1" x14ac:dyDescent="0.3">
      <c r="B12" s="116" t="s">
        <v>52</v>
      </c>
      <c r="C12" s="116"/>
      <c r="D12" s="116"/>
      <c r="E12" s="117"/>
    </row>
    <row r="13" spans="2:5" ht="84" customHeight="1" x14ac:dyDescent="0.3">
      <c r="B13" s="6" t="s">
        <v>41</v>
      </c>
      <c r="C13" s="30">
        <v>1176</v>
      </c>
      <c r="D13" s="4" t="s">
        <v>81</v>
      </c>
      <c r="E13" s="1"/>
    </row>
    <row r="14" spans="2:5" ht="25.5" customHeight="1" x14ac:dyDescent="0.3">
      <c r="B14" s="6" t="s">
        <v>42</v>
      </c>
      <c r="C14" s="30">
        <f>'h2'!E23</f>
        <v>11006</v>
      </c>
      <c r="D14" s="4" t="s">
        <v>18</v>
      </c>
    </row>
    <row r="15" spans="2:5" ht="36" customHeight="1" x14ac:dyDescent="0.3">
      <c r="B15" s="6" t="s">
        <v>43</v>
      </c>
      <c r="C15" s="29" t="str">
        <f>'h1'!D18</f>
        <v>Օդային փոխադրումների ծառայության կազմակերպում և իրականացում</v>
      </c>
      <c r="D15" s="15"/>
    </row>
    <row r="16" spans="2:5" ht="54.75" customHeight="1" x14ac:dyDescent="0.3">
      <c r="B16" s="6" t="s">
        <v>44</v>
      </c>
      <c r="C16" s="31" t="str">
        <f>'h1'!D20</f>
        <v xml:space="preserve"> Իսրայելում ստեղծված իրավիճակով պայմանավորված Թել Ավիվ քաղաքից Հայաստանի Հանրապետության քաղաքացիաներին դեպի Երևան տեղափոխում</v>
      </c>
      <c r="D16" s="15"/>
      <c r="E16" s="25"/>
    </row>
    <row r="17" spans="2:6" x14ac:dyDescent="0.3">
      <c r="B17" s="6" t="s">
        <v>8</v>
      </c>
      <c r="C17" s="29" t="s">
        <v>45</v>
      </c>
      <c r="D17" s="15"/>
    </row>
    <row r="18" spans="2:6" ht="51.75" x14ac:dyDescent="0.3">
      <c r="B18" s="6" t="s">
        <v>46</v>
      </c>
      <c r="C18" s="29" t="s">
        <v>34</v>
      </c>
      <c r="D18" s="15"/>
      <c r="F18" s="25"/>
    </row>
    <row r="19" spans="2:6" ht="16.5" customHeight="1" x14ac:dyDescent="0.3">
      <c r="B19" s="110" t="s">
        <v>47</v>
      </c>
      <c r="C19" s="110"/>
      <c r="D19" s="7"/>
    </row>
    <row r="20" spans="2:6" ht="27.75" customHeight="1" x14ac:dyDescent="0.3">
      <c r="B20" s="119" t="s">
        <v>114</v>
      </c>
      <c r="C20" s="120"/>
      <c r="D20" s="98">
        <v>1</v>
      </c>
    </row>
    <row r="21" spans="2:6" ht="21.75" customHeight="1" x14ac:dyDescent="0.3">
      <c r="B21" s="111" t="s">
        <v>48</v>
      </c>
      <c r="C21" s="111"/>
      <c r="D21" s="7">
        <f>'h4'!D20</f>
        <v>53600</v>
      </c>
    </row>
    <row r="22" spans="2:6" x14ac:dyDescent="0.3">
      <c r="B22" s="10"/>
      <c r="C22" s="10"/>
      <c r="D22" s="12"/>
    </row>
    <row r="24" spans="2:6" x14ac:dyDescent="0.3">
      <c r="E24" s="83" t="s">
        <v>102</v>
      </c>
    </row>
    <row r="25" spans="2:6" x14ac:dyDescent="0.3">
      <c r="C25" s="11" t="s">
        <v>93</v>
      </c>
    </row>
    <row r="26" spans="2:6" x14ac:dyDescent="0.3">
      <c r="C26" s="11" t="s">
        <v>40</v>
      </c>
    </row>
    <row r="28" spans="2:6" x14ac:dyDescent="0.3">
      <c r="B28" s="13" t="s">
        <v>51</v>
      </c>
      <c r="C28" s="13" t="s">
        <v>4</v>
      </c>
      <c r="D28" s="23"/>
      <c r="E28" s="23"/>
    </row>
    <row r="29" spans="2:6" x14ac:dyDescent="0.3">
      <c r="B29" s="6">
        <v>1139</v>
      </c>
      <c r="C29" s="29" t="s">
        <v>94</v>
      </c>
      <c r="D29" s="10"/>
      <c r="E29" s="10"/>
    </row>
    <row r="30" spans="2:6" ht="17.25" customHeight="1" x14ac:dyDescent="0.3">
      <c r="B30" s="112" t="s">
        <v>52</v>
      </c>
      <c r="C30" s="112"/>
      <c r="D30" s="112"/>
      <c r="E30" s="113"/>
    </row>
    <row r="31" spans="2:6" ht="77.25" customHeight="1" x14ac:dyDescent="0.3">
      <c r="B31" s="6" t="s">
        <v>41</v>
      </c>
      <c r="C31" s="30">
        <v>1139</v>
      </c>
      <c r="D31" s="4" t="s">
        <v>108</v>
      </c>
      <c r="E31" s="10"/>
    </row>
    <row r="32" spans="2:6" x14ac:dyDescent="0.3">
      <c r="B32" s="66" t="s">
        <v>42</v>
      </c>
      <c r="C32" s="30">
        <v>11001</v>
      </c>
      <c r="D32" s="4" t="s">
        <v>53</v>
      </c>
      <c r="E32" s="94"/>
    </row>
    <row r="33" spans="2:5" ht="34.5" x14ac:dyDescent="0.3">
      <c r="B33" s="6" t="s">
        <v>43</v>
      </c>
      <c r="C33" s="29" t="s">
        <v>94</v>
      </c>
      <c r="D33" s="15"/>
      <c r="E33" s="94"/>
    </row>
    <row r="34" spans="2:5" ht="69" x14ac:dyDescent="0.3">
      <c r="B34" s="6" t="s">
        <v>44</v>
      </c>
      <c r="C34" s="29" t="s">
        <v>95</v>
      </c>
      <c r="D34" s="15"/>
    </row>
    <row r="35" spans="2:5" x14ac:dyDescent="0.3">
      <c r="B35" s="6" t="s">
        <v>8</v>
      </c>
      <c r="C35" s="29" t="s">
        <v>45</v>
      </c>
      <c r="D35" s="15"/>
    </row>
    <row r="36" spans="2:5" ht="17.25" customHeight="1" x14ac:dyDescent="0.3">
      <c r="B36" s="110" t="s">
        <v>47</v>
      </c>
      <c r="C36" s="110"/>
      <c r="D36" s="15"/>
    </row>
    <row r="37" spans="2:5" ht="17.25" customHeight="1" x14ac:dyDescent="0.3">
      <c r="B37" s="111" t="s">
        <v>48</v>
      </c>
      <c r="C37" s="111"/>
      <c r="D37" s="7">
        <f>'h2'!H32</f>
        <v>-53600</v>
      </c>
    </row>
    <row r="38" spans="2:5" ht="17.25" customHeight="1" x14ac:dyDescent="0.3">
      <c r="B38" s="10"/>
      <c r="C38" s="10"/>
      <c r="D38" s="64"/>
      <c r="E38" s="64"/>
    </row>
  </sheetData>
  <mergeCells count="13">
    <mergeCell ref="C1:E1"/>
    <mergeCell ref="C2:E2"/>
    <mergeCell ref="C3:E3"/>
    <mergeCell ref="B19:C19"/>
    <mergeCell ref="B37:C37"/>
    <mergeCell ref="B36:C36"/>
    <mergeCell ref="B30:E30"/>
    <mergeCell ref="B5:D5"/>
    <mergeCell ref="B7:D7"/>
    <mergeCell ref="B21:C21"/>
    <mergeCell ref="B12:E12"/>
    <mergeCell ref="D11:E11"/>
    <mergeCell ref="B20:C20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opLeftCell="A28" zoomScaleNormal="100" zoomScaleSheetLayoutView="90" workbookViewId="0">
      <selection activeCell="B16" sqref="B16"/>
    </sheetView>
  </sheetViews>
  <sheetFormatPr defaultRowHeight="17.25" x14ac:dyDescent="0.3"/>
  <cols>
    <col min="1" max="1" width="29.42578125" style="2" customWidth="1"/>
    <col min="2" max="2" width="85.28515625" style="2" customWidth="1"/>
    <col min="3" max="3" width="9" style="2" hidden="1" customWidth="1"/>
    <col min="4" max="4" width="29.7109375" style="2" customWidth="1"/>
    <col min="5" max="5" width="19.42578125" style="2" customWidth="1"/>
    <col min="6" max="6" width="10.7109375" style="2" bestFit="1" customWidth="1"/>
    <col min="7" max="16384" width="9.140625" style="2"/>
  </cols>
  <sheetData>
    <row r="1" spans="1:30" x14ac:dyDescent="0.3">
      <c r="A1" s="10"/>
      <c r="B1" s="99" t="s">
        <v>117</v>
      </c>
      <c r="C1" s="99"/>
      <c r="D1" s="99"/>
      <c r="E1" s="99"/>
    </row>
    <row r="2" spans="1:30" ht="21.75" customHeight="1" x14ac:dyDescent="0.3">
      <c r="A2" s="10"/>
      <c r="B2" s="99" t="s">
        <v>79</v>
      </c>
      <c r="C2" s="99"/>
      <c r="D2" s="99"/>
      <c r="E2" s="99"/>
    </row>
    <row r="3" spans="1:30" x14ac:dyDescent="0.3">
      <c r="A3" s="10"/>
      <c r="B3" s="99" t="s">
        <v>80</v>
      </c>
      <c r="C3" s="99"/>
      <c r="D3" s="99"/>
      <c r="E3" s="99"/>
    </row>
    <row r="4" spans="1:30" ht="51.75" customHeight="1" x14ac:dyDescent="0.3">
      <c r="A4" s="122" t="s">
        <v>105</v>
      </c>
      <c r="B4" s="123"/>
      <c r="C4" s="123"/>
      <c r="D4" s="123"/>
      <c r="E4" s="123"/>
    </row>
    <row r="5" spans="1:30" ht="15" customHeight="1" x14ac:dyDescent="0.3">
      <c r="A5" s="24"/>
      <c r="B5" s="24"/>
      <c r="C5" s="24"/>
      <c r="D5" s="24"/>
      <c r="E5" s="32" t="s">
        <v>82</v>
      </c>
    </row>
    <row r="6" spans="1:30" ht="32.25" customHeight="1" x14ac:dyDescent="0.3">
      <c r="A6" s="17" t="s">
        <v>73</v>
      </c>
      <c r="B6" s="17"/>
      <c r="C6" s="17"/>
      <c r="D6" s="17"/>
      <c r="E6" s="21"/>
    </row>
    <row r="7" spans="1:30" x14ac:dyDescent="0.3">
      <c r="B7" s="11" t="s">
        <v>72</v>
      </c>
    </row>
    <row r="8" spans="1:30" x14ac:dyDescent="0.3">
      <c r="E8" s="9"/>
    </row>
    <row r="9" spans="1:30" x14ac:dyDescent="0.3">
      <c r="A9" s="5" t="s">
        <v>49</v>
      </c>
      <c r="B9" s="5" t="s">
        <v>50</v>
      </c>
      <c r="C9" s="27"/>
      <c r="D9" s="22"/>
      <c r="E9" s="22"/>
    </row>
    <row r="10" spans="1:30" ht="34.5" x14ac:dyDescent="0.3">
      <c r="A10" s="18">
        <v>1176</v>
      </c>
      <c r="B10" s="29" t="s">
        <v>11</v>
      </c>
      <c r="C10" s="26"/>
      <c r="D10" s="9"/>
    </row>
    <row r="11" spans="1:30" s="19" customFormat="1" ht="28.5" customHeight="1" x14ac:dyDescent="0.25">
      <c r="A11" s="124" t="s">
        <v>52</v>
      </c>
      <c r="B11" s="125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</row>
    <row r="12" spans="1:30" ht="81.75" customHeight="1" x14ac:dyDescent="0.3">
      <c r="A12" s="6" t="s">
        <v>41</v>
      </c>
      <c r="B12" s="30">
        <v>1176</v>
      </c>
      <c r="C12" s="95" t="s">
        <v>81</v>
      </c>
      <c r="D12" s="89" t="s">
        <v>81</v>
      </c>
      <c r="E12" s="96"/>
    </row>
    <row r="13" spans="1:30" ht="31.5" customHeight="1" x14ac:dyDescent="0.3">
      <c r="A13" s="6" t="s">
        <v>42</v>
      </c>
      <c r="B13" s="30">
        <f>'h3'!C14</f>
        <v>11006</v>
      </c>
      <c r="C13" s="20" t="s">
        <v>16</v>
      </c>
      <c r="D13" s="4" t="s">
        <v>18</v>
      </c>
    </row>
    <row r="14" spans="1:30" ht="34.5" x14ac:dyDescent="0.3">
      <c r="A14" s="6" t="s">
        <v>43</v>
      </c>
      <c r="B14" s="29" t="str">
        <f>'h3'!C15</f>
        <v>Օդային փոխադրումների ծառայության կազմակերպում և իրականացում</v>
      </c>
      <c r="C14" s="66"/>
      <c r="D14" s="15"/>
    </row>
    <row r="15" spans="1:30" ht="51.75" customHeight="1" x14ac:dyDescent="0.3">
      <c r="A15" s="6" t="s">
        <v>44</v>
      </c>
      <c r="B15" s="31" t="str">
        <f>'h3'!C16</f>
        <v xml:space="preserve"> Իսրայելում ստեղծված իրավիճակով պայմանավորված Թել Ավիվ քաղաքից Հայաստանի Հանրապետության քաղաքացիաներին դեպի Երևան տեղափոխում</v>
      </c>
      <c r="C15" s="66"/>
      <c r="D15" s="15"/>
      <c r="F15" s="25"/>
    </row>
    <row r="16" spans="1:30" x14ac:dyDescent="0.3">
      <c r="A16" s="6" t="s">
        <v>8</v>
      </c>
      <c r="B16" s="29" t="s">
        <v>45</v>
      </c>
      <c r="C16" s="6"/>
      <c r="D16" s="15"/>
    </row>
    <row r="17" spans="1:5" ht="51.75" x14ac:dyDescent="0.3">
      <c r="A17" s="6" t="s">
        <v>46</v>
      </c>
      <c r="B17" s="29" t="s">
        <v>34</v>
      </c>
      <c r="C17" s="6"/>
      <c r="D17" s="15"/>
    </row>
    <row r="18" spans="1:5" x14ac:dyDescent="0.3">
      <c r="A18" s="110" t="s">
        <v>47</v>
      </c>
      <c r="B18" s="110"/>
      <c r="C18" s="6"/>
      <c r="D18" s="15"/>
    </row>
    <row r="19" spans="1:5" ht="26.25" customHeight="1" x14ac:dyDescent="0.3">
      <c r="A19" s="126" t="s">
        <v>114</v>
      </c>
      <c r="B19" s="126"/>
      <c r="C19" s="120"/>
      <c r="D19" s="98">
        <v>1</v>
      </c>
    </row>
    <row r="20" spans="1:5" x14ac:dyDescent="0.3">
      <c r="A20" s="111" t="s">
        <v>48</v>
      </c>
      <c r="B20" s="111"/>
      <c r="C20" s="7"/>
      <c r="D20" s="7">
        <f>+'h2'!H23</f>
        <v>53600</v>
      </c>
      <c r="E20" s="16"/>
    </row>
    <row r="21" spans="1:5" x14ac:dyDescent="0.3">
      <c r="A21" s="10"/>
      <c r="B21" s="10"/>
      <c r="C21" s="12"/>
      <c r="D21" s="12"/>
    </row>
    <row r="23" spans="1:5" x14ac:dyDescent="0.3">
      <c r="D23" s="121" t="s">
        <v>104</v>
      </c>
      <c r="E23" s="121"/>
    </row>
    <row r="24" spans="1:5" x14ac:dyDescent="0.3">
      <c r="B24" s="11" t="s">
        <v>93</v>
      </c>
    </row>
    <row r="25" spans="1:5" x14ac:dyDescent="0.3">
      <c r="B25" s="11" t="s">
        <v>40</v>
      </c>
    </row>
    <row r="28" spans="1:5" x14ac:dyDescent="0.3">
      <c r="A28" s="13" t="s">
        <v>51</v>
      </c>
      <c r="B28" s="13" t="s">
        <v>4</v>
      </c>
      <c r="C28" s="23"/>
      <c r="D28" s="23"/>
    </row>
    <row r="29" spans="1:5" ht="21" customHeight="1" x14ac:dyDescent="0.3">
      <c r="A29" s="14">
        <v>1139</v>
      </c>
      <c r="B29" s="29" t="s">
        <v>94</v>
      </c>
      <c r="C29" s="10"/>
      <c r="D29" s="10"/>
    </row>
    <row r="30" spans="1:5" ht="21" customHeight="1" x14ac:dyDescent="0.3">
      <c r="A30" s="85"/>
      <c r="B30" s="86"/>
      <c r="C30" s="10"/>
      <c r="D30" s="10"/>
    </row>
    <row r="31" spans="1:5" x14ac:dyDescent="0.3">
      <c r="A31" s="112" t="s">
        <v>52</v>
      </c>
      <c r="B31" s="112"/>
      <c r="C31" s="112"/>
      <c r="D31" s="112"/>
    </row>
    <row r="32" spans="1:5" ht="89.25" customHeight="1" x14ac:dyDescent="0.3">
      <c r="A32" s="6" t="s">
        <v>41</v>
      </c>
      <c r="B32" s="30">
        <v>1139</v>
      </c>
      <c r="C32" s="66" t="e">
        <f>#REF!</f>
        <v>#REF!</v>
      </c>
      <c r="D32" s="4" t="s">
        <v>54</v>
      </c>
      <c r="E32" s="10"/>
    </row>
    <row r="33" spans="1:4" ht="34.5" x14ac:dyDescent="0.3">
      <c r="A33" s="66" t="s">
        <v>42</v>
      </c>
      <c r="B33" s="30">
        <v>11001</v>
      </c>
      <c r="C33" s="20" t="s">
        <v>17</v>
      </c>
      <c r="D33" s="48"/>
    </row>
    <row r="34" spans="1:4" ht="34.5" x14ac:dyDescent="0.3">
      <c r="A34" s="6" t="s">
        <v>43</v>
      </c>
      <c r="B34" s="29" t="s">
        <v>94</v>
      </c>
      <c r="C34" s="66"/>
      <c r="D34" s="15"/>
    </row>
    <row r="35" spans="1:4" ht="69" x14ac:dyDescent="0.3">
      <c r="A35" s="6" t="s">
        <v>44</v>
      </c>
      <c r="B35" s="29" t="s">
        <v>95</v>
      </c>
      <c r="C35" s="66"/>
      <c r="D35" s="15"/>
    </row>
    <row r="36" spans="1:4" x14ac:dyDescent="0.3">
      <c r="A36" s="6" t="s">
        <v>8</v>
      </c>
      <c r="B36" s="29" t="s">
        <v>45</v>
      </c>
      <c r="C36" s="6"/>
      <c r="D36" s="15"/>
    </row>
    <row r="37" spans="1:4" x14ac:dyDescent="0.3">
      <c r="A37" s="110" t="s">
        <v>47</v>
      </c>
      <c r="B37" s="110"/>
      <c r="C37" s="6"/>
      <c r="D37" s="15"/>
    </row>
    <row r="38" spans="1:4" ht="24" customHeight="1" x14ac:dyDescent="0.3">
      <c r="A38" s="111" t="s">
        <v>48</v>
      </c>
      <c r="B38" s="111"/>
      <c r="C38" s="7">
        <f>[1]h3!G89</f>
        <v>0</v>
      </c>
      <c r="D38" s="7">
        <f>'h3'!D37</f>
        <v>-53600</v>
      </c>
    </row>
    <row r="39" spans="1:4" x14ac:dyDescent="0.3">
      <c r="A39" s="10"/>
      <c r="B39" s="10"/>
      <c r="C39" s="64"/>
      <c r="D39" s="64"/>
    </row>
    <row r="40" spans="1:4" x14ac:dyDescent="0.3">
      <c r="A40" s="10"/>
      <c r="B40" s="10"/>
      <c r="C40" s="64"/>
      <c r="D40" s="64"/>
    </row>
  </sheetData>
  <mergeCells count="12">
    <mergeCell ref="D23:E23"/>
    <mergeCell ref="A31:D31"/>
    <mergeCell ref="A38:B38"/>
    <mergeCell ref="A37:B37"/>
    <mergeCell ref="B1:E1"/>
    <mergeCell ref="B2:E2"/>
    <mergeCell ref="B3:E3"/>
    <mergeCell ref="A4:E4"/>
    <mergeCell ref="A11:B11"/>
    <mergeCell ref="A18:B18"/>
    <mergeCell ref="A20:B20"/>
    <mergeCell ref="A19:C19"/>
  </mergeCells>
  <pageMargins left="0.70866141732283472" right="0.70866141732283472" top="0.74803149606299213" bottom="0.74803149606299213" header="0.31496062992125984" footer="0.31496062992125984"/>
  <pageSetup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4"/>
  <sheetViews>
    <sheetView tabSelected="1" zoomScaleNormal="100" zoomScaleSheetLayoutView="70" workbookViewId="0">
      <selection activeCell="Q5" sqref="Q5"/>
    </sheetView>
  </sheetViews>
  <sheetFormatPr defaultRowHeight="17.25" x14ac:dyDescent="0.3"/>
  <cols>
    <col min="1" max="1" width="6.140625" style="2" customWidth="1"/>
    <col min="2" max="2" width="15.140625" style="2" customWidth="1"/>
    <col min="3" max="3" width="41.140625" style="2" customWidth="1"/>
    <col min="4" max="4" width="13.5703125" style="2" customWidth="1"/>
    <col min="5" max="5" width="11.85546875" style="2" customWidth="1"/>
    <col min="6" max="6" width="18.140625" style="2" customWidth="1"/>
    <col min="7" max="7" width="22.42578125" style="2" customWidth="1"/>
    <col min="8" max="8" width="33.85546875" style="2" customWidth="1"/>
    <col min="9" max="9" width="10.28515625" style="2" bestFit="1" customWidth="1"/>
    <col min="10" max="10" width="9.7109375" style="2" bestFit="1" customWidth="1"/>
    <col min="11" max="16384" width="9.140625" style="2"/>
  </cols>
  <sheetData>
    <row r="1" spans="2:10" x14ac:dyDescent="0.3">
      <c r="F1" s="99" t="s">
        <v>118</v>
      </c>
      <c r="G1" s="99"/>
      <c r="H1" s="99"/>
    </row>
    <row r="2" spans="2:10" x14ac:dyDescent="0.3">
      <c r="F2" s="99" t="s">
        <v>79</v>
      </c>
      <c r="G2" s="99"/>
      <c r="H2" s="99"/>
    </row>
    <row r="3" spans="2:10" x14ac:dyDescent="0.3">
      <c r="F3" s="99" t="s">
        <v>80</v>
      </c>
      <c r="G3" s="99"/>
      <c r="H3" s="99"/>
    </row>
    <row r="5" spans="2:10" ht="90.75" customHeight="1" x14ac:dyDescent="0.3">
      <c r="B5" s="127" t="s">
        <v>74</v>
      </c>
      <c r="C5" s="127"/>
      <c r="D5" s="127"/>
      <c r="E5" s="127"/>
      <c r="F5" s="127"/>
      <c r="G5" s="127"/>
      <c r="H5" s="127"/>
    </row>
    <row r="6" spans="2:10" x14ac:dyDescent="0.3">
      <c r="H6" s="51"/>
    </row>
    <row r="7" spans="2:10" ht="41.25" customHeight="1" x14ac:dyDescent="0.3">
      <c r="B7" s="134" t="s">
        <v>55</v>
      </c>
      <c r="C7" s="110" t="s">
        <v>56</v>
      </c>
      <c r="D7" s="110" t="s">
        <v>57</v>
      </c>
      <c r="E7" s="110" t="s">
        <v>58</v>
      </c>
      <c r="F7" s="110" t="s">
        <v>59</v>
      </c>
      <c r="G7" s="134" t="s">
        <v>60</v>
      </c>
      <c r="H7" s="134"/>
    </row>
    <row r="8" spans="2:10" x14ac:dyDescent="0.3">
      <c r="B8" s="134"/>
      <c r="C8" s="110"/>
      <c r="D8" s="110"/>
      <c r="E8" s="110"/>
      <c r="F8" s="110"/>
      <c r="G8" s="110" t="s">
        <v>61</v>
      </c>
      <c r="H8" s="4" t="s">
        <v>62</v>
      </c>
    </row>
    <row r="9" spans="2:10" x14ac:dyDescent="0.3">
      <c r="B9" s="134"/>
      <c r="C9" s="110"/>
      <c r="D9" s="110"/>
      <c r="E9" s="110"/>
      <c r="F9" s="110"/>
      <c r="G9" s="110"/>
      <c r="H9" s="4" t="s">
        <v>63</v>
      </c>
    </row>
    <row r="10" spans="2:10" s="23" customFormat="1" ht="39.75" customHeight="1" x14ac:dyDescent="0.3">
      <c r="B10" s="128" t="s">
        <v>34</v>
      </c>
      <c r="C10" s="129"/>
      <c r="D10" s="129"/>
      <c r="E10" s="129"/>
      <c r="F10" s="129"/>
      <c r="G10" s="130"/>
      <c r="H10" s="61">
        <f>H11</f>
        <v>53600</v>
      </c>
    </row>
    <row r="11" spans="2:10" s="23" customFormat="1" ht="29.25" customHeight="1" x14ac:dyDescent="0.3">
      <c r="B11" s="60" t="s">
        <v>64</v>
      </c>
      <c r="C11" s="59" t="s">
        <v>65</v>
      </c>
      <c r="D11" s="59" t="s">
        <v>66</v>
      </c>
      <c r="E11" s="128" t="s">
        <v>67</v>
      </c>
      <c r="F11" s="129"/>
      <c r="G11" s="130"/>
      <c r="H11" s="61">
        <f>H12</f>
        <v>53600</v>
      </c>
    </row>
    <row r="12" spans="2:10" ht="36.75" customHeight="1" x14ac:dyDescent="0.3">
      <c r="B12" s="42" t="s">
        <v>109</v>
      </c>
      <c r="C12" s="131" t="s">
        <v>113</v>
      </c>
      <c r="D12" s="132"/>
      <c r="E12" s="132"/>
      <c r="F12" s="132"/>
      <c r="G12" s="133"/>
      <c r="H12" s="7">
        <f>H13</f>
        <v>53600</v>
      </c>
      <c r="I12" s="25"/>
      <c r="J12" s="25"/>
    </row>
    <row r="13" spans="2:10" s="23" customFormat="1" x14ac:dyDescent="0.3">
      <c r="B13" s="60"/>
      <c r="C13" s="88" t="s">
        <v>96</v>
      </c>
      <c r="D13" s="62"/>
      <c r="E13" s="62"/>
      <c r="F13" s="62"/>
      <c r="G13" s="62"/>
      <c r="H13" s="61">
        <f>H14</f>
        <v>53600</v>
      </c>
    </row>
    <row r="14" spans="2:10" ht="33.75" customHeight="1" x14ac:dyDescent="0.3">
      <c r="B14" s="52" t="s">
        <v>111</v>
      </c>
      <c r="C14" s="65" t="s">
        <v>110</v>
      </c>
      <c r="D14" s="52" t="s">
        <v>112</v>
      </c>
      <c r="E14" s="52" t="s">
        <v>68</v>
      </c>
      <c r="F14" s="63">
        <v>53600000</v>
      </c>
      <c r="G14" s="63">
        <v>1</v>
      </c>
      <c r="H14" s="7">
        <f>F14/1000</f>
        <v>53600</v>
      </c>
    </row>
  </sheetData>
  <mergeCells count="14">
    <mergeCell ref="E11:G11"/>
    <mergeCell ref="C12:G12"/>
    <mergeCell ref="B7:B9"/>
    <mergeCell ref="C7:C9"/>
    <mergeCell ref="D7:D9"/>
    <mergeCell ref="E7:E9"/>
    <mergeCell ref="F7:F9"/>
    <mergeCell ref="G7:H7"/>
    <mergeCell ref="G8:G9"/>
    <mergeCell ref="B5:H5"/>
    <mergeCell ref="F1:H1"/>
    <mergeCell ref="F2:H2"/>
    <mergeCell ref="F3:H3"/>
    <mergeCell ref="B10:G10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h1</vt:lpstr>
      <vt:lpstr>h2</vt:lpstr>
      <vt:lpstr>h3</vt:lpstr>
      <vt:lpstr>h4</vt:lpstr>
      <vt:lpstr>h5</vt:lpstr>
      <vt:lpstr>'h1'!Print_Area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Hayk_Kh</dc:creator>
  <cp:keywords>https:/mul2-aviation.gov.am/tasks/215802/oneclick/havelvacner.xlsx?token=6cd6cc7226ab75575cc8a199fbad98ea</cp:keywords>
  <cp:lastModifiedBy>Susanna Arzumanyan</cp:lastModifiedBy>
  <cp:lastPrinted>2023-09-29T07:58:39Z</cp:lastPrinted>
  <dcterms:created xsi:type="dcterms:W3CDTF">2020-09-30T12:11:39Z</dcterms:created>
  <dcterms:modified xsi:type="dcterms:W3CDTF">2023-10-17T05:59:06Z</dcterms:modified>
</cp:coreProperties>
</file>