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hidePivotFieldList="1" defaultThemeVersion="124226"/>
  <mc:AlternateContent xmlns:mc="http://schemas.openxmlformats.org/markup-compatibility/2006">
    <mc:Choice Requires="x15">
      <x15ac:absPath xmlns:x15ac="http://schemas.microsoft.com/office/spreadsheetml/2010/11/ac" url="C:\Users\arpinem\Desktop\downlods\34aaee92b1d2c9b16204052643f821165cb94075ed134d6f1e02c8cc21827a3c\naxagic 14.12 verjin\"/>
    </mc:Choice>
  </mc:AlternateContent>
  <bookViews>
    <workbookView xWindow="0" yWindow="0" windowWidth="28800" windowHeight="11880" tabRatio="488" activeTab="12"/>
  </bookViews>
  <sheets>
    <sheet name="h1" sheetId="53" r:id="rId1"/>
    <sheet name="3-1" sheetId="60" state="hidden" r:id="rId2"/>
    <sheet name="h2" sheetId="59" r:id="rId3"/>
    <sheet name="h3" sheetId="69" r:id="rId4"/>
    <sheet name="h4v" sheetId="62" r:id="rId5"/>
    <sheet name="h5d" sheetId="55" r:id="rId6"/>
    <sheet name="h6" sheetId="67" r:id="rId7"/>
    <sheet name="հ7." sheetId="70" r:id="rId8"/>
    <sheet name="հ8." sheetId="73" r:id="rId9"/>
    <sheet name="հ9" sheetId="72" r:id="rId10"/>
    <sheet name="Հ10" sheetId="51" r:id="rId11"/>
    <sheet name="Հ11" sheetId="52" r:id="rId12"/>
    <sheet name="Հ12" sheetId="68" r:id="rId13"/>
  </sheets>
  <externalReferences>
    <externalReference r:id="rId14"/>
    <externalReference r:id="rId15"/>
  </externalReferences>
  <definedNames>
    <definedName name="AgencyCode" localSheetId="1">#REF!</definedName>
    <definedName name="AgencyCode" localSheetId="0">#REF!</definedName>
    <definedName name="AgencyCode" localSheetId="2">#REF!</definedName>
    <definedName name="AgencyCode" localSheetId="4">#REF!</definedName>
    <definedName name="AgencyCode" localSheetId="5">#REF!</definedName>
    <definedName name="AgencyCode" localSheetId="10">#REF!</definedName>
    <definedName name="AgencyCode" localSheetId="11">#REF!</definedName>
    <definedName name="AgencyCode">#REF!</definedName>
    <definedName name="AgencyName" localSheetId="4">#REF!</definedName>
    <definedName name="AgencyName" localSheetId="5">#REF!</definedName>
    <definedName name="AgencyName" localSheetId="10">#REF!</definedName>
    <definedName name="AgencyName" localSheetId="11">#REF!</definedName>
    <definedName name="AgencyName">#REF!</definedName>
    <definedName name="åû" localSheetId="4">#REF!</definedName>
    <definedName name="åû" localSheetId="5">#REF!</definedName>
    <definedName name="åû">#REF!</definedName>
    <definedName name="davit" localSheetId="4">#REF!</definedName>
    <definedName name="davit" localSheetId="5">#REF!</definedName>
    <definedName name="davit">#REF!</definedName>
    <definedName name="Functional1" localSheetId="4">#REF!</definedName>
    <definedName name="Functional1" localSheetId="5">#REF!</definedName>
    <definedName name="Functional1" localSheetId="10">#REF!</definedName>
    <definedName name="Functional1" localSheetId="11">#REF!</definedName>
    <definedName name="Functional1">#REF!</definedName>
    <definedName name="ggg" localSheetId="4">#REF!</definedName>
    <definedName name="ggg" localSheetId="5">#REF!</definedName>
    <definedName name="ggg">#REF!</definedName>
    <definedName name="mas" localSheetId="4">#REF!</definedName>
    <definedName name="mas" localSheetId="5">#REF!</definedName>
    <definedName name="mas">#REF!</definedName>
    <definedName name="mass" localSheetId="4">#REF!</definedName>
    <definedName name="mass" localSheetId="5">#REF!</definedName>
    <definedName name="mass">#REF!</definedName>
    <definedName name="PANature" localSheetId="4">#REF!</definedName>
    <definedName name="PANature" localSheetId="5">#REF!</definedName>
    <definedName name="PANature" localSheetId="10">#REF!</definedName>
    <definedName name="PANature" localSheetId="11">#REF!</definedName>
    <definedName name="PANature">#REF!</definedName>
    <definedName name="PAType" localSheetId="4">#REF!</definedName>
    <definedName name="PAType" localSheetId="5">#REF!</definedName>
    <definedName name="PAType" localSheetId="10">#REF!</definedName>
    <definedName name="PAType" localSheetId="11">#REF!</definedName>
    <definedName name="PAType">#REF!</definedName>
    <definedName name="Performance2" localSheetId="4">#REF!</definedName>
    <definedName name="Performance2" localSheetId="5">#REF!</definedName>
    <definedName name="Performance2" localSheetId="10">#REF!</definedName>
    <definedName name="Performance2" localSheetId="11">#REF!</definedName>
    <definedName name="Performance2">#REF!</definedName>
    <definedName name="PerformanceType" localSheetId="4">#REF!</definedName>
    <definedName name="PerformanceType" localSheetId="5">#REF!</definedName>
    <definedName name="PerformanceType" localSheetId="10">#REF!</definedName>
    <definedName name="PerformanceType" localSheetId="11">#REF!</definedName>
    <definedName name="PerformanceType">#REF!</definedName>
    <definedName name="_xlnm.Print_Area" localSheetId="0">'h1'!$A$1:$F$291</definedName>
    <definedName name="_xlnm.Print_Area" localSheetId="2">'h2'!$A$1:$H$523</definedName>
    <definedName name="_xlnm.Print_Area" localSheetId="4">h4v!$B$1:$G$163</definedName>
    <definedName name="_xlnm.Print_Area" localSheetId="5">h5d!$B$1:$J$57</definedName>
    <definedName name="_xlnm.Print_Area" localSheetId="10">Հ10!$A$1:$C$412</definedName>
    <definedName name="_xlnm.Print_Area" localSheetId="11">Հ11!$A$1:$C$754</definedName>
    <definedName name="_xlnm.Print_Area" localSheetId="7">հ7.!#REF!</definedName>
    <definedName name="_xlnm.Print_Titles" localSheetId="1">'3-1'!$8:$9</definedName>
    <definedName name="_xlnm.Print_Titles" localSheetId="2">'h2'!$8:$9</definedName>
    <definedName name="_xlnm.Print_Titles" localSheetId="4">h4v!$7:$7</definedName>
    <definedName name="_xlnm.Print_Titles" localSheetId="5">h5d!$7:$7</definedName>
    <definedName name="x" localSheetId="2">#REF!</definedName>
    <definedName name="x" localSheetId="4">#REF!</definedName>
    <definedName name="x" localSheetId="5">#REF!</definedName>
    <definedName name="x">#REF!</definedName>
    <definedName name="Հավելված" localSheetId="4">#REF!</definedName>
    <definedName name="Հավելված" localSheetId="5">#REF!</definedName>
    <definedName name="Հավելված">#REF!</definedName>
    <definedName name="Մաս" localSheetId="4">#REF!</definedName>
    <definedName name="Մաս" localSheetId="5">#REF!</definedName>
    <definedName name="Մաս">#REF!</definedName>
    <definedName name="շախմատիստ" localSheetId="4">#REF!</definedName>
    <definedName name="շախմատիստ" localSheetId="5">#REF!</definedName>
    <definedName name="շախմատիստ">#REF!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7" i="62" l="1"/>
  <c r="G116" i="62" l="1"/>
  <c r="G115" i="62" s="1"/>
  <c r="G114" i="62" s="1"/>
  <c r="G112" i="62" s="1"/>
  <c r="G110" i="62" s="1"/>
  <c r="E7" i="72" l="1"/>
  <c r="J44" i="55"/>
  <c r="H20" i="68" l="1"/>
  <c r="B359" i="51" l="1"/>
  <c r="H119" i="59" l="1"/>
  <c r="H120" i="59"/>
  <c r="F44" i="69"/>
  <c r="E44" i="69"/>
  <c r="H44" i="69"/>
  <c r="H117" i="59" l="1"/>
  <c r="D44" i="69"/>
  <c r="C99" i="51"/>
  <c r="C98" i="51"/>
  <c r="H560" i="59"/>
  <c r="H558" i="59" s="1"/>
  <c r="H557" i="59" s="1"/>
  <c r="H555" i="59" s="1"/>
  <c r="H553" i="59" s="1"/>
  <c r="A208" i="52"/>
  <c r="A217" i="52" s="1"/>
  <c r="A250" i="51"/>
  <c r="A259" i="51" s="1"/>
  <c r="H541" i="59"/>
  <c r="H540" i="59" s="1"/>
  <c r="H539" i="59" s="1"/>
  <c r="H538" i="59" s="1"/>
  <c r="H536" i="59" s="1"/>
  <c r="H534" i="59" s="1"/>
  <c r="F177" i="53" l="1"/>
  <c r="G48" i="72" s="1"/>
  <c r="G46" i="72" s="1"/>
  <c r="H551" i="59"/>
  <c r="H549" i="59" s="1"/>
  <c r="H547" i="59" s="1"/>
  <c r="H545" i="59" s="1"/>
  <c r="C259" i="51"/>
  <c r="H559" i="59"/>
  <c r="F171" i="53"/>
  <c r="G43" i="72" s="1"/>
  <c r="G42" i="72" s="1"/>
  <c r="G41" i="72" s="1"/>
  <c r="G40" i="72" s="1"/>
  <c r="G39" i="72" s="1"/>
  <c r="H532" i="59"/>
  <c r="H530" i="59" s="1"/>
  <c r="H528" i="59" s="1"/>
  <c r="H526" i="59" s="1"/>
  <c r="H524" i="59" s="1"/>
  <c r="H480" i="59"/>
  <c r="H479" i="59" s="1"/>
  <c r="H478" i="59" s="1"/>
  <c r="H477" i="59" s="1"/>
  <c r="H475" i="59" s="1"/>
  <c r="H473" i="59" s="1"/>
  <c r="F154" i="53" s="1"/>
  <c r="G45" i="72" l="1"/>
  <c r="G44" i="72" s="1"/>
  <c r="D56" i="67"/>
  <c r="D54" i="67" s="1"/>
  <c r="G29" i="72"/>
  <c r="G47" i="72"/>
  <c r="F48" i="69"/>
  <c r="D48" i="69" s="1"/>
  <c r="D68" i="67"/>
  <c r="D66" i="67" s="1"/>
  <c r="C250" i="51"/>
  <c r="F47" i="69"/>
  <c r="D65" i="67"/>
  <c r="D63" i="67" s="1"/>
  <c r="C217" i="52"/>
  <c r="C208" i="52"/>
  <c r="C180" i="52"/>
  <c r="C221" i="51"/>
  <c r="D47" i="69" l="1"/>
  <c r="H328" i="59" l="1"/>
  <c r="C67" i="52" l="1"/>
  <c r="C66" i="52"/>
  <c r="H26" i="55"/>
  <c r="H397" i="59" s="1"/>
  <c r="H396" i="59" s="1"/>
  <c r="H395" i="59" s="1"/>
  <c r="H394" i="59" s="1"/>
  <c r="H393" i="59" s="1"/>
  <c r="H391" i="59" s="1"/>
  <c r="H389" i="59" s="1"/>
  <c r="J25" i="55"/>
  <c r="J24" i="55" s="1"/>
  <c r="J23" i="55" s="1"/>
  <c r="I25" i="55"/>
  <c r="I24" i="55" s="1"/>
  <c r="B250" i="52"/>
  <c r="H25" i="55" l="1"/>
  <c r="J22" i="55"/>
  <c r="J20" i="55" s="1"/>
  <c r="J18" i="55" s="1"/>
  <c r="I23" i="55"/>
  <c r="H24" i="55"/>
  <c r="H55" i="68"/>
  <c r="H54" i="68" s="1"/>
  <c r="H53" i="68" s="1"/>
  <c r="H48" i="68"/>
  <c r="H47" i="68" s="1"/>
  <c r="H36" i="68"/>
  <c r="H19" i="68"/>
  <c r="H18" i="68" s="1"/>
  <c r="H17" i="68" s="1"/>
  <c r="C19" i="68"/>
  <c r="H16" i="68"/>
  <c r="H15" i="68" s="1"/>
  <c r="H14" i="68" s="1"/>
  <c r="H13" i="68" s="1"/>
  <c r="H11" i="68" s="1"/>
  <c r="A746" i="52"/>
  <c r="C741" i="52"/>
  <c r="A719" i="52"/>
  <c r="C666" i="52"/>
  <c r="C615" i="52"/>
  <c r="C570" i="52"/>
  <c r="C537" i="52"/>
  <c r="C502" i="52"/>
  <c r="C460" i="52"/>
  <c r="C430" i="52"/>
  <c r="C391" i="52"/>
  <c r="C385" i="52"/>
  <c r="A290" i="52"/>
  <c r="C182" i="52"/>
  <c r="C192" i="52" s="1"/>
  <c r="A34" i="52"/>
  <c r="C412" i="51"/>
  <c r="C406" i="51"/>
  <c r="C748" i="52" s="1"/>
  <c r="C405" i="51"/>
  <c r="C747" i="52" s="1"/>
  <c r="B386" i="51"/>
  <c r="C302" i="51"/>
  <c r="B276" i="51"/>
  <c r="C205" i="51"/>
  <c r="B11" i="51"/>
  <c r="B290" i="52" s="1"/>
  <c r="H38" i="72"/>
  <c r="H37" i="72" s="1"/>
  <c r="H36" i="72"/>
  <c r="H35" i="72" s="1"/>
  <c r="H34" i="72" s="1"/>
  <c r="H33" i="72"/>
  <c r="H31" i="72" s="1"/>
  <c r="H30" i="72"/>
  <c r="H22" i="72" s="1"/>
  <c r="H20" i="72" s="1"/>
  <c r="H19" i="72"/>
  <c r="H14" i="72" s="1"/>
  <c r="H13" i="72"/>
  <c r="H12" i="72" s="1"/>
  <c r="H11" i="72"/>
  <c r="H10" i="72" s="1"/>
  <c r="H9" i="72" s="1"/>
  <c r="G15" i="73"/>
  <c r="G14" i="73" s="1"/>
  <c r="G13" i="73" s="1"/>
  <c r="E137" i="70"/>
  <c r="E135" i="70" s="1"/>
  <c r="E131" i="70"/>
  <c r="E130" i="70"/>
  <c r="E128" i="70" s="1"/>
  <c r="D126" i="70"/>
  <c r="E115" i="70"/>
  <c r="C702" i="52" s="1"/>
  <c r="E112" i="70"/>
  <c r="C668" i="52" s="1"/>
  <c r="E103" i="70"/>
  <c r="C620" i="52" s="1"/>
  <c r="E91" i="70"/>
  <c r="C578" i="52" s="1"/>
  <c r="E79" i="70"/>
  <c r="C543" i="52" s="1"/>
  <c r="E69" i="70"/>
  <c r="C508" i="52" s="1"/>
  <c r="E43" i="70"/>
  <c r="H60" i="59" s="1"/>
  <c r="H59" i="59" s="1"/>
  <c r="H58" i="59" s="1"/>
  <c r="H57" i="59" s="1"/>
  <c r="H56" i="59" s="1"/>
  <c r="H54" i="59" s="1"/>
  <c r="E33" i="70"/>
  <c r="C433" i="52" s="1"/>
  <c r="E23" i="70"/>
  <c r="E17" i="70"/>
  <c r="C358" i="52" s="1"/>
  <c r="C44" i="67"/>
  <c r="C43" i="67"/>
  <c r="C42" i="67"/>
  <c r="C41" i="67"/>
  <c r="C36" i="67"/>
  <c r="C35" i="67"/>
  <c r="C34" i="67"/>
  <c r="C33" i="67"/>
  <c r="C31" i="67"/>
  <c r="C30" i="67"/>
  <c r="C29" i="67"/>
  <c r="C28" i="67"/>
  <c r="C27" i="67"/>
  <c r="C26" i="67"/>
  <c r="C24" i="67"/>
  <c r="C23" i="67"/>
  <c r="C22" i="67"/>
  <c r="C21" i="67"/>
  <c r="C20" i="67"/>
  <c r="C19" i="67"/>
  <c r="C18" i="67"/>
  <c r="H57" i="55"/>
  <c r="H267" i="59" s="1"/>
  <c r="H266" i="59" s="1"/>
  <c r="H265" i="59" s="1"/>
  <c r="H264" i="59" s="1"/>
  <c r="H263" i="59" s="1"/>
  <c r="H261" i="59" s="1"/>
  <c r="H259" i="59" s="1"/>
  <c r="J56" i="55"/>
  <c r="J55" i="55" s="1"/>
  <c r="J54" i="55" s="1"/>
  <c r="J53" i="55" s="1"/>
  <c r="J51" i="55" s="1"/>
  <c r="J49" i="55" s="1"/>
  <c r="I56" i="55"/>
  <c r="I55" i="55" s="1"/>
  <c r="H48" i="55"/>
  <c r="H258" i="59" s="1"/>
  <c r="H257" i="59" s="1"/>
  <c r="J47" i="55"/>
  <c r="I47" i="55"/>
  <c r="H46" i="55"/>
  <c r="H45" i="55"/>
  <c r="H255" i="59" s="1"/>
  <c r="I44" i="55"/>
  <c r="H44" i="55" s="1"/>
  <c r="J34" i="55"/>
  <c r="J33" i="55" s="1"/>
  <c r="J32" i="55" s="1"/>
  <c r="G15" i="55"/>
  <c r="F15" i="55"/>
  <c r="E15" i="55" s="1"/>
  <c r="G14" i="55"/>
  <c r="G11" i="55" s="1"/>
  <c r="F14" i="55"/>
  <c r="E14" i="55"/>
  <c r="G13" i="55"/>
  <c r="F13" i="55"/>
  <c r="F11" i="55" s="1"/>
  <c r="E12" i="55"/>
  <c r="E159" i="62"/>
  <c r="E158" i="62" s="1"/>
  <c r="G158" i="62"/>
  <c r="G157" i="62" s="1"/>
  <c r="F158" i="62"/>
  <c r="F157" i="62" s="1"/>
  <c r="F155" i="62" s="1"/>
  <c r="F153" i="62" s="1"/>
  <c r="F151" i="62" s="1"/>
  <c r="F149" i="62" s="1"/>
  <c r="F147" i="62" s="1"/>
  <c r="G149" i="62"/>
  <c r="G146" i="62"/>
  <c r="G145" i="62" s="1"/>
  <c r="F146" i="62"/>
  <c r="F145" i="62" s="1"/>
  <c r="F144" i="62" s="1"/>
  <c r="E144" i="62" s="1"/>
  <c r="G143" i="62"/>
  <c r="G142" i="62" s="1"/>
  <c r="G140" i="62" s="1"/>
  <c r="G138" i="62" s="1"/>
  <c r="G136" i="62" s="1"/>
  <c r="F143" i="62"/>
  <c r="E143" i="62" s="1"/>
  <c r="E135" i="62"/>
  <c r="G134" i="62"/>
  <c r="G133" i="62" s="1"/>
  <c r="F134" i="62"/>
  <c r="F133" i="62" s="1"/>
  <c r="E126" i="62"/>
  <c r="H463" i="59" s="1"/>
  <c r="H462" i="59" s="1"/>
  <c r="H461" i="59" s="1"/>
  <c r="H460" i="59" s="1"/>
  <c r="H459" i="59" s="1"/>
  <c r="H457" i="59" s="1"/>
  <c r="H455" i="59" s="1"/>
  <c r="F129" i="53" s="1"/>
  <c r="C142" i="52" s="1"/>
  <c r="F125" i="62"/>
  <c r="E125" i="62" s="1"/>
  <c r="E121" i="62"/>
  <c r="E117" i="62"/>
  <c r="F116" i="62"/>
  <c r="E116" i="62" s="1"/>
  <c r="E113" i="62"/>
  <c r="E111" i="62"/>
  <c r="E107" i="62"/>
  <c r="E106" i="62" s="1"/>
  <c r="E105" i="62" s="1"/>
  <c r="G106" i="62"/>
  <c r="F106" i="62"/>
  <c r="F105" i="62" s="1"/>
  <c r="F104" i="62" s="1"/>
  <c r="G105" i="62"/>
  <c r="G104" i="62" s="1"/>
  <c r="G103" i="62" s="1"/>
  <c r="G101" i="62" s="1"/>
  <c r="G99" i="62" s="1"/>
  <c r="E98" i="62"/>
  <c r="G97" i="62"/>
  <c r="F97" i="62"/>
  <c r="E97" i="62"/>
  <c r="E96" i="62"/>
  <c r="G95" i="62"/>
  <c r="G94" i="62" s="1"/>
  <c r="G93" i="62" s="1"/>
  <c r="G92" i="62" s="1"/>
  <c r="G90" i="62" s="1"/>
  <c r="G88" i="62" s="1"/>
  <c r="F95" i="62"/>
  <c r="E87" i="62"/>
  <c r="G86" i="62"/>
  <c r="G85" i="62" s="1"/>
  <c r="G84" i="62" s="1"/>
  <c r="G83" i="62" s="1"/>
  <c r="G81" i="62" s="1"/>
  <c r="G79" i="62" s="1"/>
  <c r="F86" i="62"/>
  <c r="E86" i="62" s="1"/>
  <c r="E78" i="62"/>
  <c r="G77" i="62"/>
  <c r="F77" i="62"/>
  <c r="E76" i="62"/>
  <c r="G75" i="62"/>
  <c r="F75" i="62"/>
  <c r="E75" i="62" s="1"/>
  <c r="E67" i="62"/>
  <c r="G66" i="62"/>
  <c r="F66" i="62"/>
  <c r="E65" i="62"/>
  <c r="G64" i="62"/>
  <c r="F64" i="62"/>
  <c r="E56" i="62"/>
  <c r="G55" i="62"/>
  <c r="G54" i="62" s="1"/>
  <c r="G53" i="62" s="1"/>
  <c r="F55" i="62"/>
  <c r="E51" i="62"/>
  <c r="E49" i="62"/>
  <c r="E45" i="62"/>
  <c r="G44" i="62"/>
  <c r="F44" i="62"/>
  <c r="G43" i="62"/>
  <c r="F43" i="62"/>
  <c r="G42" i="62"/>
  <c r="E42" i="62" s="1"/>
  <c r="G41" i="62"/>
  <c r="F41" i="62"/>
  <c r="G40" i="62"/>
  <c r="E40" i="62" s="1"/>
  <c r="G39" i="62"/>
  <c r="F39" i="62"/>
  <c r="G37" i="62"/>
  <c r="F37" i="62"/>
  <c r="E37" i="62" s="1"/>
  <c r="F31" i="53" s="1"/>
  <c r="C41" i="51" s="1"/>
  <c r="E36" i="62"/>
  <c r="G35" i="62"/>
  <c r="G34" i="62" s="1"/>
  <c r="G33" i="62" s="1"/>
  <c r="F35" i="62"/>
  <c r="E27" i="62"/>
  <c r="H282" i="59" s="1"/>
  <c r="H281" i="59" s="1"/>
  <c r="H280" i="59" s="1"/>
  <c r="H279" i="59" s="1"/>
  <c r="H278" i="59" s="1"/>
  <c r="H276" i="59" s="1"/>
  <c r="H274" i="59" s="1"/>
  <c r="G26" i="62"/>
  <c r="F26" i="62"/>
  <c r="E26" i="62" s="1"/>
  <c r="G25" i="62"/>
  <c r="F25" i="62"/>
  <c r="E25" i="62" s="1"/>
  <c r="G24" i="62"/>
  <c r="F24" i="62"/>
  <c r="E24" i="62" s="1"/>
  <c r="G23" i="62"/>
  <c r="F23" i="62"/>
  <c r="G21" i="62"/>
  <c r="G19" i="62" s="1"/>
  <c r="F21" i="62"/>
  <c r="E21" i="62" s="1"/>
  <c r="D41" i="69"/>
  <c r="D47" i="67" s="1"/>
  <c r="D45" i="67" s="1"/>
  <c r="D40" i="69"/>
  <c r="D44" i="67" s="1"/>
  <c r="D39" i="69"/>
  <c r="D43" i="67" s="1"/>
  <c r="D38" i="69"/>
  <c r="D42" i="67" s="1"/>
  <c r="D37" i="69"/>
  <c r="D41" i="67" s="1"/>
  <c r="F36" i="69"/>
  <c r="D36" i="69" s="1"/>
  <c r="E36" i="69"/>
  <c r="D35" i="69"/>
  <c r="D36" i="67" s="1"/>
  <c r="D34" i="69"/>
  <c r="D35" i="67" s="1"/>
  <c r="D33" i="69"/>
  <c r="D34" i="67" s="1"/>
  <c r="D32" i="69"/>
  <c r="D33" i="67" s="1"/>
  <c r="F31" i="69"/>
  <c r="D31" i="69" s="1"/>
  <c r="D30" i="69"/>
  <c r="D31" i="67" s="1"/>
  <c r="D29" i="69"/>
  <c r="D30" i="67" s="1"/>
  <c r="D28" i="69"/>
  <c r="D29" i="67" s="1"/>
  <c r="D27" i="69"/>
  <c r="D28" i="67" s="1"/>
  <c r="D26" i="69"/>
  <c r="D27" i="67" s="1"/>
  <c r="D25" i="69"/>
  <c r="D26" i="67" s="1"/>
  <c r="H24" i="69"/>
  <c r="G24" i="69"/>
  <c r="F24" i="69"/>
  <c r="D24" i="69" s="1"/>
  <c r="E24" i="69"/>
  <c r="D23" i="69"/>
  <c r="D24" i="67" s="1"/>
  <c r="D22" i="69"/>
  <c r="D23" i="67" s="1"/>
  <c r="D21" i="69"/>
  <c r="D22" i="67" s="1"/>
  <c r="D20" i="69"/>
  <c r="D21" i="67" s="1"/>
  <c r="D19" i="69"/>
  <c r="D20" i="67" s="1"/>
  <c r="D18" i="69"/>
  <c r="D19" i="67" s="1"/>
  <c r="D17" i="69"/>
  <c r="D18" i="67" s="1"/>
  <c r="G16" i="69"/>
  <c r="F16" i="69"/>
  <c r="G14" i="69"/>
  <c r="H626" i="59"/>
  <c r="H625" i="59" s="1"/>
  <c r="H624" i="59" s="1"/>
  <c r="H623" i="59" s="1"/>
  <c r="H621" i="59" s="1"/>
  <c r="H619" i="59" s="1"/>
  <c r="H617" i="59" s="1"/>
  <c r="H615" i="59" s="1"/>
  <c r="H613" i="59" s="1"/>
  <c r="G583" i="59"/>
  <c r="G581" i="59"/>
  <c r="G580" i="59"/>
  <c r="G582" i="59" s="1"/>
  <c r="H575" i="59"/>
  <c r="H574" i="59" s="1"/>
  <c r="H573" i="59" s="1"/>
  <c r="H572" i="59" s="1"/>
  <c r="H570" i="59" s="1"/>
  <c r="H568" i="59" s="1"/>
  <c r="H522" i="59"/>
  <c r="H521" i="59" s="1"/>
  <c r="H520" i="59" s="1"/>
  <c r="H519" i="59" s="1"/>
  <c r="H517" i="59" s="1"/>
  <c r="H515" i="59" s="1"/>
  <c r="H503" i="59"/>
  <c r="H502" i="59" s="1"/>
  <c r="H501" i="59" s="1"/>
  <c r="H500" i="59" s="1"/>
  <c r="H498" i="59" s="1"/>
  <c r="H496" i="59" s="1"/>
  <c r="H494" i="59"/>
  <c r="H493" i="59" s="1"/>
  <c r="H492" i="59" s="1"/>
  <c r="H491" i="59" s="1"/>
  <c r="H489" i="59" s="1"/>
  <c r="H487" i="59" s="1"/>
  <c r="H472" i="59"/>
  <c r="H471" i="59" s="1"/>
  <c r="H470" i="59" s="1"/>
  <c r="H469" i="59" s="1"/>
  <c r="H468" i="59" s="1"/>
  <c r="H466" i="59" s="1"/>
  <c r="H464" i="59" s="1"/>
  <c r="F135" i="53" s="1"/>
  <c r="C151" i="52" s="1"/>
  <c r="H454" i="59"/>
  <c r="H453" i="59" s="1"/>
  <c r="H452" i="59" s="1"/>
  <c r="H451" i="59" s="1"/>
  <c r="H449" i="59" s="1"/>
  <c r="H447" i="59" s="1"/>
  <c r="H426" i="59"/>
  <c r="H425" i="59" s="1"/>
  <c r="H424" i="59" s="1"/>
  <c r="H423" i="59" s="1"/>
  <c r="H422" i="59" s="1"/>
  <c r="H420" i="59" s="1"/>
  <c r="H418" i="59" s="1"/>
  <c r="H417" i="59"/>
  <c r="H416" i="59" s="1"/>
  <c r="H415" i="59"/>
  <c r="H414" i="59" s="1"/>
  <c r="H406" i="59"/>
  <c r="H405" i="59" s="1"/>
  <c r="H388" i="59"/>
  <c r="H387" i="59" s="1"/>
  <c r="H386" i="59"/>
  <c r="H385" i="59" s="1"/>
  <c r="H377" i="59"/>
  <c r="H376" i="59" s="1"/>
  <c r="H375" i="59"/>
  <c r="H374" i="59" s="1"/>
  <c r="H357" i="59"/>
  <c r="H356" i="59" s="1"/>
  <c r="H327" i="59"/>
  <c r="H326" i="59" s="1"/>
  <c r="H325" i="59" s="1"/>
  <c r="H323" i="59" s="1"/>
  <c r="H321" i="59" s="1"/>
  <c r="H316" i="59"/>
  <c r="H315" i="59" s="1"/>
  <c r="H314" i="59" s="1"/>
  <c r="H313" i="59" s="1"/>
  <c r="H311" i="59" s="1"/>
  <c r="H309" i="59" s="1"/>
  <c r="H300" i="59"/>
  <c r="H299" i="59" s="1"/>
  <c r="H298" i="59" s="1"/>
  <c r="H297" i="59" s="1"/>
  <c r="H296" i="59" s="1"/>
  <c r="H294" i="59" s="1"/>
  <c r="H292" i="59" s="1"/>
  <c r="H256" i="59"/>
  <c r="G245" i="59"/>
  <c r="H238" i="59"/>
  <c r="H237" i="59" s="1"/>
  <c r="H236" i="59" s="1"/>
  <c r="H235" i="59" s="1"/>
  <c r="H233" i="59" s="1"/>
  <c r="H231" i="59" s="1"/>
  <c r="H229" i="59"/>
  <c r="H228" i="59" s="1"/>
  <c r="H226" i="59"/>
  <c r="H225" i="59" s="1"/>
  <c r="H219" i="59"/>
  <c r="H218" i="59" s="1"/>
  <c r="H217" i="59"/>
  <c r="H216" i="59" s="1"/>
  <c r="H215" i="59" s="1"/>
  <c r="H210" i="59"/>
  <c r="H209" i="59" s="1"/>
  <c r="H208" i="59" s="1"/>
  <c r="H206" i="59"/>
  <c r="H204" i="59"/>
  <c r="H197" i="59"/>
  <c r="H195" i="59"/>
  <c r="H188" i="59"/>
  <c r="H186" i="59"/>
  <c r="H179" i="59"/>
  <c r="H178" i="59" s="1"/>
  <c r="H177" i="59" s="1"/>
  <c r="H176" i="59" s="1"/>
  <c r="H174" i="59" s="1"/>
  <c r="C519" i="52" s="1"/>
  <c r="H172" i="59"/>
  <c r="H171" i="59" s="1"/>
  <c r="H170" i="59" s="1"/>
  <c r="H169" i="59" s="1"/>
  <c r="H167" i="59" s="1"/>
  <c r="C484" i="52" s="1"/>
  <c r="H165" i="59"/>
  <c r="H164" i="59" s="1"/>
  <c r="H163" i="59" s="1"/>
  <c r="H162" i="59" s="1"/>
  <c r="H160" i="59" s="1"/>
  <c r="C411" i="52" s="1"/>
  <c r="H158" i="59"/>
  <c r="H157" i="59" s="1"/>
  <c r="H156" i="59" s="1"/>
  <c r="H155" i="59" s="1"/>
  <c r="H153" i="59" s="1"/>
  <c r="C442" i="52" s="1"/>
  <c r="H151" i="59"/>
  <c r="H150" i="59" s="1"/>
  <c r="H149" i="59" s="1"/>
  <c r="H148" i="59" s="1"/>
  <c r="H146" i="59" s="1"/>
  <c r="H142" i="59"/>
  <c r="H141" i="59" s="1"/>
  <c r="H140" i="59" s="1"/>
  <c r="H139" i="59" s="1"/>
  <c r="H137" i="59" s="1"/>
  <c r="H135" i="59" s="1"/>
  <c r="F226" i="53" s="1"/>
  <c r="C247" i="52" s="1"/>
  <c r="H133" i="59"/>
  <c r="H132" i="59" s="1"/>
  <c r="H131" i="59" s="1"/>
  <c r="H130" i="59" s="1"/>
  <c r="H128" i="59" s="1"/>
  <c r="C629" i="52" s="1"/>
  <c r="H126" i="59"/>
  <c r="H125" i="59" s="1"/>
  <c r="H124" i="59" s="1"/>
  <c r="H123" i="59" s="1"/>
  <c r="H121" i="59" s="1"/>
  <c r="C588" i="52" s="1"/>
  <c r="H116" i="59"/>
  <c r="H115" i="59" s="1"/>
  <c r="H114" i="59" s="1"/>
  <c r="H112" i="59" s="1"/>
  <c r="C474" i="52" s="1"/>
  <c r="H110" i="59"/>
  <c r="H109" i="59" s="1"/>
  <c r="H108" i="59" s="1"/>
  <c r="H107" i="59" s="1"/>
  <c r="H105" i="59" s="1"/>
  <c r="H102" i="59"/>
  <c r="H101" i="59" s="1"/>
  <c r="H100" i="59" s="1"/>
  <c r="H99" i="59" s="1"/>
  <c r="H98" i="59" s="1"/>
  <c r="H96" i="59" s="1"/>
  <c r="H95" i="59"/>
  <c r="H94" i="59" s="1"/>
  <c r="H93" i="59" s="1"/>
  <c r="H92" i="59" s="1"/>
  <c r="H91" i="59" s="1"/>
  <c r="H89" i="59" s="1"/>
  <c r="H74" i="59"/>
  <c r="H73" i="59" s="1"/>
  <c r="H72" i="59" s="1"/>
  <c r="H71" i="59" s="1"/>
  <c r="H70" i="59" s="1"/>
  <c r="H68" i="59" s="1"/>
  <c r="H67" i="59"/>
  <c r="H66" i="59" s="1"/>
  <c r="H65" i="59" s="1"/>
  <c r="H64" i="59" s="1"/>
  <c r="H63" i="59" s="1"/>
  <c r="H61" i="59" s="1"/>
  <c r="H46" i="59"/>
  <c r="H45" i="59" s="1"/>
  <c r="H44" i="59" s="1"/>
  <c r="H43" i="59" s="1"/>
  <c r="H42" i="59" s="1"/>
  <c r="H40" i="59" s="1"/>
  <c r="H32" i="59"/>
  <c r="H31" i="59" s="1"/>
  <c r="H30" i="59" s="1"/>
  <c r="H29" i="59" s="1"/>
  <c r="H28" i="59" s="1"/>
  <c r="H26" i="59" s="1"/>
  <c r="I10" i="60"/>
  <c r="H10" i="60"/>
  <c r="F278" i="53"/>
  <c r="F277" i="53" s="1"/>
  <c r="E250" i="53"/>
  <c r="E270" i="53" s="1"/>
  <c r="E284" i="53" s="1"/>
  <c r="E11" i="55" l="1"/>
  <c r="H10" i="68"/>
  <c r="H39" i="59"/>
  <c r="H38" i="59" s="1"/>
  <c r="H37" i="59" s="1"/>
  <c r="H36" i="59" s="1"/>
  <c r="H35" i="59" s="1"/>
  <c r="H34" i="59" s="1"/>
  <c r="H33" i="59" s="1"/>
  <c r="H53" i="59"/>
  <c r="H52" i="59" s="1"/>
  <c r="H51" i="59" s="1"/>
  <c r="H50" i="59" s="1"/>
  <c r="H49" i="59" s="1"/>
  <c r="H47" i="59" s="1"/>
  <c r="E43" i="62"/>
  <c r="E55" i="62"/>
  <c r="G63" i="62"/>
  <c r="G62" i="62" s="1"/>
  <c r="G61" i="62" s="1"/>
  <c r="G59" i="62" s="1"/>
  <c r="G57" i="62" s="1"/>
  <c r="G74" i="62"/>
  <c r="G73" i="62" s="1"/>
  <c r="G72" i="62" s="1"/>
  <c r="G70" i="62" s="1"/>
  <c r="G68" i="62" s="1"/>
  <c r="E95" i="62"/>
  <c r="E134" i="62"/>
  <c r="F142" i="62"/>
  <c r="E142" i="62" s="1"/>
  <c r="E13" i="55"/>
  <c r="I43" i="55"/>
  <c r="I13" i="55" s="1"/>
  <c r="H56" i="55"/>
  <c r="E126" i="70"/>
  <c r="J43" i="55"/>
  <c r="J42" i="55" s="1"/>
  <c r="J40" i="55" s="1"/>
  <c r="J38" i="55" s="1"/>
  <c r="J36" i="55" s="1"/>
  <c r="E23" i="62"/>
  <c r="E35" i="62"/>
  <c r="E39" i="62"/>
  <c r="E41" i="62"/>
  <c r="E44" i="62"/>
  <c r="E64" i="62"/>
  <c r="F74" i="62"/>
  <c r="F104" i="53"/>
  <c r="C728" i="52" s="1"/>
  <c r="H444" i="59"/>
  <c r="H443" i="59" s="1"/>
  <c r="H442" i="59" s="1"/>
  <c r="H441" i="59" s="1"/>
  <c r="H440" i="59" s="1"/>
  <c r="H438" i="59" s="1"/>
  <c r="H436" i="59" s="1"/>
  <c r="J14" i="55"/>
  <c r="J31" i="55"/>
  <c r="J29" i="55" s="1"/>
  <c r="J27" i="55" s="1"/>
  <c r="H55" i="55"/>
  <c r="J13" i="55"/>
  <c r="J11" i="55" s="1"/>
  <c r="C44" i="52"/>
  <c r="H366" i="59"/>
  <c r="H365" i="59" s="1"/>
  <c r="H364" i="59" s="1"/>
  <c r="H363" i="59" s="1"/>
  <c r="H362" i="59" s="1"/>
  <c r="H360" i="59" s="1"/>
  <c r="H358" i="59" s="1"/>
  <c r="F56" i="53"/>
  <c r="C77" i="51" s="1"/>
  <c r="H12" i="68"/>
  <c r="H81" i="59"/>
  <c r="H80" i="59" s="1"/>
  <c r="H79" i="59" s="1"/>
  <c r="H78" i="59" s="1"/>
  <c r="H77" i="59" s="1"/>
  <c r="H76" i="59" s="1"/>
  <c r="H75" i="59" s="1"/>
  <c r="E14" i="70"/>
  <c r="E12" i="70" s="1"/>
  <c r="F54" i="62"/>
  <c r="F124" i="62"/>
  <c r="E146" i="62"/>
  <c r="H591" i="59" s="1"/>
  <c r="H590" i="59" s="1"/>
  <c r="H589" i="59" s="1"/>
  <c r="H588" i="59" s="1"/>
  <c r="H587" i="59" s="1"/>
  <c r="H586" i="59" s="1"/>
  <c r="H585" i="59" s="1"/>
  <c r="H583" i="59" s="1"/>
  <c r="H581" i="59" s="1"/>
  <c r="H579" i="59" s="1"/>
  <c r="H577" i="59" s="1"/>
  <c r="H88" i="59"/>
  <c r="H87" i="59" s="1"/>
  <c r="H86" i="59" s="1"/>
  <c r="H85" i="59" s="1"/>
  <c r="H84" i="59" s="1"/>
  <c r="H82" i="59" s="1"/>
  <c r="E66" i="62"/>
  <c r="E77" i="62"/>
  <c r="F94" i="62"/>
  <c r="F93" i="62" s="1"/>
  <c r="H43" i="55"/>
  <c r="H13" i="55" s="1"/>
  <c r="C465" i="52"/>
  <c r="H23" i="55"/>
  <c r="I22" i="55"/>
  <c r="F115" i="62"/>
  <c r="G132" i="62"/>
  <c r="G131" i="62" s="1"/>
  <c r="G129" i="62" s="1"/>
  <c r="G127" i="62" s="1"/>
  <c r="G108" i="62" s="1"/>
  <c r="I42" i="55"/>
  <c r="I40" i="55" s="1"/>
  <c r="I38" i="55" s="1"/>
  <c r="H47" i="55"/>
  <c r="J16" i="55"/>
  <c r="H49" i="69"/>
  <c r="D73" i="67"/>
  <c r="D71" i="67" s="1"/>
  <c r="H485" i="59"/>
  <c r="F117" i="53"/>
  <c r="H319" i="59"/>
  <c r="G13" i="62"/>
  <c r="E94" i="62"/>
  <c r="E104" i="62"/>
  <c r="F103" i="62"/>
  <c r="E103" i="62" s="1"/>
  <c r="E101" i="62" s="1"/>
  <c r="E133" i="62"/>
  <c r="E145" i="62"/>
  <c r="E157" i="62"/>
  <c r="H445" i="59"/>
  <c r="F19" i="62"/>
  <c r="E19" i="62" s="1"/>
  <c r="F34" i="62"/>
  <c r="E34" i="62" s="1"/>
  <c r="G155" i="62"/>
  <c r="G153" i="62" s="1"/>
  <c r="G156" i="62"/>
  <c r="E54" i="62"/>
  <c r="F63" i="62"/>
  <c r="F73" i="62"/>
  <c r="F85" i="62"/>
  <c r="F132" i="62"/>
  <c r="F140" i="62"/>
  <c r="F156" i="62"/>
  <c r="D16" i="69"/>
  <c r="D32" i="67"/>
  <c r="D17" i="67"/>
  <c r="D25" i="67"/>
  <c r="D39" i="67"/>
  <c r="D37" i="67" s="1"/>
  <c r="F14" i="69"/>
  <c r="F12" i="69" s="1"/>
  <c r="F123" i="53"/>
  <c r="C133" i="52" s="1"/>
  <c r="H224" i="59"/>
  <c r="H223" i="59" s="1"/>
  <c r="H221" i="59" s="1"/>
  <c r="C712" i="52" s="1"/>
  <c r="G32" i="62"/>
  <c r="G30" i="62" s="1"/>
  <c r="G28" i="62" s="1"/>
  <c r="G17" i="62" s="1"/>
  <c r="H373" i="59"/>
  <c r="H372" i="59" s="1"/>
  <c r="H371" i="59" s="1"/>
  <c r="H369" i="59" s="1"/>
  <c r="G52" i="62"/>
  <c r="G50" i="62" s="1"/>
  <c r="G48" i="62" s="1"/>
  <c r="F53" i="62"/>
  <c r="H185" i="59"/>
  <c r="H184" i="59" s="1"/>
  <c r="H183" i="59" s="1"/>
  <c r="H181" i="59" s="1"/>
  <c r="C552" i="52" s="1"/>
  <c r="H194" i="59"/>
  <c r="H193" i="59" s="1"/>
  <c r="H192" i="59" s="1"/>
  <c r="H190" i="59" s="1"/>
  <c r="C597" i="52" s="1"/>
  <c r="H203" i="59"/>
  <c r="H202" i="59" s="1"/>
  <c r="H201" i="59" s="1"/>
  <c r="H199" i="59" s="1"/>
  <c r="C639" i="52" s="1"/>
  <c r="H413" i="59"/>
  <c r="H412" i="59" s="1"/>
  <c r="H411" i="59" s="1"/>
  <c r="H409" i="59" s="1"/>
  <c r="H384" i="59"/>
  <c r="H383" i="59" s="1"/>
  <c r="H382" i="59" s="1"/>
  <c r="H380" i="59" s="1"/>
  <c r="H42" i="55"/>
  <c r="H40" i="55" s="1"/>
  <c r="H38" i="55" s="1"/>
  <c r="I54" i="55"/>
  <c r="H214" i="59"/>
  <c r="H213" i="59" s="1"/>
  <c r="H211" i="59" s="1"/>
  <c r="C678" i="52" s="1"/>
  <c r="H404" i="59"/>
  <c r="H403" i="59" s="1"/>
  <c r="H402" i="59" s="1"/>
  <c r="H400" i="59" s="1"/>
  <c r="H398" i="59" s="1"/>
  <c r="C367" i="52"/>
  <c r="C648" i="52"/>
  <c r="F238" i="53"/>
  <c r="C356" i="51" s="1"/>
  <c r="G32" i="72"/>
  <c r="D50" i="67"/>
  <c r="D48" i="67" s="1"/>
  <c r="G42" i="69"/>
  <c r="F141" i="53"/>
  <c r="C162" i="52" s="1"/>
  <c r="H483" i="59"/>
  <c r="G38" i="72"/>
  <c r="G37" i="72" s="1"/>
  <c r="G36" i="72" s="1"/>
  <c r="G35" i="72" s="1"/>
  <c r="G34" i="72" s="1"/>
  <c r="H513" i="59"/>
  <c r="F165" i="53"/>
  <c r="E46" i="69" s="1"/>
  <c r="C401" i="52"/>
  <c r="H103" i="59"/>
  <c r="F220" i="53" s="1"/>
  <c r="C325" i="51" s="1"/>
  <c r="G13" i="72"/>
  <c r="G12" i="72" s="1"/>
  <c r="G11" i="72" s="1"/>
  <c r="H307" i="59"/>
  <c r="H305" i="59" s="1"/>
  <c r="H303" i="59" s="1"/>
  <c r="F147" i="53"/>
  <c r="F160" i="53"/>
  <c r="G33" i="72"/>
  <c r="H566" i="59"/>
  <c r="H564" i="59" s="1"/>
  <c r="H562" i="59" s="1"/>
  <c r="F190" i="53"/>
  <c r="C287" i="51" s="1"/>
  <c r="E10" i="70"/>
  <c r="E9" i="70" s="1"/>
  <c r="H254" i="59"/>
  <c r="H253" i="59" s="1"/>
  <c r="H252" i="59" s="1"/>
  <c r="H251" i="59" s="1"/>
  <c r="H250" i="59" s="1"/>
  <c r="H248" i="59" s="1"/>
  <c r="H246" i="59" s="1"/>
  <c r="H244" i="59" s="1"/>
  <c r="H242" i="59" s="1"/>
  <c r="H318" i="59"/>
  <c r="G18" i="72"/>
  <c r="G17" i="72" s="1"/>
  <c r="G16" i="72" s="1"/>
  <c r="C320" i="52"/>
  <c r="G27" i="72"/>
  <c r="C165" i="51"/>
  <c r="C338" i="51"/>
  <c r="C124" i="52"/>
  <c r="G28" i="72"/>
  <c r="C151" i="51"/>
  <c r="H611" i="59"/>
  <c r="H610" i="59"/>
  <c r="C754" i="52"/>
  <c r="G46" i="62" l="1"/>
  <c r="G14" i="62"/>
  <c r="E74" i="62"/>
  <c r="G11" i="62"/>
  <c r="F33" i="62"/>
  <c r="H24" i="59"/>
  <c r="J15" i="55"/>
  <c r="F123" i="62"/>
  <c r="F13" i="62" s="1"/>
  <c r="E124" i="62"/>
  <c r="H543" i="59"/>
  <c r="G31" i="72"/>
  <c r="G30" i="72" s="1"/>
  <c r="G22" i="72" s="1"/>
  <c r="G20" i="72" s="1"/>
  <c r="F101" i="62"/>
  <c r="F99" i="62" s="1"/>
  <c r="E99" i="62" s="1"/>
  <c r="C316" i="51"/>
  <c r="F214" i="53"/>
  <c r="H301" i="59"/>
  <c r="G26" i="72"/>
  <c r="G25" i="72" s="1"/>
  <c r="G24" i="72" s="1"/>
  <c r="G19" i="72" s="1"/>
  <c r="G9" i="72" s="1"/>
  <c r="E115" i="62"/>
  <c r="F114" i="62"/>
  <c r="H22" i="55"/>
  <c r="I20" i="55"/>
  <c r="G10" i="72"/>
  <c r="C335" i="52"/>
  <c r="F183" i="53"/>
  <c r="C171" i="52"/>
  <c r="E43" i="69"/>
  <c r="C232" i="51"/>
  <c r="H45" i="69"/>
  <c r="H12" i="69" s="1"/>
  <c r="E140" i="62"/>
  <c r="F138" i="62"/>
  <c r="E85" i="62"/>
  <c r="F84" i="62"/>
  <c r="E63" i="62"/>
  <c r="F62" i="62"/>
  <c r="E132" i="62"/>
  <c r="F131" i="62"/>
  <c r="E93" i="62"/>
  <c r="F92" i="62"/>
  <c r="E73" i="62"/>
  <c r="F72" i="62"/>
  <c r="F19" i="53"/>
  <c r="C22" i="51"/>
  <c r="C301" i="52"/>
  <c r="E155" i="62"/>
  <c r="E153" i="62" s="1"/>
  <c r="E151" i="62" s="1"/>
  <c r="E149" i="62" s="1"/>
  <c r="E156" i="62"/>
  <c r="D15" i="67"/>
  <c r="D13" i="67" s="1"/>
  <c r="D14" i="69"/>
  <c r="F10" i="69"/>
  <c r="H355" i="59"/>
  <c r="H354" i="59" s="1"/>
  <c r="H353" i="59" s="1"/>
  <c r="H352" i="59" s="1"/>
  <c r="H351" i="59" s="1"/>
  <c r="H349" i="59" s="1"/>
  <c r="H347" i="59" s="1"/>
  <c r="C199" i="52"/>
  <c r="F110" i="53"/>
  <c r="E53" i="62"/>
  <c r="F52" i="62"/>
  <c r="G15" i="62"/>
  <c r="E33" i="62"/>
  <c r="F32" i="62"/>
  <c r="H144" i="59"/>
  <c r="C241" i="51"/>
  <c r="C212" i="51"/>
  <c r="C190" i="52"/>
  <c r="C260" i="52"/>
  <c r="F251" i="53"/>
  <c r="C369" i="51" s="1"/>
  <c r="H54" i="55"/>
  <c r="I53" i="55"/>
  <c r="H511" i="59"/>
  <c r="H509" i="59"/>
  <c r="H507" i="59" s="1"/>
  <c r="H505" i="59" s="1"/>
  <c r="D42" i="69"/>
  <c r="G12" i="69"/>
  <c r="G10" i="69" s="1"/>
  <c r="D69" i="67"/>
  <c r="D49" i="69"/>
  <c r="H22" i="59" l="1"/>
  <c r="F14" i="62"/>
  <c r="F11" i="62" s="1"/>
  <c r="E12" i="69"/>
  <c r="E10" i="69" s="1"/>
  <c r="E114" i="62"/>
  <c r="F112" i="62"/>
  <c r="H20" i="55"/>
  <c r="I18" i="55"/>
  <c r="E123" i="62"/>
  <c r="F122" i="62"/>
  <c r="E13" i="62"/>
  <c r="C347" i="51"/>
  <c r="F232" i="53"/>
  <c r="F208" i="53" s="1"/>
  <c r="E147" i="62"/>
  <c r="H609" i="59"/>
  <c r="H608" i="59" s="1"/>
  <c r="H607" i="59" s="1"/>
  <c r="H606" i="59" s="1"/>
  <c r="H605" i="59" s="1"/>
  <c r="H603" i="59" s="1"/>
  <c r="H601" i="59" s="1"/>
  <c r="F271" i="53"/>
  <c r="F264" i="53" s="1"/>
  <c r="F263" i="53" s="1"/>
  <c r="E72" i="62"/>
  <c r="E70" i="62" s="1"/>
  <c r="F70" i="62"/>
  <c r="F68" i="62" s="1"/>
  <c r="E68" i="62" s="1"/>
  <c r="E92" i="62"/>
  <c r="E90" i="62" s="1"/>
  <c r="F90" i="62"/>
  <c r="F88" i="62" s="1"/>
  <c r="E88" i="62" s="1"/>
  <c r="E131" i="62"/>
  <c r="F129" i="62"/>
  <c r="E62" i="62"/>
  <c r="F61" i="62"/>
  <c r="E84" i="62"/>
  <c r="F83" i="62"/>
  <c r="E138" i="62"/>
  <c r="F136" i="62"/>
  <c r="E136" i="62" s="1"/>
  <c r="C68" i="51"/>
  <c r="C35" i="52" s="1"/>
  <c r="F50" i="53"/>
  <c r="E32" i="62"/>
  <c r="F30" i="62"/>
  <c r="C100" i="52"/>
  <c r="C132" i="51"/>
  <c r="F92" i="53"/>
  <c r="E52" i="62"/>
  <c r="F50" i="62"/>
  <c r="H18" i="59"/>
  <c r="H16" i="59" s="1"/>
  <c r="H14" i="59" s="1"/>
  <c r="H20" i="59"/>
  <c r="H53" i="55"/>
  <c r="I51" i="55"/>
  <c r="D45" i="69"/>
  <c r="D59" i="67" s="1"/>
  <c r="D57" i="67" s="1"/>
  <c r="H10" i="69"/>
  <c r="D62" i="67"/>
  <c r="D60" i="67" s="1"/>
  <c r="D46" i="69"/>
  <c r="D43" i="69"/>
  <c r="D53" i="67" s="1"/>
  <c r="D51" i="67" s="1"/>
  <c r="D11" i="67" s="1"/>
  <c r="G14" i="72"/>
  <c r="G8" i="72"/>
  <c r="E14" i="62" l="1"/>
  <c r="E11" i="62" s="1"/>
  <c r="E122" i="62"/>
  <c r="F120" i="62"/>
  <c r="H18" i="55"/>
  <c r="E112" i="62"/>
  <c r="F110" i="62"/>
  <c r="E110" i="62" s="1"/>
  <c r="C174" i="51" s="1"/>
  <c r="C231" i="52"/>
  <c r="C273" i="51"/>
  <c r="F202" i="53"/>
  <c r="F196" i="53" s="1"/>
  <c r="H599" i="59"/>
  <c r="H597" i="59" s="1"/>
  <c r="H595" i="59" s="1"/>
  <c r="H593" i="59" s="1"/>
  <c r="H592" i="59" s="1"/>
  <c r="C396" i="51"/>
  <c r="C283" i="52" s="1"/>
  <c r="E83" i="62"/>
  <c r="E81" i="62" s="1"/>
  <c r="F81" i="62"/>
  <c r="F79" i="62" s="1"/>
  <c r="E79" i="62" s="1"/>
  <c r="E61" i="62"/>
  <c r="E59" i="62" s="1"/>
  <c r="F59" i="62"/>
  <c r="F57" i="62" s="1"/>
  <c r="E57" i="62" s="1"/>
  <c r="E129" i="62"/>
  <c r="F127" i="62"/>
  <c r="C91" i="52"/>
  <c r="C123" i="51"/>
  <c r="F86" i="53"/>
  <c r="H407" i="59"/>
  <c r="C63" i="52"/>
  <c r="C95" i="51"/>
  <c r="F68" i="53"/>
  <c r="H378" i="59"/>
  <c r="D9" i="67"/>
  <c r="E50" i="62"/>
  <c r="F48" i="62"/>
  <c r="E30" i="62"/>
  <c r="F28" i="62"/>
  <c r="H51" i="55"/>
  <c r="I49" i="55"/>
  <c r="D10" i="69"/>
  <c r="D12" i="69"/>
  <c r="F74" i="53" l="1"/>
  <c r="C73" i="52"/>
  <c r="C105" i="51" s="1"/>
  <c r="E120" i="62"/>
  <c r="F118" i="62"/>
  <c r="E118" i="62" s="1"/>
  <c r="C183" i="51" s="1"/>
  <c r="E127" i="62"/>
  <c r="F108" i="62"/>
  <c r="C86" i="51"/>
  <c r="C54" i="52"/>
  <c r="H367" i="59"/>
  <c r="F62" i="53"/>
  <c r="C114" i="51"/>
  <c r="C82" i="52"/>
  <c r="F80" i="53"/>
  <c r="E28" i="62"/>
  <c r="F17" i="62"/>
  <c r="E48" i="62"/>
  <c r="F46" i="62"/>
  <c r="H49" i="55"/>
  <c r="I36" i="55"/>
  <c r="I35" i="55" s="1"/>
  <c r="C192" i="51" l="1"/>
  <c r="E108" i="62"/>
  <c r="F15" i="62"/>
  <c r="C23" i="52"/>
  <c r="H346" i="59"/>
  <c r="H345" i="59" s="1"/>
  <c r="H344" i="59" s="1"/>
  <c r="H343" i="59" s="1"/>
  <c r="H342" i="59" s="1"/>
  <c r="H340" i="59" s="1"/>
  <c r="H338" i="59" s="1"/>
  <c r="F44" i="53"/>
  <c r="C56" i="51"/>
  <c r="E46" i="62"/>
  <c r="C32" i="51"/>
  <c r="E17" i="62"/>
  <c r="C311" i="52"/>
  <c r="H291" i="59"/>
  <c r="H290" i="59" s="1"/>
  <c r="H289" i="59" s="1"/>
  <c r="H288" i="59" s="1"/>
  <c r="H287" i="59" s="1"/>
  <c r="H285" i="59" s="1"/>
  <c r="H283" i="59" s="1"/>
  <c r="F25" i="53"/>
  <c r="F12" i="53" s="1"/>
  <c r="H35" i="55"/>
  <c r="I34" i="55"/>
  <c r="H435" i="59"/>
  <c r="H434" i="59" s="1"/>
  <c r="H433" i="59" s="1"/>
  <c r="H432" i="59" s="1"/>
  <c r="H431" i="59" s="1"/>
  <c r="H429" i="59" s="1"/>
  <c r="H427" i="59" s="1"/>
  <c r="F257" i="53"/>
  <c r="C269" i="52"/>
  <c r="H36" i="55"/>
  <c r="H336" i="59" l="1"/>
  <c r="H334" i="59" s="1"/>
  <c r="H332" i="59" s="1"/>
  <c r="H272" i="59"/>
  <c r="H270" i="59" s="1"/>
  <c r="H268" i="59" s="1"/>
  <c r="E15" i="62"/>
  <c r="F244" i="53"/>
  <c r="C378" i="51"/>
  <c r="H34" i="55"/>
  <c r="I33" i="55"/>
  <c r="H330" i="59" l="1"/>
  <c r="H240" i="59" s="1"/>
  <c r="H33" i="55"/>
  <c r="I32" i="55"/>
  <c r="I14" i="55" s="1"/>
  <c r="H12" i="59" l="1"/>
  <c r="H32" i="55"/>
  <c r="H14" i="55" s="1"/>
  <c r="I31" i="55"/>
  <c r="I11" i="55"/>
  <c r="H11" i="55" s="1"/>
  <c r="H10" i="59" l="1"/>
  <c r="H31" i="55"/>
  <c r="H29" i="55" s="1"/>
  <c r="H27" i="55" s="1"/>
  <c r="H16" i="55" s="1"/>
  <c r="H15" i="55" s="1"/>
  <c r="I29" i="55"/>
  <c r="I27" i="55" s="1"/>
  <c r="I16" i="55" s="1"/>
  <c r="I15" i="55" s="1"/>
  <c r="C141" i="51" l="1"/>
  <c r="C109" i="52"/>
  <c r="F98" i="53"/>
  <c r="F37" i="53" s="1"/>
  <c r="F11" i="53" l="1"/>
  <c r="F9" i="53" l="1"/>
</calcChain>
</file>

<file path=xl/sharedStrings.xml><?xml version="1.0" encoding="utf-8"?>
<sst xmlns="http://schemas.openxmlformats.org/spreadsheetml/2006/main" count="3516" uniqueCount="786">
  <si>
    <t>______________ ի    ___Ն որոշման</t>
  </si>
  <si>
    <t xml:space="preserve"> Ծրագրային դասիչը</t>
  </si>
  <si>
    <t xml:space="preserve"> Տարի</t>
  </si>
  <si>
    <t xml:space="preserve"> այդ թվում`</t>
  </si>
  <si>
    <t xml:space="preserve"> ԸՆԴԱՄԵՆԸ ԾԱԽՍԵՐ</t>
  </si>
  <si>
    <t xml:space="preserve"> Գործառական դասիչը</t>
  </si>
  <si>
    <t>այդ թվում՝</t>
  </si>
  <si>
    <t xml:space="preserve"> Ծրագրի դասիչը </t>
  </si>
  <si>
    <t xml:space="preserve"> Ծրագրի անվանումը </t>
  </si>
  <si>
    <t xml:space="preserve"> Ծրագրի միջոցառումները </t>
  </si>
  <si>
    <t xml:space="preserve"> Ծրագրի դասիչը` </t>
  </si>
  <si>
    <t xml:space="preserve"> Միջոցառման դասիչը` </t>
  </si>
  <si>
    <t xml:space="preserve"> Միջոցառման անվանումը` </t>
  </si>
  <si>
    <t xml:space="preserve"> Նկարագրությունը` </t>
  </si>
  <si>
    <t xml:space="preserve"> Միջոցառման տեսակը` </t>
  </si>
  <si>
    <t xml:space="preserve"> Արդյունքի չափորոշիչներ </t>
  </si>
  <si>
    <t xml:space="preserve"> Միջոցառման վրա կատարվող ծախսը (հազար դրամ) </t>
  </si>
  <si>
    <t xml:space="preserve"> Բյուջետային ծախսերի գործառական դասակարգման բաժինների, խմբերի և դասերի, բյուջետային հատկացումների գլխավոր կարգադրիչների, ծրագրերի, միջոցառումների և միջոցառումները կատարող պետական մարմինների անվանումները</t>
  </si>
  <si>
    <t>Ծրագրային դասիչ</t>
  </si>
  <si>
    <t>Ծրագիր</t>
  </si>
  <si>
    <t>Միջոցառում</t>
  </si>
  <si>
    <t>ՀՀ ՏԱՐԱԾՔԱՅԻՆ ԿԱՌԱՎԱՐՄԱՆ ԵՎ ԵՆԹԱԿԱՌՈՒՑՎԱԾՔՆԵՐԻ ՆԱԽԱՐԱՐՈՒԹՅՈՒՆ</t>
  </si>
  <si>
    <t>Ցուցանիշների փոփոխությունը 
(ավելացումները նշված են դրական նշանով, իսկ նվազեցումները` փակագծերում)</t>
  </si>
  <si>
    <t xml:space="preserve"> ՄԱՍ 1. ՊԵՏԱԿԱՆ ՄԱՐՄՆԻ ԳԾՈՎ ԱՐԴՅՈՒՆՔԱՅԻՆ (ԿԱՏԱՐՈՂԱԿԱՆ) ՑՈՒՑԱՆԻՇՆԵՐԸ </t>
  </si>
  <si>
    <t>Հավելված N3</t>
  </si>
  <si>
    <t xml:space="preserve"> ՈՉ ՖԻՆԱՆՍԱԿԱՆ ԱԿՏԻՎՆԵՐԻ ԳԾՈՎ ԾԱԽՍԵՐ</t>
  </si>
  <si>
    <t xml:space="preserve"> Ինն ամիս</t>
  </si>
  <si>
    <t>հազ. դրամ</t>
  </si>
  <si>
    <t xml:space="preserve">ՀՀ կառավարության  2022 թվականի </t>
  </si>
  <si>
    <t>ՀԱՅԱՍՏԱՆԻ ՀԱՆՐԱՊԵՏՈՒԹՅԱՆ ԿԱՌԱՎԱՐՈՒԹՅԱՆ 2021 ԹՎԱԿԱՆԻ ԴԵԿՏԵՄԲԵՐԻ 23-Ի N 2121-Ն ՈՐՈՇՄԱՆ N 3 ԵՎ N 4 ՀԱՎԵԼՎԱԾՆԵՐՈՒՄ ԿԱՏԱՐՎՈՂ ՓՈՓՈԽՈՒԹՅՈՒՆՆԵՐԸ ԵՎ ԼՐԱՑՈՒՄՆԵՐԸ</t>
  </si>
  <si>
    <t>Բաժին</t>
  </si>
  <si>
    <t>Խումբ</t>
  </si>
  <si>
    <t>Դաս</t>
  </si>
  <si>
    <t xml:space="preserve"> ՄԱՍ 2. ՊԵՏԱԿԱՆ ՄԱՐՄՆԻ ԳԾՈՎ ԱՐԴՅՈՒՆՔԱՅԻՆ (ԿԱՏԱՐՈՂԱԿԱՆ) ՑՈՒՑԱՆԻՇՆԵՐԸ </t>
  </si>
  <si>
    <t xml:space="preserve"> Տարի </t>
  </si>
  <si>
    <t>Ցուցանիշների փոփոխությունը (նվազեցումները նշված են փակագծերում)</t>
  </si>
  <si>
    <t xml:space="preserve"> Բյուջետային հատկացումների գլխավոր կարգադրիչների, ծրագրերի և միջոցառումների անվանումները</t>
  </si>
  <si>
    <t xml:space="preserve"> Միջոցառում</t>
  </si>
  <si>
    <t xml:space="preserve">
1192</t>
  </si>
  <si>
    <t xml:space="preserve"> ԸՆԴԱՄԵՆԸ</t>
  </si>
  <si>
    <t>այդ թվում</t>
  </si>
  <si>
    <t xml:space="preserve">ՀՀ տարածքային կառավարման և ենթակառուցվածքների նախարարություն </t>
  </si>
  <si>
    <t xml:space="preserve"> Միջոցառումն իրականացնողի անվանումը՛ </t>
  </si>
  <si>
    <t xml:space="preserve"> Բյուջետային գլխավոր կարգադրիչների, ծրագրերի և միջոցառումների անվանումները</t>
  </si>
  <si>
    <t xml:space="preserve"> Ընդամենը</t>
  </si>
  <si>
    <t xml:space="preserve"> Ծրագիր</t>
  </si>
  <si>
    <t xml:space="preserve"> Համաֆինան սավորում</t>
  </si>
  <si>
    <t>Ինն ամիս</t>
  </si>
  <si>
    <t>Տարի</t>
  </si>
  <si>
    <t xml:space="preserve"> այդ թվում` ըստ կատարողների</t>
  </si>
  <si>
    <t xml:space="preserve"> այդ թվում` բյուջետային ծախսերի տնտեսագիտական դասակարգման հոդվածներ</t>
  </si>
  <si>
    <t xml:space="preserve"> ԸՆԹԱՑԻԿ ԾԱԽՍԵՐ</t>
  </si>
  <si>
    <t>Դրամաշնորհային միջոցներ</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</si>
  <si>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</si>
  <si>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</si>
  <si>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</si>
  <si>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</si>
  <si>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ծրագիր</t>
  </si>
  <si>
    <t xml:space="preserve"> Միջոցառման նկարագրությունը`</t>
  </si>
  <si>
    <t xml:space="preserve"> Միջոցառման տեսակը</t>
  </si>
  <si>
    <t xml:space="preserve"> Ծառայությունների մատուցում</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</si>
  <si>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ծրագրի շրջանակներում իրականացվող ներդրումներ</t>
  </si>
  <si>
    <t>04</t>
  </si>
  <si>
    <t>03</t>
  </si>
  <si>
    <t>05</t>
  </si>
  <si>
    <t xml:space="preserve"> ԱՅԼ  ԾԱԽՍԵՐ</t>
  </si>
  <si>
    <t xml:space="preserve"> Այլ ծախսեր</t>
  </si>
  <si>
    <t xml:space="preserve"> ՀՀ տարածքային կառավարման և ենթակառուցվածքների նախարարություն</t>
  </si>
  <si>
    <t xml:space="preserve"> ՀԻՄՆԱԿԱՆ ՄԻՋՈՑՆԵՐ</t>
  </si>
  <si>
    <t xml:space="preserve"> ՇԵՆՔԵՐ ԵՎ ՇԻՆՈՒԹՅՈՒՆՆԵՐ</t>
  </si>
  <si>
    <t xml:space="preserve"> - Շենքերի և շինությունների կապիտալ վերանորոգում</t>
  </si>
  <si>
    <t xml:space="preserve"> Ծառայությունների մատուցում </t>
  </si>
  <si>
    <t xml:space="preserve"> Այլ պետական կազմակերպությունների կողմից օգտագործվող ոչ ֆինանսական ակտիվների հետ գործառնություններ </t>
  </si>
  <si>
    <t>Ծրագրի դասիչը</t>
  </si>
  <si>
    <t>Ծրագրի անվանումը</t>
  </si>
  <si>
    <t>Ծրագրի միջոցառումները</t>
  </si>
  <si>
    <t>Ծրագրի դասիչը՝</t>
  </si>
  <si>
    <t>Միջոցառման դասիչը՝</t>
  </si>
  <si>
    <t>Միջոցառման անվանումը՝</t>
  </si>
  <si>
    <t>Նկարագրությունը՝</t>
  </si>
  <si>
    <t>Միջոցառման տեսակը՝</t>
  </si>
  <si>
    <t>Արդյունքի չափորոշիչներ</t>
  </si>
  <si>
    <t>Միջոցառման վրա կատարվող ծախսը (հազար դրամ)</t>
  </si>
  <si>
    <t xml:space="preserve"> Ծրագրի միջոցառումներ</t>
  </si>
  <si>
    <t xml:space="preserve"> 04</t>
  </si>
  <si>
    <t xml:space="preserve"> ՏՆՏԵՍԱԿԱՆ ՀԱՐԱԲԵՐՈՒԹՅՈՒՆՆԵՐ</t>
  </si>
  <si>
    <t xml:space="preserve"> 05</t>
  </si>
  <si>
    <t xml:space="preserve"> 01</t>
  </si>
  <si>
    <t xml:space="preserve"> Շահառուների ընտրության չափանիշները </t>
  </si>
  <si>
    <t xml:space="preserve"> Տրանսֆերտների տրամադրում </t>
  </si>
  <si>
    <t xml:space="preserve"> 1157 </t>
  </si>
  <si>
    <t xml:space="preserve"> Քաղաքային զարգացում </t>
  </si>
  <si>
    <t xml:space="preserve"> Քաղաքային զարգացում</t>
  </si>
  <si>
    <t xml:space="preserve"> Քաղաքային ենթակառուցվածքների զարգացում</t>
  </si>
  <si>
    <t xml:space="preserve"> Քաղաքային ենթակառուցվածքների արդիականացում և բարելավում</t>
  </si>
  <si>
    <t xml:space="preserve"> Ճանապարհաշինական աշխատանքներ</t>
  </si>
  <si>
    <t xml:space="preserve"> Տրանսպորտ</t>
  </si>
  <si>
    <t xml:space="preserve"> Ճանապարհային տրանսպորտ</t>
  </si>
  <si>
    <t>Քաղաքային զարգացում</t>
  </si>
  <si>
    <t xml:space="preserve"> - Շենքերի և շինությունների շինարարություն</t>
  </si>
  <si>
    <t xml:space="preserve"> Տրանսֆերտների տրամադրում</t>
  </si>
  <si>
    <t xml:space="preserve"> ԱՅԼ ՀԻՄՆԱԿԱՆ ՄԻՋՈՑՆԵՐ</t>
  </si>
  <si>
    <t xml:space="preserve"> - Նախագծահետազոտական ծախսեր</t>
  </si>
  <si>
    <t xml:space="preserve"> Ակտիվն օգտագործող կազմակերպության(ների) անվանում(ները)՛ </t>
  </si>
  <si>
    <t xml:space="preserve">  Մասնագիտացված միավոր </t>
  </si>
  <si>
    <t xml:space="preserve"> Մասնագիտացված միավոր </t>
  </si>
  <si>
    <t xml:space="preserve"> 12001 </t>
  </si>
  <si>
    <t xml:space="preserve"> Պետական մարմինների կողմից օգտագործվող ոչ ֆինանսական ակտիվների հետ գործառնություններ </t>
  </si>
  <si>
    <t xml:space="preserve"> ՀՀ  տարածքային կառավարման և ենթակառուցվածքների նախարարության ջրային կոմիտե </t>
  </si>
  <si>
    <t xml:space="preserve"> Վարկային միջոցներ</t>
  </si>
  <si>
    <t xml:space="preserve"> - ՈՉ ՖԻՆԱՆՍԱԿԱՆ ԱԿՏԻՎՆԵՐԻ ԳԾՈՎ ԾԱԽՍԵՐ </t>
  </si>
  <si>
    <t>այդ թվում`</t>
  </si>
  <si>
    <t xml:space="preserve"> Այլ պետական կազմակերպությունների կողմից օգտագործվող ոչ ֆինանսական ակտիվների հետ գործառնություններ</t>
  </si>
  <si>
    <t xml:space="preserve"> ՀՀ բնակչություն </t>
  </si>
  <si>
    <t>հազար դրամներով</t>
  </si>
  <si>
    <t>Հավելված N 3</t>
  </si>
  <si>
    <t xml:space="preserve">ԸՆԴԱՄԵՆԸ </t>
  </si>
  <si>
    <t>Աղյուսակ 9.1.7</t>
  </si>
  <si>
    <t xml:space="preserve"> 1232</t>
  </si>
  <si>
    <t xml:space="preserve"> Էներգաարդյունավետության ծրագիր</t>
  </si>
  <si>
    <t xml:space="preserve"> Էներգախնայողության և վերականգնվող էներգետիկայի ներուժի առավելագույն իրացում</t>
  </si>
  <si>
    <t xml:space="preserve"> Էներգախնայողության մակարդակի բարձրացում և վերականգնվող էներգետիկայի մասնաբաժնի աճ</t>
  </si>
  <si>
    <t xml:space="preserve"> Ընդհանուր բնույթի տնտեսական, առևտրային և աշխատանքի գծով հարաբերություններ</t>
  </si>
  <si>
    <t xml:space="preserve"> Ընդհանուր բնույթի տնտեսական և առևտրային  հարաբերություններ</t>
  </si>
  <si>
    <t xml:space="preserve"> 1232 </t>
  </si>
  <si>
    <t xml:space="preserve">ՀՀ ՏԱՐԱԾՔԱՅԻՆ ԿԱՌԱՎԱՐՄԱՆ ԵՎ ԵՆԹԱԿԱՌՈՒՑՎԱԾՔՆԵՐԻ ՆԱԽԱՐԱՐՈՒԹՅՈՒՆ_x000D_
</t>
  </si>
  <si>
    <t>«ՀԱՅԱUՏԱՆԻ ՀԱՆՐԱՊԵՏՈՒԹՅԱՆ 2023 ԹՎԱԿԱՆԻ ՊԵՏԱԿԱՆ ԲՅՈՒՋԵԻ ՄԱUԻՆ» OՐԵՆՔԻ N 1 ՀԱՎԵԼՎԱԾԻ N 2 ԱՂՅՈՒՍԱԿՈՒՄ ԿԱՏԱՐՎՈՂ ՎԵՐԱԲԱՇԽՈՒՄԸ ԵՎ ՀԱՅԱՍՏԱՆԻ ՀԱՆՐԱՊԵՏՈՒԹՅԱՆ ԿԱՌԱՎԱՐՈՒԹՅԱՆ 2022 ԹՎԱԿԱՆԻ ԴԵԿՏԵՄԲԵՐԻ 29-Ի N 2111-Ն ՈՐՈՇՄԱՆ N 5 ՀԱՎԵԼՎԱԾԻ N 1 ԱՂՅՈՒՍԱԿՈՒՄ ԿԱՏԱՐՎՈՂ ՓՈՓՈԽՈՒԹՅՈՒՆՆԵՐԸ ԵՎ ԼՐԱՑՈՒՄՆԵՐԸ</t>
  </si>
  <si>
    <t>ՀԱՅԱՍՏԱՆԻ ՀԱՆՐԱՊԵՏՈՒԹՅԱՆ ԿԱՌԱՎԱՐՈՒԹՅԱՆ 2022 ԹՎԱԿԱՆԻ ԴԵԿՏԵՄԲԵՐԻ 29-Ի N 2111-Ն ՈՐՈՇՄԱՆ N 3 ԵՎ N 4 ՀԱՎԵԼՎԱԾՆԵՐՈՒՄ ԿԱՏԱՐՎՈՂ ՓՈՓՈԽՈՒԹՅՈՒՆՆԵՐԸ ԵՎ ԼՐԱՑՈՒՄՆԵՐԸ</t>
  </si>
  <si>
    <t xml:space="preserve">ԸՆԴԱՄԵՆԸ_x000D_
</t>
  </si>
  <si>
    <t xml:space="preserve">ՀՀ կառավարության  2023թվականի </t>
  </si>
  <si>
    <t xml:space="preserve">ՀՀ կառավարության  2023 թվականի </t>
  </si>
  <si>
    <t>ՀՀ կառավարության 2023 թվականի</t>
  </si>
  <si>
    <t>Ցուցանիշների փոփոխությունը (ավելացումները նշված են դրական նշանով)</t>
  </si>
  <si>
    <t>1157</t>
  </si>
  <si>
    <t>այդ թվում` ըստ կատարողների</t>
  </si>
  <si>
    <t>այդ թվում` բյուջետային ծախսերի տնտեսագիտական դասակարգման հոդվածներ</t>
  </si>
  <si>
    <t xml:space="preserve"> 31001 </t>
  </si>
  <si>
    <t xml:space="preserve"> Ֆրանսիայի Հանրապետության կառավարության աջակցությամբ իրականացվող Վեդու ջրամբարի կառուցում </t>
  </si>
  <si>
    <t xml:space="preserve"> Ֆրանսիայի Հանրապետության կառավարության աջակցությամբ իրականացվող Վեդու ջրամբարի կառուցման ծրագիր </t>
  </si>
  <si>
    <t xml:space="preserve"> Շահառուների ընտրության չափանիշները`</t>
  </si>
  <si>
    <t xml:space="preserve"> Ճանապարհային ցանցի բարելավում</t>
  </si>
  <si>
    <t xml:space="preserve"> Եվրոպական ներդրումային բանկի աջակցությամբ իրականացվող Մ6 Վանաձոր-Ալավերդի-Վրաստանի սահման միջպետական նշանակության ճանապարհի անվտանգության բարելավման  դրամաշնորհային ծրագիր</t>
  </si>
  <si>
    <t>1049</t>
  </si>
  <si>
    <t xml:space="preserve"> Պայմանագրային այլ ծառայությունների ձեռքբերում</t>
  </si>
  <si>
    <t xml:space="preserve"> Նյութեր (Ապրանքներ)</t>
  </si>
  <si>
    <t xml:space="preserve"> Ասիական զարգացման բանկի աջակցությամբ իրականացվող  Մ6 Վանաձոր-Ալավերդի-Վրաստանի սահման միջպետական նշանակության ճանապարհի ծրագրի կառուցում և հիմնանորոգում</t>
  </si>
  <si>
    <t xml:space="preserve"> Ասիական զարգացման բանկի աջակցությամբ իրականացվող Հյուսիս-հարավ միջանցքի զարգացման վարկային ծրագիր, Տրանշ 2</t>
  </si>
  <si>
    <t xml:space="preserve"> Եվրոպական ներդրումային բանկի աջակցությամբ իրականացվող Հյուսիս-հարավ միջանցքի զարգացման վարկային ծրագիր, Տրանշ 3</t>
  </si>
  <si>
    <t xml:space="preserve"> Ասիական զարգացման բանկի աջակցությամբ իրականացվող Հյուսիս-հարավ միջանցքի զարգացման վարկային ծրագիր, Տրանշ 3</t>
  </si>
  <si>
    <t xml:space="preserve"> Եվրասիական զարգացման բանկի աջակցությամբ իրականացվող Հյուսիս-հարավ միջանցքի զարգացման ծրագիր</t>
  </si>
  <si>
    <t>Ծրագրի անվանումը`</t>
  </si>
  <si>
    <t>Ծրագրի նպատակը`</t>
  </si>
  <si>
    <t xml:space="preserve"> Ճանապարհային ցանցի բարելավում և անվտանգ երթևեկության ապահովում</t>
  </si>
  <si>
    <t>Վերջնական արդյունքի նկարագրությունը՝</t>
  </si>
  <si>
    <t xml:space="preserve"> Ճանապարհների ծածկի որակի և փոխադրումների արդյունավետության բարելավում, ճանապարհների վիճակով պայմանավորված պատահարների նվազում</t>
  </si>
  <si>
    <t xml:space="preserve"> 21004</t>
  </si>
  <si>
    <t xml:space="preserve"> Հանրության կողմից անմիջականորեն օգտագործվող ակտիվների հետ կապված միջոցառումներ</t>
  </si>
  <si>
    <t xml:space="preserve"> 21006</t>
  </si>
  <si>
    <t xml:space="preserve"> Աշտարակ-Թալին 29+600կմ-71+500կմ հատվածի կառուցում</t>
  </si>
  <si>
    <t xml:space="preserve"> 21009</t>
  </si>
  <si>
    <t xml:space="preserve"> Լանջիկ-Գյումրի 27.47 կմ երկարությամբ ճանապարհային հատվածի կառուցում</t>
  </si>
  <si>
    <t xml:space="preserve"> 21011</t>
  </si>
  <si>
    <t xml:space="preserve"> Հատված Թալին-Լանջիկ 71+500 կմ-90+200 կմ կառուցման շինարարական աշխատանքներ</t>
  </si>
  <si>
    <t xml:space="preserve"> 21012</t>
  </si>
  <si>
    <t xml:space="preserve"> 21014</t>
  </si>
  <si>
    <t>Ճանապարհային ցանցի բարելավում</t>
  </si>
  <si>
    <t xml:space="preserve"> 1049 </t>
  </si>
  <si>
    <t xml:space="preserve"> 21004 </t>
  </si>
  <si>
    <t xml:space="preserve"> Ասիական զարգացման բանկի աջակցությամբ իրականացվող  Մ6 Վանաձոր-Ալավերդի-Վրաստանի սահման միջպետական նշանակության ճանապարհի ծրագրի կառուցում և հիմնանորոգում </t>
  </si>
  <si>
    <t xml:space="preserve"> Ճանապարհաշինական աշխատանքներ </t>
  </si>
  <si>
    <t xml:space="preserve"> Հանրության կողմից անմիջականորեն օգտագործվող ակտիվների հետ կապված միջոցառումներ </t>
  </si>
  <si>
    <t xml:space="preserve"> 21006 </t>
  </si>
  <si>
    <t xml:space="preserve"> Ասիական զարգացման բանկի աջակցությամբ իրականացվող Հյուսիս-հարավ միջանցքի զարգացման վարկային ծրագիր, Տրանշ 2 </t>
  </si>
  <si>
    <t xml:space="preserve"> Աշտարակ-Թալին 29+600կմ-71+500կմ հատվածի կառուցում </t>
  </si>
  <si>
    <t xml:space="preserve"> 21009 </t>
  </si>
  <si>
    <t xml:space="preserve"> Եվրոպական ներդրումային բանկի աջակցությամբ իրականացվող Հյուսիս-հարավ միջանցքի զարգացման վարկային ծրագիր, Տրանշ 3 </t>
  </si>
  <si>
    <t xml:space="preserve"> Լանջիկ-Գյումրի 27.47 կմ երկարությամբ ճանապարհային հատվածի կառուցում </t>
  </si>
  <si>
    <t xml:space="preserve"> 21011 </t>
  </si>
  <si>
    <t xml:space="preserve"> Ասիական զարգացման բանկի աջակցությամբ իրականացվող Հյուսիս-հարավ միջանցքի զարգացման վարկային ծրագիր, Տրանշ 3 </t>
  </si>
  <si>
    <t xml:space="preserve"> Հատված Թալին-Լանջիկ 71+500 կմ-90+200 կմ կառուցման շինարարական աշխատանքներ </t>
  </si>
  <si>
    <t xml:space="preserve"> 21012 </t>
  </si>
  <si>
    <t xml:space="preserve"> Եվրասիական զարգացման բանկի աջակցությամբ իրականացվող Հյուսիս-հարավ միջանցքի զարգացման ծրագիր </t>
  </si>
  <si>
    <t xml:space="preserve"> 21014 </t>
  </si>
  <si>
    <t xml:space="preserve"> Եվրոպական ներդրումային բանկի աջակցությամբ իրականացվող Մ6 Վանաձոր-Ալավերդի-Վրաստանի սահման միջպետական նշանակության ճանապարհի անվտանգության բարելավման  դրամաշնորհային ծրագիր </t>
  </si>
  <si>
    <t>ՀԱՅԱՍՏԱՆԻ ՀԱՆՐԱՊԵՏՈՒԹՅԱՆ    ՎԱՐՉԱՊԵՏԻ ԱՇԽԱՏԱԿԱԶՄԻ</t>
  </si>
  <si>
    <t>Ա.ՀԱՐՈՒԹՅՈՒՆՅԱՆ</t>
  </si>
  <si>
    <t xml:space="preserve">այդ թվում՝ </t>
  </si>
  <si>
    <t>Եվրոպական ներդրումային բանկի աջակցությամբ իրականացվող Հյուսիս-հարավ միջանցքի զարգացման վարկային ծրագիր, Տրանշ 3</t>
  </si>
  <si>
    <t xml:space="preserve">  Ասիական զարգացման բանկի աջակցությամբ իրականացվող Հյուսիս-հարավ միջանցքի զարգացման վարկային ծրագիր, Տրանշ 2</t>
  </si>
  <si>
    <t xml:space="preserve">  ՀՀ բնակչություն </t>
  </si>
  <si>
    <t xml:space="preserve"> ԴՐԱՄԱՇՆՈՐՀՆԵՐ</t>
  </si>
  <si>
    <t xml:space="preserve"> Կապիտալ դրամաշնորհներ պետական հատվածի այլ մակարդակներին</t>
  </si>
  <si>
    <t xml:space="preserve"> ԾԱՌԱՅՈՒԹՅՈՒՆՆԵՐԻ  ԵՎ   ԱՊՐԱՆՔՆԵՐԻ  ՁԵՌՔԲԵՐՈՒՄ</t>
  </si>
  <si>
    <t>Կառուցման
աշխատանքներ</t>
  </si>
  <si>
    <t>Վերակառուցման,
վերանորոգման և
վերականգնման
աշխատանքներ</t>
  </si>
  <si>
    <t>Ոչ
ֆինանսական
այլ ակտիվների
ձեռքբերում</t>
  </si>
  <si>
    <t xml:space="preserve"> ՀԱՅԱՍՏԱՆԻ ՀԱՆՐԱՊԵՏՈՒԹՅԱՆ</t>
  </si>
  <si>
    <t xml:space="preserve"> ՎԱՐՉԱՊԵՏԻ ԱՇԽԱՏԱԿԱԶՄԻ</t>
  </si>
  <si>
    <t xml:space="preserve"> ՂԵԿԱՎԱՐ ՝  </t>
  </si>
  <si>
    <t>Ծրագրային դասիչը</t>
  </si>
  <si>
    <t>Բյուջետային գլխավոր կարգադրիչների, ծրագրերի, միջոցառումների և ուղղությունների անվանումները</t>
  </si>
  <si>
    <t>Միջոց_x000D_առում</t>
  </si>
  <si>
    <t>ԸՆԴԱՄԵՆԸ</t>
  </si>
  <si>
    <t>ՀՀ տարածքային կառավարման և ենթակառուցվածքների նախարարություն</t>
  </si>
  <si>
    <t>Կոդը</t>
  </si>
  <si>
    <t>Անվանումը</t>
  </si>
  <si>
    <t>Գնման ձևը</t>
  </si>
  <si>
    <t>Չափման միավորը</t>
  </si>
  <si>
    <t>Միավորի գինը</t>
  </si>
  <si>
    <t>Քանակը</t>
  </si>
  <si>
    <t>Ընդամենը</t>
  </si>
  <si>
    <t>Բաժին N 04</t>
  </si>
  <si>
    <t xml:space="preserve"> Միջոցառումն իրականացնողի անվանումը </t>
  </si>
  <si>
    <t>Ցուցանիշների փոփոխությունը 
(  նվազեցումները նշված են փակագծերում)</t>
  </si>
  <si>
    <t>Ցուցանիշների փոփոխությունը 
(ավելացումները նշված են դրական նշանով)</t>
  </si>
  <si>
    <t>Ցուցանիշների փոփոխությունը 
(նվազեցումները նշված են  փակագծերում)</t>
  </si>
  <si>
    <t xml:space="preserve"> ՀՀ կառավարություն</t>
  </si>
  <si>
    <t>ՀՀ կառավարություն</t>
  </si>
  <si>
    <t xml:space="preserve">                   -ի N        -Ն որոշման</t>
  </si>
  <si>
    <t>(հազ. դրամ)</t>
  </si>
  <si>
    <t>Նախագծահե-
տազոտական,
գեոդեզիա-
քարտեզագրա-
կան աշխա-
տանքներ</t>
  </si>
  <si>
    <t>ԲՄ</t>
  </si>
  <si>
    <t>դրամ</t>
  </si>
  <si>
    <t>տեխնիկական հսկողության ծառայություններ</t>
  </si>
  <si>
    <t>ԳՀ</t>
  </si>
  <si>
    <t>նախագծերի պատրաստում, ծախսերի գնահատում</t>
  </si>
  <si>
    <t>ՀԲՄ</t>
  </si>
  <si>
    <t xml:space="preserve"> </t>
  </si>
  <si>
    <t>-------------- ի № ---- -Ն որոշման</t>
  </si>
  <si>
    <t>հազար դրամ</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</si>
  <si>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</si>
  <si>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ԸՆԴԱՄԵՆԸ </t>
  </si>
  <si>
    <t xml:space="preserve"> Տարածքային զարգացում</t>
  </si>
  <si>
    <t>ՀՀ մարզերին սուբվենցիաների տրամադրում՝ ենթակառուցվածքների զարգացման նպատակով</t>
  </si>
  <si>
    <t>ՀՀ Արագածոտնի մարզպետի աշխատակազմ</t>
  </si>
  <si>
    <t>ՀՀ Արարատի մարզպետի աշխատակազմ</t>
  </si>
  <si>
    <t>ՀՀ Արմավիրի մարզպետի աշխատակազմ</t>
  </si>
  <si>
    <t>ՀՀ Գեղարքունիքի մարզպետի աշխատակազմ</t>
  </si>
  <si>
    <t>ՀՀ Լոռու մարզպետի աշխատակազմ</t>
  </si>
  <si>
    <t>ՀՀ Կոտայքի մարզպետի աշխատակազմ</t>
  </si>
  <si>
    <t>ՀՀ Շիրակի մարզպետի աշխատակազմ</t>
  </si>
  <si>
    <t>ՀՀ Սյունիքի մարզպետի աշխատակազմ</t>
  </si>
  <si>
    <t>ՀՀ Տավուշի մարզպետի աշխատակազմ</t>
  </si>
  <si>
    <t>01</t>
  </si>
  <si>
    <t xml:space="preserve"> ԸՆԴՀԱՆՈՒՐ ԲՆՈՒՅԹԻ ՀԱՆՐԱՅԻՆ ԾԱՌԱՅՈՒԹՅՈՒՆՆԵՐ</t>
  </si>
  <si>
    <t>08</t>
  </si>
  <si>
    <t>Կառավարության տարբեր մակարդակների միջև իրականացվող ընդհանուր բնույթի տրանսֆերտներ</t>
  </si>
  <si>
    <t xml:space="preserve">այդ թվում` </t>
  </si>
  <si>
    <t xml:space="preserve"> ՀՀ մարզերին սուբվենցիաների տրամադրում՛ ենթակառուցվածքների զարգացման նպատակով_x000D_</t>
  </si>
  <si>
    <t xml:space="preserve"> - Կապիտալ սուբվենցիաներ համայնքներին</t>
  </si>
  <si>
    <t xml:space="preserve"> ՀՀ Արագածոտնի մարզպետի աշխատակազմ</t>
  </si>
  <si>
    <t xml:space="preserve"> ՀՀ Արարատի մարզպետի աշխատակազմ</t>
  </si>
  <si>
    <t xml:space="preserve"> ՀՀ Արմավիրի մարզպետի աշխատակազմ</t>
  </si>
  <si>
    <t xml:space="preserve"> ՀՀ Գեղարքունիքի մարզպետի աշխատակազմ</t>
  </si>
  <si>
    <t xml:space="preserve"> ՀՀ Լոռու մարզպետի աշխատակազմ</t>
  </si>
  <si>
    <t xml:space="preserve"> ՀՀ Կոտայքի մարզպետի աշխատակազմ</t>
  </si>
  <si>
    <t xml:space="preserve"> ՀՀ Շիրակի մարզպետի աշխատակազմ</t>
  </si>
  <si>
    <t xml:space="preserve"> ՀՀ Սյունիքի մարզպետի աշխատակազմ</t>
  </si>
  <si>
    <t xml:space="preserve"> ՀՀ Վայոց ձորի մարզպետի աշխատակազմ</t>
  </si>
  <si>
    <t xml:space="preserve"> ՀՀ Տավուշի մարզպետի աշխատակազմ</t>
  </si>
  <si>
    <t>Աղյուսակ 9.1.48</t>
  </si>
  <si>
    <t xml:space="preserve">ՀՀ Արագածոտնի մարզպետի աշխատակազմ </t>
  </si>
  <si>
    <t xml:space="preserve"> 1212 </t>
  </si>
  <si>
    <t xml:space="preserve"> Տարածքային զարգացում </t>
  </si>
  <si>
    <t xml:space="preserve"> 12007 </t>
  </si>
  <si>
    <t xml:space="preserve"> ՀՀ մարզերին սուբվենցիաների տրամադրում` ենթակառուցվածքների զարգացման նպատակով_x000D_</t>
  </si>
  <si>
    <t xml:space="preserve"> ՀՀ մարզերին սուբվենցիաների տրամադրում` ենթակառուցվածքների զարգացման նպատակով </t>
  </si>
  <si>
    <t xml:space="preserve"> ՀՀ համայնքներ </t>
  </si>
  <si>
    <t xml:space="preserve"> ՀՀ համայնքների թիվ, հատ </t>
  </si>
  <si>
    <t xml:space="preserve"> Ծրագրերի քանակ, հատ </t>
  </si>
  <si>
    <t>Ոլորտ</t>
  </si>
  <si>
    <t>Բնակավայրի փողոցների կառուցում/նորոգում ասֆալտապատմամբ</t>
  </si>
  <si>
    <t>Բնակավայրերի գազաֆիկացում</t>
  </si>
  <si>
    <t>Ոռոգման համակարգի կառուցում/նորոգում</t>
  </si>
  <si>
    <t>Աղյուսակ 9.1.49</t>
  </si>
  <si>
    <t xml:space="preserve">ՀՀ Արարատի մարզպետի աշխատակազմ </t>
  </si>
  <si>
    <t>Հասարակական շենքերի (մշակույթի տուն, համայնքային կենտրոններ և այլն)կառուցում/վերանորոգում</t>
  </si>
  <si>
    <t xml:space="preserve">Բազմաբնակարան շենքերի ընդհանուր բաժնային սեփականության գույքի նորոգում, այդ թվում՝ էներգախնայող միջոցառումների կիրառում
</t>
  </si>
  <si>
    <t>Աղյուսակ 9.1.50</t>
  </si>
  <si>
    <t xml:space="preserve">ՀՀ Արմավիրի մարզպետի աշխատակազմ </t>
  </si>
  <si>
    <t>Այգիների, պուրակների կառուցում/բարեկարգում</t>
  </si>
  <si>
    <t xml:space="preserve">Խմելու ջրամատակարարման, ինչպես նաև ջրահեռացման համակարգի կառուցում/նորոգում
</t>
  </si>
  <si>
    <t>Նախադպրոցական հաստատությունների կառուցում,
վերակառուցում/նորոգում</t>
  </si>
  <si>
    <t>Աղյուսակ 9.1.51</t>
  </si>
  <si>
    <t>Աղյուսակ 9.1.52</t>
  </si>
  <si>
    <t xml:space="preserve"> ՀՀ Լոռու մարզպետի աշխատակազմ </t>
  </si>
  <si>
    <t>Մեքենասարքավորումների,տեխնիկայի և գույքի ձեռքբերում</t>
  </si>
  <si>
    <t>Աղյուսակ 9.1.53</t>
  </si>
  <si>
    <t xml:space="preserve"> ՀՀ Կոտայքի մարզպետի աշխատակազմ </t>
  </si>
  <si>
    <t>Աղյուսակ 9.1.54</t>
  </si>
  <si>
    <t xml:space="preserve"> ՀՀ Շիրակի մարզպետի աշխատակազմ </t>
  </si>
  <si>
    <t>Փողոցային լուսավորության համակարգի կառուցում/նորոգում</t>
  </si>
  <si>
    <t>Աղյուսակ 9.1.55</t>
  </si>
  <si>
    <t>Աղյուսակ 9.1.56</t>
  </si>
  <si>
    <t>Աղյուսակ 9.1.57</t>
  </si>
  <si>
    <t>Բնակավայրի փողոցներիկառուցում/նորոգում սալարկմամբ, խճապատմամբ</t>
  </si>
  <si>
    <t>Աղյուսակ 9.1.58</t>
  </si>
  <si>
    <t xml:space="preserve">Բնակավայրի փողոցների կառուցում/նորոգում ասֆալտապատմամբ
</t>
  </si>
  <si>
    <t xml:space="preserve"> Տարածքային համաչափ զարգացման խթանում</t>
  </si>
  <si>
    <t xml:space="preserve"> ՀՀ համայնքների կառավարման արդյունավետության բարձրացում և տնտեսական գործունեության խթանում</t>
  </si>
  <si>
    <t xml:space="preserve"> 12007</t>
  </si>
  <si>
    <t xml:space="preserve"> ՀՀ մարզերին սուբվենցիաների տրամադրում՛ ենթակառուցվածքների զարգացման նպատակով</t>
  </si>
  <si>
    <t>Պետական նշանակության ավտոճանապարհների հիմնանորոգում</t>
  </si>
  <si>
    <t>Միջպետական նշանակության ավտոճանապարհներ, այդ թվում</t>
  </si>
  <si>
    <t>2</t>
  </si>
  <si>
    <t>Հանրապետական նշանակության ավտոճանապարհներ, այդ թվում</t>
  </si>
  <si>
    <t>3</t>
  </si>
  <si>
    <t>Մարզային նշանակության ավտոճանապարհներ, այդ թվում</t>
  </si>
  <si>
    <t xml:space="preserve"> ՄԱՍ II.  ԱՇԽԱՏԱՆՔՆԵՐ</t>
  </si>
  <si>
    <t>ճանապարհների վերանորոգման աշխատանքներ</t>
  </si>
  <si>
    <t>ՄԱՍ III.  ԾԱՌԱՅՈՒԹՅՈՒՆՆԵՐ</t>
  </si>
  <si>
    <t>հեղինակային հսկողության ծառայություններ</t>
  </si>
  <si>
    <t>ՄԱ</t>
  </si>
  <si>
    <t xml:space="preserve"> Հանրապետական նշանակության ավտոճանապարհներ </t>
  </si>
  <si>
    <t xml:space="preserve"> Մարզային նշանակության ավտոճանապարհներ </t>
  </si>
  <si>
    <t xml:space="preserve"> 21001 </t>
  </si>
  <si>
    <t xml:space="preserve"> Պետական նշանակության ավտոճանապարհների հիմնանորոգում </t>
  </si>
  <si>
    <t xml:space="preserve"> Միջպետական, հանրապետական և մարզային նշանակության ավտոճոնապարհների քայքայված ծածկի վերանորոգում, մաշված ծածկի փոխարինում </t>
  </si>
  <si>
    <t>այդ թվում՝ ըստ ուղղությունների</t>
  </si>
  <si>
    <t xml:space="preserve"> 21001</t>
  </si>
  <si>
    <t xml:space="preserve"> Պետական նշանակության ավտոճանապարհների հիմնանորոգում</t>
  </si>
  <si>
    <t xml:space="preserve"> այդ թվում`բյուջետային ծախսերի տնտեսագիտական դասակարգման հոդվածներ</t>
  </si>
  <si>
    <t xml:space="preserve"> Միջպետական, հանրապետական և մարզային նշանակության ավտոճոնապարհների քայքայված ծածկի վերանորոգում, մաշված ծածկի փոխարինում</t>
  </si>
  <si>
    <t>Աղբավայրերի բարեկարգում կամ փակում</t>
  </si>
  <si>
    <t>Վերականգնվող էներգետիկա, այդ թվում` արևային ֆոտովոլտային կայանների տեղադրում</t>
  </si>
  <si>
    <t xml:space="preserve"> Բազմաբնակարան շենքերի ընդհանուր բաժնային սեփականության գույքի նորոգում, այդ թվում՝ էներգախնայող միջոցառումների կիրառում
</t>
  </si>
  <si>
    <t xml:space="preserve"> 1139</t>
  </si>
  <si>
    <t xml:space="preserve"> ՀՀ կառավարության պահուստային ֆոնդ</t>
  </si>
  <si>
    <t xml:space="preserve"> 11001</t>
  </si>
  <si>
    <t xml:space="preserve"> 11</t>
  </si>
  <si>
    <t xml:space="preserve"> ՀԻՄՆԱԿԱՆ ԲԱԺԻՆՆԵՐԻՆ ՉԴԱՍՎՈՂ ՊԱՀՈՒՍՏԱՅԻՆ ՖՈՆԴԵՐ</t>
  </si>
  <si>
    <t xml:space="preserve"> ՀՀ կառավարության և համայնքների պահուստային ֆոնդ</t>
  </si>
  <si>
    <t xml:space="preserve"> Պահուստային միջոցներ</t>
  </si>
  <si>
    <t xml:space="preserve"> 11001 </t>
  </si>
  <si>
    <t>«ՀԱՅԱUՏԱՆԻ ՀԱՆՐԱՊԵՏՈՒԹՅԱՆ 2023 ԹՎԱԿԱՆԻ ՊԵՏԱԿԱՆ ԲՅՈՒՋԵԻ ՄԱUԻՆ» OՐԵՆՔԻ N 1 ՀԱՎԵԼՎԱԾԻ N 4 ԱՂՅՈՒՍԱԿՈՒՄ  ԵՎ ՀԱՅԱՍՏԱՆԻ ՀԱՆՐԱՊԵՏՈՒԹՅԱՆ ԿԱՌԱՎԱՐՈՒԹՅԱՆ 2022 ԹՎԱԿԱՆԻ ԴԵԿՏԵՄԲԵՐԻ 29-Ի N 2111-Ն ՈՐՈՇՄԱՆ N 5 ՀԱՎԵԼՎԱԾԻ N 3 ԱՂՅՈՒՍԱԿՈՒՄ ԿԱՏԱՐՎՈՂ ՓՈՓՈԽՈՒԹՅՈՒՆՆԵՐԸ ԵՎ ԼՐԱՑՈՒՄՆԵՐԸ</t>
  </si>
  <si>
    <t>«ՀԱՅԱUՏԱՆԻ ՀԱՆՐԱՊԵՏՈՒԹՅԱՆ 2023 ԹՎԱԿԱՆԻ ՊԵՏԱԿԱՆ ԲՅՈՒՋԵԻ ՄԱUԻՆ» OՐԵՆՔԻ N 1 ՀԱՎԵԼՎԱԾԻ N 5 ԱՂՅՈՒՍԱԿՈՒՄ  ԵՎ ՀԱՅԱՍՏԱՆԻ ՀԱՆՐԱՊԵՏՈՒԹՅԱՆ ԿԱՌԱՎԱՐՈՒԹՅԱՆ 2022 ԹՎԱԿԱՆԻ ԴԵԿՏԵՄԲԵՐԻ 29-Ի N 2111-Ն ՈՐՈՇՄԱՆ N 5 ՀԱՎԵԼՎԱԾԻ N 4 ԱՂՅՈՒՍԱԿՈՒՄ ԿԱՏԱՐՎՈՂ  ՓՈՓՈԽՈՒԹՅՈՒՆՆԵՐԸ ԵՎ ԼՐԱՑՈՒՄՆԵՐԸ</t>
  </si>
  <si>
    <t xml:space="preserve">  ՀԱՅԱUՏԱՆԻ ՀԱՆՐԱՊԵՏՈՒԹՅԱՆ ԿԱՌԱՎԱՐՈՒԹՅԱՆ 2022 ԹՎԱԿԱՆԻ ԴԵԿՏԵՄԲԵՐԻ 29-Ի N 2111-Ն ՈՐՈՇՄԱՆ N 5 ՀԱՎԵԼՎԱԾԻ N 2 ԱՂՅՈՒՍԱԿՈՒՄ ԿԱՏԱՐՎՈՂ ՓՈՓՈԽՈՒԹՅՈՒՆՆԵՐԸ ԵՎ ԼՐԱՑՈՒՄԸ</t>
  </si>
  <si>
    <t>45231177/633</t>
  </si>
  <si>
    <t>-</t>
  </si>
  <si>
    <t>1049   21001</t>
  </si>
  <si>
    <t>/Մ-2/-Տաթև-Աղվանի-/Մ-2/(Սյունիք) միջպետական նշանակության ավտոճանապարհի կմ0+000-կմ19+500 հատվածի հիմնանորոգում</t>
  </si>
  <si>
    <t>Մ-2, Երևան-Երասխ-Գորիս-Մեղրի-Իրանի սահման միջպետական նշանակության ավտոճանապարհի կմ297+800-կմ311+250 հատվածի հիմնանորոգման աշխատանքների (1-ին տեղամաս՝ կմ297+800-կմ301+820 հատված)</t>
  </si>
  <si>
    <t>Մ-3, Թուրքիայի սահման-Մարգարա-Վանաձոր-Տաշիր-Վրաստանի սահման միջպետական նշանակության ավտոճանապարհի կմ2+000 - կմ10+500 հատվածի հիմնանորոգում</t>
  </si>
  <si>
    <t>Մ-6, Վանաձոր – Ալավերդի – Վրաստանի  սահման միջպետական նշանակության ավտոճանապարհի ՊԿ384+50 - ՊԿ481+40 /ՊԿ467+50 – ՊԿ473+61/ տեղամասի (Օձունի խաչմերուկի  /Մ6 և Հ35/ ավտոճանապարհների փոխհատում) վերականգնում և բարելավում</t>
  </si>
  <si>
    <t>Հ-1, Վ. Պտղնու տրանսպորտային հանգույց - Ջրաբեր-Հրազդան -Հրազդանի քրեակատարողական հիմնարկ հանրապետական նշանակության ավտոճանապարհի կմ33+500 - կմ37+700 հատվածի հիմնանորոգում</t>
  </si>
  <si>
    <t>Հ-39, /Մ-10/ - Գավառ - /Մ-10/ հանրապետական նշանակության ավտոճանապարհի կմ4+300-կմ7+700 հատվածի հիմնանորոգում</t>
  </si>
  <si>
    <t>Հ-64, Բերդ - Արծվաբերդ - Չինարի հանրապետական նշանակության ավտոճանապարհի 18-րդ կիլոմետրում փլուզված հողային պաստառի վերականգնում</t>
  </si>
  <si>
    <t>Տ-1-50, /Մ-3/ - Լեռնապար ավտոճանապարհի կմ0+000 - կմ3+800 հատվածի հիմնանորոգում</t>
  </si>
  <si>
    <t xml:space="preserve">Տ-8-52 տեղական նշանակության ավտոճանապարհի կմ 8+100-կմ 10+400 (Տ-8-48-ի հետ հատման կետ) և Տ-8-48 տեղական նշանակության ավտոճանապարհի կմ 5+600- կմ 11+200 (Տ-8-49-ի հետ հատման կետ) հատվածների անցանելիության ապահովում և ոլորանների պարամետրերի բարելավում </t>
  </si>
  <si>
    <t>Տրանսպորտային օբյեկտների հիմնանորոգում, այդ թվում</t>
  </si>
  <si>
    <t>Մ-4, Երևան - Սևան - Իջևան - Ադրբեջանի սահման կմ104+300 հատվածում գտնվող կամուրջի վերանորոգում</t>
  </si>
  <si>
    <t>Տ-2-13, Արգավանդ – Հայանիստ – Հովտաշատ - Արմավիրի մարզի սահման մարզային նշանակության ավտոճանապարհի կմ4+000 կամրջի հիմնանորոգում</t>
  </si>
  <si>
    <t>Մ-3, Թուրքիայի սահման-Մարգարա-Վանաձոր-Տաշիր-Վրաստանի սահման միջպետական նշանակության ավտոճանապարհի կմ11+400 հատվածում գտնվող կամրջի հիմնանորոգում</t>
  </si>
  <si>
    <t>Միջպետական և հանրապետական նշանակության ավտոճանապարհների միջին նորոգում</t>
  </si>
  <si>
    <t xml:space="preserve"> Եվրասիական զարգացման բանկի աջակցությամբ իրականացվող հանրային  շենքերում էներգախնայողության բարելավման  և կանաչ էներգիայի զարգացմանը նպաստող  դրամաշնորհային ծրագրի կառավարում</t>
  </si>
  <si>
    <t xml:space="preserve"> Եվրասիական զարգացման բանկի աջակցությամբ իրականացվողհանրային  շենքերում էներգախնայողության բարեավման  և կանաչ էներգիայի զարգացմանը նպաստող  դրամաշնորհային ծրագրի շրջանակներում հիմնանորոգման աշխատանքներ</t>
  </si>
  <si>
    <t xml:space="preserve"> - Վարչական ծառայություններ</t>
  </si>
  <si>
    <t xml:space="preserve"> - Կառավարչական ծառայություններ</t>
  </si>
  <si>
    <t xml:space="preserve"> 21002</t>
  </si>
  <si>
    <t xml:space="preserve"> Տրանսպորտային օբյեկտների հիմնանորոգում</t>
  </si>
  <si>
    <t>- Կենցաղային և հանրային սննդի նյութեր</t>
  </si>
  <si>
    <t xml:space="preserve">  Պայմանագրային այլ ծառայությունների ձեռքբերում</t>
  </si>
  <si>
    <t>- Ընդհանուր բնույթի այլ ծառայություններ</t>
  </si>
  <si>
    <t>ՀՀ Վայոց ձորի մարզպետի աշխատակազմ</t>
  </si>
  <si>
    <t xml:space="preserve"> ՍՈՑԻԱԼԱԿԱՆ  ՆՊԱՍՏՆԵՐ ԵՎ ԿԵՆՍԱԹՈՇԱԿՆԵՐ</t>
  </si>
  <si>
    <t xml:space="preserve"> Սոցիալական օգնության դրամական արտահայտությամբ նպաստներ (բյուջեից)</t>
  </si>
  <si>
    <t xml:space="preserve"> - Այլ նպաստներ բյուջեից</t>
  </si>
  <si>
    <t>Լեռնային Ղարաբաղից Հայաստանի Հանրապետություն բռնի տեղահանված անձանց  համար առաջնային անհրաժեշտության ապրանքների և ծառայությունների տրամադրում</t>
  </si>
  <si>
    <t>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t>
  </si>
  <si>
    <t xml:space="preserve"> Ընթացիկ դրամաշնորհներ պետական հատվածի այլ մակարդակներին</t>
  </si>
  <si>
    <t xml:space="preserve"> - Ընթացիկ սուբվենցիաներ համայնքներին</t>
  </si>
  <si>
    <t>Մարզերում առաջնահերթ լուծում պահանջող հիմնախնդիրների լուծում</t>
  </si>
  <si>
    <t xml:space="preserve"> այդ թվում`ըստ կատարողների</t>
  </si>
  <si>
    <t xml:space="preserve">ՀՀ Սյունիքի մարզպետի աշխատակազմ </t>
  </si>
  <si>
    <t xml:space="preserve"> ՄԵՔԵՆԱՆԵՐ  ԵՎ  ՍԱՐՔԱՎՈՐՈՒՄՆԵՐ</t>
  </si>
  <si>
    <t xml:space="preserve"> - Այլ մեքենաներ և սարքավորումներ</t>
  </si>
  <si>
    <t>ՀՀ մարզերում առաջնահերթ լուծում պահանջող անհետաձգելի ծրագրերի իրականացում</t>
  </si>
  <si>
    <t xml:space="preserve"> Խողովակաշարային և այլ տրանսպորտ</t>
  </si>
  <si>
    <t xml:space="preserve"> Երևանի մետրոպոլիտենի ենթակառուցվածքների կառուցում</t>
  </si>
  <si>
    <t xml:space="preserve"> 03</t>
  </si>
  <si>
    <t xml:space="preserve"> Վառելիք և էներգետիկա</t>
  </si>
  <si>
    <t>02</t>
  </si>
  <si>
    <t xml:space="preserve">Նավթամթերք և բնական գազ </t>
  </si>
  <si>
    <t xml:space="preserve"> 1157</t>
  </si>
  <si>
    <t xml:space="preserve">Նոր Խարբերդ թաղամասում գազատարի կառուցման աշխատանքներ </t>
  </si>
  <si>
    <t>այդ թվում` բյուջետային ծախսերի տնտեսագիտական դասակարգման հոդվածների</t>
  </si>
  <si>
    <t>Երևան քաղաքի բազմաբնակարան շենքերի վերելակների արդիականացում</t>
  </si>
  <si>
    <t>ՄԵՔԵՆԱՆԵՐ ԵՎ ՍԱՐՔԱՎՈՐՈՒՄՆԵՐ</t>
  </si>
  <si>
    <t xml:space="preserve"> 06</t>
  </si>
  <si>
    <t xml:space="preserve"> ԲՆԱԿԱՐԱՆԱՅԻՆ ՇԻՆԱՐԱՐՈՒԹՅՈՒՆ ԵՎ ԿՈՄՈՒՆԱԼ ԾԱՌԱՅՈՒԹՅՈՒՆՆԵՐ</t>
  </si>
  <si>
    <t xml:space="preserve"> Ջրամատակարարում</t>
  </si>
  <si>
    <t>Երևան քաղաքի կոյուղատար համակարգի արդիականացման և ընդլայնման աշխատանքներ</t>
  </si>
  <si>
    <t xml:space="preserve"> 1049</t>
  </si>
  <si>
    <t xml:space="preserve"> 12012</t>
  </si>
  <si>
    <t xml:space="preserve"> 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t>
  </si>
  <si>
    <t xml:space="preserve"> 12021</t>
  </si>
  <si>
    <t xml:space="preserve">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t>
  </si>
  <si>
    <t xml:space="preserve"> 12013</t>
  </si>
  <si>
    <t xml:space="preserve"> 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t>
  </si>
  <si>
    <t xml:space="preserve"> - Այլ կապիտալ դրամաշնորհներ</t>
  </si>
  <si>
    <t xml:space="preserve"> Էլեկտրաէներգիա</t>
  </si>
  <si>
    <t xml:space="preserve"> Եվրոպական ներդրումային բանկի աջակցությամբ իրականացվող Երևանի էներգաարդյունավետության ծրագրին պետական աջակցություն</t>
  </si>
  <si>
    <t xml:space="preserve"> Ավտոմոբիլային ճանապարհների վրա գտնվող կամուրջների հիմնանորոգում</t>
  </si>
  <si>
    <t xml:space="preserve"> Միջպետական և հանրապետական նշանակության ավտոճանապարհների միջին նորոգում</t>
  </si>
  <si>
    <t xml:space="preserve"> 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t>
  </si>
  <si>
    <t>Միջոցառման նկարագրությունը՝</t>
  </si>
  <si>
    <t>Նոր Խարբերդ թաղամասում գազատարի և գազաբաշխիչ կայանի (ԳԲԿ) կառուցում</t>
  </si>
  <si>
    <t>Երևան քաղաքաի բազմաբնակարան շենքերի շահագործման ոչ պիտանի վերելակների փոխարինում նոր վերելակներով</t>
  </si>
  <si>
    <t>Երևան քաղաքի կոյուղատար համակարգի կառուցում և վերակառուցում</t>
  </si>
  <si>
    <t xml:space="preserve"> 12006</t>
  </si>
  <si>
    <t xml:space="preserve"> Ծրագրի շրջանակներում հանրային շենքերում իրականացվող էներգաարդյունավետության և էներգախնայողության աշխատանքներ</t>
  </si>
  <si>
    <t xml:space="preserve"> ՀՀ համայնքներին տրանսպորտի և երթևեկության բարելավման համար տրամադրվող աջակցության համակարգում</t>
  </si>
  <si>
    <t xml:space="preserve"> ՀՀ համայնքներին տրանսպորտի և երթևեկության բարելավման համար տրամադրվող աջակցություն </t>
  </si>
  <si>
    <t xml:space="preserve"> Էներգախնայողությանն ուղղված  միջոցառումների իրականացման համակարգում</t>
  </si>
  <si>
    <t xml:space="preserve"> 32001</t>
  </si>
  <si>
    <t xml:space="preserve"> Էներգախնայողությանն ուղղված կապիտալ միջոցառումների իրականացում հանրային շենքերում</t>
  </si>
  <si>
    <t xml:space="preserve"> Մարզերում առաջնահերթ լուծում պահանջող ծրագրերի իրականացում, որի արդյունքում լուծում կտրվի բնակչության և համայնքների սոցիալական նշանակություն ունեցող հիմնախնդիրներին:</t>
  </si>
  <si>
    <t>Միջոցառման անվանումը`</t>
  </si>
  <si>
    <t>Միջոցառման նկարագրությունը`</t>
  </si>
  <si>
    <t>ՀՀ մարզերում առաջնահերթ լուծում պահանջող անհետաձգելի ծրագրերի իրականացում, որի արդյունքում լուծում կտրվի մարզային ենթակայության կազմակերպությունների և համայնքային նշանակություն ունեցող հիմնախնդիրներին</t>
  </si>
  <si>
    <t>Միջոցառման տեսակը</t>
  </si>
  <si>
    <t xml:space="preserve">Այլ պետական կազմակերպությունների կողմից օգտագործվող ոչ ֆինանսական ակտիվների հետ գործառնություններ </t>
  </si>
  <si>
    <t>Հայաստանի Հանրապետությունում Լեռնային Ղարաբաղի  քաղաքացիներին կեցություն տրամադրած կազմակերպություններին հյուրանոցային ծառայությունների դիմաց ծախսերի փոխհատուցում</t>
  </si>
  <si>
    <t>Լեռնային Ղարաբաղից Հայաստանի Հանրապետություն բռնի տեղահանված անձանց  պարենային և ոչ պարենային ապրանքներով ապահովում, հյուրանոցային, տրանսպորտային, վարձակալության և այլ ծառայությունների ծախսերի փոխհատուցում</t>
  </si>
  <si>
    <t xml:space="preserve">                                                                                         ՀՀ կառավարության  2023 թվականի </t>
  </si>
  <si>
    <t xml:space="preserve">                                                                                            ______________ ի    ___Ն որոշման</t>
  </si>
  <si>
    <t xml:space="preserve">Բյուջետային հատակացումների գլխավոր կարգադրիչներ, ծրագրերի, միջոցառումների և միջոցառումներն իրականացնող պետական մարմինների անվանումները </t>
  </si>
  <si>
    <t xml:space="preserve"> Գումարը  (հազար դրամ)</t>
  </si>
  <si>
    <t xml:space="preserve"> Բաժին</t>
  </si>
  <si>
    <t xml:space="preserve"> Խումբ</t>
  </si>
  <si>
    <t xml:space="preserve"> Դաս</t>
  </si>
  <si>
    <t xml:space="preserve"> Ա. ՀԱՐՈՒԹՅՈՒՆՅԱՆ</t>
  </si>
  <si>
    <t xml:space="preserve">ՀԱՅԱՍՏԱՆԻ ՀԱՆՐԱՊԵՏՈՒԹՅԱՆ ԿԱՌԱՎԱՐՈՒԹՅԱՆ 2022 ԹՎԱԿԱՆԻ ԴԵԿՏԵՄԲԵՐԻ 29-Ի N 2111-Ն ՈՐՈՇՄԱՆ
N 8 ՀԱՎԵԼՎԱԾՆԵՐՈՒՄ ԿԱՏԱՐՎՈՂ ՓՈՓՈԽՈՒԹՅՈՒՆՆԵՐԸ 
</t>
  </si>
  <si>
    <t xml:space="preserve"> ՀՀ տարածքային կառավարման և ենթակառուցվածքների նախարարության քաղաքացիական ավիացիայի կոմիտե</t>
  </si>
  <si>
    <t xml:space="preserve"> 11002</t>
  </si>
  <si>
    <t xml:space="preserve"> Աշխատակազմի մասնագիտական կարողությունների զարգացում</t>
  </si>
  <si>
    <t xml:space="preserve"> - Աշխատակազմի մասնագիտական զարգացման ծառայություններ</t>
  </si>
  <si>
    <t xml:space="preserve"> Ավիացիայի բնագավառում վերահսկողության և կանոնակարգման ապահովում</t>
  </si>
  <si>
    <t xml:space="preserve"> ԿՐԹՈՒԹՅՈՒՆ</t>
  </si>
  <si>
    <t xml:space="preserve"> Ըստ մակարդակների չդասակարգվող կրթություն</t>
  </si>
  <si>
    <t>Լրացուցիչ կրթություն</t>
  </si>
  <si>
    <t>09</t>
  </si>
  <si>
    <t xml:space="preserve"> 1176</t>
  </si>
  <si>
    <t xml:space="preserve"> ՀՀ քաղաքացիական ավիացիայի համակարգի ենթակառուցվածքների գործունեության կանոնակարգում  և զարգացում</t>
  </si>
  <si>
    <t xml:space="preserve"> ՀՀ օդային տարածքով քաղաքացիների և բեռների անվտանգ և արագ տեղափոխման գործընթացների պատշաճ կանոնակարգում և դրանց պահանջների ապահովում</t>
  </si>
  <si>
    <t>Ծրագրի միջոցառումներ</t>
  </si>
  <si>
    <t xml:space="preserve"> Աշխատակազմի մասնագիտական վերապատրաստումներ, գործուղումներ և որակավորման բարձրացման ծառայություններ</t>
  </si>
  <si>
    <t>Երևանի մետրոպոլիտենի ենթակառուցվածքների կառուցում</t>
  </si>
  <si>
    <t>այդ թվում` ըստ ուղղությունների</t>
  </si>
  <si>
    <t>Ապարան համայնքի Արագած և Շենավան բնակավայրերում նոր մանկապարտեզի կառուցում /Շենավան/</t>
  </si>
  <si>
    <t>Թալին համայնքի Եղնիկ, Կաքավաձոր, Ն․ Բազմաբերդ բն․ փողոցների նորոգում՝ սալարկմամբ</t>
  </si>
  <si>
    <t>Աշտարակ համայնքի Աշտարակ և Բազմաղբյուր բն․ մարզադաշտերի  հիմնանորոգում և տարածքների բարեկարգում</t>
  </si>
  <si>
    <t>Մեծաձոր համայնքի Մեծաձոր և Օթևան բն․ ներհամայնքային փողոցների նորոգում սալարկմամբ</t>
  </si>
  <si>
    <t>Մասիս համայնքում բնակավայրերի գազաֆիկացում․ Այնթապ, Նոր Կյուրին, Մարմարաշեն,
 Ջրահովիտ, Սիփանիկ, Սիս, Հովտաշատ, Ռանչպար,
 Նորամարգ, Այնթապ, Արբաթ, Դաշտավան, Դարակերտ, Նորաբաց, Սայաթ - Նովա /Նորամարգ բնակավայր/</t>
  </si>
  <si>
    <t>Արտաշատ համայնքի Այգեպատ, Դիտակ, Դվին, Մրգանուշ, Մրգավետ, Նորաշեն, Քաղցրաշեն և Մխչյան բնակավայրերի ոռոգման համակարգի կառուցում /նորոգում/Մխչյան խորքային հոր,Մրգավետ/</t>
  </si>
  <si>
    <t>Արարատ համայնքի Արարատ քաղաքի ՈԿՖ բանավանի մանկապարտեզի, Արարատ բնակավայրի մշակույթի տան և մանկապարտեզի, Պարույր Սևակ բնակավայրի մանկապարտեզի և Զանգակատուն բնակավայրի մանկապարտեզի տանիքներում ֆոտովոլտային կայանների տեղադրում</t>
  </si>
  <si>
    <t>Վեդի համայնքի Տափերական, Գինեվետ և Վանաշեն բնակավայրերի փողոցներում կոյուղագծի ցանցի կառուցում</t>
  </si>
  <si>
    <t>Այնթապ համայնքի փողոցների հիմնանորոգման և հարթեցման աշխատանքներ 4կմ</t>
  </si>
  <si>
    <t>Վեդի քաղաքային համայնքի Արարատյան 36, 38, 40, 42, Գայի 5, 7, 9, և Կասյան 26/14, 26/15 ԲԲՇ-ների բակերի ասֆալտապատում և բարեկարգում</t>
  </si>
  <si>
    <t xml:space="preserve">Արաքս համայնքի Գայ բնակավայրի ջրահեռացման համակարգի մի մասի և ջրամատակարարման ցանցի, Ջրառատ բնակավայրի ջրամատակարարման ցանցի կառուցում /Ջրառատ բնակավայրի ջրամատակարարման ցանցի կառուցում/
</t>
  </si>
  <si>
    <t xml:space="preserve"> Արաքս համայնքի Առատաշեն գյուղի մանկապարտեզի երկհարկանի մասնաշենքի կապիտալ վերանորոգում, Խորոնք գյուղի մանկապարտեզի շենքի կապիտալ վերանորոգում, Ջրառատ բնակավայրի մանկապարտեզի շենքի կապիտալ վերանորոգում, ջեռուցման համակարգի կառուցում, Մեծամոր գյուղի Խ.Աբովյան փող. 1/2 հասցեում մանկապարտեզի շենքի հիմնանորոգման /վերանորոգման/ աշխատանքներ, Գայ բնակավայրի մանկապարտեզի շենքի կառուցում/Գայ բնակավայրի մանկապարտեզի շենքի կառուցում/</t>
  </si>
  <si>
    <t xml:space="preserve"> Փարաքար համայնքի Փարաքար, Թաիրով, Մերձավան, Մուսալեռ, Նորակերտ, Այգեկ և Պտղունք բնակավայրերի մանկապարտեզների հիմնանորոգում և բակային տարածքների բարեկարգում, Արևաշատ բնակավայրում մանկապարտեզի կոյուղու հորի կառուցում և տարածքի բարեկարգում /Արևաշատ բնակավայրում մանկապարտեզի կոյուղու հորի կառուցում և տարածքի բարեկարգում/</t>
  </si>
  <si>
    <r>
      <t>Մարտունի համայնքի «Մարտունի համայնքի Արծվանիստ, Ծովինար, Զոլաքար, Աստղաձոր, Լիճք, Ծակքար, Ձորագյուղ, Վարդաձոր, Վարդենիկ և Երանոս բնակավայրերում խմելու նոր  ջրագծերի կառուցում և</t>
    </r>
    <r>
      <rPr>
        <sz val="12"/>
        <rFont val="Arial LatArm"/>
        <family val="2"/>
      </rPr>
      <t xml:space="preserve"> </t>
    </r>
    <r>
      <rPr>
        <sz val="12"/>
        <rFont val="GHEA Grapalat"/>
        <family val="3"/>
      </rPr>
      <t>Վարդաձոր, Վարդենիկ և Ծովինար բնակավայրերում խմելու ջրի կապտաժիների կառուցում» /Աստղաձոր,  Արծվանիստ/</t>
    </r>
  </si>
  <si>
    <t xml:space="preserve">Մարտունի համայնքի Մարտունի քաղաքի Պռոշյան 2, Երևանյան 36, 42, 43  և 51 բազմաբնակարան բնակելի շենքերի տանիքների վերանորոգում /Երևանյան 43, 51, Պռոշյան 2/  </t>
  </si>
  <si>
    <t>Մարտունի համայնքի «Մարտունի քաղաքում և համայնքի  Արծվանիստ, Ծովինար, Վարդենիկ, Զոլաքար, Աստղաձոր, Վաղաշեն, Գեղհովիտ, Լեռնակերտ, Մադինա, Վ Գետաշեն և  Ձորագյուղ բնակավայրերում ոռոգման ջրատարների կառուցում և վերանորոգում»</t>
  </si>
  <si>
    <t>Գանձակ համայնքի խորքային հորի հորատում</t>
  </si>
  <si>
    <t>Գավառ քաղաքի մշակույթի տան
 և գեղարվեստի դպրոցի շենքերի հիմնանորոգում 
/Գեղարվեստի դպրոցի շենքի հիմնանորոգում/</t>
  </si>
  <si>
    <t>Մարտունի համայնքի կենտրոնի Վարդենիկ, Զոլաքար, Աստղաձոր, Գեղհովիտ, Ն. Գետաշեն և Ձորագյուղ բնակավայրեր գազիֆիկացում /Վարդենիկ/</t>
  </si>
  <si>
    <t>Մարտունի համայնքի Արծվանիստ, Ծովինար, Վարդենիկ, Աստղաձոր, Վաղաշեն, Ն.Գետաշեն Մադինա, Ծակքար, Ձորագյուղ, Վարդաձոր, Երանոս բնակավայրերում ոռոգման համակարգերի կառուցում և նորոգում /Արծվանիստ, Վարդաձոր, Ներքին Գետաշեն, Վերին Գետաշեն, Երանոս, Ձորագյուղ/</t>
  </si>
  <si>
    <t>Մարտունի համայնքի Մարտունի համայնքային կենտրոնի գարեգին Նժդեհ, Կոմիտաս, Գետափնյա 2, Կարապետյան փողոցների, Արծվանիստ, Ծովինար, Վարդենիկ, Զոլաքար, Գեղհովիտ, Գեղհովիտ բնակավայրի Լեռնակերտ տարածքի,Ն. Գետաշեն, Վ. Գետաշեն, Լիճք, Ծակքար, Ձորագյուղ, Վարդաձոր, Երանոս բնակավայրերում տարբեր փողոցների երթևեկելի հատվածների ասֆալտապատում, ինչպես նաև Ծակքար բնակավայրի 6-րդ և 10-րդ փողոցները միացնող կամրիջի կառուցում</t>
  </si>
  <si>
    <t>Մարտունի համայնքի Զոլաքար, Աստղաձոր, Վաղաշեն, Լիճք, Ձորագյուղ, Երանոս բնակավայրերում խմելու ջրագծերի համակարգերի կառուցում և վերանորոգում  /Վաղաշեն/</t>
  </si>
  <si>
    <t>Ճամբարակ համայնքի Գետիկ, 
Դպրաբակ բնակավայրերի, ինչպես նաև Ճամբարակ քաղաքի Զ․Անդրանիկ և Սարալանջ փողոցների լուսավորության ցանցի կառուցում</t>
  </si>
  <si>
    <t>Շողակաթ համայնքի Դրախտիկ,
 Ջիլ և Արտանիշ բնակավայրերում խմելու ջրագծի ներքին և արտաքին ցանցի կառուցում</t>
  </si>
  <si>
    <t>Վարդենիս համայնքի փողոցային
 լուսավորության ցանցի և արևային ֆոտովոլտային վահանակների տեղադրում</t>
  </si>
  <si>
    <t>Ծովինար համայնքի խմելու ջրագծի կառուցում</t>
  </si>
  <si>
    <t>Գավառ համայնքում և Ծովազարդ,
 Լճափ, Բերդկունք, Հայրավանք, Նորատուս, Կարմիրգյուղ, Գեղարքունիք, Լանջաղբյուր, Սարուխան, Գանձակ և Ծաղկաշեն գյուղերում փողոցային լուսավորության ցանցի կառուցում և առկա համակարգի արդիականացում</t>
  </si>
  <si>
    <t>Մարտունի համայնքի Երևանյան փողոցի թիվ 10,36,42,46,43,51,53,55, Գ. Զիրոյան փ. Թիվ 25,26,31, Պռոշյան փ. Թիվ 2,2Ա,4,6, թումանյան փ. Թիվ 3,5,7 բազմաբնակարան շենքերի բակային հատվածների սալիկապատում</t>
  </si>
  <si>
    <t>Ճամբարակ համայնքի Վերին Ճամբարակ թաղամասում նոր խաղահրապարակի կառուցման, Ճամբարակի կենտրոնական զբոսայգու բարեկարգման, ցանկապատի վերանորոգման, 44-օրյա պատերազմում Ճամբարակ համայնքից զոհված զինծառայողներին հարգանքի տուրք մատուցելու համար հուշահամալիրի կառուցման և &lt;&lt;Տոռնադո&gt;&gt; պատկերով հուշարձան-քանդակի ձեռքբերման աշխատանքներ /Տոռնադո հուշարձան/</t>
  </si>
  <si>
    <t>Ճամբարակ քաղաքի Գ․ Նժդեհի 103 և Տ․ Մեծի 107 բազմաբնակարան շենքերի տանիքների վերանորոգում</t>
  </si>
  <si>
    <t>Գավառ համայնքում եւ Ծովազարդ, Լճափ, Հայրավանք, Նորատուս, Կարմիրգյուղ, Գեղարքունիք, Լանջաղբյուր, Սարուխան, Գանձակ և Ծաղկաշեն գյուղերում խաղահրապարակների եւ պուրակների կառուցում
 / Գավառ,Նորատուս, Կարմիրգյուղ/</t>
  </si>
  <si>
    <t>Գավառ քաղաքում և Նորատուս գյուղում ասֆատապատման աշխատանքների իրականացում</t>
  </si>
  <si>
    <t>Ստեփանավան համայնքի Ստեփանավան բն․ Ռումինական թաղամասի թիվ 10, 18, 19 ԲԲՇ-ների էներգաարդյունավետ արդիականացում, ռիսկերի նվազեցում /10 և 19 ԲԲՇ-ներ/</t>
  </si>
  <si>
    <t>Օձուն համայնքի բնակավայրերում լուսավորության համակարգերի կառուցում</t>
  </si>
  <si>
    <t>Շնող համայնքի փողոցների արտաքին լուսավորության անցկացում՝ արևային լուսատուներով</t>
  </si>
  <si>
    <t>Գյուլագարակ համայնքի Գյուլագարակ բն․ արվեստի դպրոցի համայնքային շենքի կառուցում</t>
  </si>
  <si>
    <t>Աբովյան համայնքի Աբովյան բնակավայրի թվով 292 Վերելակների արդիականացում</t>
  </si>
  <si>
    <t>Նաիրի համայնքի Եղվարդի Զորավար Անդրանիկի 1-ից 8-րդ նրբանցքների,Աբովյան, Ավտոկայան,Զաքարյան,Կնունյանց,Հովհաննիսյան,Շահումյան,Շիրակի,Աայաթ Նովայի,Սաֆարյան, Արա Գեղեցիկի և Չարենցի փողոցների, Պռոշյան բնակավայրի Մայիսյան 4-րդ նրբանցքի, Գևորգ Չաուշի 4-րդ, 5-րդ, 6-րս, 7-րդ նրբանցքների, ,Զորավան բնակավայրի 1-ին փողոցի, 2-րդ փակուղու և 10-րդ նրբանցքի  Զովունի բնակավայրի  39-րդ, 38-րդ և 7-րդ փողոցների ասֆալտապատման աշխատանքներ/ Զովունի բնակավայրի  39-րդ, 38-րդ և 7-րդ փողոցների ասֆալտապատման աշխատանքներ/</t>
  </si>
  <si>
    <t xml:space="preserve">Արզնի համայնքի մարզադաշտի օժանդակ կառույցների և ինժեներական կոմունիկացիաների կառուցում </t>
  </si>
  <si>
    <t>Աբովյան համայնքի Աբովյան քաղաքի Նաիրյան փողոցի Ս․ Մնացականյան փողոցի, 2-րդ միկրոշրջանի  7-րդ դպրոց տանող ճանապարհների, Առինջ գյուղի Ստեփան Առինջեցու փողոցի 1-ին փակուղու, Պ Դուրյան թաղամասի 4-րդ և 7-րդ փողոցները կապող հատվածի , Պ Սևակի 3-րդ փողոցի, Ա թաղամասի 2-րդ և 3-րդ փողոցների,Դ Խաչատրյան փողոցի 2-րդ նրբանցքի,  Ձագավանքի փողոցի՝  Արամուս գյուղի կենտրոնական փողոցի , Ջրմուղ փողոցից մինչև գյուղի վերջ, 3-րդ փողոցի, 1-ին փողոցի, 2-րդ փողոցի, Մայակովսկի գյուղի 12-րդ փողոցի 1-ին փակուղու,13-րդ փողոցի , 2-րդ փողոցի 1-ին և 2-րդ փակուղիների, 1-ին փողոցի 1-ին փակուղու,Կաթնաղբյուր գյուղի 5-րդ փողոցի , Գետարգել գյուղի Վերդյան փողոցի ասֆալտապատման և եզրաքարերի փոխարինման, Վերին Պտղնի Նորավան թաղամասի 2-րդ փողոցի , Բալահովիտ գյուղի Ծաղկունք թաղամասի 3-րդ փողոցի 2-րդ և 3-րդ նրբանցքների, Պտղնի գյուղի 1-ին փողոցի 1-ին նրբանցքի, 4-րդ փողոցի , Գեղաշեն գյուղի 3-րդ թաղամասի 3-րդ և 4-րդ փողոցների և դրանց միացումների,  1-ին փողոցի 5-րդ փակուղու, 6-րդ փողոց 2-րդ փակուղու,, Կամարիս գյուղի 2-րդ  փողոցի, 3-րդ փողոցի 1-ին նրբանցքի, 1-ին փողոցի 1- ին նրբանցքի  ասֆալտապատմանն աշխատանքներ   / Արամուս/</t>
  </si>
  <si>
    <t>Աբովյան համայնքի Աբովյան քաղաքի Հատիս փողոցի 1-ին և 2-րդ թաղամասերի, Առինջ բնակավայրի Զագավանքի փողոցի,Արամուս բնակավայրի Տիգրանաձոր խճուղու, 
Ջերմատան փողոցի և Երիտասարդական թաղամասի 2-րդ փողոցի,Պտղնի բնակավայրի 10-րդ և 12-րդ փողոցների, Մայակովսկի բնակավայրի 15-րդ փողոցի լուսավորության համակարգի կառուցում</t>
  </si>
  <si>
    <t>Գառնի համայնքի Գառնի բնակավայրի  խմելու ջրի խողովակների  անցկացում</t>
  </si>
  <si>
    <t>Ծաղկաձոր համայնքի Արտավազ և Փյունիկ բնակավայրերի խմելու ջրի ջրամատակարարման համակարգի կառուցում</t>
  </si>
  <si>
    <t>Ծաղկաձոր համայնքի Աղավնաձոր գյուղի խմելու ջրի խողովակների նորացում և ջրավազանի կառուցում</t>
  </si>
  <si>
    <t>Ծաղկաձոր համայնքի Ծաղկաջոր բնակավայրի Վ Հարությունյան փողոցի հենապատի կառուցման աշխատանքներ</t>
  </si>
  <si>
    <t xml:space="preserve">Նաիրի համայնքի Արագյուղ, Բուժական, Սարալանջ, Զորավան, Զովունի, Քասախ, Պռոշյան և  Եղվարդ բնակավայրերի  ճանապարհների ասֆալտապատման աշխատանքներ/ Արագյուղ, Բուժական, Սարալանջ, Զորավան և  Եղվարդ/ </t>
  </si>
  <si>
    <t>Անի համայնքի Լանջիկ բն․ խմելու ջրի ջրամատակարարման ներքին ցանցի կառուցում</t>
  </si>
  <si>
    <t>Արթիկ համայնքի Արթիկ բն․ Տուֆագործների և Թամանյան փողոցների ասֆալտապատում և Շիրակացի փողոցի մայթի կառուցում /լրացուցիչ աշխատանքների համաձայնագիր/</t>
  </si>
  <si>
    <t>Աշոցք համայնքի Թավշուտ բնակավայրում ոռոգման համակարգի կառուցում</t>
  </si>
  <si>
    <t>Գյումրի համայնքի ՀՈԱԿ-ների և բակերի կարիքների համար անհրաժեշտ գույքի ձեռքբերում /նստարաններ, աղբամաններ/</t>
  </si>
  <si>
    <t>Գյումրի համայնքի կարիքների համար բազմաֆունկցիոնալ տեխնիկաների և սարքավորումների ձեռքբերում /2 խոտհնձիչ, 1 հողը փխրեցնող սարք, 1 աղբատար և 1 բեռնատար մեքենաներ/</t>
  </si>
  <si>
    <t>         Քաջարան համայնքի «Բազմաբնակարան շենքերի էներգաարդյունավետության բարելավում»</t>
  </si>
  <si>
    <t>    Կապան համայնքի «Հասարակական շենքերի նորոգում և կառուցում՝ Եղվարդ բնակավայրի կենցաղի տան վերանորոգում, Ծավ բնակավայրի կենցաղի տան վերանորոգում, Ըրկենանց բնակավայրում վարչական շենքԻ կառուցում և տարածքի բարեկարգում, Վանեք բնակավայրում վարչական շենքի կառուցում և տարածքի բարեկարգում, Եղեգ  բնակավայրում վարչական շենքի կառուցում և տարածքի բարեկարգում, Ներքին Խոտանան բնակավայրում վարչական շենքի կառուցում և տարածքի բարեկարգում, Դավիթ Համբարձումյանի անվան մանկապատանեկան մարզադպրոց ՀՈԱԿ-ի շենքի մասնակի վերանորոգում և ջեռուցման համակարգի վերականգնում, Կապան քաղաքի Վաչագան թաղամասի հանդիսությունների սրահի մասնակի վերանորոգում և Օխտար բնակավայրի ակումբի շենքի հիմնանորոգում» /Ներքին Խոտանան/</t>
  </si>
  <si>
    <t>Շինուհայր, Տաթև, Խոտ, Հալիձոր բնակավայրերի նախադպրոցական ուսումնական հաստատությունների, Շինուհայր բնակավայրի երաժշտական դպրոցի շենքերի տանիքներին և Հ 46 հանրապետական ու միջհամայնքային նշանակության ավտոճանապարհի գիշերային լուսավորության ցանցի էներգիայի սնուցման նպատակով արևային ֆոտովոլտային կայանների տեղադրում</t>
  </si>
  <si>
    <t>Նախակրթարանի կառուցում մանկապարտեզի Ալվանք բնակավայրում և նոր մակապարտեզի հիմնում Մեղրի համայնքի Նռնաձոր բնակավայրում /Ալվանք/</t>
  </si>
  <si>
    <t>Կապան քաղաքի բազմաբնակարան բնակելի շենքերի հարթ և լանջավոր տանիքների նորոգում /Հալիձոր 13, Դավիթ Բեկ 10, Ձորք թաղամաս 8, Մ. Ստեփանյան 18, Ռ. Մինասյան 12, Հալիձոր 15, Հալիձոր 17 Բաղաբերդ թաղամաս 2, Բաղաբերդ թաղամաս 2Ա Գ, Բաղաբերդ թաղամաս 2Ա Դ, Երկաթուղայիններ 7, Ա. Մանուկյան 1-ին նրբ. շենք 4, բլոկ Գ, Երկաթուղայիններ 15, Հալիձոր 19, Շահումյան 38, Թումանյան 9, Մ. Պապյան 5/</t>
  </si>
  <si>
    <t>Քաջարան համայնքի բնակավայրերի փողոցների և
ներհամայնքային ճանապարհների հիմնանորոգում/բարեկարգում</t>
  </si>
  <si>
    <t xml:space="preserve">Այլ ենթակառուցվածքների
կառուցում </t>
  </si>
  <si>
    <t>ՀՀ    Վայոց ձորի մարզպետի աշխատակազմ</t>
  </si>
  <si>
    <t>Արենի համայնքի Խաչիկ բնակավայրում «Մկնակտրեկ» հանդամասում 1 կապտաժի կառուցում և 2 կապտաժների բարեկարգում</t>
  </si>
  <si>
    <t>Նոյեմբերյան համայնքի Բերդավան բն․ ոռոգման համակարգի արդիականացում</t>
  </si>
  <si>
    <t>Իջևան համայնքի Իջևան, Ազատամուտ, Աչաջուր, Այգեհովիտ, Գետահովիտ և Գանձաքար բնակավայրերի ճանապարհների և բակերի հիմնանորոգում, ասֆալտապատում /Աչաջուր բնակավայր, Արցախյան 1,2,3,4 շենքերի բակեր/</t>
  </si>
  <si>
    <t>Դիլիջան համայնքի Թեղուտ և Աղավնավանք բնակավայրերում ջրագծի կառուցում /Աղավնավանք/</t>
  </si>
  <si>
    <t>Իջևան համայնքի Իջևան բնակավայրի հյուսիսային մուտքի «Մայր Հայստան» հուշարձանին կից պուրակի և Սևքար բնակավայրի գյուղամիջյան զբոսայգու հիմնանորոգում, բարեկարգում /Սևքար բնակավայր/</t>
  </si>
  <si>
    <t>Դիլիջան համայնքի Դիլիջան քաղաքում և բնակավայրերում թվով 24 կանգառների կառուցում</t>
  </si>
  <si>
    <t>Իջևան համայնքի Վազաշեն բն․ ոռոգման համակարգի արդիականացում</t>
  </si>
  <si>
    <t>Իջևան համայնքի Իջևան բնակավայրի ջրահեռացման համակարգի և կոյուղագծերի կառուցում, Խաշթառակ բնակավայրի  ջրամատակարարման համակարգի արդիականացում /Խաշթառակ/</t>
  </si>
  <si>
    <t xml:space="preserve">Ծրագրի անվանումը </t>
  </si>
  <si>
    <t>Ցուցանիշների փոփոխությունը (Նվազեցումները նշված են փակագծերում)</t>
  </si>
  <si>
    <t>Բնակավայրի փողոցների կառուցում/նորոգում սալարկմամբ, խճապատմամբ</t>
  </si>
  <si>
    <t>Ցուցանիշների փոփոխությունը
(ավելացումները նշված են դրական նշանով)</t>
  </si>
  <si>
    <t xml:space="preserve"> Աջակցության կարիք ունեցող ֆիզիկական անձինք</t>
  </si>
  <si>
    <t xml:space="preserve">Շահառուների ընտրության չափանիշները` </t>
  </si>
  <si>
    <t>Համայնքներ</t>
  </si>
  <si>
    <t xml:space="preserve"> 21002 </t>
  </si>
  <si>
    <t xml:space="preserve"> Տրանսպորտային օբյեկտների հիմնանորոգում </t>
  </si>
  <si>
    <t xml:space="preserve"> Ավտոմոբիլային ճանապարհների վրա գտնվող կամուրջների հիմնանորոգում </t>
  </si>
  <si>
    <t xml:space="preserve"> 21020 </t>
  </si>
  <si>
    <t xml:space="preserve"> Միջպետական և հանրապետական նշանակության ավտոճանապարհների միջին նորոգում </t>
  </si>
  <si>
    <t xml:space="preserve"> 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 </t>
  </si>
  <si>
    <t xml:space="preserve"> ՀՀ տարածքային կառավարման և ենթակառուցվածքների նախարարություն, մրցութային կարգով ընտրված կազմակերպություններ </t>
  </si>
  <si>
    <t xml:space="preserve"> Միջին նորոգման ենթակա ճանապարհների երկարությունը, կիլոմետր </t>
  </si>
  <si>
    <t xml:space="preserve"> Եվրասիական զարգացման բանկի աջակցությամբ իրականացվող հանրային  շենքերում էներգախնայողության բարելավման  և կանաչ էներգիայի զարգացմանը նպաստող  դրամաշնորհային ծրագրի կառավարում </t>
  </si>
  <si>
    <t xml:space="preserve"> Էներգախնայողությանն ուղղված  միջոցառումների իրականացման համակարգում </t>
  </si>
  <si>
    <t xml:space="preserve"> 32001 </t>
  </si>
  <si>
    <t xml:space="preserve"> Եվրասիական զարգացման բանկի աջակցությամբ իրականացվողհանրային  շենքերում էներգախնայողության բարեավման  և կանաչ էներգիայի զարգացմանը նպաստող  դրամաշնորհային ծրագրի շրջանակներում հիմնանորոգման աշխատանքներ </t>
  </si>
  <si>
    <t xml:space="preserve"> Էներգախնայողությանն ուղղված կապիտալ միջոցառումների իրականացում հանրային շենքերում </t>
  </si>
  <si>
    <t xml:space="preserve"> Աղյուսակ 9.1.25</t>
  </si>
  <si>
    <t xml:space="preserve"> Երևանի մետրոպոլիտենի ենթակառուցվածքների կառուցում </t>
  </si>
  <si>
    <t xml:space="preserve"> Նախագծանախահաշվային փաստաթղթերի քանակ (հատ) </t>
  </si>
  <si>
    <t>Վերելակների փոխարինում նորով, հատ</t>
  </si>
  <si>
    <t xml:space="preserve"> 12006 </t>
  </si>
  <si>
    <t xml:space="preserve"> Եվրոպական ներդրումային բանկի աջակցությամբ իրականացվող Երևանի էներգաարդյունավետության ծրագրին պետական աջակցություն </t>
  </si>
  <si>
    <t xml:space="preserve"> Ծրագրի շրջանակներում հանրային շենքերում իրականացվող էներգաարդյունավետության և էներգախնայողության աշխատանքներ </t>
  </si>
  <si>
    <t xml:space="preserve">  Երևան համայնք </t>
  </si>
  <si>
    <t xml:space="preserve"> 12012 </t>
  </si>
  <si>
    <t xml:space="preserve"> 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 </t>
  </si>
  <si>
    <t xml:space="preserve"> ՀՀ համայնքներին տրանսպորտի և երթևեկության բարելավման համար տրամադրվող աջակցության համակարգում </t>
  </si>
  <si>
    <t xml:space="preserve"> 12013 </t>
  </si>
  <si>
    <t xml:space="preserve"> 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 </t>
  </si>
  <si>
    <t xml:space="preserve"> 12021 </t>
  </si>
  <si>
    <t xml:space="preserve">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t>
  </si>
  <si>
    <t xml:space="preserve"> ՀՀ համայնքներին տրանսպորտի և երթևեկության բարելավման համար տրամադրվող աջակցություն  </t>
  </si>
  <si>
    <t xml:space="preserve"> 1190</t>
  </si>
  <si>
    <t xml:space="preserve"> Զբոսաշրջության զարգացման ծրագիր</t>
  </si>
  <si>
    <t xml:space="preserve"> Հայաստանի և հայկական զբոսաշրջային արդյունքի մրցունակության և ճանաչելիության բարձրացում</t>
  </si>
  <si>
    <t xml:space="preserve"> Զբոսաշրջիկների թվաքանակի ավելացում</t>
  </si>
  <si>
    <t xml:space="preserve"> 12001</t>
  </si>
  <si>
    <t xml:space="preserve"> Համաշխարհային բանկի աջակցությամբ իրականացվող Տեղական տնտեսության և ենթակառուցվածքների զարգացման  ծրագրի շրջանակներում ՀՀ տարբեր մարզերում զբոսաշրջության հետ կապված ենթակառուցվածքների բարելավմանն ուղղված միջոցառումներ</t>
  </si>
  <si>
    <t xml:space="preserve"> Ընտրված մարզերում զբոսաշրջության հետ կապված ենթակառուցվածքների, այդ թվում` ճանապարհների, ավտոկայանատեղերի, ջրամատակարարման համակարգերի, լուսավորության վերանորոգում և նորովի կառուցում</t>
  </si>
  <si>
    <t xml:space="preserve"> Տնտեսական հարաբերություններ (այլ դասերին չպատկանող)</t>
  </si>
  <si>
    <t xml:space="preserve"> ՀՀ էկոնոմիկայի նախարարություն</t>
  </si>
  <si>
    <t xml:space="preserve"> ՀՀ էկոնոմիկայի նախարարություն </t>
  </si>
  <si>
    <t xml:space="preserve">Աղյուսակ 9.1.10 </t>
  </si>
  <si>
    <t xml:space="preserve"> 1190 </t>
  </si>
  <si>
    <t xml:space="preserve"> Համաշխարհային բանկի աջակցությամբ իրականացվող Տեղական տնտեսության և ենթակառուցվածքների զարգացման  ծրագրի շրջանակներում ՀՀ տարբեր մարզերում զբոսաշրջության հետ կապված ենթակառուցվածքների բարելավմանն ուղղված միջոցառումներ </t>
  </si>
  <si>
    <t xml:space="preserve"> Ընտրված մարզերում զբոսաշրջության հետ կապված ենթակառուցվածքների, այդ թվում` ճանապարհների, ավտոկայանատեղերի, ջրամատակարարման համակարգերի, լուսավորության վերանորոգում և նորովի կառուցում </t>
  </si>
  <si>
    <t xml:space="preserve"> Թիրախային տարածքներում մասնավոր հատվածի ներդրումների ծավալի աճ (միլիոն ԱՄՆ դոլար) </t>
  </si>
  <si>
    <t xml:space="preserve"> Աղյուսակ 9.10 </t>
  </si>
  <si>
    <t>ՀԱՅԱՍՏԱՆԻ ՀԱՆՐԱՊԵՏՈՒԹՅԱՆ ԿԱՌԱՎԱՐՈՒԹՅԱՆ 2022 ԹՎԱԿԱՆԻ ԴԵԿՏԵՄԲԵՐԻ 29-Ի N 2111-Ն ՈՐՈՇՄԱՆ N 9 ՀԱՎԵԼՎԱԾԻ N 9.7 ԵՎ N 9.10, 9.47 ԱՂՅՈՒՍԱԿՆԵՐՈՒՄ ԿԱՏԱՐՎՈՂ ՓՈՓՈԽՈՒԹՅՈՒՆՆԵՐԸ ԵՎ ԼՐԱՑՈՒՄՆԵՐԸ</t>
  </si>
  <si>
    <t>1004</t>
  </si>
  <si>
    <t xml:space="preserve"> 31001</t>
  </si>
  <si>
    <t xml:space="preserve"> Ֆրանսիայի Հանրապետության կառավարության աջակցությամբ իրականացվող Վեդու ջրամբարի  և ոռոգման համակարգի կառուցում</t>
  </si>
  <si>
    <t xml:space="preserve"> ՀՀ  տարածքային կառավարման և ենթակառուցվածքների նախարարության ջրային կոմիտե</t>
  </si>
  <si>
    <t xml:space="preserve"> Դպրոցների սեյսմիկ անվտանգության մակարդակի բարձրացման ծրագիր</t>
  </si>
  <si>
    <t xml:space="preserve">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t>
  </si>
  <si>
    <t>Մ-3, Թուրքիայի սահման-Մարգարա-Վանաձոր-Տաշիր-Վրաստանի սահման միջպետական նշանակության ավտոճանապարհի կմ39+500-կմ45+300 հատվածի հիմնանորոգում</t>
  </si>
  <si>
    <t>Մ-3, Թուրքիայի սահման-Մարգարա-Վանաձոր-Տաշիր-Վրաստանի սահման միջպետական նշանակության ավտոճանապարհի կմ97+020-կմ104+700 հատվածի հիմնանորոգում</t>
  </si>
  <si>
    <t xml:space="preserve">Մ-10, Սևան-Մարտունի-Գետափ միջպետական նշանակության ավտոճանապարհի կմ1+000-կմ17+000 հատվածի հիմնանորոգում (բացառությամբ կմ2+800-կմ5+300, կմ5+750-կմ5+886 և կմ6+850-կմ7+034 հատվածների) </t>
  </si>
  <si>
    <t>Հ-2, /Հ-1/ Աբովյան- Արզնի-/Հ-6/ (Նոր Գեղի) հանրապետական նշանակության ավտոճանապարհի կմ0+000-կմ1+400 հատվածի հիմնանորոգում</t>
  </si>
  <si>
    <t>Հ-5, /Հ-6/-Նոր Գեղի-Արգել-Արզական-Հրազդան հանրապետական նշանակության ավտոճանապարհի կմ0+000 - կմ10+000 հատվածի հիմնանորոգում</t>
  </si>
  <si>
    <t>Հ-4, Երևան - Եղվարդ - Արագյուղ - Հարթավան - /Մ-3/ հանրապետական նշանակության ավտոճանապարհի կմ0+000-կմ15+600 հատվածի հիմնանորոգում</t>
  </si>
  <si>
    <t xml:space="preserve">Վանաձոր քաղաքային համայնքի Խորենացի փողոցի (երկու երթևեկելի գոիտիներ /0.4կմ+0.4կմ/) հիմնանորոգում </t>
  </si>
  <si>
    <t>Որոտան-Խոտ ավտոճանապարհի վերակառուցում</t>
  </si>
  <si>
    <t>Մ-10, Սևան-Մարտունի-Գետափ Կմ 123+500 (Գետափ բնակավայրի դպրոցի մոտ) վերգետնյա հետիոտնային անցման կառուցում</t>
  </si>
  <si>
    <t xml:space="preserve"> Ոռոգման համակարգի առողջացում</t>
  </si>
  <si>
    <t xml:space="preserve"> 11012</t>
  </si>
  <si>
    <t xml:space="preserve"> Եվրասիական զարգացման բանկի աջակցությամբ իրականացվող Հյուսիս-հարավ միջանցքի զարգացման ծրագրի համակարգում և կառավարում</t>
  </si>
  <si>
    <t xml:space="preserve">ՀՀ Սյունիքի մարզպետարան </t>
  </si>
  <si>
    <t>Վեդի համայնքի Այգավան,  Վանաշեն, Սիսավան, Գոռավան, Շաղափ և Գինեվետ բնակավայրերի խմելու ջրագծի կառուցում</t>
  </si>
  <si>
    <t>Արարատ համայնքի Սուրենավան, Արմաշ, Երասխ և Ավշար բնակավայրերի գազաֆիկացում                                                                                   /Սուրենավան /1-ին փուլ/ և Ավշար/1-ին փուլ//</t>
  </si>
  <si>
    <t>Վաղարշապատ համայնքի Էջմիածին բնակավայրի թիվ 14 «Ձնծաղիկ» մանկապարտեզի հիմնանորոգում  և Ոսկեհատ բնակավայրի մանկապարտեզի վերանորոգում/Էջմիածին բնակավայրի թիվ 14 «Ձնծաղիկ» մանկապարտեզի հիմնանորոգում/</t>
  </si>
  <si>
    <t>Դալարիկ համայնքի  հանդիսությունների սրահի հիմնանորոգում</t>
  </si>
  <si>
    <t>Արմավիր համայնքի  Արմավիր քաղաքի թիվ 2 մանկապարտեզ ՀՈԱԿ-ի հիմնանորոգում, թիվ 3 և թիվ 7 մանկապարտեզ ՀՈԱԿ-ների ջեռուցման համակարգերի կառուցում, գազիֆիկացում, հին դռների և պատուհանների նորով փոխարինում, Արաքս գյուղի մանկապարտեզի շենքի հիմնանորոգում, Մյասնիկյան գյուղի մանկապարտեզ ՀՈԱԿ-ի ջեռուցման համակարգի կառուցում և սանհանգույցի վերանորոգում, Լուկաշին գյուղի մանկապարտեզ ՀՈԱԿ-ի ջեռուցման համակարգի կառուցում, Սարդարապատ գյուղի մանկապարտեզ ՀՈԱԿ-ի հիմնանորոգում, գազիֆիկացում և ջեռուցման համակարգի կառուցում (Սարդարապատ գյուղի մանկապարտեզ ՀՈԱԿ-ի հիմնանորոգում, գազիֆիկացում և ջեռուցման համակարգ)</t>
  </si>
  <si>
    <t>Խոյ համայնքի խորքային հորերի հիմնանորոգում (Արագած N-1, N-2, Արշալույս N-1, N-2, N-3, N-4, N-5, N-6, N-7, N-8, Գեղակերտ N-1, Հայթաղ N-1, N-2, N-3, Մրգաստան N-1, Ծաղկունք N-1, N-2, Ծաղկալանջ N-2, Ծիածան N-1) և Ծիածան բնակավայրի ներտնտեսային ոռոգման ջրագծերի կառուցում  /Արշալույս N-1, N-3,  Հայթաղ N-1/</t>
  </si>
  <si>
    <t>Փարաքար համայնքի Փարաքար բնակավայրի Է. Թևոսյան և Րաֆֆու փողոցների կոյուղագծի կառուցում</t>
  </si>
  <si>
    <t xml:space="preserve"> 11012 </t>
  </si>
  <si>
    <t xml:space="preserve"> Եվրասիական զարգացման բանկի աջակցությամբ իրականացվող Հյուսիս-հարավ միջանցքի զարգացման ծրագրի համակարգում և կառավարում </t>
  </si>
  <si>
    <t xml:space="preserve"> Խորհրդատվական ծառայություններ և պահպանման ծախսեր </t>
  </si>
  <si>
    <t xml:space="preserve"> Հողերի օտարում, շահառուների քանակ </t>
  </si>
  <si>
    <t xml:space="preserve"> Մարտունի համայնքի Մարտունի քաղաքի, Վարդենիկ, Վաղաշեն, Գեղհովիտ և Լիճք բնակավայրերի տարբեր փողոցներում նոր լուսավորության համակարգերի կառուցում /Վաղաշեն/</t>
  </si>
  <si>
    <t xml:space="preserve"> Մարտունի համայնքի Մարտունի քաղաքի, Վարդենիկ, Վաղաշեն, Գեղհովիտ և Լիճք բնակավայրերի տարբեր փողոցներում նոր լուսավորության համակարգերի կառուցում</t>
  </si>
  <si>
    <t>Մարտունի համայնքի Ծովինար, Զոլաքար, Վաղաշեն, Գեղհովիտ, Ն. Գետաշեն, Ծակքար և  Ձորագյուղ բնակավայրերի փողոցներում լուսավորության համակարգերի կառուցում</t>
  </si>
  <si>
    <t>Մարտունի համայնքի «Մարտունի համայնքի Արծվանիստ, Ծովինար, Զոլաքար, Աստղաձոր, Լիճք, Ծակքար, Ձորագյուղ, Վարդաձոր, Վարդենիկ և Երանոս բնակավայրերում խմելու նոր  ջրագծերի կառուցում և Վարդաձոր, Վարդենիկ և Ծովինար բնակավայրերում խմելու ջրի կապտաժիների կառուցում» /Ծակքար/</t>
  </si>
  <si>
    <t xml:space="preserve">Լոռի Բերդ համայնքի Բովաձոր բնակավայրի ներհամայնքային ճանապարհների կանոնավոր տուֆ քարով սալարկում </t>
  </si>
  <si>
    <t>Վանաձոր համայնքի Գուգարք բն․ Էներգետիկների 5-րդ փողոցի և Կոտեջային 1,2,3,4,9-րդ փողոցների հիմնանորոգում, 14-րդ փողոցում սելավատարի կառուցում</t>
  </si>
  <si>
    <t>Լոռի Բերդ համայնքի Լոռի Բերդ, Բովաձոր, Հովնանաձոր և Սվերդլով բնակավայրերի ջրամատակարարման համակարգի ներքին և արտաքին ցանցի մասնակի նորոգում և հաշվիչների տեղադրում</t>
  </si>
  <si>
    <t xml:space="preserve">Սպիտակ համայնքի Սպիտակ, Նոր Խաչակապ, Ջրաշեն, Ծաղկաբեր,  Սարալանջ, Խնկոյան բն․ փողոցների տուֆով սալարկում  </t>
  </si>
  <si>
    <t>Ախուրյան համայնքի Բենիամին բնակավայրի ոռոգման ցանցի հիմնանորոգում</t>
  </si>
  <si>
    <t>Գյումրի համյայնքի սոցիալական բնակարանների և մշակութային կենտրոնների վերանորոգում /սոց․ բնակարանների վերանորոգում, Ասլամազյան թանգարանի պատշգամբի նորոգում/</t>
  </si>
  <si>
    <t>Աշոցք համայնքի Աշոցք բնակավայրում պուրակի կառուցման աշխատանքներ</t>
  </si>
  <si>
    <t>Աշոցք համայնքի Արփենի, Կաքավասար, Բավրա և Սարագյուղ բնակավայրերի խմելու ջրագծերի վերանորոգման և վերակառուցման աշխատանքներ</t>
  </si>
  <si>
    <t>Աշոցք համայնքի Սարագյուղ, Բավրա, Զույգաղբյուր բնակավայրերում բնական գազի ներքին ցանցի կառուցում</t>
  </si>
  <si>
    <t>Բերդ համայնքի Բերդ բնակավայրի 12 ԲԲՇ-ի ընդհանուր օգտագործման տարածքների վերանորոգում էներգաարդյունավետության արդիականացում /Մաշտոցի 23/</t>
  </si>
  <si>
    <t xml:space="preserve">Դիլիջան համայնքի Դիլիջան բն․ Մյասնիկյան 117/4 հասցեից մինչև Գայի 90 հասցեն ընկած հատվածի և Կալինինի 256 հասցեից մինչև Այգեստան 1/1 հասցեն ընկած հատվածի հիմնանորոգում ասֆալտապատմամբ  </t>
  </si>
  <si>
    <t>ՂԵԿԱՎԱՐ՝</t>
  </si>
  <si>
    <t>Ցուցանիշների փոփոխությունը (ավելացումները նշված են դրական նշանով, իսկ նվազեցումները` փակագծերում)</t>
  </si>
  <si>
    <t>Գումարը
(հազար դրամով)</t>
  </si>
  <si>
    <t>Խումբ N 05</t>
  </si>
  <si>
    <t>Դաս N 01</t>
  </si>
  <si>
    <t>45231177/515</t>
  </si>
  <si>
    <t>45231177/17</t>
  </si>
  <si>
    <t>45231177/558</t>
  </si>
  <si>
    <t>45231177/104</t>
  </si>
  <si>
    <t>45231177/511</t>
  </si>
  <si>
    <t>45231177/563</t>
  </si>
  <si>
    <t>45231177/504</t>
  </si>
  <si>
    <t>45231177/57</t>
  </si>
  <si>
    <t>45231177/126</t>
  </si>
  <si>
    <t>45231177/506</t>
  </si>
  <si>
    <t>45231177/555</t>
  </si>
  <si>
    <t>45231177/547</t>
  </si>
  <si>
    <t>45231177/538</t>
  </si>
  <si>
    <t>45231177/144</t>
  </si>
  <si>
    <t>71351540/518</t>
  </si>
  <si>
    <t>71351540/515</t>
  </si>
  <si>
    <t>71351540/512</t>
  </si>
  <si>
    <t>71351540/77</t>
  </si>
  <si>
    <t>71351540/86</t>
  </si>
  <si>
    <t>ՀՄԱ</t>
  </si>
  <si>
    <t>98111140/114</t>
  </si>
  <si>
    <t>98111140/50</t>
  </si>
  <si>
    <t>98111140/116</t>
  </si>
  <si>
    <t>98111140/103</t>
  </si>
  <si>
    <t>71241200/18</t>
  </si>
  <si>
    <t>1049   21002</t>
  </si>
  <si>
    <t>Տրանսպորտային օբյեկտների հիմնանորոգում</t>
  </si>
  <si>
    <t>45221117/505</t>
  </si>
  <si>
    <t>45221117/521</t>
  </si>
  <si>
    <t>45221117/4</t>
  </si>
  <si>
    <t>45231177/503</t>
  </si>
  <si>
    <t xml:space="preserve">ՀԱՅԱՍՏԱՆԻ ՀԱՆՐԱՊԵՏՈՒԹՅԱՆ                                                                                                                 </t>
  </si>
  <si>
    <t>ՎԱՐՉԱՊԵՏԻ ԱՇԽԱՏԱԿԱԶՄԻ</t>
  </si>
  <si>
    <t xml:space="preserve">ՂԵԿԱՎԱՐ ՝     </t>
  </si>
  <si>
    <t>Զբոսաշրջության զարգացման ծրագիր</t>
  </si>
  <si>
    <t xml:space="preserve"> 31005</t>
  </si>
  <si>
    <t xml:space="preserve">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t>
  </si>
  <si>
    <t xml:space="preserve"> Գյուղատնտեսություն, անտառային տնտեսություն, ձկնորսություն և որսորդություն</t>
  </si>
  <si>
    <t xml:space="preserve"> Ոռոգում</t>
  </si>
  <si>
    <t>Ոռոգման համակարգի առողջացում</t>
  </si>
  <si>
    <t xml:space="preserve"> Խորհրդատվական ծառայություններ և պահպանման ծախսեր</t>
  </si>
  <si>
    <t xml:space="preserve"> Ոռոգման ծառայությունների հասանելիության և մատչելիության ապահովում</t>
  </si>
  <si>
    <t xml:space="preserve"> Ոռոգման ջրի մատակարարման արդյունավետության և հասանելիության բարելավում, կորուստների կրճատում</t>
  </si>
  <si>
    <t xml:space="preserve"> Ֆրանսիայի Հանրապետության կառավարության աջակցությամբ իրականացվող Վեդու ջրամբարի  և ոռոգման համակարգի կառուցման ծրագիր</t>
  </si>
  <si>
    <t xml:space="preserve"> Պետական մարմինների կողմից օգտագործվող ոչ ֆինանսական ակտիվների հետ գործառնություններ</t>
  </si>
  <si>
    <t xml:space="preserve"> Եվրասիական զարգացման բանկի աջակցությամբ իրականացվող ոռոգման համակարգերի զարգացման ծրագիր</t>
  </si>
  <si>
    <t xml:space="preserve"> Պետական բյուջեում չկանխատեսված, ինչպես նաեւ բյուջետային երաշխիքների ապահովման ծախսերի ֆինանսավորման ապահովում</t>
  </si>
  <si>
    <t xml:space="preserve"> Պահուստային ֆոնդի կառավարման արդյունավետության և թափանցիկության ապահովում</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</si>
  <si>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</si>
  <si>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Հավելված N1</t>
  </si>
  <si>
    <t>Հավելված N 2</t>
  </si>
  <si>
    <t>Հավելված N4</t>
  </si>
  <si>
    <t>Հավելված N5</t>
  </si>
  <si>
    <t>Հավելված N6</t>
  </si>
  <si>
    <t>հազար դրամով</t>
  </si>
  <si>
    <t>Բյուջետային հատկացումների գլխավոր կարգադրիչների, ծրագրերի, միջոցառումների, ծախսային ուղղությունների անվանումները</t>
  </si>
  <si>
    <t>Միջոցառումները կատարող պետական մարմինների և դրամաշնորհ ստացող տնտեսվարող սուբյեկտների անվանումները</t>
  </si>
  <si>
    <t>Տարածքային զարգացում</t>
  </si>
  <si>
    <t>«Վարդենիսի բժշկական կենտրոն» ՓԲԸ</t>
  </si>
  <si>
    <t xml:space="preserve"> «Ռ. Պետրոսյանի անվան միջնակարգ դպրոց»ՊՈԱԿ</t>
  </si>
  <si>
    <t>ՀՀ Կառավարություն</t>
  </si>
  <si>
    <t>12029</t>
  </si>
  <si>
    <t xml:space="preserve"> ՄԱՍ I. Ա Պ Ր Ա Ն Ք Ն Ե Ր</t>
  </si>
  <si>
    <t>1176 11002</t>
  </si>
  <si>
    <t>79631200/1</t>
  </si>
  <si>
    <t>աշխատակիցների վերապատրաստման ծառայություններ</t>
  </si>
  <si>
    <t xml:space="preserve">Բաժին N 01    </t>
  </si>
  <si>
    <t xml:space="preserve">   խումբ N 08, դաս N 01</t>
  </si>
  <si>
    <t>Կառավարության տարբեր մակարդակների միջեւ իրականացվող ընդհանուր բնույթի տրանսֆերտներ</t>
  </si>
  <si>
    <t>1212 Տարածքային զարգացում</t>
  </si>
  <si>
    <t>32001 ՀՀ մարզերում առաջնահերթ լուծում պահանջող անհետաձգելի ծրագրերի իրականացում</t>
  </si>
  <si>
    <t>39717200/1</t>
  </si>
  <si>
    <t>օդորակման սարքավորումներ</t>
  </si>
  <si>
    <t>ՀԱՅԱՍՏԱՆԻ ՀԱՆՐԱՊԵՏՈՒԹՅԱՆ ԿԱՌԱՎԱՐՈՒԹՅԱՆ 2022 ԹՎԱԿԱՆԻ ԴԵԿՏԵՄԲԵՐԻ 29-Ի N 2111-Ն ՈՐՈՇՄԱՆ N 10 ՀԱՎԵԼՎԱԾՈՒՄ ԿԱՏԱՐՎՈՂ ՓՈՓՈԽՈՒԹՅՈՒՆՆԵՐԸ ԵՎ ԼՐԱՑՈՒՄԸ</t>
  </si>
  <si>
    <t>Հավելված N 12</t>
  </si>
  <si>
    <t>Հավելված N 11</t>
  </si>
  <si>
    <t>«ՀԱՅԱՍՏԱՆԻ ՀԱՆՐԱՊԵՏՈՒԹՅԱՆ 2023 ԹՎԱԿԱՆԻ ՊԵՏԱԿԱՆ ԲՅՈՒՋԵԻ ՄԱՍԻՆ» ՀԱՅԱՍՏԱՆԻ ՀԱՆՐԱՊԵՏՈՒԹՅԱՆ ՕՐԵՆՔԻ N 1 ՀԱՎԵԼՎԱԾԻ N 3 ԱՂՅՈՒՍԱԿՈՒՄ ԿԱՏԱՐՎՈՂ  ՓՈՓՈԽՈՒԹՅՈՒՆՆԵՐԸ</t>
  </si>
  <si>
    <t xml:space="preserve"> «ՀԱՅԱՍՏԱՆԻ ՀԱՆՐԱՊԵՏՈՒԹՅԱՆ 2023 ԹՎԱԿԱՆԻ ՊԵՏԱԿԱՆ ԲՅՈՒՋԵԻ ՄԱՍԻՆ» ՕՐԵՆՔԻ N 1 ՀԱՎԵԼՎԱԾԻ N 7 ԱՂՅՈՒՍԱԿՈՒՄ ԵՎ ՀԱՅԱՍՏԱՆԻ ՀԱՆՐԱՊԵՏՈՒԹՅԱՆ ԿԱՌԱՎԱՐՈՒԹՅԱՆ 2022 ԹՎԱԿԱՆԻ ԴԵԿՏԵՄԲԵՐԻ 29-Ի N 2111-Ն ՈՐՈՇՄԱՆ N 5 ՀԱՎԵԼՎԱԾԻ N 6 ԱՂՅՈՒՍԱԿՈՒՄ ԿԱՏԱՐՎՈՂ ՓՈՓՈԽՈՒԹՅՈՒՆՆԵՐԸ ԵՎ ԼՐԱՑՈՒՄՆԵՐԸ</t>
  </si>
  <si>
    <t xml:space="preserve">                                                                                                                       Հավելված N 9</t>
  </si>
  <si>
    <t>Հավելված N8</t>
  </si>
  <si>
    <t>Հավելված № 7</t>
  </si>
  <si>
    <t>Շահառու կազմակերպությունների թիվը (հատ)</t>
  </si>
  <si>
    <t>Շահառու քաղաքացիների քանակը (մարդ)</t>
  </si>
  <si>
    <t>Ծառայության մատոցման ժամանակահատվածը</t>
  </si>
  <si>
    <t>01.10.2023-10.11.2023թթ․</t>
  </si>
  <si>
    <t>Կեցության ծառայություններ մատուցող կազմակերպություններ</t>
  </si>
  <si>
    <t xml:space="preserve"> 1004 </t>
  </si>
  <si>
    <t xml:space="preserve"> 31005 </t>
  </si>
  <si>
    <t xml:space="preserve">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t>
  </si>
  <si>
    <t xml:space="preserve"> Եվրասիական զարգացման բանկի աջակցությամբ իրականացվող ոռոգման համակարգերի զարգացման ծրագիր </t>
  </si>
  <si>
    <t xml:space="preserve"> 1189 </t>
  </si>
  <si>
    <t xml:space="preserve"> Դպրոցների սեյսմիկ անվտանգության մակարդակի բարձրացման ծրագիր </t>
  </si>
  <si>
    <t xml:space="preserve">Ծրագրի միջոցառումները </t>
  </si>
  <si>
    <t xml:space="preserve">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 </t>
  </si>
  <si>
    <t xml:space="preserve"> Դպրոցների շենքերի ամրացման շինարարական աշխատանքներ, շինարարական ստանդարտների արդիականացում, արտակարգ իրավիճակներին արձագանքման ծրագրի մշակում, սեյսմիկ մոնիտորինգի դիտակետերի սարքավորումների արդիականացում: </t>
  </si>
  <si>
    <t xml:space="preserve"> ՀՀ տարածքային կառավարման և ենթակառուցվածքների նախարարության քաղաքացիական ավիացիայի կոմիտե </t>
  </si>
  <si>
    <t xml:space="preserve">Աղյուսակ 9.1.29 </t>
  </si>
  <si>
    <t xml:space="preserve"> 1176 </t>
  </si>
  <si>
    <t xml:space="preserve"> 11002 </t>
  </si>
  <si>
    <t xml:space="preserve"> Աշխատակազմի մասնագիտական կարողությունների զարգացում </t>
  </si>
  <si>
    <t xml:space="preserve"> Աշխատակազմի մասնագիտական վերապատրաստումներ, գործուղումներ և որակավորման բարձրացման ծառայություններ </t>
  </si>
  <si>
    <t xml:space="preserve"> Ծառայությունը մատուցող կազմակերպության(ների) անվանում(ներ)ը? </t>
  </si>
  <si>
    <t xml:space="preserve"> «Գնումների մասին» ՀՀ օրենքի համաձայն ընտրված կազմակերպություն </t>
  </si>
  <si>
    <t xml:space="preserve"> Վերապատրաստվողների թվաքանակը /մարդ/ (աշխատակիցների մի մասը մասնակցում է մեկից ավելի դասընթացների) </t>
  </si>
  <si>
    <t xml:space="preserve"> Ուսուցողական դասընթացների թիվը /դասընթաց/ </t>
  </si>
  <si>
    <t xml:space="preserve">Գավառ քաղաքի թվով 5 բազմաբնակարան բնակելի շենքերի տանիքներին վերականգնում, ընդորումէ  Մեկ շենքի տանիքի կառուցում ամբողջությամբ, իսկ թվով 4 տանիքների մասնակի վերանորոգում։ </t>
  </si>
  <si>
    <t>Էլեկտրաէներգիա</t>
  </si>
  <si>
    <t>Եվրոպական ներդրումային բանկի աջակցությամբ իրականացվող Երևանի էներգաարդյունավետության ծրագրին պետական աջակցություն</t>
  </si>
  <si>
    <t>Ճանապարհային տրանսպորտ</t>
  </si>
  <si>
    <t>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t>
  </si>
  <si>
    <t>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t>
  </si>
  <si>
    <t>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t>
  </si>
  <si>
    <t xml:space="preserve"> ՀՀ կառավարություն </t>
  </si>
  <si>
    <t xml:space="preserve"> 1139 </t>
  </si>
  <si>
    <t xml:space="preserve"> ՀՀ կառավարության պահուստային ֆոնդ </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</si>
  <si>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 </t>
  </si>
  <si>
    <t>Արթիկ համայնքի «Արթիկի թիվ 3 մանկապարտեզ» ՀՈԱԿ-ի վերանորոգում</t>
  </si>
  <si>
    <t>Արթիկ համայնքի «Արթիկի թիվ 4 մանկապարտեզ» ՀՈԱԿ-ի վերանորոգում</t>
  </si>
  <si>
    <t xml:space="preserve"> 1189</t>
  </si>
  <si>
    <t xml:space="preserve"> Նպաստել երկրի սեյսմակայունության ապահովմանը, անհատական և հասարակական անվտանգության մակարդակի բարձրացմանը</t>
  </si>
  <si>
    <t xml:space="preserve"> Դպրոցական շենքերի սեյսմակայունության մակարդակի բարձրացում</t>
  </si>
  <si>
    <t xml:space="preserve"> Դպրոցների շենքերի ամրացման շինարարական աշխատանքներ, շինարարական ստանդարտների արդիականացում, արտակարգ իրավիճակներին արձագանքման ծրագրի մշակում, սեյսմիկ մոնիտորինգի դիտակետերի սարքավորումների արդիականացում:</t>
  </si>
  <si>
    <t>06</t>
  </si>
  <si>
    <t xml:space="preserve"> Կրթությանը տրամադրվող օժանդակ ծառայություններ</t>
  </si>
  <si>
    <t>Այդ թվում՝ ըստ կատարողների</t>
  </si>
  <si>
    <t>Մեղրի համայնքի  մանկապարտեզի օդորակաման սարքավորումների ձեռքբերում</t>
  </si>
  <si>
    <t xml:space="preserve"> ՀԱՅԱՍՏԱՆԻ ՀԱՆՐԱՊԵՏՈՒԹՅԱՆ ԿԱՌԱՎԱՐՈՒԹՅԱՆ 2022 ԹՎԱԿԱՆԻ ԴԵԿՏԵՄԲԵՐԻ 29-Ի N 2111-Ն ՈՐՈՇՄԱՆ N 5 ՀԱՎԵԼՎԱԾԻ N 7 ԱՂՅՈՒՍԱԿՈՒՄ ԿԱՏԱՐՎՈՂ ԼՐԱՑՈՒՄՆԵՐԸ</t>
  </si>
  <si>
    <t>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t>
  </si>
  <si>
    <t>ՀՀ տարածքային կառավարման և ենթակառուցվածքների նախարարության ջրային կոմիտե</t>
  </si>
  <si>
    <t>-Այլ ընթացիկ դրամաշնորհներ</t>
  </si>
  <si>
    <t xml:space="preserve"> 11010 </t>
  </si>
  <si>
    <t xml:space="preserve">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t>
  </si>
  <si>
    <t xml:space="preserve">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համակարգում և ղեկավարում </t>
  </si>
  <si>
    <t xml:space="preserve"> Միջոցառումն իրականացնողի անվանումը? </t>
  </si>
  <si>
    <t xml:space="preserve"> 11010</t>
  </si>
  <si>
    <t xml:space="preserve">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t>
  </si>
  <si>
    <t xml:space="preserve">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համակարգում և ղեկավարում</t>
  </si>
  <si>
    <t xml:space="preserve"> 21007</t>
  </si>
  <si>
    <t xml:space="preserve"> Եվրոպական ներդրումային բանկի աջակցությամբ իրականացվող Հյուսիս-հարավ միջանցքի զարգացման դրամաշնորհային ծրագիր, Տրանշ 3</t>
  </si>
  <si>
    <t xml:space="preserve"> 21007 </t>
  </si>
  <si>
    <t xml:space="preserve"> Եվրոպական ներդրումային բանկի աջակցությամբ իրականացվող Հյուսիս-հարավ միջանցքի զարգացման դրամաշնորհային ծրագիր, Տրանշ 3 </t>
  </si>
  <si>
    <t xml:space="preserve"> Լանջիկ-Գյումրի 2.75 կմ երկարությամբ ճանապարհային հատվածի կառուցում </t>
  </si>
  <si>
    <t>Երևան քաղաքում ճանապարհների կառուցման և  միջին նորոգման աշխատանքներ</t>
  </si>
  <si>
    <t xml:space="preserve">Երևան քաղաքաում նոր ճանապարհատվածներիի կառուցում և  ճանապարհների պատվածքի մաշված վերին շերտի վերականգնում և շինարարական նորմերով նախատեսված սկզբնական որակական ցուցանիշների ապահովում </t>
  </si>
  <si>
    <t>ՇԵՆՔԵՐ ԵՎ ՇԻՆՈՒԹՅՈՒՆՆԵՐ</t>
  </si>
  <si>
    <t>Երևան քաղաքում հանգստի գոտիների և այգիների կառուցման և հիմնանորոգման աշխատանքներ</t>
  </si>
  <si>
    <t>Երևան քաղաքում հանգստի գոտիների և այգիների կառուցում և հիմնանորոգում, ինչպես նաև կանաչ գոտիների արդիականացում</t>
  </si>
  <si>
    <t>Երևան քաղաքի նախադպրոցական ուսումնական հաստատությունների կառուցման և հիմնանորոգման աշխատանքներ</t>
  </si>
  <si>
    <t>Նախադպրոցական ուսումնական հաստատությունների և դրանց բակային տարածքների հիմնանորոգում, ինչպես նաև նորերի կառուցում</t>
  </si>
  <si>
    <t xml:space="preserve"> 08</t>
  </si>
  <si>
    <t xml:space="preserve"> ՀԱՆԳԻՍՏ, ՄՇԱԿՈՒՅԹ ԵՎ ԿՐՈՆ</t>
  </si>
  <si>
    <t xml:space="preserve"> Հանգստի և սպորտի ծառայություններ</t>
  </si>
  <si>
    <t>Նախադպրոցական և տարրական ընդհանուր կրթություն</t>
  </si>
  <si>
    <t xml:space="preserve">Նախադպրոցական կրթություն </t>
  </si>
  <si>
    <t xml:space="preserve"> 09</t>
  </si>
  <si>
    <t xml:space="preserve"> Հանրակրթության ծրագիր</t>
  </si>
  <si>
    <t xml:space="preserve"> Լանջիկ-Գյումրի 2.75 կմ երկարությամբ ճանապարհային հատվածի կառուցում</t>
  </si>
  <si>
    <t xml:space="preserve"> - կապիտալ դրամաշնորհներ պետական և համայնքային ոչ առևտրային կազմակերպություններին</t>
  </si>
  <si>
    <t xml:space="preserve"> - այլ կապիտալ դրամաշնորհներ</t>
  </si>
  <si>
    <t xml:space="preserve">ՀԱՅԱՍՏԱՆԻ ՀԱՆՐԱՊԵՏՈՒԹՅԱՆ ԿԱՌԱՎԱՐՈՒԹՅԱՆ 2022 ԹՎԱԿԱՆԻ ԴԵԿՏԵՄԲԵՐԻ 21-Ի N 2111-Ն ՈՐՈՇՄԱՆ N 9.1 ՀԱՎԵԼՎԱԾԻ NN 9.1.7, 9.1.10,9.1.25, 9.1.29, 9.1.48, 9.1.49, 9.1.50, 9.1.51, 9.1.52, 9.1.53, 9.1.54, 9.1.55, 9.1.56 , 9.1.57 ԵՎ 9.1.58 ԱՂՅՈՒՍԱԿՆԵՐՈՒՄ ԿԱՏԱՐՎՈՂ ՓՈՓՈԽՈՒԹՅՈՒՆՆԵՐԸ ԵՎ ԼՐԱՑՈՒՄՆԵՐԸ </t>
  </si>
  <si>
    <t>ՀՀ տարածքային կառավարման և ենթակառուցվածքների նախարարության քաղաքացիական ավիացիայի կոմիտե</t>
  </si>
  <si>
    <t xml:space="preserve"> Բաժին N 04</t>
  </si>
  <si>
    <t xml:space="preserve"> Խումբ N 05</t>
  </si>
  <si>
    <t>Դաս N 04</t>
  </si>
  <si>
    <t>Օդային տրանսպորտ</t>
  </si>
  <si>
    <t xml:space="preserve">          
 Աշխատակազմի մասնագիտական կարողությունների զարգացում</t>
  </si>
  <si>
    <t>շենքերի և շինություննների շինարարություն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</si>
</sst>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44" formatCode="_(&quot;$&quot;* #,##0.00_);_(&quot;$&quot;* \(#,##0.00\);_(&quot;$&quot;* &quot;-&quot;??_);_(@_)"/>
    <numFmt numFmtId="43" formatCode="_(* #,##0.00_);_(* \(#,##0.00\);_(* &quot;-&quot;??_);_(@_)"/>
    <numFmt numFmtId="164" formatCode="_-* #,##0.00\ _₽_-;\-* #,##0.00\ _₽_-;_-* &quot;-&quot;??\ _₽_-;_-@_-"/>
    <numFmt numFmtId="165" formatCode="_-* #,##0.00_-;\-* #,##0.00_-;_-* &quot;-&quot;??_-;_-@_-"/>
    <numFmt numFmtId="166" formatCode="_ * #,##0.00_)_€_ ;_ * \(#,##0.00\)_€_ ;_ * &quot;-&quot;??_)_€_ ;_ @_ "/>
    <numFmt numFmtId="167" formatCode="##,##0.0;\(##,##0.0\);\-"/>
    <numFmt numFmtId="168" formatCode="#,##0.0_);\(#,##0.0\)"/>
    <numFmt numFmtId="169" formatCode="_(* #,##0.0_);_(* \(#,##0.0\);_(* &quot;-&quot;??_);_(@_)"/>
    <numFmt numFmtId="170" formatCode="_-* #,##0.00_р_._-;\-* #,##0.00_р_._-;_-* &quot;-&quot;??_р_._-;_-@_-"/>
    <numFmt numFmtId="171" formatCode="_ * #,##0.00_)\ _ _ ;_ * \(#,##0.00\)\ _ _ ;_ * &quot;-&quot;??_)\ _ _ ;_ @_ "/>
    <numFmt numFmtId="172" formatCode="#,##0.0"/>
    <numFmt numFmtId="173" formatCode="_-* #,##0.00\ _֏_-;\-* #,##0.00\ _֏_-;_-* &quot;-&quot;??\ _֏_-;_-@_-"/>
    <numFmt numFmtId="174" formatCode="_(* #,##0.0_);_(* \(#,##0.0\);_(* &quot;-&quot;?_);_(@_)"/>
    <numFmt numFmtId="175" formatCode="_(* #,##0_);_(* \(#,##0\);_(* &quot;-&quot;??_);_(@_)"/>
    <numFmt numFmtId="176" formatCode="##,##0.00;\(##,##0.00\);\-"/>
    <numFmt numFmtId="177" formatCode="General_)"/>
    <numFmt numFmtId="178" formatCode="0.000000000000000000000000000000000000000000"/>
    <numFmt numFmtId="179" formatCode="[&lt;=9999999]###\-####;\(###\)\ ###\-####"/>
    <numFmt numFmtId="180" formatCode="#,##0.000000000000_);\(#,##0.000000000000\)"/>
  </numFmts>
  <fonts count="161">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sz val="8"/>
      <name val="GHEA Grapalat"/>
      <family val="2"/>
    </font>
    <font>
      <sz val="12"/>
      <name val="GHEA Grapalat"/>
      <family val="3"/>
    </font>
    <font>
      <sz val="10"/>
      <name val="Arial Armenian"/>
      <family val="2"/>
    </font>
    <font>
      <sz val="11"/>
      <color theme="1"/>
      <name val="Calibri"/>
      <family val="2"/>
      <scheme val="minor"/>
    </font>
    <font>
      <sz val="12"/>
      <name val="Times Armenian"/>
      <family val="1"/>
    </font>
    <font>
      <sz val="10"/>
      <name val="Times Armenian"/>
      <family val="1"/>
    </font>
    <font>
      <sz val="11"/>
      <color indexed="8"/>
      <name val="Calibri"/>
      <family val="2"/>
      <charset val="1"/>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1"/>
      <color theme="1"/>
      <name val="Sylfaen"/>
      <family val="2"/>
    </font>
    <font>
      <sz val="11"/>
      <color indexed="8"/>
      <name val="Calibri"/>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sz val="10"/>
      <color indexed="8"/>
      <name val="MS Sans Serif"/>
      <family val="2"/>
      <charset val="204"/>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10"/>
      <color rgb="FF000000"/>
      <name val="Times New Roman"/>
      <family val="1"/>
    </font>
    <font>
      <sz val="12"/>
      <color indexed="8"/>
      <name val="Times Armenian"/>
      <family val="2"/>
    </font>
    <font>
      <b/>
      <sz val="18"/>
      <color theme="3"/>
      <name val="Cambria"/>
      <family val="2"/>
      <scheme val="maj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b/>
      <sz val="11"/>
      <color rgb="FF3F3F3F"/>
      <name val="Calibri"/>
      <family val="2"/>
      <scheme val="minor"/>
    </font>
    <font>
      <b/>
      <sz val="11"/>
      <color theme="1"/>
      <name val="Calibri"/>
      <family val="2"/>
      <scheme val="minor"/>
    </font>
    <font>
      <sz val="11"/>
      <color rgb="FFFF0000"/>
      <name val="Calibri"/>
      <family val="2"/>
      <scheme val="minor"/>
    </font>
    <font>
      <i/>
      <sz val="12"/>
      <name val="GHEA Grapalat"/>
      <family val="3"/>
    </font>
    <font>
      <sz val="12"/>
      <color theme="1"/>
      <name val="GHEA Grapalat"/>
      <family val="3"/>
    </font>
    <font>
      <b/>
      <sz val="8"/>
      <name val="GHEA Grapalat"/>
      <family val="2"/>
    </font>
    <font>
      <sz val="11"/>
      <color theme="0"/>
      <name val="Calibri"/>
      <family val="2"/>
      <charset val="1"/>
      <scheme val="minor"/>
    </font>
    <font>
      <sz val="11"/>
      <color rgb="FF3F3F76"/>
      <name val="Calibri"/>
      <family val="2"/>
      <charset val="1"/>
      <scheme val="minor"/>
    </font>
    <font>
      <b/>
      <sz val="11"/>
      <color rgb="FF3F3F3F"/>
      <name val="Calibri"/>
      <family val="2"/>
      <charset val="1"/>
      <scheme val="minor"/>
    </font>
    <font>
      <b/>
      <sz val="11"/>
      <color rgb="FFFA7D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b/>
      <sz val="11"/>
      <color theme="1"/>
      <name val="Calibri"/>
      <family val="2"/>
      <charset val="1"/>
      <scheme val="minor"/>
    </font>
    <font>
      <b/>
      <sz val="11"/>
      <color theme="0"/>
      <name val="Calibri"/>
      <family val="2"/>
      <charset val="1"/>
      <scheme val="minor"/>
    </font>
    <font>
      <sz val="11"/>
      <color rgb="FF9C6500"/>
      <name val="Calibri"/>
      <family val="2"/>
      <scheme val="minor"/>
    </font>
    <font>
      <sz val="11"/>
      <color rgb="FF9C6500"/>
      <name val="Calibri"/>
      <family val="2"/>
      <charset val="1"/>
      <scheme val="minor"/>
    </font>
    <font>
      <sz val="11"/>
      <color rgb="FF9C0006"/>
      <name val="Calibri"/>
      <family val="2"/>
      <charset val="1"/>
      <scheme val="minor"/>
    </font>
    <font>
      <i/>
      <sz val="11"/>
      <color rgb="FF7F7F7F"/>
      <name val="Calibri"/>
      <family val="2"/>
      <charset val="1"/>
      <scheme val="minor"/>
    </font>
    <font>
      <sz val="11"/>
      <color rgb="FFFA7D00"/>
      <name val="Calibri"/>
      <family val="2"/>
      <charset val="1"/>
      <scheme val="minor"/>
    </font>
    <font>
      <sz val="11"/>
      <color rgb="FFFF0000"/>
      <name val="Calibri"/>
      <family val="2"/>
      <charset val="1"/>
      <scheme val="minor"/>
    </font>
    <font>
      <sz val="11"/>
      <color rgb="FF006100"/>
      <name val="Calibri"/>
      <family val="2"/>
      <charset val="1"/>
      <scheme val="minor"/>
    </font>
    <font>
      <sz val="11"/>
      <name val="Times Armenian"/>
      <family val="1"/>
    </font>
    <font>
      <i/>
      <sz val="8"/>
      <name val="GHEA Grapalat"/>
      <family val="2"/>
    </font>
    <font>
      <sz val="12"/>
      <color theme="1"/>
      <name val="Calibri"/>
      <family val="2"/>
      <charset val="1"/>
      <scheme val="minor"/>
    </font>
    <font>
      <sz val="12"/>
      <color rgb="FF000000"/>
      <name val="GHEA Grapalat"/>
      <family val="3"/>
    </font>
    <font>
      <sz val="12"/>
      <name val="GHEA Grapalat"/>
      <family val="2"/>
    </font>
    <font>
      <b/>
      <sz val="12"/>
      <color theme="1"/>
      <name val="GHEA Grapalat"/>
      <family val="3"/>
    </font>
    <font>
      <sz val="12"/>
      <color theme="1"/>
      <name val="GHEA Grapalat"/>
      <family val="2"/>
    </font>
    <font>
      <b/>
      <sz val="12"/>
      <name val="GHEA Grapalat"/>
      <family val="3"/>
    </font>
    <font>
      <i/>
      <sz val="12"/>
      <name val="GHEA Grapalat"/>
      <family val="2"/>
    </font>
    <font>
      <b/>
      <sz val="12"/>
      <color rgb="FF000000"/>
      <name val="GHEA Grapalat"/>
      <family val="3"/>
    </font>
    <font>
      <b/>
      <i/>
      <sz val="12"/>
      <name val="GHEA Grapalat"/>
      <family val="3"/>
    </font>
    <font>
      <sz val="10"/>
      <name val="Arial Armenian"/>
      <family val="2"/>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0"/>
      <name val="Arial LatArm"/>
      <family val="2"/>
    </font>
    <font>
      <sz val="10"/>
      <name val="Arial Cyr"/>
      <family val="2"/>
      <charset val="204"/>
    </font>
    <font>
      <b/>
      <sz val="10"/>
      <color indexed="12"/>
      <name val="Arial Cyr"/>
      <family val="2"/>
      <charset val="204"/>
    </font>
    <font>
      <sz val="11"/>
      <color theme="1"/>
      <name val="Calibri"/>
      <family val="2"/>
      <charset val="204"/>
      <scheme val="minor"/>
    </font>
    <font>
      <sz val="10"/>
      <color theme="1"/>
      <name val="Arial Armenian"/>
      <family val="2"/>
    </font>
    <font>
      <sz val="11"/>
      <color theme="1"/>
      <name val="Arial"/>
      <family val="2"/>
    </font>
    <font>
      <sz val="12"/>
      <color indexed="10"/>
      <name val="GHEA Grapalat"/>
      <family val="3"/>
    </font>
    <font>
      <b/>
      <sz val="12"/>
      <color indexed="8"/>
      <name val="GHEA Grapalat"/>
      <family val="3"/>
    </font>
    <font>
      <sz val="11"/>
      <name val="GHEA Grapalat"/>
      <family val="3"/>
    </font>
    <font>
      <i/>
      <sz val="12"/>
      <color theme="1"/>
      <name val="GHEA Grapalat"/>
      <family val="3"/>
    </font>
    <font>
      <b/>
      <u/>
      <sz val="12"/>
      <color theme="1"/>
      <name val="GHEA Grapalat"/>
      <family val="3"/>
    </font>
    <font>
      <b/>
      <u/>
      <sz val="12"/>
      <color indexed="8"/>
      <name val="GHEA Grapalat"/>
      <family val="3"/>
    </font>
    <font>
      <sz val="12"/>
      <color indexed="8"/>
      <name val="GHEA Grapalat"/>
      <family val="3"/>
    </font>
    <font>
      <sz val="11"/>
      <color rgb="FF000000"/>
      <name val="Calibri"/>
      <family val="2"/>
      <charset val="1"/>
    </font>
    <font>
      <b/>
      <sz val="18"/>
      <color theme="3"/>
      <name val="Cambria"/>
      <family val="2"/>
      <charset val="1"/>
      <scheme val="major"/>
    </font>
    <font>
      <b/>
      <sz val="12"/>
      <name val="GHEA Grapalat"/>
      <family val="2"/>
    </font>
    <font>
      <sz val="10"/>
      <name val="GHEA Grapalat"/>
      <family val="2"/>
    </font>
    <font>
      <sz val="11"/>
      <color theme="1"/>
      <name val="GHEA Grapalat"/>
      <family val="3"/>
    </font>
    <font>
      <sz val="12"/>
      <name val="Arial LatArm"/>
      <family val="2"/>
    </font>
    <font>
      <u/>
      <sz val="11"/>
      <color theme="10"/>
      <name val="Calibri"/>
      <family val="2"/>
      <scheme val="minor"/>
    </font>
    <font>
      <i/>
      <sz val="10"/>
      <color theme="1"/>
      <name val="GHEA Grapalat"/>
      <family val="3"/>
    </font>
    <font>
      <sz val="12"/>
      <color rgb="FF333333"/>
      <name val="GHEA Grapalat"/>
      <family val="3"/>
    </font>
    <font>
      <sz val="12"/>
      <name val="Calibri"/>
      <family val="2"/>
      <charset val="1"/>
      <scheme val="minor"/>
    </font>
    <font>
      <b/>
      <sz val="12"/>
      <color theme="1"/>
      <name val="GHEA Mariam"/>
      <family val="3"/>
    </font>
  </fonts>
  <fills count="5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27"/>
        <bgColor indexed="64"/>
      </patternFill>
    </fill>
  </fills>
  <borders count="108">
    <border>
      <left/>
      <right/>
      <top/>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auto="1"/>
      </right>
      <top style="thin">
        <color auto="1"/>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22"/>
      </left>
      <right style="thin">
        <color indexed="22"/>
      </right>
      <top style="thin">
        <color indexed="22"/>
      </top>
      <bottom style="thin">
        <color indexed="22"/>
      </bottom>
      <diagonal/>
    </border>
    <border>
      <left style="hair">
        <color indexed="64"/>
      </left>
      <right/>
      <top style="hair">
        <color indexed="64"/>
      </top>
      <bottom style="hair">
        <color indexed="9"/>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top style="thin">
        <color indexed="64"/>
      </top>
      <bottom/>
      <diagonal/>
    </border>
    <border>
      <left/>
      <right style="thin">
        <color auto="1"/>
      </right>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6315">
    <xf numFmtId="0" fontId="0" fillId="0" borderId="0"/>
    <xf numFmtId="0" fontId="30" fillId="0" borderId="0"/>
    <xf numFmtId="9" fontId="31" fillId="0" borderId="0" applyFont="0" applyFill="0" applyBorder="0" applyAlignment="0" applyProtection="0"/>
    <xf numFmtId="0" fontId="32" fillId="0" borderId="0"/>
    <xf numFmtId="0" fontId="33" fillId="0" borderId="0">
      <alignment horizontal="left" vertical="top" wrapText="1"/>
    </xf>
    <xf numFmtId="0" fontId="34" fillId="0" borderId="0"/>
    <xf numFmtId="167" fontId="35" fillId="0" borderId="0" applyFill="0" applyBorder="0" applyProtection="0">
      <alignment horizontal="right" vertical="top"/>
    </xf>
    <xf numFmtId="43" fontId="34" fillId="0" borderId="0" applyFont="0" applyFill="0" applyBorder="0" applyAlignment="0" applyProtection="0"/>
    <xf numFmtId="0" fontId="35" fillId="0" borderId="0">
      <alignment horizontal="left" vertical="top" wrapText="1"/>
    </xf>
    <xf numFmtId="0" fontId="37" fillId="0" borderId="0"/>
    <xf numFmtId="43" fontId="37" fillId="0" borderId="0" applyFont="0" applyFill="0" applyBorder="0" applyAlignment="0" applyProtection="0"/>
    <xf numFmtId="9" fontId="37" fillId="0" borderId="0" applyFont="0" applyFill="0" applyBorder="0" applyAlignment="0" applyProtection="0"/>
    <xf numFmtId="164" fontId="37" fillId="0" borderId="0" applyFont="0" applyFill="0" applyBorder="0" applyAlignment="0" applyProtection="0"/>
    <xf numFmtId="0" fontId="38" fillId="0" borderId="0"/>
    <xf numFmtId="0" fontId="39" fillId="0" borderId="0"/>
    <xf numFmtId="166" fontId="38" fillId="0" borderId="0" applyFont="0" applyFill="0" applyBorder="0" applyAlignment="0" applyProtection="0"/>
    <xf numFmtId="0" fontId="34" fillId="0" borderId="0"/>
    <xf numFmtId="43" fontId="41" fillId="0" borderId="0" applyFont="0" applyFill="0" applyBorder="0" applyAlignment="0" applyProtection="0"/>
    <xf numFmtId="0" fontId="42" fillId="10" borderId="0" applyNumberFormat="0" applyBorder="0" applyAlignment="0" applyProtection="0"/>
    <xf numFmtId="0" fontId="42" fillId="14" borderId="0" applyNumberFormat="0" applyBorder="0" applyAlignment="0" applyProtection="0"/>
    <xf numFmtId="0" fontId="42" fillId="18" borderId="0" applyNumberFormat="0" applyBorder="0" applyAlignment="0" applyProtection="0"/>
    <xf numFmtId="0" fontId="42" fillId="22" borderId="0" applyNumberFormat="0" applyBorder="0" applyAlignment="0" applyProtection="0"/>
    <xf numFmtId="0" fontId="42" fillId="26" borderId="0" applyNumberFormat="0" applyBorder="0" applyAlignment="0" applyProtection="0"/>
    <xf numFmtId="0" fontId="42" fillId="30" borderId="0" applyNumberFormat="0" applyBorder="0" applyAlignment="0" applyProtection="0"/>
    <xf numFmtId="0" fontId="42" fillId="11" borderId="0" applyNumberFormat="0" applyBorder="0" applyAlignment="0" applyProtection="0"/>
    <xf numFmtId="0" fontId="42" fillId="15" borderId="0" applyNumberFormat="0" applyBorder="0" applyAlignment="0" applyProtection="0"/>
    <xf numFmtId="0" fontId="42" fillId="19" borderId="0" applyNumberFormat="0" applyBorder="0" applyAlignment="0" applyProtection="0"/>
    <xf numFmtId="0" fontId="42" fillId="23" borderId="0" applyNumberFormat="0" applyBorder="0" applyAlignment="0" applyProtection="0"/>
    <xf numFmtId="0" fontId="42" fillId="27" borderId="0" applyNumberFormat="0" applyBorder="0" applyAlignment="0" applyProtection="0"/>
    <xf numFmtId="0" fontId="42" fillId="31" borderId="0" applyNumberFormat="0" applyBorder="0" applyAlignment="0" applyProtection="0"/>
    <xf numFmtId="0" fontId="43" fillId="12" borderId="0" applyNumberFormat="0" applyBorder="0" applyAlignment="0" applyProtection="0"/>
    <xf numFmtId="0" fontId="43" fillId="16" borderId="0" applyNumberFormat="0" applyBorder="0" applyAlignment="0" applyProtection="0"/>
    <xf numFmtId="0" fontId="43" fillId="20" borderId="0" applyNumberFormat="0" applyBorder="0" applyAlignment="0" applyProtection="0"/>
    <xf numFmtId="0" fontId="43" fillId="24" borderId="0" applyNumberFormat="0" applyBorder="0" applyAlignment="0" applyProtection="0"/>
    <xf numFmtId="0" fontId="43" fillId="28" borderId="0" applyNumberFormat="0" applyBorder="0" applyAlignment="0" applyProtection="0"/>
    <xf numFmtId="0" fontId="43" fillId="32" borderId="0" applyNumberFormat="0" applyBorder="0" applyAlignment="0" applyProtection="0"/>
    <xf numFmtId="0" fontId="43" fillId="9" borderId="0" applyNumberFormat="0" applyBorder="0" applyAlignment="0" applyProtection="0"/>
    <xf numFmtId="0" fontId="43" fillId="13" borderId="0" applyNumberFormat="0" applyBorder="0" applyAlignment="0" applyProtection="0"/>
    <xf numFmtId="0" fontId="43" fillId="17" borderId="0" applyNumberFormat="0" applyBorder="0" applyAlignment="0" applyProtection="0"/>
    <xf numFmtId="0" fontId="43" fillId="21" borderId="0" applyNumberFormat="0" applyBorder="0" applyAlignment="0" applyProtection="0"/>
    <xf numFmtId="0" fontId="43" fillId="25" borderId="0" applyNumberFormat="0" applyBorder="0" applyAlignment="0" applyProtection="0"/>
    <xf numFmtId="0" fontId="43" fillId="29" borderId="0" applyNumberFormat="0" applyBorder="0" applyAlignment="0" applyProtection="0"/>
    <xf numFmtId="0" fontId="44" fillId="3" borderId="0" applyNumberFormat="0" applyBorder="0" applyAlignment="0" applyProtection="0"/>
    <xf numFmtId="0" fontId="45" fillId="6" borderId="5" applyNumberFormat="0" applyAlignment="0" applyProtection="0"/>
    <xf numFmtId="0" fontId="46" fillId="7" borderId="8" applyNumberFormat="0" applyAlignment="0" applyProtection="0"/>
    <xf numFmtId="0" fontId="47" fillId="0" borderId="0" applyNumberFormat="0" applyFill="0" applyBorder="0" applyAlignment="0" applyProtection="0"/>
    <xf numFmtId="0" fontId="48" fillId="2" borderId="0" applyNumberFormat="0" applyBorder="0" applyAlignment="0" applyProtection="0"/>
    <xf numFmtId="0" fontId="49" fillId="0" borderId="2" applyNumberFormat="0" applyFill="0" applyAlignment="0" applyProtection="0"/>
    <xf numFmtId="0" fontId="50" fillId="0" borderId="3" applyNumberFormat="0" applyFill="0" applyAlignment="0" applyProtection="0"/>
    <xf numFmtId="0" fontId="51" fillId="0" borderId="4" applyNumberFormat="0" applyFill="0" applyAlignment="0" applyProtection="0"/>
    <xf numFmtId="0" fontId="51" fillId="0" borderId="0" applyNumberFormat="0" applyFill="0" applyBorder="0" applyAlignment="0" applyProtection="0"/>
    <xf numFmtId="0" fontId="52" fillId="5" borderId="5" applyNumberFormat="0" applyAlignment="0" applyProtection="0"/>
    <xf numFmtId="0" fontId="53" fillId="0" borderId="7" applyNumberFormat="0" applyFill="0" applyAlignment="0" applyProtection="0"/>
    <xf numFmtId="0" fontId="54" fillId="4" borderId="0" applyNumberFormat="0" applyBorder="0" applyAlignment="0" applyProtection="0"/>
    <xf numFmtId="0" fontId="55" fillId="0" borderId="0"/>
    <xf numFmtId="0" fontId="35" fillId="0" borderId="0">
      <alignment horizontal="left" vertical="top" wrapText="1"/>
    </xf>
    <xf numFmtId="0" fontId="32" fillId="0" borderId="0"/>
    <xf numFmtId="0" fontId="42" fillId="8" borderId="9" applyNumberFormat="0" applyFont="0" applyAlignment="0" applyProtection="0"/>
    <xf numFmtId="0" fontId="38" fillId="8" borderId="9" applyNumberFormat="0" applyFont="0" applyAlignment="0" applyProtection="0"/>
    <xf numFmtId="0" fontId="57" fillId="6" borderId="6" applyNumberFormat="0" applyAlignment="0" applyProtection="0"/>
    <xf numFmtId="9" fontId="30" fillId="0" borderId="0" applyFont="0" applyFill="0" applyBorder="0" applyAlignment="0" applyProtection="0"/>
    <xf numFmtId="0" fontId="58" fillId="0" borderId="0" applyNumberFormat="0" applyFill="0" applyBorder="0" applyAlignment="0" applyProtection="0"/>
    <xf numFmtId="0" fontId="59" fillId="0" borderId="10" applyNumberFormat="0" applyFill="0" applyAlignment="0" applyProtection="0"/>
    <xf numFmtId="0" fontId="60" fillId="0" borderId="0" applyNumberFormat="0" applyFill="0" applyBorder="0" applyAlignment="0" applyProtection="0"/>
    <xf numFmtId="0" fontId="61" fillId="0" borderId="0"/>
    <xf numFmtId="43" fontId="40" fillId="0" borderId="0" applyFont="0" applyFill="0" applyBorder="0" applyAlignment="0" applyProtection="0"/>
    <xf numFmtId="43" fontId="38" fillId="0" borderId="0" applyFont="0" applyFill="0" applyBorder="0" applyAlignment="0" applyProtection="0"/>
    <xf numFmtId="0" fontId="37" fillId="0" borderId="0"/>
    <xf numFmtId="43" fontId="37" fillId="0" borderId="0" applyFont="0" applyFill="0" applyBorder="0" applyAlignment="0" applyProtection="0"/>
    <xf numFmtId="9" fontId="37" fillId="0" borderId="0" applyFont="0" applyFill="0" applyBorder="0" applyAlignment="0" applyProtection="0"/>
    <xf numFmtId="0" fontId="40" fillId="0" borderId="0"/>
    <xf numFmtId="43" fontId="40" fillId="0" borderId="0" applyFont="0" applyFill="0" applyBorder="0" applyAlignment="0" applyProtection="0"/>
    <xf numFmtId="43" fontId="40" fillId="0" borderId="0" applyFont="0" applyFill="0" applyBorder="0" applyAlignment="0" applyProtection="0"/>
    <xf numFmtId="0" fontId="32" fillId="0" borderId="0"/>
    <xf numFmtId="43" fontId="32" fillId="0" borderId="0" applyFont="0" applyFill="0" applyBorder="0" applyAlignment="0" applyProtection="0"/>
    <xf numFmtId="43" fontId="32" fillId="0" borderId="0" applyFont="0" applyFill="0" applyBorder="0" applyAlignment="0" applyProtection="0"/>
    <xf numFmtId="0" fontId="62" fillId="0" borderId="0"/>
    <xf numFmtId="0" fontId="37" fillId="0" borderId="0"/>
    <xf numFmtId="0" fontId="63" fillId="4" borderId="0" applyNumberFormat="0" applyBorder="0" applyAlignment="0" applyProtection="0"/>
    <xf numFmtId="0" fontId="40" fillId="0" borderId="0"/>
    <xf numFmtId="0" fontId="56" fillId="33" borderId="0" applyNumberFormat="0" applyBorder="0" applyAlignment="0" applyProtection="0"/>
    <xf numFmtId="0" fontId="56" fillId="34" borderId="0" applyNumberFormat="0" applyBorder="0" applyAlignment="0" applyProtection="0"/>
    <xf numFmtId="0" fontId="56" fillId="35" borderId="0" applyNumberFormat="0" applyBorder="0" applyAlignment="0" applyProtection="0"/>
    <xf numFmtId="0" fontId="56" fillId="36" borderId="0" applyNumberFormat="0" applyBorder="0" applyAlignment="0" applyProtection="0"/>
    <xf numFmtId="0" fontId="56" fillId="40" borderId="0" applyNumberFormat="0" applyBorder="0" applyAlignment="0" applyProtection="0"/>
    <xf numFmtId="0" fontId="56" fillId="41" borderId="0" applyNumberFormat="0" applyBorder="0" applyAlignment="0" applyProtection="0"/>
    <xf numFmtId="0" fontId="56" fillId="42" borderId="0" applyNumberFormat="0" applyBorder="0" applyAlignment="0" applyProtection="0"/>
    <xf numFmtId="0" fontId="56" fillId="43" borderId="0" applyNumberFormat="0" applyBorder="0" applyAlignment="0" applyProtection="0"/>
    <xf numFmtId="0" fontId="56" fillId="37" borderId="0" applyNumberFormat="0" applyBorder="0" applyAlignment="0" applyProtection="0"/>
    <xf numFmtId="0" fontId="56" fillId="36" borderId="0" applyNumberFormat="0" applyBorder="0" applyAlignment="0" applyProtection="0"/>
    <xf numFmtId="0" fontId="56" fillId="42" borderId="0" applyNumberFormat="0" applyBorder="0" applyAlignment="0" applyProtection="0"/>
    <xf numFmtId="0" fontId="56" fillId="44" borderId="0" applyNumberFormat="0" applyBorder="0" applyAlignment="0" applyProtection="0"/>
    <xf numFmtId="0" fontId="64" fillId="45" borderId="0" applyNumberFormat="0" applyBorder="0" applyAlignment="0" applyProtection="0"/>
    <xf numFmtId="0" fontId="64" fillId="43" borderId="0" applyNumberFormat="0" applyBorder="0" applyAlignment="0" applyProtection="0"/>
    <xf numFmtId="0" fontId="64" fillId="37" borderId="0" applyNumberFormat="0" applyBorder="0" applyAlignment="0" applyProtection="0"/>
    <xf numFmtId="0" fontId="64" fillId="38" borderId="0" applyNumberFormat="0" applyBorder="0" applyAlignment="0" applyProtection="0"/>
    <xf numFmtId="0" fontId="64" fillId="46" borderId="0" applyNumberFormat="0" applyBorder="0" applyAlignment="0" applyProtection="0"/>
    <xf numFmtId="0" fontId="64" fillId="39" borderId="0" applyNumberFormat="0" applyBorder="0" applyAlignment="0" applyProtection="0"/>
    <xf numFmtId="0" fontId="64" fillId="47" borderId="0" applyNumberFormat="0" applyBorder="0" applyAlignment="0" applyProtection="0"/>
    <xf numFmtId="0" fontId="64" fillId="48" borderId="0" applyNumberFormat="0" applyBorder="0" applyAlignment="0" applyProtection="0"/>
    <xf numFmtId="0" fontId="64" fillId="49" borderId="0" applyNumberFormat="0" applyBorder="0" applyAlignment="0" applyProtection="0"/>
    <xf numFmtId="0" fontId="64" fillId="38" borderId="0" applyNumberFormat="0" applyBorder="0" applyAlignment="0" applyProtection="0"/>
    <xf numFmtId="0" fontId="64" fillId="46" borderId="0" applyNumberFormat="0" applyBorder="0" applyAlignment="0" applyProtection="0"/>
    <xf numFmtId="0" fontId="64" fillId="50" borderId="0" applyNumberFormat="0" applyBorder="0" applyAlignment="0" applyProtection="0"/>
    <xf numFmtId="0" fontId="65" fillId="34" borderId="0" applyNumberFormat="0" applyBorder="0" applyAlignment="0" applyProtection="0"/>
    <xf numFmtId="0" fontId="66" fillId="51" borderId="11" applyNumberFormat="0" applyAlignment="0" applyProtection="0"/>
    <xf numFmtId="0" fontId="67" fillId="52" borderId="12" applyNumberFormat="0" applyAlignment="0" applyProtection="0"/>
    <xf numFmtId="43" fontId="37" fillId="0" borderId="0" applyFont="0" applyFill="0" applyBorder="0" applyAlignment="0" applyProtection="0"/>
    <xf numFmtId="43" fontId="38" fillId="0" borderId="0" applyFont="0" applyFill="0" applyBorder="0" applyAlignment="0" applyProtection="0"/>
    <xf numFmtId="0" fontId="68" fillId="0" borderId="0" applyNumberFormat="0" applyFill="0" applyBorder="0" applyAlignment="0" applyProtection="0"/>
    <xf numFmtId="0" fontId="69" fillId="35" borderId="0" applyNumberFormat="0" applyBorder="0" applyAlignment="0" applyProtection="0"/>
    <xf numFmtId="0" fontId="70" fillId="0" borderId="13" applyNumberFormat="0" applyFill="0" applyAlignment="0" applyProtection="0"/>
    <xf numFmtId="0" fontId="71" fillId="0" borderId="14" applyNumberFormat="0" applyFill="0" applyAlignment="0" applyProtection="0"/>
    <xf numFmtId="0" fontId="72" fillId="0" borderId="15" applyNumberFormat="0" applyFill="0" applyAlignment="0" applyProtection="0"/>
    <xf numFmtId="0" fontId="72" fillId="0" borderId="0" applyNumberFormat="0" applyFill="0" applyBorder="0" applyAlignment="0" applyProtection="0"/>
    <xf numFmtId="0" fontId="73" fillId="41" borderId="11" applyNumberFormat="0" applyAlignment="0" applyProtection="0"/>
    <xf numFmtId="0" fontId="74" fillId="0" borderId="16" applyNumberFormat="0" applyFill="0" applyAlignment="0" applyProtection="0"/>
    <xf numFmtId="0" fontId="75" fillId="53" borderId="0" applyNumberFormat="0" applyBorder="0" applyAlignment="0" applyProtection="0"/>
    <xf numFmtId="1" fontId="81" fillId="0" borderId="0"/>
    <xf numFmtId="1" fontId="81" fillId="0" borderId="0"/>
    <xf numFmtId="1" fontId="81" fillId="0" borderId="0"/>
    <xf numFmtId="0" fontId="38" fillId="0" borderId="0"/>
    <xf numFmtId="0" fontId="32" fillId="0" borderId="0"/>
    <xf numFmtId="0" fontId="32" fillId="0" borderId="0"/>
    <xf numFmtId="0" fontId="37" fillId="54" borderId="17" applyNumberFormat="0" applyFont="0" applyAlignment="0" applyProtection="0"/>
    <xf numFmtId="0" fontId="76" fillId="51" borderId="18" applyNumberFormat="0" applyAlignment="0" applyProtection="0"/>
    <xf numFmtId="0" fontId="80" fillId="0" borderId="0"/>
    <xf numFmtId="0" fontId="80" fillId="0" borderId="0"/>
    <xf numFmtId="0" fontId="80" fillId="0" borderId="0"/>
    <xf numFmtId="0" fontId="77" fillId="0" borderId="0" applyNumberFormat="0" applyFill="0" applyBorder="0" applyAlignment="0" applyProtection="0"/>
    <xf numFmtId="0" fontId="78" fillId="0" borderId="19" applyNumberFormat="0" applyFill="0" applyAlignment="0" applyProtection="0"/>
    <xf numFmtId="0" fontId="79" fillId="0" borderId="0" applyNumberFormat="0" applyFill="0" applyBorder="0" applyAlignment="0" applyProtection="0"/>
    <xf numFmtId="0" fontId="62" fillId="0" borderId="0"/>
    <xf numFmtId="1" fontId="81" fillId="0" borderId="0"/>
    <xf numFmtId="0" fontId="82" fillId="0" borderId="0"/>
    <xf numFmtId="0" fontId="32" fillId="0" borderId="0"/>
    <xf numFmtId="0" fontId="38" fillId="0" borderId="0"/>
    <xf numFmtId="0" fontId="35" fillId="0" borderId="0">
      <alignment horizontal="left" vertical="top" wrapText="1"/>
    </xf>
    <xf numFmtId="0" fontId="40" fillId="0" borderId="0"/>
    <xf numFmtId="0" fontId="83" fillId="0" borderId="0"/>
    <xf numFmtId="0" fontId="32" fillId="0" borderId="0"/>
    <xf numFmtId="0" fontId="32" fillId="0" borderId="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1"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27"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43" fontId="37" fillId="0" borderId="0" applyFont="0" applyFill="0" applyBorder="0" applyAlignment="0" applyProtection="0"/>
    <xf numFmtId="43" fontId="32" fillId="0" borderId="0" applyFont="0" applyFill="0" applyBorder="0" applyAlignment="0" applyProtection="0"/>
    <xf numFmtId="43" fontId="40" fillId="0" borderId="0" applyFont="0" applyFill="0" applyBorder="0" applyAlignment="0" applyProtection="0"/>
    <xf numFmtId="170" fontId="3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7" fillId="0" borderId="0" applyFont="0" applyFill="0" applyBorder="0" applyAlignment="0" applyProtection="0"/>
    <xf numFmtId="43" fontId="40" fillId="0" borderId="0" applyFont="0" applyFill="0" applyBorder="0" applyAlignment="0" applyProtection="0"/>
    <xf numFmtId="43" fontId="84" fillId="0" borderId="0" applyFont="0" applyFill="0" applyBorder="0" applyAlignment="0" applyProtection="0"/>
    <xf numFmtId="43" fontId="35" fillId="0" borderId="0" applyFont="0" applyFill="0" applyBorder="0" applyAlignment="0" applyProtection="0">
      <alignment horizontal="left" vertical="top" wrapText="1"/>
    </xf>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171" fontId="56"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63" fillId="4" borderId="0" applyNumberFormat="0" applyBorder="0" applyAlignment="0" applyProtection="0"/>
    <xf numFmtId="0" fontId="63" fillId="4" borderId="0" applyNumberFormat="0" applyBorder="0" applyAlignment="0" applyProtection="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40" fillId="0" borderId="0"/>
    <xf numFmtId="0" fontId="40" fillId="0" borderId="0"/>
    <xf numFmtId="0" fontId="40" fillId="0" borderId="0"/>
    <xf numFmtId="0" fontId="40" fillId="0" borderId="0"/>
    <xf numFmtId="0" fontId="32" fillId="0" borderId="0"/>
    <xf numFmtId="0" fontId="42"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9" fontId="37" fillId="0" borderId="0" applyFont="0" applyFill="0" applyBorder="0" applyAlignment="0" applyProtection="0"/>
    <xf numFmtId="9" fontId="40" fillId="0" borderId="0" applyFont="0" applyFill="0" applyBorder="0" applyAlignment="0" applyProtection="0"/>
    <xf numFmtId="0" fontId="37" fillId="0" borderId="0" applyNumberFormat="0" applyFill="0" applyBorder="0" applyAlignment="0" applyProtection="0"/>
    <xf numFmtId="0" fontId="85" fillId="0" borderId="0" applyNumberFormat="0" applyFill="0" applyBorder="0" applyAlignment="0" applyProtection="0"/>
    <xf numFmtId="0" fontId="38" fillId="10" borderId="0" applyNumberFormat="0" applyBorder="0" applyAlignment="0" applyProtection="0"/>
    <xf numFmtId="0" fontId="38" fillId="14" borderId="0" applyNumberFormat="0" applyBorder="0" applyAlignment="0" applyProtection="0"/>
    <xf numFmtId="0" fontId="38" fillId="18" borderId="0" applyNumberFormat="0" applyBorder="0" applyAlignment="0" applyProtection="0"/>
    <xf numFmtId="0" fontId="38" fillId="22" borderId="0" applyNumberFormat="0" applyBorder="0" applyAlignment="0" applyProtection="0"/>
    <xf numFmtId="0" fontId="38" fillId="26" borderId="0" applyNumberFormat="0" applyBorder="0" applyAlignment="0" applyProtection="0"/>
    <xf numFmtId="0" fontId="38" fillId="30" borderId="0" applyNumberFormat="0" applyBorder="0" applyAlignment="0" applyProtection="0"/>
    <xf numFmtId="0" fontId="38" fillId="11" borderId="0" applyNumberFormat="0" applyBorder="0" applyAlignment="0" applyProtection="0"/>
    <xf numFmtId="0" fontId="38" fillId="15" borderId="0" applyNumberFormat="0" applyBorder="0" applyAlignment="0" applyProtection="0"/>
    <xf numFmtId="0" fontId="38" fillId="19" borderId="0" applyNumberFormat="0" applyBorder="0" applyAlignment="0" applyProtection="0"/>
    <xf numFmtId="0" fontId="38" fillId="23" borderId="0" applyNumberFormat="0" applyBorder="0" applyAlignment="0" applyProtection="0"/>
    <xf numFmtId="0" fontId="38" fillId="27" borderId="0" applyNumberFormat="0" applyBorder="0" applyAlignment="0" applyProtection="0"/>
    <xf numFmtId="0" fontId="38" fillId="31" borderId="0" applyNumberFormat="0" applyBorder="0" applyAlignment="0" applyProtection="0"/>
    <xf numFmtId="0" fontId="86" fillId="12" borderId="0" applyNumberFormat="0" applyBorder="0" applyAlignment="0" applyProtection="0"/>
    <xf numFmtId="0" fontId="86" fillId="16" borderId="0" applyNumberFormat="0" applyBorder="0" applyAlignment="0" applyProtection="0"/>
    <xf numFmtId="0" fontId="86" fillId="20" borderId="0" applyNumberFormat="0" applyBorder="0" applyAlignment="0" applyProtection="0"/>
    <xf numFmtId="0" fontId="86" fillId="24" borderId="0" applyNumberFormat="0" applyBorder="0" applyAlignment="0" applyProtection="0"/>
    <xf numFmtId="0" fontId="86" fillId="28" borderId="0" applyNumberFormat="0" applyBorder="0" applyAlignment="0" applyProtection="0"/>
    <xf numFmtId="0" fontId="86" fillId="32" borderId="0" applyNumberFormat="0" applyBorder="0" applyAlignment="0" applyProtection="0"/>
    <xf numFmtId="0" fontId="86" fillId="9" borderId="0" applyNumberFormat="0" applyBorder="0" applyAlignment="0" applyProtection="0"/>
    <xf numFmtId="0" fontId="86" fillId="13" borderId="0" applyNumberFormat="0" applyBorder="0" applyAlignment="0" applyProtection="0"/>
    <xf numFmtId="0" fontId="86" fillId="17" borderId="0" applyNumberFormat="0" applyBorder="0" applyAlignment="0" applyProtection="0"/>
    <xf numFmtId="0" fontId="86" fillId="21" borderId="0" applyNumberFormat="0" applyBorder="0" applyAlignment="0" applyProtection="0"/>
    <xf numFmtId="0" fontId="86" fillId="25" borderId="0" applyNumberFormat="0" applyBorder="0" applyAlignment="0" applyProtection="0"/>
    <xf numFmtId="0" fontId="86" fillId="29" borderId="0" applyNumberFormat="0" applyBorder="0" applyAlignment="0" applyProtection="0"/>
    <xf numFmtId="0" fontId="87" fillId="3" borderId="0" applyNumberFormat="0" applyBorder="0" applyAlignment="0" applyProtection="0"/>
    <xf numFmtId="0" fontId="88" fillId="6" borderId="5" applyNumberFormat="0" applyAlignment="0" applyProtection="0"/>
    <xf numFmtId="0" fontId="89" fillId="7" borderId="8" applyNumberFormat="0" applyAlignment="0" applyProtection="0"/>
    <xf numFmtId="0" fontId="90" fillId="0" borderId="0" applyNumberFormat="0" applyFill="0" applyBorder="0" applyAlignment="0" applyProtection="0"/>
    <xf numFmtId="0" fontId="91" fillId="2" borderId="0" applyNumberFormat="0" applyBorder="0" applyAlignment="0" applyProtection="0"/>
    <xf numFmtId="0" fontId="92" fillId="0" borderId="2" applyNumberFormat="0" applyFill="0" applyAlignment="0" applyProtection="0"/>
    <xf numFmtId="0" fontId="93" fillId="0" borderId="3" applyNumberFormat="0" applyFill="0" applyAlignment="0" applyProtection="0"/>
    <xf numFmtId="0" fontId="94" fillId="0" borderId="4" applyNumberFormat="0" applyFill="0" applyAlignment="0" applyProtection="0"/>
    <xf numFmtId="0" fontId="94" fillId="0" borderId="0" applyNumberFormat="0" applyFill="0" applyBorder="0" applyAlignment="0" applyProtection="0"/>
    <xf numFmtId="0" fontId="95" fillId="5" borderId="5" applyNumberFormat="0" applyAlignment="0" applyProtection="0"/>
    <xf numFmtId="0" fontId="96" fillId="0" borderId="7" applyNumberFormat="0" applyFill="0" applyAlignment="0" applyProtection="0"/>
    <xf numFmtId="0" fontId="63" fillId="4" borderId="0" applyNumberFormat="0" applyBorder="0" applyAlignment="0" applyProtection="0"/>
    <xf numFmtId="0" fontId="97" fillId="6" borderId="6" applyNumberFormat="0" applyAlignment="0" applyProtection="0"/>
    <xf numFmtId="0" fontId="85" fillId="0" borderId="0" applyNumberFormat="0" applyFill="0" applyBorder="0" applyAlignment="0" applyProtection="0"/>
    <xf numFmtId="0" fontId="98" fillId="0" borderId="10" applyNumberFormat="0" applyFill="0" applyAlignment="0" applyProtection="0"/>
    <xf numFmtId="0" fontId="99" fillId="0" borderId="0" applyNumberFormat="0" applyFill="0" applyBorder="0" applyAlignment="0" applyProtection="0"/>
    <xf numFmtId="43" fontId="38" fillId="0" borderId="0" applyFont="0" applyFill="0" applyBorder="0" applyAlignment="0" applyProtection="0"/>
    <xf numFmtId="0" fontId="29" fillId="0" borderId="0"/>
    <xf numFmtId="166" fontId="29" fillId="0" borderId="0" applyFont="0" applyFill="0" applyBorder="0" applyAlignment="0" applyProtection="0"/>
    <xf numFmtId="0" fontId="29" fillId="8" borderId="9" applyNumberFormat="0" applyFont="0" applyAlignment="0" applyProtection="0"/>
    <xf numFmtId="43" fontId="29" fillId="0" borderId="0" applyFont="0" applyFill="0" applyBorder="0" applyAlignment="0" applyProtection="0"/>
    <xf numFmtId="0" fontId="66" fillId="51" borderId="21" applyNumberFormat="0" applyAlignment="0" applyProtection="0"/>
    <xf numFmtId="43" fontId="29" fillId="0" borderId="0" applyFont="0" applyFill="0" applyBorder="0" applyAlignment="0" applyProtection="0"/>
    <xf numFmtId="0" fontId="73" fillId="41" borderId="21" applyNumberFormat="0" applyAlignment="0" applyProtection="0"/>
    <xf numFmtId="0" fontId="29" fillId="0" borderId="0"/>
    <xf numFmtId="0" fontId="37" fillId="54" borderId="22" applyNumberFormat="0" applyFont="0" applyAlignment="0" applyProtection="0"/>
    <xf numFmtId="0" fontId="76" fillId="51" borderId="23" applyNumberFormat="0" applyAlignment="0" applyProtection="0"/>
    <xf numFmtId="0" fontId="78" fillId="0" borderId="24" applyNumberFormat="0" applyFill="0" applyAlignment="0" applyProtection="0"/>
    <xf numFmtId="0" fontId="29" fillId="0" borderId="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10" borderId="0" applyNumberFormat="0" applyBorder="0" applyAlignment="0" applyProtection="0"/>
    <xf numFmtId="0" fontId="29" fillId="14" borderId="0" applyNumberFormat="0" applyBorder="0" applyAlignment="0" applyProtection="0"/>
    <xf numFmtId="0" fontId="29" fillId="18" borderId="0" applyNumberFormat="0" applyBorder="0" applyAlignment="0" applyProtection="0"/>
    <xf numFmtId="0" fontId="29" fillId="22" borderId="0" applyNumberFormat="0" applyBorder="0" applyAlignment="0" applyProtection="0"/>
    <xf numFmtId="0" fontId="29" fillId="26" borderId="0" applyNumberFormat="0" applyBorder="0" applyAlignment="0" applyProtection="0"/>
    <xf numFmtId="0" fontId="29" fillId="30" borderId="0" applyNumberFormat="0" applyBorder="0" applyAlignment="0" applyProtection="0"/>
    <xf numFmtId="0" fontId="29" fillId="11" borderId="0" applyNumberFormat="0" applyBorder="0" applyAlignment="0" applyProtection="0"/>
    <xf numFmtId="0" fontId="29" fillId="15" borderId="0" applyNumberFormat="0" applyBorder="0" applyAlignment="0" applyProtection="0"/>
    <xf numFmtId="0" fontId="29" fillId="19" borderId="0" applyNumberFormat="0" applyBorder="0" applyAlignment="0" applyProtection="0"/>
    <xf numFmtId="0" fontId="29" fillId="23" borderId="0" applyNumberFormat="0" applyBorder="0" applyAlignment="0" applyProtection="0"/>
    <xf numFmtId="0" fontId="29" fillId="27" borderId="0" applyNumberFormat="0" applyBorder="0" applyAlignment="0" applyProtection="0"/>
    <xf numFmtId="0" fontId="29" fillId="31" borderId="0" applyNumberFormat="0" applyBorder="0" applyAlignment="0" applyProtection="0"/>
    <xf numFmtId="0" fontId="28" fillId="0" borderId="0"/>
    <xf numFmtId="166" fontId="28" fillId="0" borderId="0" applyFont="0" applyFill="0" applyBorder="0" applyAlignment="0" applyProtection="0"/>
    <xf numFmtId="0" fontId="28" fillId="8" borderId="9" applyNumberFormat="0" applyFont="0" applyAlignment="0" applyProtection="0"/>
    <xf numFmtId="43" fontId="28" fillId="0" borderId="0" applyFont="0" applyFill="0" applyBorder="0" applyAlignment="0" applyProtection="0"/>
    <xf numFmtId="0" fontId="73" fillId="41" borderId="25" applyNumberFormat="0" applyAlignment="0" applyProtection="0"/>
    <xf numFmtId="0" fontId="76" fillId="51" borderId="27" applyNumberFormat="0" applyAlignment="0" applyProtection="0"/>
    <xf numFmtId="43" fontId="28" fillId="0" borderId="0" applyFont="0" applyFill="0" applyBorder="0" applyAlignment="0" applyProtection="0"/>
    <xf numFmtId="0" fontId="28" fillId="0" borderId="0"/>
    <xf numFmtId="0" fontId="28" fillId="0" borderId="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66" fillId="51" borderId="25"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10" borderId="0" applyNumberFormat="0" applyBorder="0" applyAlignment="0" applyProtection="0"/>
    <xf numFmtId="0" fontId="28" fillId="14" borderId="0" applyNumberFormat="0" applyBorder="0" applyAlignment="0" applyProtection="0"/>
    <xf numFmtId="0" fontId="28" fillId="18" borderId="0" applyNumberFormat="0" applyBorder="0" applyAlignment="0" applyProtection="0"/>
    <xf numFmtId="0" fontId="28" fillId="22" borderId="0" applyNumberFormat="0" applyBorder="0" applyAlignment="0" applyProtection="0"/>
    <xf numFmtId="0" fontId="28" fillId="26" borderId="0" applyNumberFormat="0" applyBorder="0" applyAlignment="0" applyProtection="0"/>
    <xf numFmtId="0" fontId="28" fillId="30" borderId="0" applyNumberFormat="0" applyBorder="0" applyAlignment="0" applyProtection="0"/>
    <xf numFmtId="0" fontId="28" fillId="11" borderId="0" applyNumberFormat="0" applyBorder="0" applyAlignment="0" applyProtection="0"/>
    <xf numFmtId="0" fontId="28" fillId="15" borderId="0" applyNumberFormat="0" applyBorder="0" applyAlignment="0" applyProtection="0"/>
    <xf numFmtId="0" fontId="28" fillId="19" borderId="0" applyNumberFormat="0" applyBorder="0" applyAlignment="0" applyProtection="0"/>
    <xf numFmtId="0" fontId="28" fillId="23" borderId="0" applyNumberFormat="0" applyBorder="0" applyAlignment="0" applyProtection="0"/>
    <xf numFmtId="0" fontId="28" fillId="27" borderId="0" applyNumberFormat="0" applyBorder="0" applyAlignment="0" applyProtection="0"/>
    <xf numFmtId="0" fontId="28" fillId="31" borderId="0" applyNumberFormat="0" applyBorder="0" applyAlignment="0" applyProtection="0"/>
    <xf numFmtId="0" fontId="78" fillId="0" borderId="28" applyNumberFormat="0" applyFill="0" applyAlignment="0" applyProtection="0"/>
    <xf numFmtId="0" fontId="37" fillId="54" borderId="26" applyNumberFormat="0" applyFont="0" applyAlignment="0" applyProtection="0"/>
    <xf numFmtId="167" fontId="102" fillId="0" borderId="0" applyFill="0" applyBorder="0" applyProtection="0">
      <alignment horizontal="right" vertical="top"/>
    </xf>
    <xf numFmtId="0" fontId="35" fillId="0" borderId="0">
      <alignment horizontal="left" vertical="top" wrapText="1"/>
    </xf>
    <xf numFmtId="173" fontId="34" fillId="0" borderId="0" applyFont="0" applyFill="0" applyBorder="0" applyAlignment="0" applyProtection="0"/>
    <xf numFmtId="0" fontId="28" fillId="10" borderId="0" applyNumberFormat="0" applyBorder="0" applyAlignment="0" applyProtection="0"/>
    <xf numFmtId="0" fontId="28" fillId="14" borderId="0" applyNumberFormat="0" applyBorder="0" applyAlignment="0" applyProtection="0"/>
    <xf numFmtId="0" fontId="28" fillId="18" borderId="0" applyNumberFormat="0" applyBorder="0" applyAlignment="0" applyProtection="0"/>
    <xf numFmtId="0" fontId="28" fillId="22" borderId="0" applyNumberFormat="0" applyBorder="0" applyAlignment="0" applyProtection="0"/>
    <xf numFmtId="0" fontId="28" fillId="26" borderId="0" applyNumberFormat="0" applyBorder="0" applyAlignment="0" applyProtection="0"/>
    <xf numFmtId="0" fontId="28" fillId="30" borderId="0" applyNumberFormat="0" applyBorder="0" applyAlignment="0" applyProtection="0"/>
    <xf numFmtId="0" fontId="28" fillId="10" borderId="0" applyNumberFormat="0" applyBorder="0" applyAlignment="0" applyProtection="0"/>
    <xf numFmtId="0" fontId="34" fillId="10" borderId="0" applyNumberFormat="0" applyBorder="0" applyAlignment="0" applyProtection="0"/>
    <xf numFmtId="0" fontId="28" fillId="14" borderId="0" applyNumberFormat="0" applyBorder="0" applyAlignment="0" applyProtection="0"/>
    <xf numFmtId="0" fontId="34" fillId="14" borderId="0" applyNumberFormat="0" applyBorder="0" applyAlignment="0" applyProtection="0"/>
    <xf numFmtId="0" fontId="28" fillId="18" borderId="0" applyNumberFormat="0" applyBorder="0" applyAlignment="0" applyProtection="0"/>
    <xf numFmtId="0" fontId="34" fillId="18" borderId="0" applyNumberFormat="0" applyBorder="0" applyAlignment="0" applyProtection="0"/>
    <xf numFmtId="0" fontId="28" fillId="22" borderId="0" applyNumberFormat="0" applyBorder="0" applyAlignment="0" applyProtection="0"/>
    <xf numFmtId="0" fontId="34" fillId="22" borderId="0" applyNumberFormat="0" applyBorder="0" applyAlignment="0" applyProtection="0"/>
    <xf numFmtId="0" fontId="28" fillId="26" borderId="0" applyNumberFormat="0" applyBorder="0" applyAlignment="0" applyProtection="0"/>
    <xf numFmtId="0" fontId="34" fillId="26" borderId="0" applyNumberFormat="0" applyBorder="0" applyAlignment="0" applyProtection="0"/>
    <xf numFmtId="0" fontId="28" fillId="30" borderId="0" applyNumberFormat="0" applyBorder="0" applyAlignment="0" applyProtection="0"/>
    <xf numFmtId="0" fontId="34" fillId="30" borderId="0" applyNumberFormat="0" applyBorder="0" applyAlignment="0" applyProtection="0"/>
    <xf numFmtId="0" fontId="28" fillId="11" borderId="0" applyNumberFormat="0" applyBorder="0" applyAlignment="0" applyProtection="0"/>
    <xf numFmtId="0" fontId="28" fillId="15" borderId="0" applyNumberFormat="0" applyBorder="0" applyAlignment="0" applyProtection="0"/>
    <xf numFmtId="0" fontId="28" fillId="19" borderId="0" applyNumberFormat="0" applyBorder="0" applyAlignment="0" applyProtection="0"/>
    <xf numFmtId="0" fontId="28" fillId="23" borderId="0" applyNumberFormat="0" applyBorder="0" applyAlignment="0" applyProtection="0"/>
    <xf numFmtId="0" fontId="28" fillId="27" borderId="0" applyNumberFormat="0" applyBorder="0" applyAlignment="0" applyProtection="0"/>
    <xf numFmtId="0" fontId="28" fillId="31" borderId="0" applyNumberFormat="0" applyBorder="0" applyAlignment="0" applyProtection="0"/>
    <xf numFmtId="0" fontId="28" fillId="11" borderId="0" applyNumberFormat="0" applyBorder="0" applyAlignment="0" applyProtection="0"/>
    <xf numFmtId="0" fontId="34" fillId="11" borderId="0" applyNumberFormat="0" applyBorder="0" applyAlignment="0" applyProtection="0"/>
    <xf numFmtId="0" fontId="28" fillId="15" borderId="0" applyNumberFormat="0" applyBorder="0" applyAlignment="0" applyProtection="0"/>
    <xf numFmtId="0" fontId="34" fillId="15" borderId="0" applyNumberFormat="0" applyBorder="0" applyAlignment="0" applyProtection="0"/>
    <xf numFmtId="0" fontId="28" fillId="19" borderId="0" applyNumberFormat="0" applyBorder="0" applyAlignment="0" applyProtection="0"/>
    <xf numFmtId="0" fontId="34" fillId="19" borderId="0" applyNumberFormat="0" applyBorder="0" applyAlignment="0" applyProtection="0"/>
    <xf numFmtId="0" fontId="28" fillId="23" borderId="0" applyNumberFormat="0" applyBorder="0" applyAlignment="0" applyProtection="0"/>
    <xf numFmtId="0" fontId="34" fillId="23" borderId="0" applyNumberFormat="0" applyBorder="0" applyAlignment="0" applyProtection="0"/>
    <xf numFmtId="0" fontId="28" fillId="27" borderId="0" applyNumberFormat="0" applyBorder="0" applyAlignment="0" applyProtection="0"/>
    <xf numFmtId="0" fontId="34" fillId="27" borderId="0" applyNumberFormat="0" applyBorder="0" applyAlignment="0" applyProtection="0"/>
    <xf numFmtId="0" fontId="28" fillId="31" borderId="0" applyNumberFormat="0" applyBorder="0" applyAlignment="0" applyProtection="0"/>
    <xf numFmtId="0" fontId="34" fillId="31" borderId="0" applyNumberFormat="0" applyBorder="0" applyAlignment="0" applyProtection="0"/>
    <xf numFmtId="0" fontId="86" fillId="12" borderId="0" applyNumberFormat="0" applyBorder="0" applyAlignment="0" applyProtection="0"/>
    <xf numFmtId="0" fontId="103" fillId="12" borderId="0" applyNumberFormat="0" applyBorder="0" applyAlignment="0" applyProtection="0"/>
    <xf numFmtId="0" fontId="86" fillId="16" borderId="0" applyNumberFormat="0" applyBorder="0" applyAlignment="0" applyProtection="0"/>
    <xf numFmtId="0" fontId="103" fillId="16" borderId="0" applyNumberFormat="0" applyBorder="0" applyAlignment="0" applyProtection="0"/>
    <xf numFmtId="0" fontId="86" fillId="20" borderId="0" applyNumberFormat="0" applyBorder="0" applyAlignment="0" applyProtection="0"/>
    <xf numFmtId="0" fontId="103" fillId="20" borderId="0" applyNumberFormat="0" applyBorder="0" applyAlignment="0" applyProtection="0"/>
    <xf numFmtId="0" fontId="86" fillId="24" borderId="0" applyNumberFormat="0" applyBorder="0" applyAlignment="0" applyProtection="0"/>
    <xf numFmtId="0" fontId="103" fillId="24" borderId="0" applyNumberFormat="0" applyBorder="0" applyAlignment="0" applyProtection="0"/>
    <xf numFmtId="0" fontId="86" fillId="28" borderId="0" applyNumberFormat="0" applyBorder="0" applyAlignment="0" applyProtection="0"/>
    <xf numFmtId="0" fontId="103" fillId="28" borderId="0" applyNumberFormat="0" applyBorder="0" applyAlignment="0" applyProtection="0"/>
    <xf numFmtId="0" fontId="86" fillId="32" borderId="0" applyNumberFormat="0" applyBorder="0" applyAlignment="0" applyProtection="0"/>
    <xf numFmtId="0" fontId="103" fillId="32" borderId="0" applyNumberFormat="0" applyBorder="0" applyAlignment="0" applyProtection="0"/>
    <xf numFmtId="0" fontId="28" fillId="0" borderId="0"/>
    <xf numFmtId="0" fontId="28" fillId="0" borderId="0"/>
    <xf numFmtId="0" fontId="28" fillId="0" borderId="0"/>
    <xf numFmtId="0" fontId="40" fillId="0" borderId="0"/>
    <xf numFmtId="0" fontId="28" fillId="0" borderId="0"/>
    <xf numFmtId="0" fontId="28" fillId="0" borderId="0"/>
    <xf numFmtId="0" fontId="28" fillId="8" borderId="9" applyNumberFormat="0" applyFont="0" applyAlignment="0" applyProtection="0"/>
    <xf numFmtId="0" fontId="80" fillId="0" borderId="0"/>
    <xf numFmtId="0" fontId="86" fillId="9" borderId="0" applyNumberFormat="0" applyBorder="0" applyAlignment="0" applyProtection="0"/>
    <xf numFmtId="0" fontId="103" fillId="9" borderId="0" applyNumberFormat="0" applyBorder="0" applyAlignment="0" applyProtection="0"/>
    <xf numFmtId="0" fontId="86" fillId="13" borderId="0" applyNumberFormat="0" applyBorder="0" applyAlignment="0" applyProtection="0"/>
    <xf numFmtId="0" fontId="103" fillId="13" borderId="0" applyNumberFormat="0" applyBorder="0" applyAlignment="0" applyProtection="0"/>
    <xf numFmtId="0" fontId="86" fillId="17" borderId="0" applyNumberFormat="0" applyBorder="0" applyAlignment="0" applyProtection="0"/>
    <xf numFmtId="0" fontId="103" fillId="17" borderId="0" applyNumberFormat="0" applyBorder="0" applyAlignment="0" applyProtection="0"/>
    <xf numFmtId="0" fontId="86" fillId="21" borderId="0" applyNumberFormat="0" applyBorder="0" applyAlignment="0" applyProtection="0"/>
    <xf numFmtId="0" fontId="103" fillId="21" borderId="0" applyNumberFormat="0" applyBorder="0" applyAlignment="0" applyProtection="0"/>
    <xf numFmtId="0" fontId="86" fillId="25" borderId="0" applyNumberFormat="0" applyBorder="0" applyAlignment="0" applyProtection="0"/>
    <xf numFmtId="0" fontId="103" fillId="25" borderId="0" applyNumberFormat="0" applyBorder="0" applyAlignment="0" applyProtection="0"/>
    <xf numFmtId="0" fontId="86" fillId="29" borderId="0" applyNumberFormat="0" applyBorder="0" applyAlignment="0" applyProtection="0"/>
    <xf numFmtId="0" fontId="103" fillId="29" borderId="0" applyNumberFormat="0" applyBorder="0" applyAlignment="0" applyProtection="0"/>
    <xf numFmtId="0" fontId="95" fillId="5" borderId="5" applyNumberFormat="0" applyAlignment="0" applyProtection="0"/>
    <xf numFmtId="0" fontId="104" fillId="5" borderId="5" applyNumberFormat="0" applyAlignment="0" applyProtection="0"/>
    <xf numFmtId="0" fontId="97" fillId="6" borderId="6" applyNumberFormat="0" applyAlignment="0" applyProtection="0"/>
    <xf numFmtId="0" fontId="105" fillId="6" borderId="6" applyNumberFormat="0" applyAlignment="0" applyProtection="0"/>
    <xf numFmtId="0" fontId="88" fillId="6" borderId="5" applyNumberFormat="0" applyAlignment="0" applyProtection="0"/>
    <xf numFmtId="0" fontId="106" fillId="6" borderId="5" applyNumberFormat="0" applyAlignment="0" applyProtection="0"/>
    <xf numFmtId="0" fontId="92" fillId="0" borderId="2" applyNumberFormat="0" applyFill="0" applyAlignment="0" applyProtection="0"/>
    <xf numFmtId="0" fontId="107" fillId="0" borderId="2" applyNumberFormat="0" applyFill="0" applyAlignment="0" applyProtection="0"/>
    <xf numFmtId="0" fontId="93" fillId="0" borderId="3" applyNumberFormat="0" applyFill="0" applyAlignment="0" applyProtection="0"/>
    <xf numFmtId="0" fontId="108" fillId="0" borderId="3" applyNumberFormat="0" applyFill="0" applyAlignment="0" applyProtection="0"/>
    <xf numFmtId="0" fontId="94" fillId="0" borderId="4" applyNumberFormat="0" applyFill="0" applyAlignment="0" applyProtection="0"/>
    <xf numFmtId="0" fontId="109" fillId="0" borderId="4" applyNumberFormat="0" applyFill="0" applyAlignment="0" applyProtection="0"/>
    <xf numFmtId="0" fontId="94" fillId="0" borderId="0" applyNumberFormat="0" applyFill="0" applyBorder="0" applyAlignment="0" applyProtection="0"/>
    <xf numFmtId="0" fontId="109" fillId="0" borderId="0" applyNumberFormat="0" applyFill="0" applyBorder="0" applyAlignment="0" applyProtection="0"/>
    <xf numFmtId="0" fontId="98" fillId="0" borderId="10" applyNumberFormat="0" applyFill="0" applyAlignment="0" applyProtection="0"/>
    <xf numFmtId="0" fontId="110" fillId="0" borderId="10" applyNumberFormat="0" applyFill="0" applyAlignment="0" applyProtection="0"/>
    <xf numFmtId="0" fontId="89" fillId="7" borderId="8" applyNumberFormat="0" applyAlignment="0" applyProtection="0"/>
    <xf numFmtId="0" fontId="111" fillId="7" borderId="8" applyNumberFormat="0" applyAlignment="0" applyProtection="0"/>
    <xf numFmtId="0" fontId="112" fillId="4" borderId="0" applyNumberFormat="0" applyBorder="0" applyAlignment="0" applyProtection="0"/>
    <xf numFmtId="0" fontId="113" fillId="4" borderId="0" applyNumberFormat="0" applyBorder="0" applyAlignment="0" applyProtection="0"/>
    <xf numFmtId="0" fontId="37" fillId="0" borderId="0"/>
    <xf numFmtId="0" fontId="87" fillId="3" borderId="0" applyNumberFormat="0" applyBorder="0" applyAlignment="0" applyProtection="0"/>
    <xf numFmtId="0" fontId="114" fillId="3" borderId="0" applyNumberFormat="0" applyBorder="0" applyAlignment="0" applyProtection="0"/>
    <xf numFmtId="0" fontId="90" fillId="0" borderId="0" applyNumberFormat="0" applyFill="0" applyBorder="0" applyAlignment="0" applyProtection="0"/>
    <xf numFmtId="0" fontId="115" fillId="0" borderId="0" applyNumberFormat="0" applyFill="0" applyBorder="0" applyAlignment="0" applyProtection="0"/>
    <xf numFmtId="0" fontId="28" fillId="8" borderId="9" applyNumberFormat="0" applyFont="0" applyAlignment="0" applyProtection="0"/>
    <xf numFmtId="0" fontId="96" fillId="0" borderId="7" applyNumberFormat="0" applyFill="0" applyAlignment="0" applyProtection="0"/>
    <xf numFmtId="0" fontId="116" fillId="0" borderId="7" applyNumberFormat="0" applyFill="0" applyAlignment="0" applyProtection="0"/>
    <xf numFmtId="0" fontId="99" fillId="0" borderId="0" applyNumberFormat="0" applyFill="0" applyBorder="0" applyAlignment="0" applyProtection="0"/>
    <xf numFmtId="0" fontId="117" fillId="0" borderId="0" applyNumberFormat="0" applyFill="0" applyBorder="0" applyAlignment="0" applyProtection="0"/>
    <xf numFmtId="170" fontId="37" fillId="0" borderId="0" applyFont="0" applyFill="0" applyBorder="0" applyAlignment="0" applyProtection="0"/>
    <xf numFmtId="164" fontId="37" fillId="0" borderId="0" applyFont="0" applyFill="0" applyBorder="0" applyAlignment="0" applyProtection="0"/>
    <xf numFmtId="0" fontId="91" fillId="2" borderId="0" applyNumberFormat="0" applyBorder="0" applyAlignment="0" applyProtection="0"/>
    <xf numFmtId="0" fontId="118" fillId="2" borderId="0" applyNumberFormat="0" applyBorder="0" applyAlignment="0" applyProtection="0"/>
    <xf numFmtId="0" fontId="119" fillId="0" borderId="0"/>
    <xf numFmtId="167" fontId="120" fillId="0" borderId="0" applyFill="0" applyBorder="0" applyProtection="0">
      <alignment horizontal="right" vertical="top"/>
    </xf>
    <xf numFmtId="0" fontId="37" fillId="0" borderId="0"/>
    <xf numFmtId="43" fontId="37" fillId="0" borderId="0" applyFont="0" applyFill="0" applyBorder="0" applyAlignment="0" applyProtection="0"/>
    <xf numFmtId="43" fontId="40" fillId="0" borderId="0" applyFont="0" applyFill="0" applyBorder="0" applyAlignment="0" applyProtection="0"/>
    <xf numFmtId="0" fontId="88" fillId="6" borderId="5" applyNumberFormat="0" applyAlignment="0" applyProtection="0"/>
    <xf numFmtId="43" fontId="35" fillId="0" borderId="0" applyFont="0" applyFill="0" applyBorder="0" applyAlignment="0" applyProtection="0"/>
    <xf numFmtId="0" fontId="92" fillId="0" borderId="2" applyNumberFormat="0" applyFill="0" applyAlignment="0" applyProtection="0"/>
    <xf numFmtId="0" fontId="93" fillId="0" borderId="3" applyNumberFormat="0" applyFill="0" applyAlignment="0" applyProtection="0"/>
    <xf numFmtId="0" fontId="94" fillId="0" borderId="4" applyNumberFormat="0" applyFill="0" applyAlignment="0" applyProtection="0"/>
    <xf numFmtId="0" fontId="94" fillId="0" borderId="0" applyNumberFormat="0" applyFill="0" applyBorder="0" applyAlignment="0" applyProtection="0"/>
    <xf numFmtId="0" fontId="91" fillId="2" borderId="0" applyNumberFormat="0" applyBorder="0" applyAlignment="0" applyProtection="0"/>
    <xf numFmtId="0" fontId="87" fillId="3" borderId="0" applyNumberFormat="0" applyBorder="0" applyAlignment="0" applyProtection="0"/>
    <xf numFmtId="0" fontId="112" fillId="4" borderId="0" applyNumberFormat="0" applyBorder="0" applyAlignment="0" applyProtection="0"/>
    <xf numFmtId="0" fontId="95" fillId="5" borderId="5" applyNumberFormat="0" applyAlignment="0" applyProtection="0"/>
    <xf numFmtId="0" fontId="97" fillId="6" borderId="6" applyNumberFormat="0" applyAlignment="0" applyProtection="0"/>
    <xf numFmtId="0" fontId="96" fillId="0" borderId="7" applyNumberFormat="0" applyFill="0" applyAlignment="0" applyProtection="0"/>
    <xf numFmtId="0" fontId="89" fillId="7" borderId="8" applyNumberFormat="0" applyAlignment="0" applyProtection="0"/>
    <xf numFmtId="0" fontId="99" fillId="0" borderId="0" applyNumberFormat="0" applyFill="0" applyBorder="0" applyAlignment="0" applyProtection="0"/>
    <xf numFmtId="0" fontId="90" fillId="0" borderId="0" applyNumberFormat="0" applyFill="0" applyBorder="0" applyAlignment="0" applyProtection="0"/>
    <xf numFmtId="0" fontId="98" fillId="0" borderId="10" applyNumberFormat="0" applyFill="0" applyAlignment="0" applyProtection="0"/>
    <xf numFmtId="0" fontId="86"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86" fillId="12" borderId="0" applyNumberFormat="0" applyBorder="0" applyAlignment="0" applyProtection="0"/>
    <xf numFmtId="0" fontId="86"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86" fillId="16" borderId="0" applyNumberFormat="0" applyBorder="0" applyAlignment="0" applyProtection="0"/>
    <xf numFmtId="0" fontId="86"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86" fillId="20" borderId="0" applyNumberFormat="0" applyBorder="0" applyAlignment="0" applyProtection="0"/>
    <xf numFmtId="0" fontId="86"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86" fillId="24" borderId="0" applyNumberFormat="0" applyBorder="0" applyAlignment="0" applyProtection="0"/>
    <xf numFmtId="0" fontId="86" fillId="25"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27" fillId="30" borderId="0" applyNumberFormat="0" applyBorder="0" applyAlignment="0" applyProtection="0"/>
    <xf numFmtId="0" fontId="27" fillId="31" borderId="0" applyNumberFormat="0" applyBorder="0" applyAlignment="0" applyProtection="0"/>
    <xf numFmtId="0" fontId="86" fillId="32" borderId="0" applyNumberFormat="0" applyBorder="0" applyAlignment="0" applyProtection="0"/>
    <xf numFmtId="0" fontId="27" fillId="8" borderId="9" applyNumberFormat="0" applyFont="0" applyAlignment="0" applyProtection="0"/>
    <xf numFmtId="0" fontId="27" fillId="8" borderId="9" applyNumberFormat="0" applyFont="0" applyAlignment="0" applyProtection="0"/>
    <xf numFmtId="0" fontId="27" fillId="10" borderId="0" applyNumberFormat="0" applyBorder="0" applyAlignment="0" applyProtection="0"/>
    <xf numFmtId="0" fontId="27" fillId="11"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27" fillId="30" borderId="0" applyNumberFormat="0" applyBorder="0" applyAlignment="0" applyProtection="0"/>
    <xf numFmtId="0" fontId="27" fillId="31" borderId="0" applyNumberFormat="0" applyBorder="0" applyAlignment="0" applyProtection="0"/>
    <xf numFmtId="0" fontId="26" fillId="8" borderId="9" applyNumberFormat="0" applyFont="0" applyAlignment="0" applyProtection="0"/>
    <xf numFmtId="0" fontId="26" fillId="10" borderId="0" applyNumberFormat="0" applyBorder="0" applyAlignment="0" applyProtection="0"/>
    <xf numFmtId="0" fontId="26" fillId="11"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22" borderId="0" applyNumberFormat="0" applyBorder="0" applyAlignment="0" applyProtection="0"/>
    <xf numFmtId="0" fontId="26" fillId="23"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30" borderId="0" applyNumberFormat="0" applyBorder="0" applyAlignment="0" applyProtection="0"/>
    <xf numFmtId="0" fontId="26" fillId="31" borderId="0" applyNumberFormat="0" applyBorder="0" applyAlignment="0" applyProtection="0"/>
    <xf numFmtId="0" fontId="26" fillId="8" borderId="9" applyNumberFormat="0" applyFont="0" applyAlignment="0" applyProtection="0"/>
    <xf numFmtId="0" fontId="26" fillId="10" borderId="0" applyNumberFormat="0" applyBorder="0" applyAlignment="0" applyProtection="0"/>
    <xf numFmtId="0" fontId="26" fillId="11"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22" borderId="0" applyNumberFormat="0" applyBorder="0" applyAlignment="0" applyProtection="0"/>
    <xf numFmtId="0" fontId="26" fillId="23"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30" borderId="0" applyNumberFormat="0" applyBorder="0" applyAlignment="0" applyProtection="0"/>
    <xf numFmtId="0" fontId="26" fillId="31" borderId="0" applyNumberFormat="0" applyBorder="0" applyAlignment="0" applyProtection="0"/>
    <xf numFmtId="0" fontId="25" fillId="8" borderId="9" applyNumberFormat="0" applyFont="0" applyAlignment="0" applyProtection="0"/>
    <xf numFmtId="0" fontId="25" fillId="10" borderId="0" applyNumberFormat="0" applyBorder="0" applyAlignment="0" applyProtection="0"/>
    <xf numFmtId="0" fontId="25" fillId="11"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8" borderId="0" applyNumberFormat="0" applyBorder="0" applyAlignment="0" applyProtection="0"/>
    <xf numFmtId="0" fontId="25" fillId="19" borderId="0" applyNumberFormat="0" applyBorder="0" applyAlignment="0" applyProtection="0"/>
    <xf numFmtId="0" fontId="25" fillId="22" borderId="0" applyNumberFormat="0" applyBorder="0" applyAlignment="0" applyProtection="0"/>
    <xf numFmtId="0" fontId="25" fillId="23" borderId="0" applyNumberFormat="0" applyBorder="0" applyAlignment="0" applyProtection="0"/>
    <xf numFmtId="0" fontId="25" fillId="26" borderId="0" applyNumberFormat="0" applyBorder="0" applyAlignment="0" applyProtection="0"/>
    <xf numFmtId="0" fontId="25" fillId="27" borderId="0" applyNumberFormat="0" applyBorder="0" applyAlignment="0" applyProtection="0"/>
    <xf numFmtId="0" fontId="25" fillId="30" borderId="0" applyNumberFormat="0" applyBorder="0" applyAlignment="0" applyProtection="0"/>
    <xf numFmtId="0" fontId="25" fillId="31" borderId="0" applyNumberFormat="0" applyBorder="0" applyAlignment="0" applyProtection="0"/>
    <xf numFmtId="0" fontId="25" fillId="8" borderId="9" applyNumberFormat="0" applyFont="0" applyAlignment="0" applyProtection="0"/>
    <xf numFmtId="0" fontId="25" fillId="10" borderId="0" applyNumberFormat="0" applyBorder="0" applyAlignment="0" applyProtection="0"/>
    <xf numFmtId="0" fontId="25" fillId="11"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8" borderId="0" applyNumberFormat="0" applyBorder="0" applyAlignment="0" applyProtection="0"/>
    <xf numFmtId="0" fontId="25" fillId="19" borderId="0" applyNumberFormat="0" applyBorder="0" applyAlignment="0" applyProtection="0"/>
    <xf numFmtId="0" fontId="25" fillId="22" borderId="0" applyNumberFormat="0" applyBorder="0" applyAlignment="0" applyProtection="0"/>
    <xf numFmtId="0" fontId="25" fillId="23" borderId="0" applyNumberFormat="0" applyBorder="0" applyAlignment="0" applyProtection="0"/>
    <xf numFmtId="0" fontId="25" fillId="26" borderId="0" applyNumberFormat="0" applyBorder="0" applyAlignment="0" applyProtection="0"/>
    <xf numFmtId="0" fontId="25" fillId="27" borderId="0" applyNumberFormat="0" applyBorder="0" applyAlignment="0" applyProtection="0"/>
    <xf numFmtId="0" fontId="25" fillId="30" borderId="0" applyNumberFormat="0" applyBorder="0" applyAlignment="0" applyProtection="0"/>
    <xf numFmtId="0" fontId="25" fillId="31" borderId="0" applyNumberFormat="0" applyBorder="0" applyAlignment="0" applyProtection="0"/>
    <xf numFmtId="0" fontId="24" fillId="8" borderId="9" applyNumberFormat="0" applyFont="0" applyAlignment="0" applyProtection="0"/>
    <xf numFmtId="0" fontId="24" fillId="10" borderId="0" applyNumberFormat="0" applyBorder="0" applyAlignment="0" applyProtection="0"/>
    <xf numFmtId="0" fontId="24" fillId="11"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30" borderId="0" applyNumberFormat="0" applyBorder="0" applyAlignment="0" applyProtection="0"/>
    <xf numFmtId="0" fontId="24" fillId="31" borderId="0" applyNumberFormat="0" applyBorder="0" applyAlignment="0" applyProtection="0"/>
    <xf numFmtId="0" fontId="130" fillId="0" borderId="0"/>
    <xf numFmtId="0" fontId="23" fillId="33" borderId="0" applyNumberFormat="0" applyBorder="0" applyAlignment="0" applyProtection="0"/>
    <xf numFmtId="0" fontId="23" fillId="34" borderId="0" applyNumberFormat="0" applyBorder="0" applyAlignment="0" applyProtection="0"/>
    <xf numFmtId="0" fontId="23" fillId="35" borderId="0" applyNumberFormat="0" applyBorder="0" applyAlignment="0" applyProtection="0"/>
    <xf numFmtId="0" fontId="23" fillId="36" borderId="0" applyNumberFormat="0" applyBorder="0" applyAlignment="0" applyProtection="0"/>
    <xf numFmtId="0" fontId="23" fillId="26" borderId="0" applyNumberFormat="0" applyBorder="0" applyAlignment="0" applyProtection="0"/>
    <xf numFmtId="0" fontId="23" fillId="30" borderId="0" applyNumberFormat="0" applyBorder="0" applyAlignment="0" applyProtection="0"/>
    <xf numFmtId="0" fontId="23" fillId="11" borderId="0" applyNumberFormat="0" applyBorder="0" applyAlignment="0" applyProtection="0"/>
    <xf numFmtId="0" fontId="23" fillId="15" borderId="0" applyNumberFormat="0" applyBorder="0" applyAlignment="0" applyProtection="0"/>
    <xf numFmtId="0" fontId="23" fillId="37"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23" fillId="31" borderId="0" applyNumberFormat="0" applyBorder="0" applyAlignment="0" applyProtection="0"/>
    <xf numFmtId="0" fontId="86" fillId="12" borderId="0" applyNumberFormat="0" applyBorder="0" applyAlignment="0" applyProtection="0"/>
    <xf numFmtId="0" fontId="86" fillId="16" borderId="0" applyNumberFormat="0" applyBorder="0" applyAlignment="0" applyProtection="0"/>
    <xf numFmtId="0" fontId="86" fillId="37" borderId="0" applyNumberFormat="0" applyBorder="0" applyAlignment="0" applyProtection="0"/>
    <xf numFmtId="0" fontId="86" fillId="38" borderId="0" applyNumberFormat="0" applyBorder="0" applyAlignment="0" applyProtection="0"/>
    <xf numFmtId="0" fontId="86" fillId="28" borderId="0" applyNumberFormat="0" applyBorder="0" applyAlignment="0" applyProtection="0"/>
    <xf numFmtId="0" fontId="86" fillId="39" borderId="0" applyNumberFormat="0" applyBorder="0" applyAlignment="0" applyProtection="0"/>
    <xf numFmtId="0" fontId="86" fillId="9" borderId="0" applyNumberFormat="0" applyBorder="0" applyAlignment="0" applyProtection="0"/>
    <xf numFmtId="0" fontId="86" fillId="13" borderId="0" applyNumberFormat="0" applyBorder="0" applyAlignment="0" applyProtection="0"/>
    <xf numFmtId="0" fontId="86" fillId="17" borderId="0" applyNumberFormat="0" applyBorder="0" applyAlignment="0" applyProtection="0"/>
    <xf numFmtId="0" fontId="86" fillId="21" borderId="0" applyNumberFormat="0" applyBorder="0" applyAlignment="0" applyProtection="0"/>
    <xf numFmtId="0" fontId="86" fillId="25" borderId="0" applyNumberFormat="0" applyBorder="0" applyAlignment="0" applyProtection="0"/>
    <xf numFmtId="0" fontId="86" fillId="29" borderId="0" applyNumberFormat="0" applyBorder="0" applyAlignment="0" applyProtection="0"/>
    <xf numFmtId="0" fontId="87" fillId="3" borderId="0" applyNumberFormat="0" applyBorder="0" applyAlignment="0" applyProtection="0"/>
    <xf numFmtId="0" fontId="88" fillId="6" borderId="5" applyNumberFormat="0" applyAlignment="0" applyProtection="0"/>
    <xf numFmtId="0" fontId="89" fillId="7" borderId="8" applyNumberFormat="0" applyAlignment="0" applyProtection="0"/>
    <xf numFmtId="43" fontId="34"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40" fillId="0" borderId="0" applyFont="0" applyFill="0" applyBorder="0" applyAlignment="0" applyProtection="0"/>
    <xf numFmtId="43" fontId="56" fillId="0" borderId="0" applyFont="0" applyFill="0" applyBorder="0" applyAlignment="0" applyProtection="0"/>
    <xf numFmtId="43" fontId="32" fillId="0" borderId="0" applyFont="0" applyFill="0" applyBorder="0" applyAlignment="0" applyProtection="0"/>
    <xf numFmtId="177" fontId="62" fillId="0" borderId="0" applyFont="0" applyFill="0" applyBorder="0" applyAlignment="0" applyProtection="0"/>
    <xf numFmtId="43" fontId="37"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0" fontId="90" fillId="0" borderId="0" applyNumberFormat="0" applyFill="0" applyBorder="0" applyAlignment="0" applyProtection="0"/>
    <xf numFmtId="0" fontId="91" fillId="2" borderId="0" applyNumberFormat="0" applyBorder="0" applyAlignment="0" applyProtection="0"/>
    <xf numFmtId="0" fontId="92" fillId="0" borderId="2" applyNumberFormat="0" applyFill="0" applyAlignment="0" applyProtection="0"/>
    <xf numFmtId="0" fontId="93" fillId="0" borderId="3" applyNumberFormat="0" applyFill="0" applyAlignment="0" applyProtection="0"/>
    <xf numFmtId="0" fontId="94" fillId="0" borderId="4" applyNumberFormat="0" applyFill="0" applyAlignment="0" applyProtection="0"/>
    <xf numFmtId="0" fontId="94" fillId="0" borderId="0" applyNumberFormat="0" applyFill="0" applyBorder="0" applyAlignment="0" applyProtection="0"/>
    <xf numFmtId="0" fontId="95" fillId="5" borderId="5" applyNumberFormat="0" applyAlignment="0" applyProtection="0"/>
    <xf numFmtId="38" fontId="131" fillId="0" borderId="0"/>
    <xf numFmtId="38" fontId="132" fillId="0" borderId="0"/>
    <xf numFmtId="38" fontId="133" fillId="0" borderId="0"/>
    <xf numFmtId="38" fontId="134" fillId="0" borderId="0"/>
    <xf numFmtId="0" fontId="135" fillId="0" borderId="0"/>
    <xf numFmtId="0" fontId="135" fillId="0" borderId="0"/>
    <xf numFmtId="0" fontId="136" fillId="0" borderId="0"/>
    <xf numFmtId="0" fontId="96" fillId="0" borderId="7" applyNumberFormat="0" applyFill="0" applyAlignment="0" applyProtection="0"/>
    <xf numFmtId="0" fontId="112" fillId="4" borderId="0" applyNumberFormat="0" applyBorder="0" applyAlignment="0" applyProtection="0"/>
    <xf numFmtId="0" fontId="37" fillId="0" borderId="0"/>
    <xf numFmtId="0" fontId="140" fillId="0" borderId="0"/>
    <xf numFmtId="0" fontId="37" fillId="0" borderId="0"/>
    <xf numFmtId="0" fontId="62" fillId="0" borderId="0"/>
    <xf numFmtId="0" fontId="40" fillId="0" borderId="0"/>
    <xf numFmtId="0" fontId="32" fillId="0" borderId="0"/>
    <xf numFmtId="0" fontId="32" fillId="0" borderId="0"/>
    <xf numFmtId="0" fontId="32" fillId="0" borderId="0"/>
    <xf numFmtId="0" fontId="32" fillId="0" borderId="0"/>
    <xf numFmtId="0" fontId="30" fillId="0" borderId="0"/>
    <xf numFmtId="0" fontId="137" fillId="0" borderId="0"/>
    <xf numFmtId="0" fontId="37" fillId="0" borderId="0"/>
    <xf numFmtId="0" fontId="37" fillId="0" borderId="0"/>
    <xf numFmtId="0" fontId="138" fillId="0" borderId="0"/>
    <xf numFmtId="0" fontId="32" fillId="0" borderId="0"/>
    <xf numFmtId="0" fontId="32" fillId="0" borderId="0"/>
    <xf numFmtId="0" fontId="141" fillId="0" borderId="0"/>
    <xf numFmtId="0" fontId="37" fillId="0" borderId="0"/>
    <xf numFmtId="0" fontId="62" fillId="0" borderId="0"/>
    <xf numFmtId="0" fontId="40" fillId="0" borderId="0"/>
    <xf numFmtId="0" fontId="37" fillId="0" borderId="0"/>
    <xf numFmtId="0" fontId="62" fillId="0" borderId="0"/>
    <xf numFmtId="0" fontId="62" fillId="0" borderId="0"/>
    <xf numFmtId="0" fontId="138" fillId="0" borderId="0"/>
    <xf numFmtId="0" fontId="23" fillId="0" borderId="0"/>
    <xf numFmtId="0" fontId="62" fillId="0" borderId="0"/>
    <xf numFmtId="0" fontId="32" fillId="0" borderId="0"/>
    <xf numFmtId="0" fontId="62" fillId="0" borderId="0"/>
    <xf numFmtId="0" fontId="56" fillId="54" borderId="41" applyNumberFormat="0" applyFont="0" applyAlignment="0" applyProtection="0"/>
    <xf numFmtId="0" fontId="56" fillId="8" borderId="9" applyNumberFormat="0" applyFont="0" applyAlignment="0" applyProtection="0"/>
    <xf numFmtId="0" fontId="97" fillId="6" borderId="6" applyNumberFormat="0" applyAlignment="0" applyProtection="0"/>
    <xf numFmtId="9" fontId="30" fillId="0" borderId="0" applyFont="0" applyFill="0" applyBorder="0" applyAlignment="0" applyProtection="0"/>
    <xf numFmtId="9" fontId="62" fillId="0" borderId="0" applyFont="0" applyFill="0" applyBorder="0" applyAlignment="0" applyProtection="0"/>
    <xf numFmtId="9" fontId="37"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0" fontId="98" fillId="0" borderId="10" applyNumberFormat="0" applyFill="0" applyAlignment="0" applyProtection="0"/>
    <xf numFmtId="0" fontId="99" fillId="0" borderId="0" applyNumberFormat="0" applyFill="0" applyBorder="0" applyAlignment="0" applyProtection="0"/>
    <xf numFmtId="177" fontId="138" fillId="0" borderId="42">
      <protection locked="0"/>
    </xf>
    <xf numFmtId="177" fontId="139" fillId="56" borderId="42"/>
    <xf numFmtId="0" fontId="23"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3" fillId="0" borderId="0"/>
    <xf numFmtId="0" fontId="56" fillId="0" borderId="0"/>
    <xf numFmtId="0" fontId="32" fillId="0" borderId="0"/>
    <xf numFmtId="0" fontId="56" fillId="0" borderId="0"/>
    <xf numFmtId="0" fontId="80" fillId="0" borderId="0"/>
    <xf numFmtId="43" fontId="32" fillId="0" borderId="0" applyFont="0" applyFill="0" applyBorder="0" applyAlignment="0" applyProtection="0"/>
    <xf numFmtId="43" fontId="32" fillId="0" borderId="0" applyFont="0" applyFill="0" applyBorder="0" applyAlignment="0" applyProtection="0"/>
    <xf numFmtId="43" fontId="5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0" fontId="138" fillId="0" borderId="0"/>
    <xf numFmtId="0" fontId="37" fillId="0" borderId="0"/>
    <xf numFmtId="0" fontId="23" fillId="33" borderId="0" applyNumberFormat="0" applyBorder="0" applyAlignment="0" applyProtection="0"/>
    <xf numFmtId="0" fontId="23" fillId="34" borderId="0" applyNumberFormat="0" applyBorder="0" applyAlignment="0" applyProtection="0"/>
    <xf numFmtId="0" fontId="23" fillId="35" borderId="0" applyNumberFormat="0" applyBorder="0" applyAlignment="0" applyProtection="0"/>
    <xf numFmtId="0" fontId="23" fillId="36" borderId="0" applyNumberFormat="0" applyBorder="0" applyAlignment="0" applyProtection="0"/>
    <xf numFmtId="0" fontId="23" fillId="26" borderId="0" applyNumberFormat="0" applyBorder="0" applyAlignment="0" applyProtection="0"/>
    <xf numFmtId="0" fontId="23" fillId="30" borderId="0" applyNumberFormat="0" applyBorder="0" applyAlignment="0" applyProtection="0"/>
    <xf numFmtId="0" fontId="23" fillId="11" borderId="0" applyNumberFormat="0" applyBorder="0" applyAlignment="0" applyProtection="0"/>
    <xf numFmtId="0" fontId="23" fillId="15" borderId="0" applyNumberFormat="0" applyBorder="0" applyAlignment="0" applyProtection="0"/>
    <xf numFmtId="0" fontId="23" fillId="37"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23" fillId="31" borderId="0" applyNumberFormat="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2" fillId="0" borderId="0" applyFont="0" applyFill="0" applyBorder="0" applyAlignment="0" applyProtection="0"/>
    <xf numFmtId="0" fontId="37" fillId="0" borderId="0"/>
    <xf numFmtId="0" fontId="32" fillId="0" borderId="0"/>
    <xf numFmtId="0" fontId="37" fillId="0" borderId="0"/>
    <xf numFmtId="0" fontId="37" fillId="0" borderId="0"/>
    <xf numFmtId="0" fontId="37" fillId="0" borderId="0"/>
    <xf numFmtId="0" fontId="37" fillId="0" borderId="0"/>
    <xf numFmtId="0" fontId="23" fillId="0" borderId="0"/>
    <xf numFmtId="9" fontId="37" fillId="0" borderId="0" applyFont="0" applyFill="0" applyBorder="0" applyAlignment="0" applyProtection="0"/>
    <xf numFmtId="177" fontId="138" fillId="0" borderId="42">
      <protection locked="0"/>
    </xf>
    <xf numFmtId="0" fontId="23" fillId="0" borderId="0"/>
    <xf numFmtId="0" fontId="23" fillId="0" borderId="0"/>
    <xf numFmtId="0" fontId="34" fillId="0" borderId="0"/>
    <xf numFmtId="0" fontId="23" fillId="0" borderId="0"/>
    <xf numFmtId="43" fontId="23" fillId="0" borderId="0" applyFont="0" applyFill="0" applyBorder="0" applyAlignment="0" applyProtection="0"/>
    <xf numFmtId="43" fontId="37" fillId="0" borderId="0" applyFont="0" applyFill="0" applyBorder="0" applyAlignment="0" applyProtection="0"/>
    <xf numFmtId="44" fontId="23" fillId="0" borderId="0" applyFont="0" applyFill="0" applyBorder="0" applyAlignment="0" applyProtection="0"/>
    <xf numFmtId="165" fontId="37" fillId="0" borderId="0" applyFont="0" applyFill="0" applyBorder="0" applyAlignment="0" applyProtection="0"/>
    <xf numFmtId="165" fontId="37" fillId="0" borderId="0" applyFont="0" applyFill="0" applyBorder="0" applyAlignment="0" applyProtection="0"/>
    <xf numFmtId="165" fontId="34" fillId="0" borderId="0" applyFont="0" applyFill="0" applyBorder="0" applyAlignment="0" applyProtection="0"/>
    <xf numFmtId="0" fontId="34" fillId="0" borderId="0"/>
    <xf numFmtId="0" fontId="34" fillId="0" borderId="0"/>
    <xf numFmtId="0" fontId="34" fillId="0" borderId="0"/>
    <xf numFmtId="0" fontId="37" fillId="0" borderId="0"/>
    <xf numFmtId="165" fontId="40" fillId="0" borderId="0" applyFont="0" applyFill="0" applyBorder="0" applyAlignment="0" applyProtection="0"/>
    <xf numFmtId="165" fontId="40" fillId="0" borderId="0" applyFont="0" applyFill="0" applyBorder="0" applyAlignment="0" applyProtection="0"/>
    <xf numFmtId="0" fontId="34" fillId="0" borderId="0"/>
    <xf numFmtId="0" fontId="40" fillId="0" borderId="0"/>
    <xf numFmtId="9" fontId="37" fillId="0" borderId="0" applyFont="0" applyFill="0" applyBorder="0" applyAlignment="0" applyProtection="0"/>
    <xf numFmtId="0" fontId="37" fillId="0" borderId="0"/>
    <xf numFmtId="165" fontId="37" fillId="0" borderId="0" applyFont="0" applyFill="0" applyBorder="0" applyAlignment="0" applyProtection="0"/>
    <xf numFmtId="9" fontId="37" fillId="0" borderId="0" applyFont="0" applyFill="0" applyBorder="0" applyAlignment="0" applyProtection="0"/>
    <xf numFmtId="0" fontId="35" fillId="0" borderId="0">
      <alignment horizontal="left" vertical="top" wrapText="1"/>
    </xf>
    <xf numFmtId="0" fontId="32" fillId="0" borderId="0"/>
    <xf numFmtId="0" fontId="32" fillId="0" borderId="0"/>
    <xf numFmtId="0" fontId="32" fillId="0" borderId="0"/>
    <xf numFmtId="0" fontId="142" fillId="0" borderId="0"/>
    <xf numFmtId="165" fontId="142" fillId="0" borderId="0" applyFont="0" applyFill="0" applyBorder="0" applyAlignment="0" applyProtection="0"/>
    <xf numFmtId="0" fontId="37" fillId="0" borderId="0"/>
    <xf numFmtId="0" fontId="33" fillId="0" borderId="0"/>
    <xf numFmtId="165" fontId="37" fillId="0" borderId="0" applyFont="0" applyFill="0" applyBorder="0" applyAlignment="0" applyProtection="0"/>
    <xf numFmtId="9" fontId="37" fillId="0" borderId="0" applyFont="0" applyFill="0" applyBorder="0" applyAlignment="0" applyProtection="0"/>
    <xf numFmtId="165" fontId="23" fillId="0" borderId="0" applyFont="0" applyFill="0" applyBorder="0" applyAlignment="0" applyProtection="0"/>
    <xf numFmtId="9" fontId="23" fillId="0" borderId="0" applyFont="0" applyFill="0" applyBorder="0" applyAlignment="0" applyProtection="0"/>
    <xf numFmtId="0" fontId="22" fillId="8" borderId="9" applyNumberFormat="0" applyFont="0" applyAlignment="0" applyProtection="0"/>
    <xf numFmtId="0" fontId="22" fillId="10" borderId="0" applyNumberFormat="0" applyBorder="0" applyAlignment="0" applyProtection="0"/>
    <xf numFmtId="0" fontId="22" fillId="11"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6" borderId="0" applyNumberFormat="0" applyBorder="0" applyAlignment="0" applyProtection="0"/>
    <xf numFmtId="0" fontId="22" fillId="27" borderId="0" applyNumberFormat="0" applyBorder="0" applyAlignment="0" applyProtection="0"/>
    <xf numFmtId="0" fontId="22" fillId="30" borderId="0" applyNumberFormat="0" applyBorder="0" applyAlignment="0" applyProtection="0"/>
    <xf numFmtId="0" fontId="22" fillId="31" borderId="0" applyNumberFormat="0" applyBorder="0" applyAlignment="0" applyProtection="0"/>
    <xf numFmtId="0" fontId="22" fillId="8" borderId="9" applyNumberFormat="0" applyFont="0" applyAlignment="0" applyProtection="0"/>
    <xf numFmtId="0" fontId="22" fillId="10" borderId="0" applyNumberFormat="0" applyBorder="0" applyAlignment="0" applyProtection="0"/>
    <xf numFmtId="0" fontId="22" fillId="11"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6" borderId="0" applyNumberFormat="0" applyBorder="0" applyAlignment="0" applyProtection="0"/>
    <xf numFmtId="0" fontId="22" fillId="27" borderId="0" applyNumberFormat="0" applyBorder="0" applyAlignment="0" applyProtection="0"/>
    <xf numFmtId="0" fontId="22" fillId="30" borderId="0" applyNumberFormat="0" applyBorder="0" applyAlignment="0" applyProtection="0"/>
    <xf numFmtId="0" fontId="22" fillId="31" borderId="0" applyNumberFormat="0" applyBorder="0" applyAlignment="0" applyProtection="0"/>
    <xf numFmtId="0" fontId="21" fillId="8" borderId="9"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9"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37" borderId="0" applyNumberFormat="0" applyBorder="0" applyAlignment="0" applyProtection="0"/>
    <xf numFmtId="0" fontId="21" fillId="36" borderId="0" applyNumberFormat="0" applyBorder="0" applyAlignment="0" applyProtection="0"/>
    <xf numFmtId="0" fontId="21" fillId="34" borderId="0" applyNumberFormat="0" applyBorder="0" applyAlignment="0" applyProtection="0"/>
    <xf numFmtId="0" fontId="21" fillId="33" borderId="0" applyNumberFormat="0" applyBorder="0" applyAlignment="0" applyProtection="0"/>
    <xf numFmtId="0" fontId="21" fillId="35" borderId="0" applyNumberFormat="0" applyBorder="0" applyAlignment="0" applyProtection="0"/>
    <xf numFmtId="0" fontId="56" fillId="54" borderId="43" applyNumberFormat="0" applyFont="0" applyAlignment="0" applyProtection="0"/>
    <xf numFmtId="0" fontId="21" fillId="0" borderId="0"/>
    <xf numFmtId="0" fontId="21" fillId="0" borderId="0"/>
    <xf numFmtId="0" fontId="21" fillId="0" borderId="0"/>
    <xf numFmtId="0" fontId="21" fillId="33" borderId="0" applyNumberFormat="0" applyBorder="0" applyAlignment="0" applyProtection="0"/>
    <xf numFmtId="0" fontId="21" fillId="34" borderId="0" applyNumberFormat="0" applyBorder="0" applyAlignment="0" applyProtection="0"/>
    <xf numFmtId="0" fontId="21" fillId="35" borderId="0" applyNumberFormat="0" applyBorder="0" applyAlignment="0" applyProtection="0"/>
    <xf numFmtId="0" fontId="21" fillId="36" borderId="0" applyNumberFormat="0" applyBorder="0" applyAlignment="0" applyProtection="0"/>
    <xf numFmtId="0" fontId="21" fillId="26" borderId="0" applyNumberFormat="0" applyBorder="0" applyAlignment="0" applyProtection="0"/>
    <xf numFmtId="0" fontId="21" fillId="30" borderId="0" applyNumberFormat="0" applyBorder="0" applyAlignment="0" applyProtection="0"/>
    <xf numFmtId="0" fontId="21" fillId="11" borderId="0" applyNumberFormat="0" applyBorder="0" applyAlignment="0" applyProtection="0"/>
    <xf numFmtId="0" fontId="21" fillId="15" borderId="0" applyNumberFormat="0" applyBorder="0" applyAlignment="0" applyProtection="0"/>
    <xf numFmtId="0" fontId="21" fillId="37" borderId="0" applyNumberFormat="0" applyBorder="0" applyAlignment="0" applyProtection="0"/>
    <xf numFmtId="0" fontId="21" fillId="23" borderId="0" applyNumberFormat="0" applyBorder="0" applyAlignment="0" applyProtection="0"/>
    <xf numFmtId="0" fontId="21" fillId="27" borderId="0" applyNumberFormat="0" applyBorder="0" applyAlignment="0" applyProtection="0"/>
    <xf numFmtId="0" fontId="21" fillId="31" borderId="0" applyNumberFormat="0" applyBorder="0" applyAlignment="0" applyProtection="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0" fillId="8" borderId="9"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9"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19" fillId="8" borderId="9"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9"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8" fillId="8" borderId="9"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9"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165" fontId="34" fillId="0" borderId="0" applyFont="0" applyFill="0" applyBorder="0" applyAlignment="0" applyProtection="0"/>
    <xf numFmtId="0" fontId="35" fillId="0" borderId="0">
      <alignment horizontal="left" vertical="top" wrapText="1"/>
    </xf>
    <xf numFmtId="0" fontId="58" fillId="0" borderId="0" applyNumberFormat="0" applyFill="0" applyBorder="0" applyAlignment="0" applyProtection="0"/>
    <xf numFmtId="0" fontId="35" fillId="0" borderId="0">
      <alignment horizontal="left" vertical="top" wrapText="1"/>
    </xf>
    <xf numFmtId="0" fontId="18" fillId="8" borderId="9" applyNumberFormat="0" applyFont="0" applyAlignment="0" applyProtection="0"/>
    <xf numFmtId="0" fontId="18" fillId="11"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8" borderId="0" applyNumberFormat="0" applyBorder="0" applyAlignment="0" applyProtection="0"/>
    <xf numFmtId="0" fontId="18" fillId="10"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15"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15" borderId="0" applyNumberFormat="0" applyBorder="0" applyAlignment="0" applyProtection="0"/>
    <xf numFmtId="0" fontId="35" fillId="0" borderId="0">
      <alignment horizontal="left" vertical="top" wrapText="1"/>
    </xf>
    <xf numFmtId="0" fontId="18" fillId="26" borderId="0" applyNumberFormat="0" applyBorder="0" applyAlignment="0" applyProtection="0"/>
    <xf numFmtId="0" fontId="18" fillId="27" borderId="0" applyNumberFormat="0" applyBorder="0" applyAlignment="0" applyProtection="0"/>
    <xf numFmtId="0" fontId="18" fillId="14"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4"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11"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18" borderId="0" applyNumberFormat="0" applyBorder="0" applyAlignment="0" applyProtection="0"/>
    <xf numFmtId="0" fontId="18" fillId="10"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15" borderId="0" applyNumberFormat="0" applyBorder="0" applyAlignment="0" applyProtection="0"/>
    <xf numFmtId="0" fontId="18" fillId="14"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35" fillId="0" borderId="0">
      <alignment horizontal="left" vertical="top" wrapText="1"/>
    </xf>
    <xf numFmtId="0" fontId="35" fillId="0" borderId="0">
      <alignment horizontal="left" vertical="top" wrapText="1"/>
    </xf>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32" fillId="0" borderId="0"/>
    <xf numFmtId="0" fontId="17" fillId="8" borderId="9"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9"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6" fillId="8" borderId="9"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9"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5" fillId="8" borderId="9"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9"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4" fillId="8" borderId="9"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9"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5" borderId="0" applyNumberFormat="0" applyBorder="0" applyAlignment="0" applyProtection="0"/>
    <xf numFmtId="0" fontId="13" fillId="36" borderId="0" applyNumberFormat="0" applyBorder="0" applyAlignment="0" applyProtection="0"/>
    <xf numFmtId="0" fontId="13" fillId="26" borderId="0" applyNumberFormat="0" applyBorder="0" applyAlignment="0" applyProtection="0"/>
    <xf numFmtId="0" fontId="13" fillId="30" borderId="0" applyNumberFormat="0" applyBorder="0" applyAlignment="0" applyProtection="0"/>
    <xf numFmtId="0" fontId="13" fillId="11" borderId="0" applyNumberFormat="0" applyBorder="0" applyAlignment="0" applyProtection="0"/>
    <xf numFmtId="0" fontId="13" fillId="15" borderId="0" applyNumberFormat="0" applyBorder="0" applyAlignment="0" applyProtection="0"/>
    <xf numFmtId="0" fontId="13" fillId="37" borderId="0" applyNumberFormat="0" applyBorder="0" applyAlignment="0" applyProtection="0"/>
    <xf numFmtId="0" fontId="13" fillId="23" borderId="0" applyNumberFormat="0" applyBorder="0" applyAlignment="0" applyProtection="0"/>
    <xf numFmtId="0" fontId="13" fillId="27" borderId="0" applyNumberFormat="0" applyBorder="0" applyAlignment="0" applyProtection="0"/>
    <xf numFmtId="0" fontId="13" fillId="31" borderId="0" applyNumberFormat="0" applyBorder="0" applyAlignment="0" applyProtection="0"/>
    <xf numFmtId="0" fontId="13" fillId="0" borderId="0"/>
    <xf numFmtId="0" fontId="56" fillId="54" borderId="50" applyNumberFormat="0" applyFont="0" applyAlignment="0" applyProtection="0"/>
    <xf numFmtId="0" fontId="13" fillId="0" borderId="0"/>
    <xf numFmtId="0" fontId="13" fillId="0" borderId="0"/>
    <xf numFmtId="0" fontId="13" fillId="33" borderId="0" applyNumberFormat="0" applyBorder="0" applyAlignment="0" applyProtection="0"/>
    <xf numFmtId="0" fontId="13" fillId="34" borderId="0" applyNumberFormat="0" applyBorder="0" applyAlignment="0" applyProtection="0"/>
    <xf numFmtId="0" fontId="13" fillId="35" borderId="0" applyNumberFormat="0" applyBorder="0" applyAlignment="0" applyProtection="0"/>
    <xf numFmtId="0" fontId="13" fillId="36" borderId="0" applyNumberFormat="0" applyBorder="0" applyAlignment="0" applyProtection="0"/>
    <xf numFmtId="0" fontId="13" fillId="26" borderId="0" applyNumberFormat="0" applyBorder="0" applyAlignment="0" applyProtection="0"/>
    <xf numFmtId="0" fontId="13" fillId="30" borderId="0" applyNumberFormat="0" applyBorder="0" applyAlignment="0" applyProtection="0"/>
    <xf numFmtId="0" fontId="13" fillId="11" borderId="0" applyNumberFormat="0" applyBorder="0" applyAlignment="0" applyProtection="0"/>
    <xf numFmtId="0" fontId="13" fillId="15" borderId="0" applyNumberFormat="0" applyBorder="0" applyAlignment="0" applyProtection="0"/>
    <xf numFmtId="0" fontId="13" fillId="37" borderId="0" applyNumberFormat="0" applyBorder="0" applyAlignment="0" applyProtection="0"/>
    <xf numFmtId="0" fontId="13" fillId="23" borderId="0" applyNumberFormat="0" applyBorder="0" applyAlignment="0" applyProtection="0"/>
    <xf numFmtId="0" fontId="13" fillId="27" borderId="0" applyNumberFormat="0" applyBorder="0" applyAlignment="0" applyProtection="0"/>
    <xf numFmtId="0" fontId="13" fillId="31" borderId="0" applyNumberFormat="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165" fontId="13" fillId="0" borderId="0" applyFont="0" applyFill="0" applyBorder="0" applyAlignment="0" applyProtection="0"/>
    <xf numFmtId="9" fontId="13" fillId="0" borderId="0" applyFont="0" applyFill="0" applyBorder="0" applyAlignment="0" applyProtection="0"/>
    <xf numFmtId="0" fontId="85" fillId="0" borderId="0" applyNumberFormat="0" applyFill="0" applyBorder="0" applyAlignment="0" applyProtection="0"/>
    <xf numFmtId="43" fontId="34" fillId="0" borderId="0" applyFont="0" applyFill="0" applyBorder="0" applyAlignment="0" applyProtection="0"/>
    <xf numFmtId="0" fontId="12" fillId="8" borderId="9" applyNumberFormat="0" applyFont="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8" borderId="9" applyNumberFormat="0" applyFont="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43" fontId="37" fillId="0" borderId="0" applyFont="0" applyFill="0" applyBorder="0" applyAlignment="0" applyProtection="0"/>
    <xf numFmtId="0" fontId="140" fillId="0" borderId="0"/>
    <xf numFmtId="0" fontId="35" fillId="0" borderId="0">
      <alignment horizontal="left" vertical="top" wrapText="1"/>
    </xf>
    <xf numFmtId="0" fontId="12" fillId="0" borderId="0"/>
    <xf numFmtId="43" fontId="12" fillId="0" borderId="0" applyFont="0" applyFill="0" applyBorder="0" applyAlignment="0" applyProtection="0"/>
    <xf numFmtId="0" fontId="66" fillId="51" borderId="56" applyNumberFormat="0" applyAlignment="0" applyProtection="0"/>
    <xf numFmtId="43" fontId="12" fillId="0" borderId="0" applyFont="0" applyFill="0" applyBorder="0" applyAlignment="0" applyProtection="0"/>
    <xf numFmtId="0" fontId="73" fillId="41" borderId="56" applyNumberFormat="0" applyAlignment="0" applyProtection="0"/>
    <xf numFmtId="0" fontId="12" fillId="0" borderId="0"/>
    <xf numFmtId="0" fontId="37" fillId="54" borderId="57" applyNumberFormat="0" applyFont="0" applyAlignment="0" applyProtection="0"/>
    <xf numFmtId="0" fontId="76" fillId="51" borderId="58" applyNumberFormat="0" applyAlignment="0" applyProtection="0"/>
    <xf numFmtId="0" fontId="78" fillId="0" borderId="59" applyNumberFormat="0" applyFill="0" applyAlignment="0" applyProtection="0"/>
    <xf numFmtId="0" fontId="12" fillId="0" borderId="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0" fontId="12" fillId="0" borderId="0"/>
    <xf numFmtId="0" fontId="37"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0" fontId="12" fillId="0" borderId="0"/>
    <xf numFmtId="0" fontId="34" fillId="0" borderId="0"/>
    <xf numFmtId="43" fontId="34" fillId="0" borderId="0" applyFont="0" applyFill="0" applyBorder="0" applyAlignment="0" applyProtection="0"/>
    <xf numFmtId="0" fontId="35" fillId="0" borderId="0">
      <alignment horizontal="left" vertical="top" wrapText="1"/>
    </xf>
    <xf numFmtId="0" fontId="37"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50" fillId="0" borderId="0"/>
    <xf numFmtId="0" fontId="140" fillId="0" borderId="0"/>
    <xf numFmtId="0" fontId="150" fillId="0" borderId="0"/>
    <xf numFmtId="0" fontId="140" fillId="0" borderId="0"/>
    <xf numFmtId="0" fontId="34" fillId="8" borderId="9" applyNumberFormat="0" applyFont="0" applyAlignment="0" applyProtection="0"/>
    <xf numFmtId="0" fontId="103" fillId="16" borderId="0" applyNumberFormat="0" applyBorder="0" applyAlignment="0" applyProtection="0"/>
    <xf numFmtId="0" fontId="34" fillId="26" borderId="0" applyNumberFormat="0" applyBorder="0" applyAlignment="0" applyProtection="0"/>
    <xf numFmtId="0" fontId="11" fillId="0" borderId="0"/>
    <xf numFmtId="43" fontId="11" fillId="0" borderId="0" applyFont="0" applyFill="0" applyBorder="0" applyAlignment="0" applyProtection="0"/>
    <xf numFmtId="0" fontId="105" fillId="6" borderId="6" applyNumberFormat="0" applyAlignment="0" applyProtection="0"/>
    <xf numFmtId="0" fontId="103" fillId="25" borderId="0" applyNumberFormat="0" applyBorder="0" applyAlignment="0" applyProtection="0"/>
    <xf numFmtId="0" fontId="11" fillId="30" borderId="0" applyNumberFormat="0" applyBorder="0" applyAlignment="0" applyProtection="0"/>
    <xf numFmtId="0" fontId="114" fillId="3" borderId="0" applyNumberFormat="0" applyBorder="0" applyAlignment="0" applyProtection="0"/>
    <xf numFmtId="0" fontId="151" fillId="0" borderId="0" applyNumberFormat="0" applyFill="0" applyBorder="0" applyAlignment="0" applyProtection="0"/>
    <xf numFmtId="0" fontId="34" fillId="11"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1" borderId="0" applyNumberFormat="0" applyBorder="0" applyAlignment="0" applyProtection="0"/>
    <xf numFmtId="0" fontId="103" fillId="20" borderId="0" applyNumberFormat="0" applyBorder="0" applyAlignment="0" applyProtection="0"/>
    <xf numFmtId="0" fontId="117" fillId="0" borderId="0" applyNumberFormat="0" applyFill="0" applyBorder="0" applyAlignment="0" applyProtection="0"/>
    <xf numFmtId="0" fontId="103" fillId="13" borderId="0" applyNumberFormat="0" applyBorder="0" applyAlignment="0" applyProtection="0"/>
    <xf numFmtId="0" fontId="40" fillId="0" borderId="0"/>
    <xf numFmtId="0" fontId="11" fillId="11" borderId="0" applyNumberFormat="0" applyBorder="0" applyAlignment="0" applyProtection="0"/>
    <xf numFmtId="0" fontId="11" fillId="22" borderId="0" applyNumberFormat="0" applyBorder="0" applyAlignment="0" applyProtection="0"/>
    <xf numFmtId="0" fontId="11" fillId="30" borderId="0" applyNumberFormat="0" applyBorder="0" applyAlignment="0" applyProtection="0"/>
    <xf numFmtId="0" fontId="103" fillId="32" borderId="0" applyNumberFormat="0" applyBorder="0" applyAlignment="0" applyProtection="0"/>
    <xf numFmtId="0" fontId="103" fillId="9" borderId="0" applyNumberFormat="0" applyBorder="0" applyAlignment="0" applyProtection="0"/>
    <xf numFmtId="0" fontId="103" fillId="29"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15" borderId="0" applyNumberFormat="0" applyBorder="0" applyAlignment="0" applyProtection="0"/>
    <xf numFmtId="0" fontId="103" fillId="17" borderId="0" applyNumberFormat="0" applyBorder="0" applyAlignment="0" applyProtection="0"/>
    <xf numFmtId="43" fontId="11" fillId="0" borderId="0" applyFont="0" applyFill="0" applyBorder="0" applyAlignment="0" applyProtection="0"/>
    <xf numFmtId="0" fontId="11" fillId="11" borderId="0" applyNumberFormat="0" applyBorder="0" applyAlignment="0" applyProtection="0"/>
    <xf numFmtId="0" fontId="11" fillId="22" borderId="0" applyNumberFormat="0" applyBorder="0" applyAlignment="0" applyProtection="0"/>
    <xf numFmtId="0" fontId="11" fillId="14" borderId="0" applyNumberFormat="0" applyBorder="0" applyAlignment="0" applyProtection="0"/>
    <xf numFmtId="0" fontId="11" fillId="0" borderId="0"/>
    <xf numFmtId="0" fontId="11" fillId="18" borderId="0" applyNumberFormat="0" applyBorder="0" applyAlignment="0" applyProtection="0"/>
    <xf numFmtId="0" fontId="103" fillId="28"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34" fillId="14" borderId="0" applyNumberFormat="0" applyBorder="0" applyAlignment="0" applyProtection="0"/>
    <xf numFmtId="0" fontId="108" fillId="0" borderId="3" applyNumberFormat="0" applyFill="0" applyAlignment="0" applyProtection="0"/>
    <xf numFmtId="0" fontId="11" fillId="22" borderId="0" applyNumberFormat="0" applyBorder="0" applyAlignment="0" applyProtection="0"/>
    <xf numFmtId="0" fontId="110" fillId="0" borderId="10" applyNumberFormat="0" applyFill="0" applyAlignment="0" applyProtection="0"/>
    <xf numFmtId="0" fontId="11" fillId="8" borderId="9" applyNumberFormat="0" applyFont="0" applyAlignment="0" applyProtection="0"/>
    <xf numFmtId="0" fontId="111" fillId="7" borderId="8" applyNumberFormat="0" applyAlignment="0" applyProtection="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04" fillId="5" borderId="5" applyNumberFormat="0" applyAlignment="0" applyProtection="0"/>
    <xf numFmtId="0" fontId="11" fillId="31" borderId="0" applyNumberFormat="0" applyBorder="0" applyAlignment="0" applyProtection="0"/>
    <xf numFmtId="0" fontId="109" fillId="0" borderId="0" applyNumberForma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30" borderId="0" applyNumberFormat="0" applyBorder="0" applyAlignment="0" applyProtection="0"/>
    <xf numFmtId="0" fontId="103" fillId="12" borderId="0" applyNumberFormat="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8" fillId="2" borderId="0" applyNumberFormat="0" applyBorder="0" applyAlignment="0" applyProtection="0"/>
    <xf numFmtId="0" fontId="11" fillId="10" borderId="0" applyNumberFormat="0" applyBorder="0" applyAlignment="0" applyProtection="0"/>
    <xf numFmtId="0" fontId="11" fillId="19" borderId="0" applyNumberFormat="0" applyBorder="0" applyAlignment="0" applyProtection="0"/>
    <xf numFmtId="0" fontId="34" fillId="22" borderId="0" applyNumberFormat="0" applyBorder="0" applyAlignment="0" applyProtection="0"/>
    <xf numFmtId="0" fontId="34" fillId="18" borderId="0" applyNumberFormat="0" applyBorder="0" applyAlignment="0" applyProtection="0"/>
    <xf numFmtId="0" fontId="113" fillId="4" borderId="0" applyNumberFormat="0" applyBorder="0" applyAlignment="0" applyProtection="0"/>
    <xf numFmtId="0" fontId="85" fillId="0" borderId="0" applyNumberFormat="0" applyFill="0" applyBorder="0" applyAlignment="0" applyProtection="0"/>
    <xf numFmtId="0" fontId="109" fillId="0" borderId="4" applyNumberFormat="0" applyFill="0" applyAlignment="0" applyProtection="0"/>
    <xf numFmtId="0" fontId="106" fillId="6" borderId="5" applyNumberFormat="0" applyAlignment="0" applyProtection="0"/>
    <xf numFmtId="0" fontId="11" fillId="11" borderId="0" applyNumberFormat="0" applyBorder="0" applyAlignment="0" applyProtection="0"/>
    <xf numFmtId="0" fontId="11" fillId="31" borderId="0" applyNumberFormat="0" applyBorder="0" applyAlignment="0" applyProtection="0"/>
    <xf numFmtId="0" fontId="34" fillId="19"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34" fillId="10" borderId="0" applyNumberFormat="0" applyBorder="0" applyAlignment="0" applyProtection="0"/>
    <xf numFmtId="0" fontId="115" fillId="0" borderId="0" applyNumberFormat="0" applyFill="0" applyBorder="0" applyAlignment="0" applyProtection="0"/>
    <xf numFmtId="0" fontId="11" fillId="30" borderId="0" applyNumberFormat="0" applyBorder="0" applyAlignment="0" applyProtection="0"/>
    <xf numFmtId="0" fontId="107" fillId="0" borderId="2" applyNumberFormat="0" applyFill="0" applyAlignment="0" applyProtection="0"/>
    <xf numFmtId="0" fontId="34" fillId="27" borderId="0" applyNumberFormat="0" applyBorder="0" applyAlignment="0" applyProtection="0"/>
    <xf numFmtId="0" fontId="116" fillId="0" borderId="7" applyNumberFormat="0" applyFill="0" applyAlignment="0" applyProtection="0"/>
    <xf numFmtId="0" fontId="103" fillId="21" borderId="0" applyNumberFormat="0" applyBorder="0" applyAlignment="0" applyProtection="0"/>
    <xf numFmtId="0" fontId="11" fillId="27" borderId="0" applyNumberFormat="0" applyBorder="0" applyAlignment="0" applyProtection="0"/>
    <xf numFmtId="0" fontId="103" fillId="24" borderId="0" applyNumberFormat="0" applyBorder="0" applyAlignment="0" applyProtection="0"/>
    <xf numFmtId="0" fontId="34" fillId="23" borderId="0" applyNumberFormat="0" applyBorder="0" applyAlignment="0" applyProtection="0"/>
    <xf numFmtId="0" fontId="11" fillId="10" borderId="0" applyNumberFormat="0" applyBorder="0" applyAlignment="0" applyProtection="0"/>
    <xf numFmtId="0" fontId="11" fillId="23" borderId="0" applyNumberFormat="0" applyBorder="0" applyAlignment="0" applyProtection="0"/>
    <xf numFmtId="0" fontId="66" fillId="51" borderId="56" applyNumberFormat="0" applyAlignment="0" applyProtection="0"/>
    <xf numFmtId="0" fontId="73" fillId="41" borderId="56" applyNumberFormat="0" applyAlignment="0" applyProtection="0"/>
    <xf numFmtId="0" fontId="11" fillId="23" borderId="0" applyNumberFormat="0" applyBorder="0" applyAlignment="0" applyProtection="0"/>
    <xf numFmtId="0" fontId="37" fillId="54" borderId="57" applyNumberFormat="0" applyFont="0" applyAlignment="0" applyProtection="0"/>
    <xf numFmtId="0" fontId="76" fillId="51" borderId="58" applyNumberFormat="0" applyAlignment="0" applyProtection="0"/>
    <xf numFmtId="0" fontId="78" fillId="0" borderId="59" applyNumberFormat="0" applyFill="0" applyAlignment="0" applyProtection="0"/>
    <xf numFmtId="0" fontId="11" fillId="8" borderId="9"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8" borderId="9"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0" borderId="0"/>
    <xf numFmtId="0" fontId="11" fillId="0" borderId="0"/>
    <xf numFmtId="0" fontId="11" fillId="0" borderId="0"/>
    <xf numFmtId="164" fontId="40" fillId="0" borderId="0" applyFont="0" applyFill="0" applyBorder="0" applyAlignment="0" applyProtection="0"/>
    <xf numFmtId="170" fontId="62" fillId="0" borderId="0" applyFont="0" applyFill="0" applyBorder="0" applyAlignment="0" applyProtection="0"/>
    <xf numFmtId="0" fontId="37" fillId="0" borderId="0"/>
    <xf numFmtId="0" fontId="35" fillId="0" borderId="0">
      <alignment horizontal="left" vertical="top" wrapText="1"/>
    </xf>
    <xf numFmtId="0" fontId="11" fillId="26" borderId="0" applyNumberFormat="0" applyBorder="0" applyAlignment="0" applyProtection="0"/>
    <xf numFmtId="0" fontId="11" fillId="8" borderId="9"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10" borderId="0" applyNumberFormat="0" applyBorder="0" applyAlignment="0" applyProtection="0"/>
    <xf numFmtId="0" fontId="34" fillId="0" borderId="0"/>
    <xf numFmtId="0" fontId="37" fillId="0" borderId="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3" borderId="0" applyNumberFormat="0" applyBorder="0" applyAlignment="0" applyProtection="0"/>
    <xf numFmtId="0" fontId="11" fillId="22" borderId="0" applyNumberFormat="0" applyBorder="0" applyAlignment="0" applyProtection="0"/>
    <xf numFmtId="0" fontId="11" fillId="19" borderId="0" applyNumberFormat="0" applyBorder="0" applyAlignment="0" applyProtection="0"/>
    <xf numFmtId="0" fontId="11" fillId="18"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15" borderId="0" applyNumberFormat="0" applyBorder="0" applyAlignment="0" applyProtection="0"/>
    <xf numFmtId="0" fontId="11" fillId="22" borderId="0" applyNumberFormat="0" applyBorder="0" applyAlignment="0" applyProtection="0"/>
    <xf numFmtId="0" fontId="11" fillId="15" borderId="0" applyNumberFormat="0" applyBorder="0" applyAlignment="0" applyProtection="0"/>
    <xf numFmtId="0" fontId="66" fillId="51" borderId="56" applyNumberFormat="0" applyAlignment="0" applyProtection="0"/>
    <xf numFmtId="0" fontId="66" fillId="51" borderId="56"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0" fontId="11" fillId="10" borderId="0" applyNumberFormat="0" applyBorder="0" applyAlignment="0" applyProtection="0"/>
    <xf numFmtId="0" fontId="11" fillId="18" borderId="0" applyNumberFormat="0" applyBorder="0" applyAlignment="0" applyProtection="0"/>
    <xf numFmtId="0" fontId="73" fillId="41" borderId="56" applyNumberFormat="0" applyAlignment="0" applyProtection="0"/>
    <xf numFmtId="0" fontId="73" fillId="41" borderId="56" applyNumberFormat="0" applyAlignment="0" applyProtection="0"/>
    <xf numFmtId="0" fontId="11" fillId="14"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7" fillId="54" borderId="57" applyNumberFormat="0" applyFont="0" applyAlignment="0" applyProtection="0"/>
    <xf numFmtId="0" fontId="37" fillId="54" borderId="57" applyNumberFormat="0" applyFont="0" applyAlignment="0" applyProtection="0"/>
    <xf numFmtId="0" fontId="11" fillId="8" borderId="9" applyNumberFormat="0" applyFont="0" applyAlignment="0" applyProtection="0"/>
    <xf numFmtId="0" fontId="11" fillId="8" borderId="9" applyNumberFormat="0" applyFont="0" applyAlignment="0" applyProtection="0"/>
    <xf numFmtId="0" fontId="76" fillId="51" borderId="58" applyNumberFormat="0" applyAlignment="0" applyProtection="0"/>
    <xf numFmtId="0" fontId="76" fillId="51" borderId="58" applyNumberFormat="0" applyAlignment="0" applyProtection="0"/>
    <xf numFmtId="0" fontId="78" fillId="0" borderId="59" applyNumberFormat="0" applyFill="0" applyAlignment="0" applyProtection="0"/>
    <xf numFmtId="0" fontId="78" fillId="0" borderId="59" applyNumberFormat="0" applyFill="0" applyAlignment="0" applyProtection="0"/>
    <xf numFmtId="0" fontId="11" fillId="11" borderId="0" applyNumberFormat="0" applyBorder="0" applyAlignment="0" applyProtection="0"/>
    <xf numFmtId="0" fontId="11" fillId="31" borderId="0" applyNumberFormat="0" applyBorder="0" applyAlignment="0" applyProtection="0"/>
    <xf numFmtId="0" fontId="11" fillId="0" borderId="0"/>
    <xf numFmtId="0" fontId="11" fillId="0" borderId="0"/>
    <xf numFmtId="43" fontId="11" fillId="0" borderId="0" applyFont="0" applyFill="0" applyBorder="0" applyAlignment="0" applyProtection="0"/>
    <xf numFmtId="0" fontId="37" fillId="0" borderId="0"/>
    <xf numFmtId="0" fontId="11" fillId="14" borderId="0" applyNumberFormat="0" applyBorder="0" applyAlignment="0" applyProtection="0"/>
    <xf numFmtId="0" fontId="11" fillId="19" borderId="0" applyNumberFormat="0" applyBorder="0" applyAlignment="0" applyProtection="0"/>
    <xf numFmtId="0" fontId="11" fillId="30" borderId="0" applyNumberFormat="0" applyBorder="0" applyAlignment="0" applyProtection="0"/>
    <xf numFmtId="0" fontId="11" fillId="27" borderId="0" applyNumberFormat="0" applyBorder="0" applyAlignment="0" applyProtection="0"/>
    <xf numFmtId="0" fontId="11" fillId="11" borderId="0" applyNumberFormat="0" applyBorder="0" applyAlignment="0" applyProtection="0"/>
    <xf numFmtId="0" fontId="11" fillId="30" borderId="0" applyNumberFormat="0" applyBorder="0" applyAlignment="0" applyProtection="0"/>
    <xf numFmtId="0" fontId="11" fillId="15"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22" borderId="0" applyNumberFormat="0" applyBorder="0" applyAlignment="0" applyProtection="0"/>
    <xf numFmtId="0" fontId="11" fillId="10" borderId="0" applyNumberFormat="0" applyBorder="0" applyAlignment="0" applyProtection="0"/>
    <xf numFmtId="0" fontId="11" fillId="14" borderId="0" applyNumberFormat="0" applyBorder="0" applyAlignment="0" applyProtection="0"/>
    <xf numFmtId="0" fontId="11" fillId="31"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19" borderId="0" applyNumberFormat="0" applyBorder="0" applyAlignment="0" applyProtection="0"/>
    <xf numFmtId="0" fontId="11" fillId="26" borderId="0" applyNumberFormat="0" applyBorder="0" applyAlignment="0" applyProtection="0"/>
    <xf numFmtId="0" fontId="11" fillId="22" borderId="0" applyNumberFormat="0" applyBorder="0" applyAlignment="0" applyProtection="0"/>
    <xf numFmtId="0" fontId="11" fillId="19" borderId="0" applyNumberFormat="0" applyBorder="0" applyAlignment="0" applyProtection="0"/>
    <xf numFmtId="0" fontId="11" fillId="18" borderId="0" applyNumberFormat="0" applyBorder="0" applyAlignment="0" applyProtection="0"/>
    <xf numFmtId="0" fontId="11" fillId="14" borderId="0" applyNumberFormat="0" applyBorder="0" applyAlignment="0" applyProtection="0"/>
    <xf numFmtId="0" fontId="11" fillId="10" borderId="0" applyNumberFormat="0" applyBorder="0" applyAlignment="0" applyProtection="0"/>
    <xf numFmtId="0" fontId="11" fillId="18"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3" borderId="0" applyNumberFormat="0" applyBorder="0" applyAlignment="0" applyProtection="0"/>
    <xf numFmtId="0" fontId="11" fillId="19" borderId="0" applyNumberFormat="0" applyBorder="0" applyAlignment="0" applyProtection="0"/>
    <xf numFmtId="0" fontId="11" fillId="18" borderId="0" applyNumberFormat="0" applyBorder="0" applyAlignment="0" applyProtection="0"/>
    <xf numFmtId="0" fontId="11" fillId="15" borderId="0" applyNumberFormat="0" applyBorder="0" applyAlignment="0" applyProtection="0"/>
    <xf numFmtId="0" fontId="11" fillId="14" borderId="0" applyNumberFormat="0" applyBorder="0" applyAlignment="0" applyProtection="0"/>
    <xf numFmtId="0" fontId="11" fillId="11" borderId="0" applyNumberFormat="0" applyBorder="0" applyAlignment="0" applyProtection="0"/>
    <xf numFmtId="0" fontId="11" fillId="10"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31"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3" borderId="0" applyNumberFormat="0" applyBorder="0" applyAlignment="0" applyProtection="0"/>
    <xf numFmtId="0" fontId="11" fillId="31" borderId="0" applyNumberFormat="0" applyBorder="0" applyAlignment="0" applyProtection="0"/>
    <xf numFmtId="164" fontId="34" fillId="0" borderId="0" applyFont="0" applyFill="0" applyBorder="0" applyAlignment="0" applyProtection="0"/>
    <xf numFmtId="164" fontId="37" fillId="0" borderId="0" applyFont="0" applyFill="0" applyBorder="0" applyAlignment="0" applyProtection="0"/>
    <xf numFmtId="164" fontId="11" fillId="0" borderId="0" applyFont="0" applyFill="0" applyBorder="0" applyAlignment="0" applyProtection="0"/>
    <xf numFmtId="164" fontId="40" fillId="0" borderId="0" applyFont="0" applyFill="0" applyBorder="0" applyAlignment="0" applyProtection="0"/>
    <xf numFmtId="164" fontId="40"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7" fillId="0" borderId="0" applyFont="0" applyFill="0" applyBorder="0" applyAlignment="0" applyProtection="0"/>
    <xf numFmtId="164" fontId="11" fillId="0" borderId="0" applyFont="0" applyFill="0" applyBorder="0" applyAlignment="0" applyProtection="0"/>
    <xf numFmtId="0" fontId="37" fillId="54" borderId="41" applyNumberFormat="0" applyFont="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0" fontId="11" fillId="10" borderId="0" applyNumberFormat="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40" fillId="0" borderId="0" applyFont="0" applyFill="0" applyBorder="0" applyAlignment="0" applyProtection="0"/>
    <xf numFmtId="164" fontId="37" fillId="0" borderId="0" applyFont="0" applyFill="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164" fontId="37" fillId="0" borderId="0" applyFont="0" applyFill="0" applyBorder="0" applyAlignment="0" applyProtection="0"/>
    <xf numFmtId="164" fontId="11" fillId="0" borderId="0" applyFont="0" applyFill="0" applyBorder="0" applyAlignment="0" applyProtection="0"/>
    <xf numFmtId="164" fontId="37" fillId="0" borderId="0" applyFont="0" applyFill="0" applyBorder="0" applyAlignment="0" applyProtection="0"/>
    <xf numFmtId="164" fontId="32" fillId="0" borderId="0" applyFont="0" applyFill="0" applyBorder="0" applyAlignment="0" applyProtection="0"/>
    <xf numFmtId="164" fontId="37" fillId="0" borderId="0" applyFont="0" applyFill="0" applyBorder="0" applyAlignment="0" applyProtection="0"/>
    <xf numFmtId="164" fontId="41" fillId="0" borderId="0" applyFont="0" applyFill="0" applyBorder="0" applyAlignment="0" applyProtection="0"/>
    <xf numFmtId="164" fontId="40" fillId="0" borderId="0" applyFont="0" applyFill="0" applyBorder="0" applyAlignment="0" applyProtection="0"/>
    <xf numFmtId="164" fontId="40" fillId="0" borderId="0" applyFont="0" applyFill="0" applyBorder="0" applyAlignment="0" applyProtection="0"/>
    <xf numFmtId="164" fontId="40" fillId="0" borderId="0" applyFont="0" applyFill="0" applyBorder="0" applyAlignment="0" applyProtection="0"/>
    <xf numFmtId="164" fontId="40" fillId="0" borderId="0" applyFont="0" applyFill="0" applyBorder="0" applyAlignment="0" applyProtection="0"/>
    <xf numFmtId="164" fontId="37" fillId="0" borderId="0" applyFont="0" applyFill="0" applyBorder="0" applyAlignment="0" applyProtection="0"/>
    <xf numFmtId="164" fontId="84"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40" fillId="0" borderId="0" applyFont="0" applyFill="0" applyBorder="0" applyAlignment="0" applyProtection="0"/>
    <xf numFmtId="164" fontId="40" fillId="0" borderId="0" applyFont="0" applyFill="0" applyBorder="0" applyAlignment="0" applyProtection="0"/>
    <xf numFmtId="164" fontId="40" fillId="0" borderId="0" applyFont="0" applyFill="0" applyBorder="0" applyAlignment="0" applyProtection="0"/>
    <xf numFmtId="164" fontId="40" fillId="0" borderId="0" applyFont="0" applyFill="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3" borderId="0" applyNumberFormat="0" applyBorder="0" applyAlignment="0" applyProtection="0"/>
    <xf numFmtId="0" fontId="11" fillId="22" borderId="0" applyNumberFormat="0" applyBorder="0" applyAlignment="0" applyProtection="0"/>
    <xf numFmtId="0" fontId="11" fillId="19" borderId="0" applyNumberFormat="0" applyBorder="0" applyAlignment="0" applyProtection="0"/>
    <xf numFmtId="0" fontId="11" fillId="18" borderId="0" applyNumberFormat="0" applyBorder="0" applyAlignment="0" applyProtection="0"/>
    <xf numFmtId="0" fontId="11" fillId="15" borderId="0" applyNumberFormat="0" applyBorder="0" applyAlignment="0" applyProtection="0"/>
    <xf numFmtId="0" fontId="11" fillId="14" borderId="0" applyNumberFormat="0" applyBorder="0" applyAlignment="0" applyProtection="0"/>
    <xf numFmtId="0" fontId="11" fillId="11" borderId="0" applyNumberFormat="0" applyBorder="0" applyAlignment="0" applyProtection="0"/>
    <xf numFmtId="0" fontId="37" fillId="54" borderId="41" applyNumberFormat="0" applyFont="0" applyAlignment="0" applyProtection="0"/>
    <xf numFmtId="0" fontId="37" fillId="54" borderId="41" applyNumberFormat="0" applyFont="0" applyAlignment="0" applyProtection="0"/>
    <xf numFmtId="164" fontId="11" fillId="0" borderId="0" applyFont="0" applyFill="0" applyBorder="0" applyAlignment="0" applyProtection="0"/>
    <xf numFmtId="164" fontId="40" fillId="0" borderId="0" applyFont="0" applyFill="0" applyBorder="0" applyAlignment="0" applyProtection="0"/>
    <xf numFmtId="164" fontId="37" fillId="0" borderId="0" applyFont="0" applyFill="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0" fillId="8" borderId="9"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76" fillId="51" borderId="76" applyNumberFormat="0" applyAlignment="0" applyProtection="0"/>
    <xf numFmtId="0" fontId="9" fillId="0" borderId="0"/>
    <xf numFmtId="166" fontId="9" fillId="0" borderId="0" applyFont="0" applyFill="0" applyBorder="0" applyAlignment="0" applyProtection="0"/>
    <xf numFmtId="0" fontId="78" fillId="0" borderId="77" applyNumberFormat="0" applyFill="0" applyAlignment="0" applyProtection="0"/>
    <xf numFmtId="0" fontId="66" fillId="51" borderId="75" applyNumberFormat="0" applyAlignment="0" applyProtection="0"/>
    <xf numFmtId="0" fontId="9" fillId="8" borderId="9" applyNumberFormat="0" applyFont="0" applyAlignment="0" applyProtection="0"/>
    <xf numFmtId="43" fontId="9" fillId="0" borderId="0" applyFont="0" applyFill="0" applyBorder="0" applyAlignment="0" applyProtection="0"/>
    <xf numFmtId="0" fontId="76" fillId="51" borderId="76" applyNumberFormat="0" applyAlignment="0" applyProtection="0"/>
    <xf numFmtId="43" fontId="9" fillId="0" borderId="0" applyFont="0" applyFill="0" applyBorder="0" applyAlignment="0" applyProtection="0"/>
    <xf numFmtId="0" fontId="9" fillId="0" borderId="0"/>
    <xf numFmtId="0" fontId="9" fillId="0" borderId="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10"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73" fillId="41" borderId="75" applyNumberFormat="0" applyAlignment="0" applyProtection="0"/>
    <xf numFmtId="0" fontId="9" fillId="22" borderId="0" applyNumberFormat="0" applyBorder="0" applyAlignment="0" applyProtection="0"/>
    <xf numFmtId="0" fontId="66" fillId="51" borderId="75" applyNumberFormat="0" applyAlignment="0" applyProtection="0"/>
    <xf numFmtId="43" fontId="9" fillId="0" borderId="0" applyFont="0" applyFill="0" applyBorder="0" applyAlignment="0" applyProtection="0"/>
    <xf numFmtId="0" fontId="9" fillId="0" borderId="0"/>
    <xf numFmtId="166" fontId="9" fillId="0" borderId="0" applyFont="0" applyFill="0" applyBorder="0" applyAlignment="0" applyProtection="0"/>
    <xf numFmtId="0" fontId="9" fillId="8" borderId="9" applyNumberFormat="0" applyFont="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10"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0" borderId="0"/>
    <xf numFmtId="166" fontId="9" fillId="0" borderId="0" applyFont="0" applyFill="0" applyBorder="0" applyAlignment="0" applyProtection="0"/>
    <xf numFmtId="0" fontId="9" fillId="8" borderId="9" applyNumberFormat="0" applyFont="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10"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0" borderId="0"/>
    <xf numFmtId="0" fontId="9" fillId="0" borderId="0"/>
    <xf numFmtId="0" fontId="9" fillId="0" borderId="0"/>
    <xf numFmtId="0" fontId="9" fillId="0" borderId="0"/>
    <xf numFmtId="0" fontId="9" fillId="0" borderId="0"/>
    <xf numFmtId="0" fontId="9" fillId="8" borderId="9" applyNumberFormat="0" applyFont="0" applyAlignment="0" applyProtection="0"/>
    <xf numFmtId="0" fontId="9" fillId="26" borderId="0" applyNumberFormat="0" applyBorder="0" applyAlignment="0" applyProtection="0"/>
    <xf numFmtId="0" fontId="9" fillId="8" borderId="9" applyNumberFormat="0" applyFont="0" applyAlignment="0" applyProtection="0"/>
    <xf numFmtId="0" fontId="9" fillId="31"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37" fillId="0" borderId="0"/>
    <xf numFmtId="0" fontId="9"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37"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0" borderId="0"/>
    <xf numFmtId="0" fontId="56" fillId="54" borderId="70" applyNumberFormat="0" applyFont="0" applyAlignment="0" applyProtection="0"/>
    <xf numFmtId="0" fontId="78" fillId="0" borderId="77" applyNumberFormat="0" applyFill="0" applyAlignment="0" applyProtection="0"/>
    <xf numFmtId="0" fontId="9" fillId="0" borderId="0"/>
    <xf numFmtId="0" fontId="9" fillId="0" borderId="0"/>
    <xf numFmtId="0" fontId="9"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37"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7" borderId="0" applyNumberFormat="0" applyBorder="0" applyAlignment="0" applyProtection="0"/>
    <xf numFmtId="0" fontId="9" fillId="36" borderId="0" applyNumberFormat="0" applyBorder="0" applyAlignment="0" applyProtection="0"/>
    <xf numFmtId="0" fontId="9" fillId="34" borderId="0" applyNumberFormat="0" applyBorder="0" applyAlignment="0" applyProtection="0"/>
    <xf numFmtId="0" fontId="9" fillId="33" borderId="0" applyNumberFormat="0" applyBorder="0" applyAlignment="0" applyProtection="0"/>
    <xf numFmtId="0" fontId="9" fillId="35" borderId="0" applyNumberFormat="0" applyBorder="0" applyAlignment="0" applyProtection="0"/>
    <xf numFmtId="0" fontId="56" fillId="54" borderId="70" applyNumberFormat="0" applyFont="0" applyAlignment="0" applyProtection="0"/>
    <xf numFmtId="0" fontId="9" fillId="0" borderId="0"/>
    <xf numFmtId="0" fontId="9" fillId="0" borderId="0"/>
    <xf numFmtId="0" fontId="9" fillId="0" borderId="0"/>
    <xf numFmtId="0" fontId="9"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37"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9" fillId="8" borderId="9" applyNumberFormat="0" applyFont="0" applyAlignment="0" applyProtection="0"/>
    <xf numFmtId="0" fontId="9" fillId="11"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8"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15"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4"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4"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18" borderId="0" applyNumberFormat="0" applyBorder="0" applyAlignment="0" applyProtection="0"/>
    <xf numFmtId="0" fontId="9" fillId="10"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5" borderId="0" applyNumberFormat="0" applyBorder="0" applyAlignment="0" applyProtection="0"/>
    <xf numFmtId="0" fontId="9" fillId="14"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37"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0" borderId="0"/>
    <xf numFmtId="0" fontId="56" fillId="54" borderId="70" applyNumberFormat="0" applyFont="0" applyAlignment="0" applyProtection="0"/>
    <xf numFmtId="0" fontId="9" fillId="0" borderId="0"/>
    <xf numFmtId="0" fontId="9" fillId="0" borderId="0"/>
    <xf numFmtId="0" fontId="9"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37"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0" borderId="0"/>
    <xf numFmtId="43" fontId="9" fillId="0" borderId="0" applyFont="0" applyFill="0" applyBorder="0" applyAlignment="0" applyProtection="0"/>
    <xf numFmtId="0" fontId="66" fillId="51" borderId="71" applyNumberFormat="0" applyAlignment="0" applyProtection="0"/>
    <xf numFmtId="43" fontId="9" fillId="0" borderId="0" applyFont="0" applyFill="0" applyBorder="0" applyAlignment="0" applyProtection="0"/>
    <xf numFmtId="0" fontId="73" fillId="41" borderId="71" applyNumberFormat="0" applyAlignment="0" applyProtection="0"/>
    <xf numFmtId="0" fontId="9" fillId="0" borderId="0"/>
    <xf numFmtId="0" fontId="37" fillId="54" borderId="72" applyNumberFormat="0" applyFont="0" applyAlignment="0" applyProtection="0"/>
    <xf numFmtId="0" fontId="76" fillId="51" borderId="73" applyNumberFormat="0" applyAlignment="0" applyProtection="0"/>
    <xf numFmtId="0" fontId="78" fillId="0" borderId="74" applyNumberFormat="0" applyFill="0" applyAlignment="0" applyProtection="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30"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22" borderId="0" applyNumberFormat="0" applyBorder="0" applyAlignment="0" applyProtection="0"/>
    <xf numFmtId="0" fontId="9" fillId="30" borderId="0" applyNumberFormat="0" applyBorder="0" applyAlignment="0" applyProtection="0"/>
    <xf numFmtId="43" fontId="9" fillId="0" borderId="0" applyFont="0" applyFill="0" applyBorder="0" applyAlignment="0" applyProtection="0"/>
    <xf numFmtId="0" fontId="9" fillId="11" borderId="0" applyNumberFormat="0" applyBorder="0" applyAlignment="0" applyProtection="0"/>
    <xf numFmtId="0" fontId="9" fillId="22" borderId="0" applyNumberFormat="0" applyBorder="0" applyAlignment="0" applyProtection="0"/>
    <xf numFmtId="0" fontId="9" fillId="14" borderId="0" applyNumberFormat="0" applyBorder="0" applyAlignment="0" applyProtection="0"/>
    <xf numFmtId="0" fontId="9" fillId="0" borderId="0"/>
    <xf numFmtId="0" fontId="9" fillId="18"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0" borderId="0" applyNumberFormat="0" applyBorder="0" applyAlignment="0" applyProtection="0"/>
    <xf numFmtId="0" fontId="9" fillId="22" borderId="0" applyNumberFormat="0" applyBorder="0" applyAlignment="0" applyProtection="0"/>
    <xf numFmtId="0" fontId="9" fillId="8" borderId="9" applyNumberFormat="0" applyFont="0" applyAlignment="0" applyProtection="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31" borderId="0" applyNumberFormat="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30" borderId="0" applyNumberFormat="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10" borderId="0" applyNumberFormat="0" applyBorder="0" applyAlignment="0" applyProtection="0"/>
    <xf numFmtId="0" fontId="9" fillId="19" borderId="0" applyNumberFormat="0" applyBorder="0" applyAlignment="0" applyProtection="0"/>
    <xf numFmtId="0" fontId="73" fillId="41" borderId="75" applyNumberFormat="0" applyAlignment="0" applyProtection="0"/>
    <xf numFmtId="0" fontId="9" fillId="11" borderId="0" applyNumberFormat="0" applyBorder="0" applyAlignment="0" applyProtection="0"/>
    <xf numFmtId="0" fontId="9" fillId="31"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27" borderId="0" applyNumberFormat="0" applyBorder="0" applyAlignment="0" applyProtection="0"/>
    <xf numFmtId="0" fontId="9" fillId="10" borderId="0" applyNumberFormat="0" applyBorder="0" applyAlignment="0" applyProtection="0"/>
    <xf numFmtId="0" fontId="9" fillId="23" borderId="0" applyNumberFormat="0" applyBorder="0" applyAlignment="0" applyProtection="0"/>
    <xf numFmtId="0" fontId="66" fillId="51" borderId="71" applyNumberFormat="0" applyAlignment="0" applyProtection="0"/>
    <xf numFmtId="0" fontId="73" fillId="41" borderId="71" applyNumberFormat="0" applyAlignment="0" applyProtection="0"/>
    <xf numFmtId="0" fontId="9" fillId="23" borderId="0" applyNumberFormat="0" applyBorder="0" applyAlignment="0" applyProtection="0"/>
    <xf numFmtId="0" fontId="37" fillId="54" borderId="72" applyNumberFormat="0" applyFont="0" applyAlignment="0" applyProtection="0"/>
    <xf numFmtId="0" fontId="76" fillId="51" borderId="73" applyNumberFormat="0" applyAlignment="0" applyProtection="0"/>
    <xf numFmtId="0" fontId="78" fillId="0" borderId="74" applyNumberFormat="0" applyFill="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0" borderId="0"/>
    <xf numFmtId="0" fontId="9" fillId="0" borderId="0"/>
    <xf numFmtId="0" fontId="9" fillId="0" borderId="0"/>
    <xf numFmtId="0" fontId="9" fillId="26"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27" borderId="0" applyNumberFormat="0" applyBorder="0" applyAlignment="0" applyProtection="0"/>
    <xf numFmtId="0" fontId="9" fillId="26" borderId="0" applyNumberFormat="0" applyBorder="0" applyAlignment="0" applyProtection="0"/>
    <xf numFmtId="0" fontId="9" fillId="23" borderId="0" applyNumberFormat="0" applyBorder="0" applyAlignment="0" applyProtection="0"/>
    <xf numFmtId="0" fontId="9" fillId="22" borderId="0" applyNumberFormat="0" applyBorder="0" applyAlignment="0" applyProtection="0"/>
    <xf numFmtId="0" fontId="9" fillId="19" borderId="0" applyNumberFormat="0" applyBorder="0" applyAlignment="0" applyProtection="0"/>
    <xf numFmtId="0" fontId="9" fillId="1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15" borderId="0" applyNumberFormat="0" applyBorder="0" applyAlignment="0" applyProtection="0"/>
    <xf numFmtId="0" fontId="9" fillId="22" borderId="0" applyNumberFormat="0" applyBorder="0" applyAlignment="0" applyProtection="0"/>
    <xf numFmtId="0" fontId="9" fillId="15" borderId="0" applyNumberFormat="0" applyBorder="0" applyAlignment="0" applyProtection="0"/>
    <xf numFmtId="0" fontId="66" fillId="51" borderId="71" applyNumberFormat="0" applyAlignment="0" applyProtection="0"/>
    <xf numFmtId="0" fontId="66" fillId="51" borderId="71" applyNumberFormat="0" applyAlignment="0" applyProtection="0"/>
    <xf numFmtId="43" fontId="9" fillId="0" borderId="0" applyFont="0" applyFill="0" applyBorder="0" applyAlignment="0" applyProtection="0"/>
    <xf numFmtId="43" fontId="9" fillId="0" borderId="0" applyFont="0" applyFill="0" applyBorder="0" applyAlignment="0" applyProtection="0"/>
    <xf numFmtId="166"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6" fontId="9" fillId="0" borderId="0" applyFont="0" applyFill="0" applyBorder="0" applyAlignment="0" applyProtection="0"/>
    <xf numFmtId="0" fontId="9" fillId="10" borderId="0" applyNumberFormat="0" applyBorder="0" applyAlignment="0" applyProtection="0"/>
    <xf numFmtId="0" fontId="9" fillId="18" borderId="0" applyNumberFormat="0" applyBorder="0" applyAlignment="0" applyProtection="0"/>
    <xf numFmtId="0" fontId="73" fillId="41" borderId="71" applyNumberFormat="0" applyAlignment="0" applyProtection="0"/>
    <xf numFmtId="0" fontId="73" fillId="41" borderId="71" applyNumberFormat="0" applyAlignment="0" applyProtection="0"/>
    <xf numFmtId="0" fontId="9" fillId="14" borderId="0" applyNumberFormat="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7" fillId="54" borderId="72" applyNumberFormat="0" applyFont="0" applyAlignment="0" applyProtection="0"/>
    <xf numFmtId="0" fontId="37" fillId="54" borderId="72" applyNumberFormat="0" applyFont="0" applyAlignment="0" applyProtection="0"/>
    <xf numFmtId="0" fontId="9" fillId="8" borderId="9" applyNumberFormat="0" applyFont="0" applyAlignment="0" applyProtection="0"/>
    <xf numFmtId="0" fontId="9" fillId="8" borderId="9" applyNumberFormat="0" applyFont="0" applyAlignment="0" applyProtection="0"/>
    <xf numFmtId="0" fontId="76" fillId="51" borderId="73" applyNumberFormat="0" applyAlignment="0" applyProtection="0"/>
    <xf numFmtId="0" fontId="76" fillId="51" borderId="73" applyNumberFormat="0" applyAlignment="0" applyProtection="0"/>
    <xf numFmtId="0" fontId="78" fillId="0" borderId="74" applyNumberFormat="0" applyFill="0" applyAlignment="0" applyProtection="0"/>
    <xf numFmtId="0" fontId="78" fillId="0" borderId="74" applyNumberFormat="0" applyFill="0" applyAlignment="0" applyProtection="0"/>
    <xf numFmtId="0" fontId="9" fillId="11" borderId="0" applyNumberFormat="0" applyBorder="0" applyAlignment="0" applyProtection="0"/>
    <xf numFmtId="0" fontId="9" fillId="31" borderId="0" applyNumberFormat="0" applyBorder="0" applyAlignment="0" applyProtection="0"/>
    <xf numFmtId="0" fontId="9" fillId="0" borderId="0"/>
    <xf numFmtId="0" fontId="9" fillId="0" borderId="0"/>
    <xf numFmtId="43" fontId="9" fillId="0" borderId="0" applyFont="0" applyFill="0" applyBorder="0" applyAlignment="0" applyProtection="0"/>
    <xf numFmtId="0" fontId="9" fillId="14"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27" borderId="0" applyNumberFormat="0" applyBorder="0" applyAlignment="0" applyProtection="0"/>
    <xf numFmtId="0" fontId="9" fillId="11" borderId="0" applyNumberFormat="0" applyBorder="0" applyAlignment="0" applyProtection="0"/>
    <xf numFmtId="0" fontId="9" fillId="30" borderId="0" applyNumberFormat="0" applyBorder="0" applyAlignment="0" applyProtection="0"/>
    <xf numFmtId="0" fontId="9" fillId="15"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22"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31"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26" borderId="0" applyNumberFormat="0" applyBorder="0" applyAlignment="0" applyProtection="0"/>
    <xf numFmtId="0" fontId="9" fillId="22" borderId="0" applyNumberFormat="0" applyBorder="0" applyAlignment="0" applyProtection="0"/>
    <xf numFmtId="0" fontId="9" fillId="19" borderId="0" applyNumberFormat="0" applyBorder="0" applyAlignment="0" applyProtection="0"/>
    <xf numFmtId="0" fontId="9" fillId="18" borderId="0" applyNumberFormat="0" applyBorder="0" applyAlignment="0" applyProtection="0"/>
    <xf numFmtId="0" fontId="9" fillId="14" borderId="0" applyNumberFormat="0" applyBorder="0" applyAlignment="0" applyProtection="0"/>
    <xf numFmtId="0" fontId="9" fillId="10" borderId="0" applyNumberFormat="0" applyBorder="0" applyAlignment="0" applyProtection="0"/>
    <xf numFmtId="0" fontId="9" fillId="18" borderId="0" applyNumberFormat="0" applyBorder="0" applyAlignment="0" applyProtection="0"/>
    <xf numFmtId="0" fontId="9" fillId="31" borderId="0" applyNumberFormat="0" applyBorder="0" applyAlignment="0" applyProtection="0"/>
    <xf numFmtId="0" fontId="9" fillId="30" borderId="0" applyNumberFormat="0" applyBorder="0" applyAlignment="0" applyProtection="0"/>
    <xf numFmtId="0" fontId="9" fillId="27" borderId="0" applyNumberFormat="0" applyBorder="0" applyAlignment="0" applyProtection="0"/>
    <xf numFmtId="0" fontId="9" fillId="26" borderId="0" applyNumberFormat="0" applyBorder="0" applyAlignment="0" applyProtection="0"/>
    <xf numFmtId="0" fontId="9" fillId="23" borderId="0" applyNumberFormat="0" applyBorder="0" applyAlignment="0" applyProtection="0"/>
    <xf numFmtId="0" fontId="9" fillId="19" borderId="0" applyNumberFormat="0" applyBorder="0" applyAlignment="0" applyProtection="0"/>
    <xf numFmtId="0" fontId="9" fillId="18" borderId="0" applyNumberFormat="0" applyBorder="0" applyAlignment="0" applyProtection="0"/>
    <xf numFmtId="0" fontId="9" fillId="15"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0"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31"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3" borderId="0" applyNumberFormat="0" applyBorder="0" applyAlignment="0" applyProtection="0"/>
    <xf numFmtId="0" fontId="9" fillId="31" borderId="0" applyNumberFormat="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37" fillId="54" borderId="70" applyNumberFormat="0" applyFont="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9" fillId="10" borderId="0" applyNumberFormat="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9" fillId="31" borderId="0" applyNumberFormat="0" applyBorder="0" applyAlignment="0" applyProtection="0"/>
    <xf numFmtId="0" fontId="9" fillId="30" borderId="0" applyNumberFormat="0" applyBorder="0" applyAlignment="0" applyProtection="0"/>
    <xf numFmtId="0" fontId="9" fillId="27" borderId="0" applyNumberFormat="0" applyBorder="0" applyAlignment="0" applyProtection="0"/>
    <xf numFmtId="0" fontId="9" fillId="26" borderId="0" applyNumberFormat="0" applyBorder="0" applyAlignment="0" applyProtection="0"/>
    <xf numFmtId="0" fontId="9" fillId="23" borderId="0" applyNumberFormat="0" applyBorder="0" applyAlignment="0" applyProtection="0"/>
    <xf numFmtId="0" fontId="9" fillId="22" borderId="0" applyNumberFormat="0" applyBorder="0" applyAlignment="0" applyProtection="0"/>
    <xf numFmtId="0" fontId="9" fillId="19" borderId="0" applyNumberFormat="0" applyBorder="0" applyAlignment="0" applyProtection="0"/>
    <xf numFmtId="0" fontId="9" fillId="18" borderId="0" applyNumberFormat="0" applyBorder="0" applyAlignment="0" applyProtection="0"/>
    <xf numFmtId="0" fontId="9" fillId="15"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37" fillId="54" borderId="70" applyNumberFormat="0" applyFont="0" applyAlignment="0" applyProtection="0"/>
    <xf numFmtId="0" fontId="37" fillId="54" borderId="70" applyNumberFormat="0" applyFont="0" applyAlignment="0" applyProtection="0"/>
    <xf numFmtId="164" fontId="9" fillId="0" borderId="0" applyFont="0" applyFill="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73" fillId="41" borderId="75" applyNumberFormat="0" applyAlignment="0" applyProtection="0"/>
    <xf numFmtId="0" fontId="76" fillId="51" borderId="76" applyNumberFormat="0" applyAlignment="0" applyProtection="0"/>
    <xf numFmtId="0" fontId="9" fillId="19" borderId="0" applyNumberFormat="0" applyBorder="0" applyAlignment="0" applyProtection="0"/>
    <xf numFmtId="0" fontId="9" fillId="18" borderId="0" applyNumberFormat="0" applyBorder="0" applyAlignment="0" applyProtection="0"/>
    <xf numFmtId="0" fontId="66" fillId="51" borderId="75" applyNumberFormat="0" applyAlignment="0" applyProtection="0"/>
    <xf numFmtId="0" fontId="78" fillId="0" borderId="77" applyNumberFormat="0" applyFill="0" applyAlignment="0" applyProtection="0"/>
    <xf numFmtId="0" fontId="9" fillId="10"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56" fillId="54" borderId="78" applyNumberFormat="0" applyFont="0" applyAlignment="0" applyProtection="0"/>
    <xf numFmtId="0" fontId="9" fillId="30" borderId="0" applyNumberFormat="0" applyBorder="0" applyAlignment="0" applyProtection="0"/>
    <xf numFmtId="0" fontId="56" fillId="54" borderId="78" applyNumberFormat="0" applyFont="0" applyAlignment="0" applyProtection="0"/>
    <xf numFmtId="0" fontId="9" fillId="23" borderId="0" applyNumberFormat="0" applyBorder="0" applyAlignment="0" applyProtection="0"/>
    <xf numFmtId="0" fontId="9" fillId="30" borderId="0" applyNumberFormat="0" applyBorder="0" applyAlignment="0" applyProtection="0"/>
    <xf numFmtId="0" fontId="9" fillId="15" borderId="0" applyNumberFormat="0" applyBorder="0" applyAlignment="0" applyProtection="0"/>
    <xf numFmtId="0" fontId="9" fillId="27" borderId="0" applyNumberFormat="0" applyBorder="0" applyAlignment="0" applyProtection="0"/>
    <xf numFmtId="0" fontId="56" fillId="54" borderId="78" applyNumberFormat="0" applyFont="0" applyAlignment="0" applyProtection="0"/>
    <xf numFmtId="0" fontId="9" fillId="19" borderId="0" applyNumberFormat="0" applyBorder="0" applyAlignment="0" applyProtection="0"/>
    <xf numFmtId="0" fontId="66" fillId="51" borderId="75" applyNumberFormat="0" applyAlignment="0" applyProtection="0"/>
    <xf numFmtId="0" fontId="73" fillId="41" borderId="75" applyNumberFormat="0" applyAlignment="0" applyProtection="0"/>
    <xf numFmtId="0" fontId="37" fillId="54" borderId="78" applyNumberFormat="0" applyFont="0" applyAlignment="0" applyProtection="0"/>
    <xf numFmtId="0" fontId="76" fillId="51" borderId="76" applyNumberFormat="0" applyAlignment="0" applyProtection="0"/>
    <xf numFmtId="0" fontId="78" fillId="0" borderId="77" applyNumberFormat="0" applyFill="0" applyAlignment="0" applyProtection="0"/>
    <xf numFmtId="0" fontId="9" fillId="23" borderId="0" applyNumberFormat="0" applyBorder="0" applyAlignment="0" applyProtection="0"/>
    <xf numFmtId="0" fontId="9" fillId="15" borderId="0" applyNumberFormat="0" applyBorder="0" applyAlignment="0" applyProtection="0"/>
    <xf numFmtId="0" fontId="9" fillId="27" borderId="0" applyNumberFormat="0" applyBorder="0" applyAlignment="0" applyProtection="0"/>
    <xf numFmtId="0" fontId="66" fillId="51" borderId="75" applyNumberFormat="0" applyAlignment="0" applyProtection="0"/>
    <xf numFmtId="0" fontId="73" fillId="41" borderId="75" applyNumberFormat="0" applyAlignment="0" applyProtection="0"/>
    <xf numFmtId="0" fontId="37" fillId="54" borderId="78" applyNumberFormat="0" applyFont="0" applyAlignment="0" applyProtection="0"/>
    <xf numFmtId="0" fontId="76" fillId="51" borderId="76" applyNumberFormat="0" applyAlignment="0" applyProtection="0"/>
    <xf numFmtId="0" fontId="78" fillId="0" borderId="77" applyNumberFormat="0" applyFill="0" applyAlignment="0" applyProtection="0"/>
    <xf numFmtId="0" fontId="9" fillId="22" borderId="0" applyNumberFormat="0" applyBorder="0" applyAlignment="0" applyProtection="0"/>
    <xf numFmtId="0" fontId="9" fillId="14" borderId="0" applyNumberFormat="0" applyBorder="0" applyAlignment="0" applyProtection="0"/>
    <xf numFmtId="0" fontId="9" fillId="31" borderId="0" applyNumberFormat="0" applyBorder="0" applyAlignment="0" applyProtection="0"/>
    <xf numFmtId="0" fontId="66" fillId="51" borderId="75" applyNumberFormat="0" applyAlignment="0" applyProtection="0"/>
    <xf numFmtId="0" fontId="66" fillId="51" borderId="75" applyNumberFormat="0" applyAlignment="0" applyProtection="0"/>
    <xf numFmtId="0" fontId="73" fillId="41" borderId="75" applyNumberFormat="0" applyAlignment="0" applyProtection="0"/>
    <xf numFmtId="0" fontId="73" fillId="41" borderId="75" applyNumberFormat="0" applyAlignment="0" applyProtection="0"/>
    <xf numFmtId="0" fontId="56" fillId="54" borderId="81" applyNumberFormat="0" applyFont="0" applyAlignment="0" applyProtection="0"/>
    <xf numFmtId="0" fontId="9" fillId="10" borderId="0" applyNumberFormat="0" applyBorder="0" applyAlignment="0" applyProtection="0"/>
    <xf numFmtId="0" fontId="9" fillId="26" borderId="0" applyNumberFormat="0" applyBorder="0" applyAlignment="0" applyProtection="0"/>
    <xf numFmtId="0" fontId="37" fillId="54" borderId="78" applyNumberFormat="0" applyFont="0" applyAlignment="0" applyProtection="0"/>
    <xf numFmtId="0" fontId="37" fillId="54" borderId="78" applyNumberFormat="0" applyFont="0" applyAlignment="0" applyProtection="0"/>
    <xf numFmtId="0" fontId="76" fillId="51" borderId="76" applyNumberFormat="0" applyAlignment="0" applyProtection="0"/>
    <xf numFmtId="0" fontId="76" fillId="51" borderId="76" applyNumberFormat="0" applyAlignment="0" applyProtection="0"/>
    <xf numFmtId="0" fontId="78" fillId="0" borderId="77" applyNumberFormat="0" applyFill="0" applyAlignment="0" applyProtection="0"/>
    <xf numFmtId="0" fontId="78" fillId="0" borderId="77" applyNumberFormat="0" applyFill="0" applyAlignment="0" applyProtection="0"/>
    <xf numFmtId="0" fontId="37" fillId="54" borderId="78" applyNumberFormat="0" applyFont="0" applyAlignment="0" applyProtection="0"/>
    <xf numFmtId="0" fontId="9" fillId="18" borderId="0" applyNumberFormat="0" applyBorder="0" applyAlignment="0" applyProtection="0"/>
    <xf numFmtId="0" fontId="56" fillId="54" borderId="81" applyNumberFormat="0" applyFont="0" applyAlignment="0" applyProtection="0"/>
    <xf numFmtId="0" fontId="37" fillId="54" borderId="78" applyNumberFormat="0" applyFont="0" applyAlignment="0" applyProtection="0"/>
    <xf numFmtId="0" fontId="37" fillId="54" borderId="78" applyNumberFormat="0" applyFont="0" applyAlignment="0" applyProtection="0"/>
    <xf numFmtId="0" fontId="37" fillId="54" borderId="81" applyNumberFormat="0" applyFont="0" applyAlignment="0" applyProtection="0"/>
    <xf numFmtId="0" fontId="37" fillId="54" borderId="81" applyNumberFormat="0" applyFont="0" applyAlignment="0" applyProtection="0"/>
    <xf numFmtId="0" fontId="37" fillId="54" borderId="81" applyNumberFormat="0" applyFont="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166" fontId="8" fillId="0" borderId="0" applyFont="0" applyFill="0" applyBorder="0" applyAlignment="0" applyProtection="0"/>
    <xf numFmtId="0" fontId="78" fillId="0" borderId="77" applyNumberFormat="0" applyFill="0" applyAlignment="0" applyProtection="0"/>
    <xf numFmtId="0" fontId="8" fillId="8" borderId="9" applyNumberFormat="0" applyFont="0" applyAlignment="0" applyProtection="0"/>
    <xf numFmtId="43" fontId="8" fillId="0" borderId="0" applyFont="0" applyFill="0" applyBorder="0" applyAlignment="0" applyProtection="0"/>
    <xf numFmtId="0" fontId="76" fillId="51" borderId="89" applyNumberFormat="0" applyAlignment="0" applyProtection="0"/>
    <xf numFmtId="0" fontId="66" fillId="51" borderId="75" applyNumberFormat="0" applyAlignment="0" applyProtection="0"/>
    <xf numFmtId="0" fontId="66" fillId="51" borderId="84" applyNumberFormat="0" applyAlignment="0" applyProtection="0"/>
    <xf numFmtId="43" fontId="8" fillId="0" borderId="0" applyFont="0" applyFill="0" applyBorder="0" applyAlignment="0" applyProtection="0"/>
    <xf numFmtId="0" fontId="73" fillId="41" borderId="84" applyNumberFormat="0" applyAlignment="0" applyProtection="0"/>
    <xf numFmtId="0" fontId="8" fillId="0" borderId="0"/>
    <xf numFmtId="0" fontId="37" fillId="54" borderId="85" applyNumberFormat="0" applyFont="0" applyAlignment="0" applyProtection="0"/>
    <xf numFmtId="0" fontId="76" fillId="51" borderId="86" applyNumberFormat="0" applyAlignment="0" applyProtection="0"/>
    <xf numFmtId="0" fontId="78" fillId="0" borderId="87" applyNumberFormat="0" applyFill="0" applyAlignment="0" applyProtection="0"/>
    <xf numFmtId="0" fontId="8" fillId="0" borderId="0"/>
    <xf numFmtId="0" fontId="76" fillId="51" borderId="76" applyNumberFormat="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37" fillId="54" borderId="78" applyNumberFormat="0" applyFont="0" applyAlignment="0" applyProtection="0"/>
    <xf numFmtId="0" fontId="73" fillId="41" borderId="88"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66" fillId="51" borderId="88" applyNumberForma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10" borderId="0" applyNumberFormat="0" applyBorder="0" applyAlignment="0" applyProtection="0"/>
    <xf numFmtId="0" fontId="8" fillId="14" borderId="0" applyNumberFormat="0" applyBorder="0" applyAlignment="0" applyProtection="0"/>
    <xf numFmtId="0" fontId="8" fillId="18" borderId="0" applyNumberFormat="0" applyBorder="0" applyAlignment="0" applyProtection="0"/>
    <xf numFmtId="0" fontId="8" fillId="22" borderId="0" applyNumberFormat="0" applyBorder="0" applyAlignment="0" applyProtection="0"/>
    <xf numFmtId="0" fontId="8" fillId="26" borderId="0" applyNumberFormat="0" applyBorder="0" applyAlignment="0" applyProtection="0"/>
    <xf numFmtId="0" fontId="8" fillId="30" borderId="0" applyNumberFormat="0" applyBorder="0" applyAlignment="0" applyProtection="0"/>
    <xf numFmtId="0" fontId="8" fillId="11" borderId="0" applyNumberFormat="0" applyBorder="0" applyAlignment="0" applyProtection="0"/>
    <xf numFmtId="0" fontId="8" fillId="15" borderId="0" applyNumberFormat="0" applyBorder="0" applyAlignment="0" applyProtection="0"/>
    <xf numFmtId="0" fontId="8" fillId="19" borderId="0" applyNumberFormat="0" applyBorder="0" applyAlignment="0" applyProtection="0"/>
    <xf numFmtId="0" fontId="8" fillId="23" borderId="0" applyNumberFormat="0" applyBorder="0" applyAlignment="0" applyProtection="0"/>
    <xf numFmtId="0" fontId="8" fillId="27" borderId="0" applyNumberFormat="0" applyBorder="0" applyAlignment="0" applyProtection="0"/>
    <xf numFmtId="0" fontId="8" fillId="31" borderId="0" applyNumberFormat="0" applyBorder="0" applyAlignment="0" applyProtection="0"/>
    <xf numFmtId="0" fontId="73" fillId="41" borderId="75" applyNumberFormat="0" applyAlignment="0" applyProtection="0"/>
    <xf numFmtId="0" fontId="37" fillId="54" borderId="85" applyNumberFormat="0" applyFont="0" applyAlignment="0" applyProtection="0"/>
    <xf numFmtId="0" fontId="112" fillId="4" borderId="0" applyNumberFormat="0" applyBorder="0" applyAlignment="0" applyProtection="0"/>
    <xf numFmtId="0" fontId="8" fillId="8" borderId="9" applyNumberFormat="0" applyFont="0" applyAlignment="0" applyProtection="0"/>
    <xf numFmtId="43" fontId="8" fillId="0" borderId="0" applyFont="0" applyFill="0" applyBorder="0" applyAlignment="0" applyProtection="0"/>
    <xf numFmtId="0" fontId="73" fillId="41" borderId="88" applyNumberFormat="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66" fillId="51" borderId="88" applyNumberFormat="0" applyAlignment="0" applyProtection="0"/>
    <xf numFmtId="0" fontId="8" fillId="0" borderId="0"/>
    <xf numFmtId="43" fontId="8" fillId="0" borderId="0" applyFont="0" applyFill="0" applyBorder="0" applyAlignment="0" applyProtection="0"/>
    <xf numFmtId="0" fontId="8" fillId="0" borderId="0"/>
    <xf numFmtId="0" fontId="37" fillId="54" borderId="81" applyNumberFormat="0" applyFont="0" applyAlignment="0" applyProtection="0"/>
    <xf numFmtId="0" fontId="76" fillId="51" borderId="89" applyNumberFormat="0" applyAlignment="0" applyProtection="0"/>
    <xf numFmtId="0" fontId="78" fillId="0" borderId="90" applyNumberFormat="0" applyFill="0" applyAlignment="0" applyProtection="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0" fontId="8" fillId="0" borderId="0"/>
    <xf numFmtId="0" fontId="37"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0" fontId="8" fillId="0" borderId="0"/>
    <xf numFmtId="0" fontId="34" fillId="0" borderId="0"/>
    <xf numFmtId="0" fontId="78" fillId="0" borderId="90" applyNumberFormat="0" applyFill="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7" fillId="0" borderId="0"/>
    <xf numFmtId="166" fontId="7" fillId="0" borderId="0" applyFont="0" applyFill="0" applyBorder="0" applyAlignment="0" applyProtection="0"/>
    <xf numFmtId="0" fontId="7" fillId="8" borderId="9"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10" borderId="0" applyNumberFormat="0" applyBorder="0" applyAlignment="0" applyProtection="0"/>
    <xf numFmtId="0" fontId="7" fillId="14" borderId="0" applyNumberFormat="0" applyBorder="0" applyAlignment="0" applyProtection="0"/>
    <xf numFmtId="0" fontId="7" fillId="18" borderId="0" applyNumberFormat="0" applyBorder="0" applyAlignment="0" applyProtection="0"/>
    <xf numFmtId="0" fontId="7" fillId="22" borderId="0" applyNumberFormat="0" applyBorder="0" applyAlignment="0" applyProtection="0"/>
    <xf numFmtId="0" fontId="7" fillId="26" borderId="0" applyNumberFormat="0" applyBorder="0" applyAlignment="0" applyProtection="0"/>
    <xf numFmtId="0" fontId="7" fillId="30"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43" fontId="7" fillId="0" borderId="0" applyFont="0" applyFill="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166" fontId="6" fillId="0" borderId="0" applyFont="0" applyFill="0" applyBorder="0" applyAlignment="0" applyProtection="0"/>
    <xf numFmtId="0" fontId="6" fillId="8" borderId="9"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6" fillId="51" borderId="95" applyNumberFormat="0" applyAlignment="0" applyProtection="0"/>
    <xf numFmtId="0" fontId="6" fillId="0" borderId="0"/>
    <xf numFmtId="0" fontId="6" fillId="0" borderId="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78" fillId="0" borderId="98" applyNumberFormat="0" applyFill="0" applyAlignment="0" applyProtection="0"/>
    <xf numFmtId="0" fontId="76" fillId="51" borderId="97" applyNumberFormat="0" applyAlignment="0" applyProtection="0"/>
    <xf numFmtId="0" fontId="37" fillId="54" borderId="96"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10" borderId="0" applyNumberFormat="0" applyBorder="0" applyAlignment="0" applyProtection="0"/>
    <xf numFmtId="0" fontId="6" fillId="14" borderId="0" applyNumberFormat="0" applyBorder="0" applyAlignment="0" applyProtection="0"/>
    <xf numFmtId="0" fontId="6" fillId="18" borderId="0" applyNumberFormat="0" applyBorder="0" applyAlignment="0" applyProtection="0"/>
    <xf numFmtId="0" fontId="6" fillId="22" borderId="0" applyNumberFormat="0" applyBorder="0" applyAlignment="0" applyProtection="0"/>
    <xf numFmtId="0" fontId="6" fillId="26" borderId="0" applyNumberFormat="0" applyBorder="0" applyAlignment="0" applyProtection="0"/>
    <xf numFmtId="0" fontId="6" fillId="30"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73" fillId="41" borderId="95" applyNumberFormat="0" applyAlignment="0" applyProtection="0"/>
    <xf numFmtId="0" fontId="6" fillId="8" borderId="9" applyNumberFormat="0" applyFont="0" applyAlignment="0" applyProtection="0"/>
    <xf numFmtId="43" fontId="6" fillId="0" borderId="0" applyFont="0" applyFill="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43" fontId="6" fillId="0" borderId="0" applyFont="0" applyFill="0" applyBorder="0" applyAlignment="0" applyProtection="0"/>
    <xf numFmtId="0" fontId="6" fillId="0" borderId="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156" fillId="0" borderId="0" applyNumberFormat="0" applyFill="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cellStyleXfs>
  <cellXfs count="1178">
    <xf numFmtId="0" fontId="0" fillId="0" borderId="0" xfId="0"/>
    <xf numFmtId="0" fontId="36" fillId="55" borderId="0" xfId="8" applyFont="1" applyFill="1" applyAlignment="1">
      <alignment horizontal="left" vertical="center" wrapText="1"/>
    </xf>
    <xf numFmtId="0" fontId="36" fillId="55" borderId="20" xfId="8" applyFont="1" applyFill="1" applyBorder="1" applyAlignment="1">
      <alignment horizontal="left" vertical="center" wrapText="1"/>
    </xf>
    <xf numFmtId="0" fontId="36" fillId="55" borderId="20" xfId="8" applyFont="1" applyFill="1" applyBorder="1" applyAlignment="1">
      <alignment horizontal="left" vertical="center" wrapText="1" indent="2"/>
    </xf>
    <xf numFmtId="49" fontId="36" fillId="55" borderId="20" xfId="8" applyNumberFormat="1" applyFont="1" applyFill="1" applyBorder="1" applyAlignment="1">
      <alignment horizontal="center" vertical="center" wrapText="1"/>
    </xf>
    <xf numFmtId="43" fontId="36" fillId="55" borderId="0" xfId="8" applyNumberFormat="1" applyFont="1" applyFill="1" applyAlignment="1">
      <alignment horizontal="left" vertical="center" wrapText="1"/>
    </xf>
    <xf numFmtId="0" fontId="36" fillId="55" borderId="20" xfId="8" applyFont="1" applyFill="1" applyBorder="1" applyAlignment="1">
      <alignment horizontal="center" vertical="center" wrapText="1"/>
    </xf>
    <xf numFmtId="0" fontId="36" fillId="55" borderId="0" xfId="8" applyFont="1" applyFill="1" applyAlignment="1">
      <alignment horizontal="center" vertical="center" wrapText="1"/>
    </xf>
    <xf numFmtId="167" fontId="100" fillId="55" borderId="20" xfId="6" applyFont="1" applyFill="1" applyBorder="1" applyAlignment="1">
      <alignment horizontal="right" vertical="center"/>
    </xf>
    <xf numFmtId="167" fontId="36" fillId="55" borderId="20" xfId="6" applyFont="1" applyFill="1" applyBorder="1" applyAlignment="1">
      <alignment horizontal="right" vertical="center"/>
    </xf>
    <xf numFmtId="169" fontId="36" fillId="0" borderId="20" xfId="1000" applyNumberFormat="1" applyFont="1" applyFill="1" applyBorder="1" applyAlignment="1">
      <alignment horizontal="center" vertical="center"/>
    </xf>
    <xf numFmtId="176" fontId="36" fillId="0" borderId="20" xfId="6" applyNumberFormat="1" applyFont="1" applyFill="1" applyBorder="1" applyAlignment="1">
      <alignment horizontal="right" vertical="center"/>
    </xf>
    <xf numFmtId="167" fontId="36" fillId="0" borderId="20" xfId="6" applyFont="1" applyFill="1" applyBorder="1" applyAlignment="1">
      <alignment horizontal="center" vertical="top"/>
    </xf>
    <xf numFmtId="169" fontId="101" fillId="0" borderId="0" xfId="12" applyNumberFormat="1" applyFont="1" applyFill="1" applyBorder="1" applyAlignment="1">
      <alignment horizontal="center" vertical="center"/>
    </xf>
    <xf numFmtId="167" fontId="36" fillId="0" borderId="20" xfId="6" applyFont="1" applyFill="1" applyBorder="1">
      <alignment horizontal="right" vertical="top"/>
    </xf>
    <xf numFmtId="167" fontId="36" fillId="0" borderId="20" xfId="6" applyFont="1" applyFill="1" applyBorder="1" applyAlignment="1">
      <alignment horizontal="right" vertical="center"/>
    </xf>
    <xf numFmtId="167" fontId="36" fillId="0" borderId="20" xfId="892" applyFont="1" applyFill="1" applyBorder="1">
      <alignment horizontal="right" vertical="top"/>
    </xf>
    <xf numFmtId="169" fontId="101" fillId="0" borderId="0" xfId="12" applyNumberFormat="1" applyFont="1" applyFill="1" applyBorder="1" applyAlignment="1">
      <alignment horizontal="right" vertical="center"/>
    </xf>
    <xf numFmtId="167" fontId="126" fillId="0" borderId="20" xfId="6" applyFont="1" applyFill="1" applyBorder="1">
      <alignment horizontal="right" vertical="top"/>
    </xf>
    <xf numFmtId="167" fontId="126" fillId="0" borderId="20" xfId="6" applyFont="1" applyFill="1" applyBorder="1" applyAlignment="1">
      <alignment horizontal="right" vertical="center"/>
    </xf>
    <xf numFmtId="169" fontId="36" fillId="0" borderId="20" xfId="7" applyNumberFormat="1" applyFont="1" applyFill="1" applyBorder="1" applyAlignment="1">
      <alignment vertical="top" wrapText="1"/>
    </xf>
    <xf numFmtId="167" fontId="126" fillId="0" borderId="20" xfId="6" applyFont="1" applyFill="1" applyBorder="1" applyAlignment="1">
      <alignment horizontal="center" vertical="top"/>
    </xf>
    <xf numFmtId="169" fontId="36" fillId="0" borderId="20" xfId="7" applyNumberFormat="1" applyFont="1" applyFill="1" applyBorder="1" applyAlignment="1">
      <alignment horizontal="left" vertical="center" wrapText="1"/>
    </xf>
    <xf numFmtId="169" fontId="36" fillId="0" borderId="20" xfId="1476" applyNumberFormat="1" applyFont="1" applyFill="1" applyBorder="1" applyAlignment="1">
      <alignment horizontal="right" vertical="center" wrapText="1"/>
    </xf>
    <xf numFmtId="169" fontId="36" fillId="0" borderId="20" xfId="72" applyNumberFormat="1" applyFont="1" applyFill="1" applyBorder="1" applyAlignment="1">
      <alignment horizontal="center" vertical="center" wrapText="1"/>
    </xf>
    <xf numFmtId="174" fontId="143" fillId="0" borderId="20" xfId="78" applyNumberFormat="1" applyFont="1" applyFill="1" applyBorder="1" applyAlignment="1">
      <alignment vertical="center" wrapText="1"/>
    </xf>
    <xf numFmtId="167" fontId="126" fillId="0" borderId="20" xfId="6" applyFont="1" applyFill="1" applyBorder="1" applyAlignment="1">
      <alignment vertical="center"/>
    </xf>
    <xf numFmtId="0" fontId="101" fillId="0" borderId="0" xfId="0" applyFont="1" applyAlignment="1">
      <alignment vertical="center"/>
    </xf>
    <xf numFmtId="0" fontId="101" fillId="0" borderId="20" xfId="0" applyFont="1" applyBorder="1" applyAlignment="1">
      <alignment horizontal="left" vertical="center" wrapText="1"/>
    </xf>
    <xf numFmtId="169" fontId="126" fillId="0" borderId="20" xfId="7" applyNumberFormat="1" applyFont="1" applyFill="1" applyBorder="1" applyAlignment="1">
      <alignment horizontal="center" vertical="center" wrapText="1"/>
    </xf>
    <xf numFmtId="169" fontId="36" fillId="0" borderId="20" xfId="7" applyNumberFormat="1" applyFont="1" applyFill="1" applyBorder="1" applyAlignment="1">
      <alignment horizontal="center" vertical="center" wrapText="1"/>
    </xf>
    <xf numFmtId="169" fontId="36" fillId="0" borderId="20" xfId="7" applyNumberFormat="1" applyFont="1" applyFill="1" applyBorder="1"/>
    <xf numFmtId="43" fontId="126" fillId="0" borderId="20" xfId="7" applyFont="1" applyFill="1" applyBorder="1" applyAlignment="1">
      <alignment horizontal="center" vertical="center" wrapText="1"/>
    </xf>
    <xf numFmtId="167" fontId="36" fillId="0" borderId="20" xfId="892" applyFont="1" applyFill="1" applyBorder="1" applyAlignment="1">
      <alignment vertical="center"/>
    </xf>
    <xf numFmtId="0" fontId="101" fillId="0" borderId="0" xfId="0" applyFont="1"/>
    <xf numFmtId="0" fontId="36" fillId="0" borderId="0" xfId="0" applyFont="1"/>
    <xf numFmtId="169" fontId="36" fillId="0" borderId="20" xfId="72" applyNumberFormat="1" applyFont="1" applyFill="1" applyBorder="1" applyAlignment="1">
      <alignment horizontal="center" vertical="top" wrapText="1"/>
    </xf>
    <xf numFmtId="169" fontId="100" fillId="0" borderId="20" xfId="7" applyNumberFormat="1" applyFont="1" applyFill="1" applyBorder="1" applyAlignment="1">
      <alignment horizontal="right" vertical="top" wrapText="1"/>
    </xf>
    <xf numFmtId="43" fontId="36" fillId="0" borderId="20" xfId="72" applyFont="1" applyFill="1" applyBorder="1" applyAlignment="1">
      <alignment horizontal="center" vertical="top" wrapText="1"/>
    </xf>
    <xf numFmtId="169" fontId="36" fillId="0" borderId="32" xfId="7" applyNumberFormat="1" applyFont="1" applyFill="1" applyBorder="1" applyAlignment="1">
      <alignment horizontal="right" vertical="top" wrapText="1"/>
    </xf>
    <xf numFmtId="0" fontId="122" fillId="0" borderId="20" xfId="0" applyFont="1" applyBorder="1" applyAlignment="1">
      <alignment horizontal="left" vertical="center" wrapText="1"/>
    </xf>
    <xf numFmtId="169" fontId="100" fillId="0" borderId="20" xfId="998" applyNumberFormat="1" applyFont="1" applyFill="1" applyBorder="1">
      <alignment horizontal="right" vertical="top"/>
    </xf>
    <xf numFmtId="169" fontId="36" fillId="0" borderId="20" xfId="72" applyNumberFormat="1" applyFont="1" applyFill="1" applyBorder="1" applyAlignment="1">
      <alignment horizontal="right" vertical="top"/>
    </xf>
    <xf numFmtId="169" fontId="144" fillId="0" borderId="20" xfId="72" applyNumberFormat="1" applyFont="1" applyFill="1" applyBorder="1" applyAlignment="1">
      <alignment horizontal="center" vertical="center" wrapText="1"/>
    </xf>
    <xf numFmtId="169" fontId="36" fillId="0" borderId="0" xfId="301" applyNumberFormat="1" applyFont="1" applyFill="1" applyAlignment="1">
      <alignment horizontal="right" vertical="center" wrapText="1"/>
    </xf>
    <xf numFmtId="169" fontId="126" fillId="0" borderId="20" xfId="1713" applyNumberFormat="1" applyFont="1" applyFill="1" applyBorder="1" applyAlignment="1">
      <alignment vertical="center" wrapText="1"/>
    </xf>
    <xf numFmtId="0" fontId="122" fillId="0" borderId="20" xfId="0" applyFont="1" applyBorder="1" applyAlignment="1">
      <alignment horizontal="center" vertical="center" wrapText="1"/>
    </xf>
    <xf numFmtId="169" fontId="36" fillId="0" borderId="0" xfId="301" applyNumberFormat="1" applyFont="1" applyFill="1" applyAlignment="1">
      <alignment horizontal="right" vertical="top" wrapText="1"/>
    </xf>
    <xf numFmtId="169" fontId="126" fillId="0" borderId="20" xfId="1686" applyNumberFormat="1" applyFont="1" applyFill="1" applyBorder="1" applyAlignment="1">
      <alignment vertical="center" wrapText="1"/>
    </xf>
    <xf numFmtId="168" fontId="36" fillId="0" borderId="20" xfId="301" applyNumberFormat="1" applyFont="1" applyFill="1" applyBorder="1" applyAlignment="1">
      <alignment horizontal="right" vertical="top" wrapText="1"/>
    </xf>
    <xf numFmtId="169" fontId="36" fillId="0" borderId="0" xfId="301" applyNumberFormat="1" applyFont="1" applyFill="1" applyAlignment="1">
      <alignment horizontal="left" vertical="top" wrapText="1"/>
    </xf>
    <xf numFmtId="0" fontId="128" fillId="0" borderId="20" xfId="0" applyFont="1" applyBorder="1" applyAlignment="1">
      <alignment horizontal="center" vertical="center" wrapText="1"/>
    </xf>
    <xf numFmtId="0" fontId="36" fillId="0" borderId="0" xfId="0" applyFont="1" applyAlignment="1">
      <alignment horizontal="right"/>
    </xf>
    <xf numFmtId="169" fontId="36" fillId="0" borderId="0" xfId="301" applyNumberFormat="1" applyFont="1" applyFill="1" applyBorder="1" applyAlignment="1">
      <alignment horizontal="left" vertical="top" wrapText="1"/>
    </xf>
    <xf numFmtId="0" fontId="36" fillId="0" borderId="0" xfId="136" applyFont="1"/>
    <xf numFmtId="0" fontId="36" fillId="0" borderId="0" xfId="136" applyFont="1" applyAlignment="1">
      <alignment vertical="center"/>
    </xf>
    <xf numFmtId="49" fontId="36" fillId="0" borderId="0" xfId="0" applyNumberFormat="1" applyFont="1" applyAlignment="1">
      <alignment horizontal="right"/>
    </xf>
    <xf numFmtId="0" fontId="36" fillId="0" borderId="0" xfId="136" applyFont="1" applyAlignment="1">
      <alignment horizontal="left" vertical="center"/>
    </xf>
    <xf numFmtId="0" fontId="36" fillId="0" borderId="0" xfId="136" applyFont="1" applyAlignment="1">
      <alignment horizontal="center" wrapText="1"/>
    </xf>
    <xf numFmtId="0" fontId="36" fillId="0" borderId="0" xfId="947" applyFont="1" applyAlignment="1">
      <alignment horizontal="left" vertical="top" wrapText="1"/>
    </xf>
    <xf numFmtId="168" fontId="36" fillId="0" borderId="20" xfId="136" applyNumberFormat="1" applyFont="1" applyBorder="1" applyAlignment="1">
      <alignment horizontal="center" vertical="center" wrapText="1"/>
    </xf>
    <xf numFmtId="168" fontId="36" fillId="0" borderId="51" xfId="136" applyNumberFormat="1" applyFont="1" applyBorder="1" applyAlignment="1">
      <alignment horizontal="center" vertical="center" wrapText="1"/>
    </xf>
    <xf numFmtId="169" fontId="36" fillId="0" borderId="20" xfId="1003" applyNumberFormat="1" applyFont="1" applyFill="1" applyBorder="1" applyAlignment="1">
      <alignment horizontal="center" vertical="center" wrapText="1"/>
    </xf>
    <xf numFmtId="169" fontId="36" fillId="0" borderId="51" xfId="136" applyNumberFormat="1" applyFont="1" applyBorder="1" applyAlignment="1">
      <alignment horizontal="center" vertical="center" wrapText="1"/>
    </xf>
    <xf numFmtId="0" fontId="36" fillId="0" borderId="20" xfId="136" applyFont="1" applyBorder="1"/>
    <xf numFmtId="169" fontId="36" fillId="0" borderId="0" xfId="1003" applyNumberFormat="1" applyFont="1" applyFill="1" applyBorder="1" applyAlignment="1">
      <alignment horizontal="center" vertical="center" wrapText="1"/>
    </xf>
    <xf numFmtId="169" fontId="126" fillId="0" borderId="60" xfId="301" applyNumberFormat="1" applyFont="1" applyFill="1" applyBorder="1" applyAlignment="1">
      <alignment horizontal="left" vertical="top" wrapText="1"/>
    </xf>
    <xf numFmtId="169" fontId="36" fillId="0" borderId="60" xfId="301" applyNumberFormat="1" applyFont="1" applyFill="1" applyBorder="1" applyAlignment="1">
      <alignment horizontal="left" vertical="top" wrapText="1"/>
    </xf>
    <xf numFmtId="169" fontId="126" fillId="0" borderId="0" xfId="7" applyNumberFormat="1" applyFont="1" applyFill="1" applyAlignment="1">
      <alignment vertical="center" wrapText="1"/>
    </xf>
    <xf numFmtId="43" fontId="101" fillId="0" borderId="0" xfId="7" applyFont="1" applyFill="1" applyAlignment="1">
      <alignment horizontal="left" vertical="top" wrapText="1"/>
    </xf>
    <xf numFmtId="169" fontId="36" fillId="0" borderId="0" xfId="7" applyNumberFormat="1" applyFont="1" applyFill="1" applyBorder="1" applyAlignment="1">
      <alignment horizontal="center"/>
    </xf>
    <xf numFmtId="169" fontId="36" fillId="0" borderId="60" xfId="7" applyNumberFormat="1" applyFont="1" applyFill="1" applyBorder="1" applyAlignment="1">
      <alignment horizontal="center"/>
    </xf>
    <xf numFmtId="169" fontId="124" fillId="0" borderId="20" xfId="7" applyNumberFormat="1" applyFont="1" applyFill="1" applyBorder="1" applyAlignment="1">
      <alignment horizontal="left" vertical="top" wrapText="1"/>
    </xf>
    <xf numFmtId="169" fontId="101" fillId="0" borderId="60" xfId="7" applyNumberFormat="1" applyFont="1" applyFill="1" applyBorder="1" applyAlignment="1">
      <alignment horizontal="right" vertical="top" wrapText="1"/>
    </xf>
    <xf numFmtId="169" fontId="101" fillId="0" borderId="60" xfId="7" applyNumberFormat="1" applyFont="1" applyFill="1" applyBorder="1" applyAlignment="1">
      <alignment horizontal="left" vertical="top" wrapText="1"/>
    </xf>
    <xf numFmtId="169" fontId="36" fillId="0" borderId="20" xfId="301" applyNumberFormat="1" applyFont="1" applyFill="1" applyBorder="1" applyAlignment="1">
      <alignment horizontal="right" vertical="top" wrapText="1"/>
    </xf>
    <xf numFmtId="169" fontId="126" fillId="0" borderId="20" xfId="301" applyNumberFormat="1" applyFont="1" applyFill="1" applyBorder="1" applyAlignment="1">
      <alignment horizontal="left" vertical="top" wrapText="1"/>
    </xf>
    <xf numFmtId="169" fontId="36" fillId="0" borderId="20" xfId="301" applyNumberFormat="1" applyFont="1" applyFill="1" applyBorder="1" applyAlignment="1">
      <alignment horizontal="left" vertical="top" wrapText="1"/>
    </xf>
    <xf numFmtId="169" fontId="124" fillId="0" borderId="62" xfId="7" applyNumberFormat="1" applyFont="1" applyFill="1" applyBorder="1" applyAlignment="1">
      <alignment horizontal="left" vertical="top" wrapText="1"/>
    </xf>
    <xf numFmtId="169" fontId="101" fillId="0" borderId="62" xfId="7" applyNumberFormat="1" applyFont="1" applyFill="1" applyBorder="1" applyAlignment="1">
      <alignment horizontal="right" vertical="top" wrapText="1"/>
    </xf>
    <xf numFmtId="169" fontId="36" fillId="0" borderId="62" xfId="301" applyNumberFormat="1" applyFont="1" applyFill="1" applyBorder="1" applyAlignment="1">
      <alignment horizontal="right" vertical="top" wrapText="1"/>
    </xf>
    <xf numFmtId="169" fontId="36" fillId="0" borderId="62" xfId="7" applyNumberFormat="1" applyFont="1" applyFill="1" applyBorder="1" applyAlignment="1">
      <alignment vertical="center" wrapText="1"/>
    </xf>
    <xf numFmtId="176" fontId="36" fillId="0" borderId="62" xfId="6" applyNumberFormat="1" applyFont="1" applyFill="1" applyBorder="1" applyAlignment="1">
      <alignment horizontal="right" vertical="center"/>
    </xf>
    <xf numFmtId="167" fontId="36" fillId="0" borderId="62" xfId="6" applyFont="1" applyFill="1" applyBorder="1" applyAlignment="1">
      <alignment horizontal="right" vertical="center"/>
    </xf>
    <xf numFmtId="167" fontId="36" fillId="0" borderId="67" xfId="6" applyFont="1" applyFill="1" applyBorder="1" applyAlignment="1">
      <alignment horizontal="right" vertical="center"/>
    </xf>
    <xf numFmtId="169" fontId="101" fillId="0" borderId="67" xfId="7" applyNumberFormat="1" applyFont="1" applyFill="1" applyBorder="1" applyAlignment="1">
      <alignment horizontal="right" vertical="top" wrapText="1"/>
    </xf>
    <xf numFmtId="169" fontId="36" fillId="0" borderId="67" xfId="7" applyNumberFormat="1" applyFont="1" applyFill="1" applyBorder="1"/>
    <xf numFmtId="174" fontId="143" fillId="0" borderId="67" xfId="78" applyNumberFormat="1" applyFont="1" applyFill="1" applyBorder="1" applyAlignment="1">
      <alignment vertical="center" wrapText="1"/>
    </xf>
    <xf numFmtId="169" fontId="100" fillId="0" borderId="67" xfId="998" applyNumberFormat="1" applyFont="1" applyFill="1" applyBorder="1">
      <alignment horizontal="right" vertical="top"/>
    </xf>
    <xf numFmtId="169" fontId="36" fillId="0" borderId="67" xfId="72" applyNumberFormat="1" applyFont="1" applyFill="1" applyBorder="1" applyAlignment="1">
      <alignment horizontal="center" vertical="center" wrapText="1"/>
    </xf>
    <xf numFmtId="167" fontId="36" fillId="0" borderId="67" xfId="6" applyFont="1" applyFill="1" applyBorder="1">
      <alignment horizontal="right" vertical="top"/>
    </xf>
    <xf numFmtId="167" fontId="36" fillId="0" borderId="67" xfId="892" applyFont="1" applyFill="1" applyBorder="1">
      <alignment horizontal="right" vertical="top"/>
    </xf>
    <xf numFmtId="167" fontId="36" fillId="0" borderId="65" xfId="892" applyFont="1" applyFill="1" applyBorder="1">
      <alignment horizontal="right" vertical="top"/>
    </xf>
    <xf numFmtId="167" fontId="36" fillId="0" borderId="67" xfId="6" applyFont="1" applyFill="1" applyBorder="1" applyAlignment="1">
      <alignment vertical="center"/>
    </xf>
    <xf numFmtId="169" fontId="36" fillId="0" borderId="79" xfId="7" applyNumberFormat="1" applyFont="1" applyFill="1" applyBorder="1"/>
    <xf numFmtId="169" fontId="36" fillId="0" borderId="79" xfId="7" applyNumberFormat="1" applyFont="1" applyFill="1" applyBorder="1" applyAlignment="1">
      <alignment horizontal="center" vertical="center" wrapText="1"/>
    </xf>
    <xf numFmtId="169" fontId="36" fillId="0" borderId="79" xfId="7" applyNumberFormat="1" applyFont="1" applyFill="1" applyBorder="1" applyAlignment="1">
      <alignment vertical="center" wrapText="1"/>
    </xf>
    <xf numFmtId="167" fontId="36" fillId="0" borderId="79" xfId="6" applyFont="1" applyFill="1" applyBorder="1" applyAlignment="1">
      <alignment horizontal="right" vertical="center"/>
    </xf>
    <xf numFmtId="167" fontId="36" fillId="0" borderId="20" xfId="6" applyFont="1" applyFill="1" applyBorder="1" applyAlignment="1">
      <alignment vertical="center"/>
    </xf>
    <xf numFmtId="169" fontId="101" fillId="0" borderId="79" xfId="7" applyNumberFormat="1" applyFont="1" applyFill="1" applyBorder="1" applyAlignment="1">
      <alignment horizontal="left" vertical="top" wrapText="1"/>
    </xf>
    <xf numFmtId="169" fontId="36" fillId="0" borderId="91" xfId="7" applyNumberFormat="1" applyFont="1" applyFill="1" applyBorder="1"/>
    <xf numFmtId="169" fontId="126" fillId="0" borderId="91" xfId="7" applyNumberFormat="1" applyFont="1" applyFill="1" applyBorder="1"/>
    <xf numFmtId="169" fontId="36" fillId="0" borderId="20" xfId="1003" applyNumberFormat="1" applyFont="1" applyFill="1" applyBorder="1" applyAlignment="1">
      <alignment horizontal="right" vertical="center" wrapText="1"/>
    </xf>
    <xf numFmtId="169" fontId="122" fillId="0" borderId="20" xfId="0" applyNumberFormat="1" applyFont="1" applyBorder="1" applyAlignment="1">
      <alignment vertical="center" wrapText="1"/>
    </xf>
    <xf numFmtId="0" fontId="122" fillId="0" borderId="20" xfId="0" applyFont="1" applyBorder="1" applyAlignment="1">
      <alignment horizontal="center" vertical="top" wrapText="1"/>
    </xf>
    <xf numFmtId="169" fontId="36" fillId="0" borderId="20" xfId="1003" applyNumberFormat="1" applyFont="1" applyFill="1" applyBorder="1" applyAlignment="1">
      <alignment vertical="center" wrapText="1"/>
    </xf>
    <xf numFmtId="169" fontId="101" fillId="0" borderId="20" xfId="0" applyNumberFormat="1" applyFont="1" applyBorder="1" applyAlignment="1">
      <alignment vertical="center" wrapText="1"/>
    </xf>
    <xf numFmtId="0" fontId="101" fillId="0" borderId="20" xfId="1766" applyFont="1" applyBorder="1" applyAlignment="1">
      <alignment horizontal="center" vertical="center" wrapText="1"/>
    </xf>
    <xf numFmtId="169" fontId="36" fillId="0" borderId="91" xfId="1000" applyNumberFormat="1" applyFont="1" applyFill="1" applyBorder="1" applyAlignment="1">
      <alignment horizontal="center" vertical="center" wrapText="1"/>
    </xf>
    <xf numFmtId="169" fontId="36" fillId="0" borderId="91" xfId="1000" applyNumberFormat="1" applyFont="1" applyFill="1" applyBorder="1" applyAlignment="1">
      <alignment horizontal="center" vertical="center"/>
    </xf>
    <xf numFmtId="167" fontId="36" fillId="0" borderId="91" xfId="6" applyFont="1" applyFill="1" applyBorder="1" applyAlignment="1">
      <alignment horizontal="center" vertical="center"/>
    </xf>
    <xf numFmtId="169" fontId="101" fillId="0" borderId="20" xfId="7" applyNumberFormat="1" applyFont="1" applyFill="1" applyBorder="1" applyAlignment="1">
      <alignment horizontal="right" vertical="top" wrapText="1"/>
    </xf>
    <xf numFmtId="169" fontId="126" fillId="0" borderId="20" xfId="7" applyNumberFormat="1" applyFont="1" applyFill="1" applyBorder="1"/>
    <xf numFmtId="169" fontId="36" fillId="0" borderId="20" xfId="7" applyNumberFormat="1" applyFont="1" applyFill="1" applyBorder="1" applyAlignment="1">
      <alignment vertical="center" wrapText="1"/>
    </xf>
    <xf numFmtId="169" fontId="101" fillId="0" borderId="20" xfId="7" applyNumberFormat="1" applyFont="1" applyFill="1" applyBorder="1" applyAlignment="1">
      <alignment horizontal="left" vertical="top" wrapText="1"/>
    </xf>
    <xf numFmtId="169" fontId="145" fillId="0" borderId="20" xfId="7" applyNumberFormat="1" applyFont="1" applyFill="1" applyBorder="1" applyAlignment="1">
      <alignment vertical="center" wrapText="1"/>
    </xf>
    <xf numFmtId="0" fontId="122" fillId="0" borderId="99" xfId="0" applyFont="1" applyBorder="1" applyAlignment="1">
      <alignment horizontal="center" vertical="center" wrapText="1"/>
    </xf>
    <xf numFmtId="0" fontId="126" fillId="0" borderId="99" xfId="136" applyFont="1" applyBorder="1" applyAlignment="1">
      <alignment horizontal="center" vertical="center" wrapText="1"/>
    </xf>
    <xf numFmtId="169" fontId="126" fillId="0" borderId="20" xfId="1003" applyNumberFormat="1" applyFont="1" applyFill="1" applyBorder="1" applyAlignment="1">
      <alignment vertical="center" wrapText="1"/>
    </xf>
    <xf numFmtId="49" fontId="36" fillId="0" borderId="20" xfId="136" applyNumberFormat="1" applyFont="1" applyBorder="1" applyAlignment="1">
      <alignment horizontal="center" vertical="center" wrapText="1"/>
    </xf>
    <xf numFmtId="172" fontId="36" fillId="0" borderId="0" xfId="136" applyNumberFormat="1" applyFont="1"/>
    <xf numFmtId="49" fontId="36" fillId="0" borderId="20" xfId="136" applyNumberFormat="1" applyFont="1" applyBorder="1" applyAlignment="1">
      <alignment horizontal="left" vertical="center" wrapText="1"/>
    </xf>
    <xf numFmtId="0" fontId="36" fillId="0" borderId="20" xfId="136" applyFont="1" applyBorder="1" applyAlignment="1">
      <alignment horizontal="left" vertical="center" wrapText="1"/>
    </xf>
    <xf numFmtId="169" fontId="36" fillId="0" borderId="20" xfId="136" applyNumberFormat="1" applyFont="1" applyBorder="1" applyAlignment="1">
      <alignment vertical="center"/>
    </xf>
    <xf numFmtId="43" fontId="36" fillId="0" borderId="0" xfId="136" applyNumberFormat="1" applyFont="1"/>
    <xf numFmtId="0" fontId="126" fillId="0" borderId="36" xfId="136" applyFont="1" applyBorder="1" applyAlignment="1">
      <alignment horizontal="center" vertical="center" wrapText="1"/>
    </xf>
    <xf numFmtId="0" fontId="122" fillId="0" borderId="36" xfId="0" applyFont="1" applyBorder="1" applyAlignment="1">
      <alignment horizontal="center" vertical="center" wrapText="1"/>
    </xf>
    <xf numFmtId="169" fontId="101" fillId="0" borderId="0" xfId="7" applyNumberFormat="1" applyFont="1" applyFill="1" applyAlignment="1">
      <alignment vertical="center"/>
    </xf>
    <xf numFmtId="0" fontId="36" fillId="0" borderId="20" xfId="6249" applyFont="1" applyFill="1" applyBorder="1" applyAlignment="1">
      <alignment horizontal="center" vertical="center"/>
    </xf>
    <xf numFmtId="0" fontId="101" fillId="0" borderId="79" xfId="0" applyFont="1" applyBorder="1" applyAlignment="1">
      <alignment horizontal="left" vertical="center" wrapText="1"/>
    </xf>
    <xf numFmtId="167" fontId="126" fillId="0" borderId="79" xfId="6" applyFont="1" applyFill="1" applyBorder="1" applyAlignment="1">
      <alignment horizontal="center" vertical="top"/>
    </xf>
    <xf numFmtId="0" fontId="36" fillId="0" borderId="79" xfId="0" applyFont="1" applyBorder="1" applyAlignment="1">
      <alignment horizontal="center" vertical="center" wrapText="1"/>
    </xf>
    <xf numFmtId="0" fontId="101" fillId="0" borderId="79" xfId="0" applyFont="1" applyBorder="1" applyAlignment="1">
      <alignment horizontal="center" vertical="center"/>
    </xf>
    <xf numFmtId="0" fontId="101" fillId="0" borderId="79" xfId="0" applyFont="1" applyBorder="1"/>
    <xf numFmtId="0" fontId="128" fillId="0" borderId="99" xfId="0" applyFont="1" applyBorder="1" applyAlignment="1">
      <alignment horizontal="center" vertical="center" wrapText="1"/>
    </xf>
    <xf numFmtId="0" fontId="122" fillId="0" borderId="0" xfId="0" applyFont="1" applyAlignment="1">
      <alignment horizontal="center" vertical="center" wrapText="1"/>
    </xf>
    <xf numFmtId="0" fontId="36" fillId="0" borderId="79" xfId="136" applyFont="1" applyBorder="1"/>
    <xf numFmtId="0" fontId="122" fillId="0" borderId="79" xfId="0" applyFont="1" applyBorder="1" applyAlignment="1">
      <alignment horizontal="center" vertical="center" wrapText="1"/>
    </xf>
    <xf numFmtId="169" fontId="36" fillId="0" borderId="79" xfId="1003" applyNumberFormat="1" applyFont="1" applyFill="1" applyBorder="1" applyAlignment="1">
      <alignment vertical="center" wrapText="1"/>
    </xf>
    <xf numFmtId="0" fontId="126" fillId="0" borderId="79" xfId="136" applyFont="1" applyBorder="1"/>
    <xf numFmtId="0" fontId="128" fillId="0" borderId="79" xfId="0" applyFont="1" applyBorder="1" applyAlignment="1">
      <alignment horizontal="center" vertical="center" wrapText="1"/>
    </xf>
    <xf numFmtId="169" fontId="126" fillId="0" borderId="79" xfId="1003" applyNumberFormat="1" applyFont="1" applyFill="1" applyBorder="1" applyAlignment="1">
      <alignment vertical="center" wrapText="1"/>
    </xf>
    <xf numFmtId="0" fontId="126" fillId="0" borderId="0" xfId="136" applyFont="1"/>
    <xf numFmtId="49" fontId="36" fillId="0" borderId="79" xfId="136" applyNumberFormat="1" applyFont="1" applyBorder="1" applyAlignment="1">
      <alignment horizontal="center" vertical="center" wrapText="1"/>
    </xf>
    <xf numFmtId="168" fontId="36" fillId="0" borderId="79" xfId="136" applyNumberFormat="1" applyFont="1" applyBorder="1" applyAlignment="1">
      <alignment horizontal="center" vertical="center" wrapText="1"/>
    </xf>
    <xf numFmtId="168" fontId="36" fillId="0" borderId="0" xfId="136" applyNumberFormat="1" applyFont="1" applyAlignment="1">
      <alignment horizontal="center" vertical="center" wrapText="1"/>
    </xf>
    <xf numFmtId="49" fontId="36" fillId="0" borderId="0" xfId="136" applyNumberFormat="1" applyFont="1" applyAlignment="1">
      <alignment horizontal="center" vertical="center" wrapText="1"/>
    </xf>
    <xf numFmtId="0" fontId="101" fillId="0" borderId="79" xfId="0" applyFont="1" applyBorder="1" applyAlignment="1">
      <alignment horizontal="center" vertical="center" wrapText="1"/>
    </xf>
    <xf numFmtId="0" fontId="36" fillId="0" borderId="20" xfId="947" applyFont="1" applyBorder="1" applyAlignment="1">
      <alignment horizontal="center" vertical="center" wrapText="1"/>
    </xf>
    <xf numFmtId="169" fontId="36" fillId="0" borderId="79" xfId="7" applyNumberFormat="1" applyFont="1" applyFill="1" applyBorder="1" applyAlignment="1">
      <alignment vertical="top" wrapText="1"/>
    </xf>
    <xf numFmtId="169" fontId="36" fillId="0" borderId="0" xfId="72" applyNumberFormat="1" applyFont="1" applyFill="1" applyBorder="1" applyAlignment="1">
      <alignment horizontal="center" vertical="top" wrapText="1"/>
    </xf>
    <xf numFmtId="169" fontId="36" fillId="0" borderId="79" xfId="1000" applyNumberFormat="1" applyFont="1" applyFill="1" applyBorder="1" applyAlignment="1">
      <alignment horizontal="center" vertical="center" wrapText="1"/>
    </xf>
    <xf numFmtId="169" fontId="36" fillId="0" borderId="79" xfId="1000" applyNumberFormat="1" applyFont="1" applyFill="1" applyBorder="1" applyAlignment="1">
      <alignment horizontal="center" vertical="center"/>
    </xf>
    <xf numFmtId="175" fontId="36" fillId="0" borderId="79" xfId="7" applyNumberFormat="1" applyFont="1" applyFill="1" applyBorder="1" applyAlignment="1">
      <alignment horizontal="center" vertical="center" wrapText="1"/>
    </xf>
    <xf numFmtId="169" fontId="36" fillId="0" borderId="0" xfId="7" applyNumberFormat="1" applyFont="1" applyFill="1" applyBorder="1" applyAlignment="1">
      <alignment vertical="top" wrapText="1"/>
    </xf>
    <xf numFmtId="169" fontId="101" fillId="0" borderId="20" xfId="7" applyNumberFormat="1" applyFont="1" applyFill="1" applyBorder="1" applyAlignment="1">
      <alignment vertical="center"/>
    </xf>
    <xf numFmtId="169" fontId="124" fillId="0" borderId="91" xfId="7" applyNumberFormat="1" applyFont="1" applyFill="1" applyBorder="1" applyAlignment="1">
      <alignment vertical="center"/>
    </xf>
    <xf numFmtId="169" fontId="124" fillId="0" borderId="79" xfId="7" applyNumberFormat="1" applyFont="1" applyFill="1" applyBorder="1" applyAlignment="1">
      <alignment vertical="center"/>
    </xf>
    <xf numFmtId="167" fontId="36" fillId="0" borderId="62" xfId="6" applyFont="1" applyFill="1" applyBorder="1" applyAlignment="1">
      <alignment horizontal="center" vertical="center"/>
    </xf>
    <xf numFmtId="169" fontId="36" fillId="0" borderId="62" xfId="7" applyNumberFormat="1" applyFont="1" applyFill="1" applyBorder="1" applyAlignment="1">
      <alignment horizontal="center" vertical="center" wrapText="1"/>
    </xf>
    <xf numFmtId="167" fontId="36" fillId="0" borderId="67" xfId="6" applyFont="1" applyFill="1" applyBorder="1" applyAlignment="1">
      <alignment horizontal="center" vertical="center"/>
    </xf>
    <xf numFmtId="167" fontId="126" fillId="0" borderId="20" xfId="7" applyNumberFormat="1" applyFont="1" applyFill="1" applyBorder="1" applyAlignment="1">
      <alignment horizontal="right" vertical="center"/>
    </xf>
    <xf numFmtId="167" fontId="126" fillId="0" borderId="67" xfId="6" applyFont="1" applyFill="1" applyBorder="1" applyAlignment="1">
      <alignment horizontal="right" vertical="center"/>
    </xf>
    <xf numFmtId="167" fontId="126" fillId="0" borderId="79" xfId="6" applyFont="1" applyFill="1" applyBorder="1" applyAlignment="1">
      <alignment horizontal="right" vertical="center"/>
    </xf>
    <xf numFmtId="167" fontId="126" fillId="0" borderId="62" xfId="6" applyFont="1" applyFill="1" applyBorder="1" applyAlignment="1">
      <alignment horizontal="right" vertical="center"/>
    </xf>
    <xf numFmtId="176" fontId="126" fillId="0" borderId="62" xfId="6" applyNumberFormat="1" applyFont="1" applyFill="1" applyBorder="1" applyAlignment="1">
      <alignment horizontal="right" vertical="center"/>
    </xf>
    <xf numFmtId="169" fontId="126" fillId="0" borderId="79" xfId="7" applyNumberFormat="1" applyFont="1" applyFill="1" applyBorder="1"/>
    <xf numFmtId="169" fontId="126" fillId="0" borderId="67" xfId="7" applyNumberFormat="1" applyFont="1" applyFill="1" applyBorder="1"/>
    <xf numFmtId="169" fontId="36" fillId="0" borderId="67" xfId="7" applyNumberFormat="1" applyFont="1" applyFill="1" applyBorder="1" applyAlignment="1">
      <alignment horizontal="center" vertical="center" wrapText="1"/>
    </xf>
    <xf numFmtId="169" fontId="36" fillId="0" borderId="62" xfId="7" applyNumberFormat="1" applyFont="1" applyFill="1" applyBorder="1" applyAlignment="1">
      <alignment vertical="center"/>
    </xf>
    <xf numFmtId="169" fontId="36" fillId="0" borderId="20" xfId="7" applyNumberFormat="1" applyFont="1" applyFill="1" applyBorder="1" applyAlignment="1">
      <alignment vertical="center"/>
    </xf>
    <xf numFmtId="169" fontId="126" fillId="0" borderId="79" xfId="1713" applyNumberFormat="1" applyFont="1" applyFill="1" applyBorder="1" applyAlignment="1">
      <alignment vertical="center" wrapText="1"/>
    </xf>
    <xf numFmtId="169" fontId="126" fillId="0" borderId="79" xfId="1686" applyNumberFormat="1" applyFont="1" applyFill="1" applyBorder="1" applyAlignment="1">
      <alignment vertical="center" wrapText="1"/>
    </xf>
    <xf numFmtId="167" fontId="129" fillId="0" borderId="79" xfId="6" applyFont="1" applyFill="1" applyBorder="1" applyAlignment="1">
      <alignment horizontal="right" vertical="center"/>
    </xf>
    <xf numFmtId="167" fontId="100" fillId="0" borderId="79" xfId="6" applyFont="1" applyFill="1" applyBorder="1" applyAlignment="1">
      <alignment horizontal="right" vertical="center"/>
    </xf>
    <xf numFmtId="167" fontId="36" fillId="0" borderId="0" xfId="6" applyFont="1" applyFill="1" applyBorder="1" applyAlignment="1">
      <alignment horizontal="right" vertical="center"/>
    </xf>
    <xf numFmtId="167" fontId="100" fillId="0" borderId="0" xfId="6" applyFont="1" applyFill="1" applyBorder="1" applyAlignment="1">
      <alignment horizontal="right" vertical="center"/>
    </xf>
    <xf numFmtId="168" fontId="126" fillId="0" borderId="79" xfId="6" applyNumberFormat="1" applyFont="1" applyFill="1" applyBorder="1" applyAlignment="1">
      <alignment horizontal="right" vertical="center"/>
    </xf>
    <xf numFmtId="169" fontId="101" fillId="0" borderId="79" xfId="0" applyNumberFormat="1" applyFont="1" applyBorder="1" applyAlignment="1">
      <alignment vertical="center" wrapText="1"/>
    </xf>
    <xf numFmtId="172" fontId="36" fillId="0" borderId="79" xfId="0" applyNumberFormat="1" applyFont="1" applyBorder="1" applyAlignment="1">
      <alignment horizontal="center" vertical="center"/>
    </xf>
    <xf numFmtId="174" fontId="36" fillId="0" borderId="0" xfId="136" applyNumberFormat="1" applyFont="1"/>
    <xf numFmtId="1" fontId="157" fillId="0" borderId="34" xfId="0" applyNumberFormat="1" applyFont="1" applyBorder="1" applyAlignment="1">
      <alignment horizontal="center" vertical="center"/>
    </xf>
    <xf numFmtId="0" fontId="101" fillId="0" borderId="63" xfId="0" applyFont="1" applyBorder="1" applyAlignment="1">
      <alignment horizontal="center" vertical="center" wrapText="1"/>
    </xf>
    <xf numFmtId="0" fontId="101" fillId="0" borderId="0" xfId="0" applyFont="1" applyAlignment="1">
      <alignment horizontal="right"/>
    </xf>
    <xf numFmtId="1" fontId="157" fillId="0" borderId="79" xfId="0" applyNumberFormat="1" applyFont="1" applyBorder="1" applyAlignment="1">
      <alignment horizontal="center" vertical="center"/>
    </xf>
    <xf numFmtId="172" fontId="101" fillId="0" borderId="79" xfId="0" applyNumberFormat="1" applyFont="1" applyBorder="1" applyAlignment="1">
      <alignment horizontal="center" vertical="center"/>
    </xf>
    <xf numFmtId="0" fontId="101" fillId="0" borderId="80" xfId="0" applyFont="1" applyBorder="1" applyAlignment="1">
      <alignment horizontal="center" vertical="center"/>
    </xf>
    <xf numFmtId="0" fontId="36" fillId="0" borderId="66" xfId="0" applyFont="1" applyBorder="1" applyAlignment="1">
      <alignment horizontal="center" vertical="center" wrapText="1"/>
    </xf>
    <xf numFmtId="0" fontId="36" fillId="0" borderId="0" xfId="2622" applyFont="1" applyAlignment="1">
      <alignment vertical="center" wrapText="1"/>
    </xf>
    <xf numFmtId="169" fontId="126" fillId="0" borderId="102" xfId="994" applyNumberFormat="1" applyFont="1" applyFill="1" applyBorder="1" applyAlignment="1">
      <alignment horizontal="center" vertical="center" wrapText="1"/>
    </xf>
    <xf numFmtId="169" fontId="126" fillId="0" borderId="103" xfId="994" applyNumberFormat="1" applyFont="1" applyFill="1" applyBorder="1" applyAlignment="1">
      <alignment horizontal="center" vertical="center" wrapText="1"/>
    </xf>
    <xf numFmtId="169" fontId="126" fillId="0" borderId="79" xfId="994" applyNumberFormat="1" applyFont="1" applyFill="1" applyBorder="1" applyAlignment="1">
      <alignment vertical="center" wrapText="1"/>
    </xf>
    <xf numFmtId="169" fontId="126" fillId="0" borderId="0" xfId="994" applyNumberFormat="1" applyFont="1" applyFill="1" applyBorder="1" applyAlignment="1">
      <alignment horizontal="center" vertical="center" wrapText="1"/>
    </xf>
    <xf numFmtId="169" fontId="126" fillId="0" borderId="20" xfId="7" applyNumberFormat="1" applyFont="1" applyFill="1" applyBorder="1" applyAlignment="1">
      <alignment horizontal="center" vertical="center"/>
    </xf>
    <xf numFmtId="175" fontId="36" fillId="0" borderId="20" xfId="7" applyNumberFormat="1" applyFont="1" applyFill="1" applyBorder="1" applyAlignment="1">
      <alignment horizontal="center" vertical="center"/>
    </xf>
    <xf numFmtId="169" fontId="36" fillId="0" borderId="0" xfId="994" applyNumberFormat="1" applyFont="1" applyFill="1" applyAlignment="1">
      <alignment vertical="center" wrapText="1"/>
    </xf>
    <xf numFmtId="169" fontId="36" fillId="0" borderId="0" xfId="994" applyNumberFormat="1" applyFont="1" applyFill="1" applyAlignment="1">
      <alignment horizontal="center" vertical="center" wrapText="1"/>
    </xf>
    <xf numFmtId="168" fontId="124" fillId="0" borderId="79" xfId="301" applyNumberFormat="1" applyFont="1" applyFill="1" applyBorder="1" applyAlignment="1">
      <alignment horizontal="center" vertical="center"/>
    </xf>
    <xf numFmtId="167" fontId="126" fillId="0" borderId="79" xfId="6" applyFont="1" applyFill="1" applyBorder="1" applyAlignment="1">
      <alignment horizontal="center" vertical="center"/>
    </xf>
    <xf numFmtId="169" fontId="36" fillId="0" borderId="79" xfId="301" applyNumberFormat="1" applyFont="1" applyFill="1" applyBorder="1" applyAlignment="1">
      <alignment horizontal="left" vertical="top" wrapText="1"/>
    </xf>
    <xf numFmtId="175" fontId="36" fillId="0" borderId="20" xfId="7" applyNumberFormat="1" applyFont="1" applyFill="1" applyBorder="1" applyAlignment="1">
      <alignment horizontal="center"/>
    </xf>
    <xf numFmtId="169" fontId="36" fillId="0" borderId="20" xfId="7" applyNumberFormat="1" applyFont="1" applyFill="1" applyBorder="1" applyAlignment="1">
      <alignment horizontal="center"/>
    </xf>
    <xf numFmtId="169" fontId="36" fillId="0" borderId="91" xfId="7" applyNumberFormat="1" applyFont="1" applyFill="1" applyBorder="1" applyAlignment="1">
      <alignment horizontal="center"/>
    </xf>
    <xf numFmtId="175" fontId="101" fillId="0" borderId="20" xfId="7" applyNumberFormat="1" applyFont="1" applyFill="1" applyBorder="1" applyAlignment="1">
      <alignment horizontal="left" indent="3"/>
    </xf>
    <xf numFmtId="175" fontId="101" fillId="0" borderId="20" xfId="7" applyNumberFormat="1" applyFont="1" applyFill="1" applyBorder="1" applyAlignment="1">
      <alignment horizontal="right" vertical="top" wrapText="1"/>
    </xf>
    <xf numFmtId="169" fontId="36" fillId="0" borderId="91" xfId="7" applyNumberFormat="1" applyFont="1" applyFill="1" applyBorder="1" applyAlignment="1">
      <alignment vertical="center"/>
    </xf>
    <xf numFmtId="49" fontId="126" fillId="0" borderId="79" xfId="136" applyNumberFormat="1" applyFont="1" applyBorder="1" applyAlignment="1">
      <alignment horizontal="center" vertical="center" wrapText="1"/>
    </xf>
    <xf numFmtId="169" fontId="126" fillId="0" borderId="79" xfId="136" applyNumberFormat="1" applyFont="1" applyBorder="1"/>
    <xf numFmtId="0" fontId="126" fillId="0" borderId="79" xfId="136" applyFont="1" applyBorder="1" applyAlignment="1">
      <alignment vertical="center"/>
    </xf>
    <xf numFmtId="2" fontId="101" fillId="0" borderId="79" xfId="0" applyNumberFormat="1" applyFont="1" applyBorder="1" applyAlignment="1">
      <alignment horizontal="center" vertical="center" wrapText="1"/>
    </xf>
    <xf numFmtId="175" fontId="36" fillId="0" borderId="20" xfId="1003" applyNumberFormat="1" applyFont="1" applyFill="1" applyBorder="1" applyAlignment="1">
      <alignment horizontal="center" vertical="center" wrapText="1"/>
    </xf>
    <xf numFmtId="167" fontId="36" fillId="0" borderId="20" xfId="6" applyFont="1" applyFill="1" applyBorder="1" applyAlignment="1">
      <alignment vertical="top"/>
    </xf>
    <xf numFmtId="167" fontId="100" fillId="0" borderId="20" xfId="998" applyFont="1" applyFill="1" applyBorder="1" applyAlignment="1">
      <alignment vertical="top"/>
    </xf>
    <xf numFmtId="167" fontId="36" fillId="0" borderId="62" xfId="6" applyFont="1" applyFill="1" applyBorder="1" applyAlignment="1">
      <alignment vertical="top"/>
    </xf>
    <xf numFmtId="172" fontId="101" fillId="0" borderId="66" xfId="0" applyNumberFormat="1" applyFont="1" applyBorder="1" applyAlignment="1">
      <alignment horizontal="center"/>
    </xf>
    <xf numFmtId="169" fontId="36" fillId="0" borderId="20" xfId="994" applyNumberFormat="1" applyFont="1" applyFill="1" applyBorder="1" applyAlignment="1">
      <alignment horizontal="center" vertical="center" wrapText="1"/>
    </xf>
    <xf numFmtId="0" fontId="36" fillId="0" borderId="0" xfId="8" applyFont="1" applyFill="1" applyAlignment="1">
      <alignment horizontal="left" vertical="center" wrapText="1"/>
    </xf>
    <xf numFmtId="0" fontId="36" fillId="0" borderId="0" xfId="8" applyFont="1" applyFill="1" applyAlignment="1">
      <alignment horizontal="center" vertical="center" wrapText="1"/>
    </xf>
    <xf numFmtId="0" fontId="126" fillId="0" borderId="0" xfId="8" applyFont="1" applyFill="1" applyAlignment="1">
      <alignment horizontal="center" vertical="center" wrapText="1"/>
    </xf>
    <xf numFmtId="0" fontId="36" fillId="0" borderId="1" xfId="8" applyFont="1" applyFill="1" applyBorder="1" applyAlignment="1">
      <alignment horizontal="right" wrapText="1"/>
    </xf>
    <xf numFmtId="0" fontId="36" fillId="0" borderId="32" xfId="8" applyFont="1" applyFill="1" applyBorder="1" applyAlignment="1">
      <alignment horizontal="center" vertical="center" wrapText="1"/>
    </xf>
    <xf numFmtId="0" fontId="36" fillId="0" borderId="20" xfId="8" applyFont="1" applyFill="1" applyBorder="1" applyAlignment="1">
      <alignment horizontal="center" vertical="center" wrapText="1"/>
    </xf>
    <xf numFmtId="49" fontId="126" fillId="0" borderId="20" xfId="8" applyNumberFormat="1" applyFont="1" applyFill="1" applyBorder="1" applyAlignment="1">
      <alignment horizontal="left" vertical="center" wrapText="1"/>
    </xf>
    <xf numFmtId="0" fontId="126" fillId="0" borderId="20" xfId="8" applyFont="1" applyFill="1" applyBorder="1" applyAlignment="1">
      <alignment horizontal="left" vertical="center" wrapText="1"/>
    </xf>
    <xf numFmtId="0" fontId="126" fillId="0" borderId="20" xfId="8" applyFont="1" applyFill="1" applyBorder="1" applyAlignment="1">
      <alignment horizontal="center" vertical="center" wrapText="1"/>
    </xf>
    <xf numFmtId="0" fontId="126" fillId="0" borderId="0" xfId="8" applyFont="1" applyFill="1" applyAlignment="1">
      <alignment horizontal="left" vertical="center" wrapText="1"/>
    </xf>
    <xf numFmtId="49" fontId="36" fillId="0" borderId="20" xfId="8" applyNumberFormat="1" applyFont="1" applyFill="1" applyBorder="1" applyAlignment="1">
      <alignment horizontal="left" vertical="center" wrapText="1"/>
    </xf>
    <xf numFmtId="0" fontId="36" fillId="0" borderId="20" xfId="8" applyFont="1" applyFill="1" applyBorder="1" applyAlignment="1">
      <alignment horizontal="left" vertical="center" wrapText="1"/>
    </xf>
    <xf numFmtId="0" fontId="36" fillId="0" borderId="20" xfId="8" applyFont="1" applyFill="1" applyBorder="1" applyAlignment="1">
      <alignment horizontal="left" vertical="center" wrapText="1" indent="2"/>
    </xf>
    <xf numFmtId="0" fontId="126" fillId="0" borderId="20" xfId="56" applyFont="1" applyFill="1" applyBorder="1" applyAlignment="1">
      <alignment horizontal="center" vertical="top"/>
    </xf>
    <xf numFmtId="0" fontId="126" fillId="0" borderId="20" xfId="56" applyFont="1" applyFill="1" applyBorder="1"/>
    <xf numFmtId="0" fontId="126" fillId="0" borderId="20" xfId="56" applyFont="1" applyFill="1" applyBorder="1" applyAlignment="1">
      <alignment horizontal="center"/>
    </xf>
    <xf numFmtId="49" fontId="36" fillId="0" borderId="20" xfId="56" applyNumberFormat="1" applyFont="1" applyFill="1" applyBorder="1" applyAlignment="1">
      <alignment vertical="top"/>
    </xf>
    <xf numFmtId="0" fontId="36" fillId="0" borderId="20" xfId="56" applyFont="1" applyFill="1" applyBorder="1"/>
    <xf numFmtId="49" fontId="126" fillId="0" borderId="20" xfId="56" applyNumberFormat="1" applyFont="1" applyFill="1" applyBorder="1" applyAlignment="1">
      <alignment vertical="top"/>
    </xf>
    <xf numFmtId="0" fontId="126" fillId="0" borderId="20" xfId="56" applyFont="1" applyFill="1" applyBorder="1" applyAlignment="1">
      <alignment wrapText="1"/>
    </xf>
    <xf numFmtId="0" fontId="36" fillId="0" borderId="52" xfId="56" applyFont="1" applyFill="1" applyBorder="1"/>
    <xf numFmtId="0" fontId="144" fillId="0" borderId="20" xfId="0" applyFont="1" applyFill="1" applyBorder="1" applyAlignment="1">
      <alignment horizontal="left" vertical="center" wrapText="1"/>
    </xf>
    <xf numFmtId="0" fontId="36" fillId="0" borderId="20" xfId="56" applyFont="1" applyFill="1" applyBorder="1" applyAlignment="1">
      <alignment vertical="top"/>
    </xf>
    <xf numFmtId="0" fontId="149" fillId="0" borderId="20" xfId="0" applyFont="1" applyFill="1" applyBorder="1" applyAlignment="1">
      <alignment horizontal="left" vertical="center" wrapText="1"/>
    </xf>
    <xf numFmtId="0" fontId="126" fillId="0" borderId="20" xfId="56" applyFont="1" applyFill="1" applyBorder="1" applyAlignment="1">
      <alignment vertical="top"/>
    </xf>
    <xf numFmtId="0" fontId="126" fillId="0" borderId="20" xfId="56" applyFont="1" applyFill="1" applyBorder="1" applyAlignment="1">
      <alignment horizontal="center" vertical="center"/>
    </xf>
    <xf numFmtId="0" fontId="126" fillId="0" borderId="20" xfId="56" applyFont="1" applyFill="1" applyBorder="1" applyAlignment="1">
      <alignment horizontal="left" vertical="center" wrapText="1"/>
    </xf>
    <xf numFmtId="49" fontId="36" fillId="0" borderId="79" xfId="56" applyNumberFormat="1" applyFont="1" applyFill="1" applyBorder="1" applyAlignment="1">
      <alignment vertical="top"/>
    </xf>
    <xf numFmtId="0" fontId="36" fillId="0" borderId="79" xfId="56" applyFont="1" applyFill="1" applyBorder="1" applyAlignment="1">
      <alignment vertical="top"/>
    </xf>
    <xf numFmtId="0" fontId="126" fillId="0" borderId="79" xfId="56" applyFont="1" applyFill="1" applyBorder="1" applyAlignment="1">
      <alignment horizontal="center" vertical="top"/>
    </xf>
    <xf numFmtId="0" fontId="144" fillId="0" borderId="79" xfId="0" applyFont="1" applyFill="1" applyBorder="1" applyAlignment="1">
      <alignment horizontal="left" vertical="center" wrapText="1"/>
    </xf>
    <xf numFmtId="0" fontId="126" fillId="0" borderId="20" xfId="947" applyFont="1" applyFill="1" applyBorder="1" applyAlignment="1">
      <alignment vertical="center" wrapText="1"/>
    </xf>
    <xf numFmtId="0" fontId="126" fillId="0" borderId="20" xfId="947" applyFont="1" applyFill="1" applyBorder="1" applyAlignment="1">
      <alignment horizontal="center" vertical="center" wrapText="1"/>
    </xf>
    <xf numFmtId="0" fontId="36" fillId="0" borderId="20" xfId="56" applyFont="1" applyFill="1" applyBorder="1" applyAlignment="1">
      <alignment horizontal="left" vertical="center" wrapText="1"/>
    </xf>
    <xf numFmtId="0" fontId="126" fillId="0" borderId="67" xfId="947" applyFont="1" applyFill="1" applyBorder="1" applyAlignment="1">
      <alignment vertical="center" wrapText="1"/>
    </xf>
    <xf numFmtId="0" fontId="36" fillId="0" borderId="67" xfId="56" applyFont="1" applyFill="1" applyBorder="1" applyAlignment="1">
      <alignment horizontal="center" vertical="top"/>
    </xf>
    <xf numFmtId="0" fontId="126" fillId="0" borderId="65" xfId="56" applyFont="1" applyFill="1" applyBorder="1" applyAlignment="1">
      <alignment vertical="center" wrapText="1"/>
    </xf>
    <xf numFmtId="0" fontId="36" fillId="0" borderId="67" xfId="56" applyFont="1" applyFill="1" applyBorder="1" applyAlignment="1">
      <alignment vertical="top"/>
    </xf>
    <xf numFmtId="0" fontId="149" fillId="0" borderId="65" xfId="0" applyFont="1" applyFill="1" applyBorder="1" applyAlignment="1">
      <alignment horizontal="left" vertical="center" wrapText="1"/>
    </xf>
    <xf numFmtId="0" fontId="126" fillId="0" borderId="67" xfId="0" applyFont="1" applyFill="1" applyBorder="1" applyAlignment="1">
      <alignment horizontal="left" vertical="top" wrapText="1"/>
    </xf>
    <xf numFmtId="0" fontId="36" fillId="0" borderId="67" xfId="0" applyFont="1" applyFill="1" applyBorder="1" applyAlignment="1">
      <alignment horizontal="left" vertical="top" wrapText="1"/>
    </xf>
    <xf numFmtId="0" fontId="101" fillId="0" borderId="65" xfId="0" applyFont="1" applyFill="1" applyBorder="1" applyAlignment="1">
      <alignment horizontal="left" vertical="top" wrapText="1"/>
    </xf>
    <xf numFmtId="0" fontId="36" fillId="0" borderId="65" xfId="0" applyFont="1" applyFill="1" applyBorder="1" applyAlignment="1">
      <alignment horizontal="left" vertical="center" wrapText="1"/>
    </xf>
    <xf numFmtId="0" fontId="126" fillId="0" borderId="91" xfId="947" applyFont="1" applyFill="1" applyBorder="1" applyAlignment="1">
      <alignment vertical="center" wrapText="1"/>
    </xf>
    <xf numFmtId="0" fontId="36" fillId="0" borderId="91" xfId="56" applyFont="1" applyFill="1" applyBorder="1" applyAlignment="1">
      <alignment vertical="top"/>
    </xf>
    <xf numFmtId="0" fontId="36" fillId="0" borderId="64" xfId="0" applyFont="1" applyFill="1" applyBorder="1" applyAlignment="1">
      <alignment horizontal="left" vertical="center" wrapText="1"/>
    </xf>
    <xf numFmtId="167" fontId="36" fillId="0" borderId="91" xfId="6" applyFont="1" applyFill="1" applyBorder="1" applyAlignment="1">
      <alignment horizontal="right" vertical="center"/>
    </xf>
    <xf numFmtId="0" fontId="126" fillId="0" borderId="62" xfId="947" applyFont="1" applyFill="1" applyBorder="1" applyAlignment="1">
      <alignment vertical="center" wrapText="1"/>
    </xf>
    <xf numFmtId="0" fontId="36" fillId="0" borderId="66" xfId="1715" applyFont="1" applyFill="1" applyBorder="1">
      <alignment horizontal="left" vertical="top" wrapText="1"/>
    </xf>
    <xf numFmtId="0" fontId="101" fillId="0" borderId="66" xfId="0" applyFont="1" applyFill="1" applyBorder="1" applyAlignment="1">
      <alignment horizontal="left" vertical="top" wrapText="1"/>
    </xf>
    <xf numFmtId="0" fontId="126" fillId="0" borderId="67" xfId="56" applyFont="1" applyFill="1" applyBorder="1" applyAlignment="1">
      <alignment vertical="top"/>
    </xf>
    <xf numFmtId="0" fontId="100" fillId="0" borderId="66" xfId="0" applyFont="1" applyFill="1" applyBorder="1" applyAlignment="1">
      <alignment horizontal="left" vertical="top" wrapText="1"/>
    </xf>
    <xf numFmtId="0" fontId="36" fillId="0" borderId="66" xfId="0" applyFont="1" applyFill="1" applyBorder="1" applyAlignment="1">
      <alignment horizontal="left" vertical="top" wrapText="1"/>
    </xf>
    <xf numFmtId="0" fontId="126" fillId="0" borderId="62" xfId="947" applyFont="1" applyFill="1" applyBorder="1" applyAlignment="1">
      <alignment horizontal="center" vertical="center" wrapText="1"/>
    </xf>
    <xf numFmtId="0" fontId="126" fillId="0" borderId="66" xfId="0" applyFont="1" applyFill="1" applyBorder="1" applyAlignment="1">
      <alignment horizontal="left" vertical="center" wrapText="1"/>
    </xf>
    <xf numFmtId="0" fontId="36" fillId="0" borderId="62" xfId="0" applyFont="1" applyFill="1" applyBorder="1" applyAlignment="1">
      <alignment horizontal="left" vertical="top" wrapText="1"/>
    </xf>
    <xf numFmtId="0" fontId="126" fillId="0" borderId="62" xfId="0" applyFont="1" applyFill="1" applyBorder="1" applyAlignment="1">
      <alignment horizontal="left" vertical="top" wrapText="1"/>
    </xf>
    <xf numFmtId="167" fontId="126" fillId="0" borderId="62" xfId="6" applyFont="1" applyFill="1" applyBorder="1" applyAlignment="1">
      <alignment horizontal="center" vertical="center"/>
    </xf>
    <xf numFmtId="49" fontId="36" fillId="0" borderId="62" xfId="0" applyNumberFormat="1" applyFont="1" applyFill="1" applyBorder="1" applyAlignment="1">
      <alignment horizontal="left" vertical="top" wrapText="1"/>
    </xf>
    <xf numFmtId="0" fontId="126" fillId="0" borderId="20" xfId="893" applyFont="1" applyFill="1" applyBorder="1" applyAlignment="1">
      <alignment horizontal="center" vertical="top" wrapText="1"/>
    </xf>
    <xf numFmtId="0" fontId="126" fillId="0" borderId="65" xfId="0" applyFont="1" applyFill="1" applyBorder="1" applyAlignment="1">
      <alignment horizontal="left" vertical="top" wrapText="1"/>
    </xf>
    <xf numFmtId="0" fontId="101" fillId="0" borderId="67" xfId="0" applyFont="1" applyFill="1" applyBorder="1" applyAlignment="1">
      <alignment vertical="top" wrapText="1"/>
    </xf>
    <xf numFmtId="0" fontId="36" fillId="0" borderId="67" xfId="8" applyFont="1" applyFill="1" applyBorder="1" applyAlignment="1">
      <alignment vertical="center" wrapText="1"/>
    </xf>
    <xf numFmtId="0" fontId="36" fillId="0" borderId="67" xfId="1714" applyFont="1" applyFill="1" applyBorder="1" applyAlignment="1">
      <alignment horizontal="left" vertical="top" wrapText="1"/>
    </xf>
    <xf numFmtId="0" fontId="126" fillId="0" borderId="20" xfId="8" applyFont="1" applyFill="1" applyBorder="1" applyAlignment="1">
      <alignment horizontal="left" vertical="center" wrapText="1" indent="2"/>
    </xf>
    <xf numFmtId="0" fontId="126" fillId="0" borderId="20" xfId="0" applyFont="1" applyFill="1" applyBorder="1" applyAlignment="1">
      <alignment horizontal="left" vertical="top" wrapText="1"/>
    </xf>
    <xf numFmtId="0" fontId="126" fillId="0" borderId="20" xfId="0" applyFont="1" applyFill="1" applyBorder="1" applyAlignment="1">
      <alignment horizontal="center" vertical="top" wrapText="1"/>
    </xf>
    <xf numFmtId="0" fontId="126" fillId="0" borderId="20" xfId="0" applyFont="1" applyFill="1" applyBorder="1" applyAlignment="1">
      <alignment vertical="top" wrapText="1"/>
    </xf>
    <xf numFmtId="0" fontId="36" fillId="0" borderId="20" xfId="0" applyFont="1" applyFill="1" applyBorder="1" applyAlignment="1">
      <alignment horizontal="left" vertical="top" wrapText="1"/>
    </xf>
    <xf numFmtId="0" fontId="36" fillId="0" borderId="20" xfId="0" applyFont="1" applyFill="1" applyBorder="1" applyAlignment="1">
      <alignment vertical="top" wrapText="1"/>
    </xf>
    <xf numFmtId="0" fontId="36" fillId="0" borderId="20" xfId="8" applyFont="1" applyFill="1" applyBorder="1" applyAlignment="1">
      <alignment vertical="center" wrapText="1"/>
    </xf>
    <xf numFmtId="0" fontId="126" fillId="0" borderId="20" xfId="893" applyFont="1" applyFill="1" applyBorder="1">
      <alignment horizontal="left" vertical="top" wrapText="1"/>
    </xf>
    <xf numFmtId="0" fontId="126" fillId="0" borderId="20" xfId="893" applyFont="1" applyFill="1" applyBorder="1" applyAlignment="1">
      <alignment vertical="top" wrapText="1"/>
    </xf>
    <xf numFmtId="0" fontId="36" fillId="0" borderId="20" xfId="893" applyFont="1" applyFill="1" applyBorder="1">
      <alignment horizontal="left" vertical="top" wrapText="1"/>
    </xf>
    <xf numFmtId="0" fontId="100" fillId="0" borderId="67" xfId="0" applyFont="1" applyFill="1" applyBorder="1" applyAlignment="1">
      <alignment horizontal="left" vertical="top" wrapText="1"/>
    </xf>
    <xf numFmtId="0" fontId="36" fillId="0" borderId="62" xfId="893" applyFont="1" applyFill="1" applyBorder="1">
      <alignment horizontal="left" vertical="top" wrapText="1"/>
    </xf>
    <xf numFmtId="49" fontId="36" fillId="0" borderId="62" xfId="8" applyNumberFormat="1" applyFont="1" applyFill="1" applyBorder="1" applyAlignment="1">
      <alignment horizontal="left" vertical="center" wrapText="1"/>
    </xf>
    <xf numFmtId="0" fontId="36" fillId="0" borderId="62" xfId="8" applyFont="1" applyFill="1" applyBorder="1" applyAlignment="1">
      <alignment horizontal="left" vertical="center" wrapText="1"/>
    </xf>
    <xf numFmtId="0" fontId="126" fillId="0" borderId="62" xfId="893" applyFont="1" applyFill="1" applyBorder="1" applyAlignment="1">
      <alignment horizontal="center" vertical="top" wrapText="1"/>
    </xf>
    <xf numFmtId="0" fontId="36" fillId="0" borderId="62" xfId="9" applyFont="1" applyFill="1" applyBorder="1" applyAlignment="1">
      <alignment horizontal="center" vertical="center" wrapText="1"/>
    </xf>
    <xf numFmtId="0" fontId="100" fillId="0" borderId="62" xfId="893" applyFont="1" applyFill="1" applyBorder="1">
      <alignment horizontal="left" vertical="top" wrapText="1"/>
    </xf>
    <xf numFmtId="49" fontId="36" fillId="0" borderId="79" xfId="8" applyNumberFormat="1" applyFont="1" applyFill="1" applyBorder="1" applyAlignment="1">
      <alignment horizontal="left" vertical="center" wrapText="1"/>
    </xf>
    <xf numFmtId="0" fontId="36" fillId="0" borderId="79" xfId="8" applyFont="1" applyFill="1" applyBorder="1" applyAlignment="1">
      <alignment horizontal="left" vertical="center" wrapText="1"/>
    </xf>
    <xf numFmtId="0" fontId="36" fillId="0" borderId="79" xfId="9" applyFont="1" applyFill="1" applyBorder="1" applyAlignment="1">
      <alignment horizontal="center" vertical="center" wrapText="1"/>
    </xf>
    <xf numFmtId="0" fontId="36" fillId="0" borderId="79" xfId="893" applyFont="1" applyFill="1" applyBorder="1">
      <alignment horizontal="left" vertical="top" wrapText="1"/>
    </xf>
    <xf numFmtId="1" fontId="128" fillId="0" borderId="79" xfId="351" applyNumberFormat="1" applyFont="1" applyFill="1" applyBorder="1" applyAlignment="1">
      <alignment vertical="center" shrinkToFit="1"/>
    </xf>
    <xf numFmtId="0" fontId="124" fillId="0" borderId="94" xfId="0" applyFont="1" applyFill="1" applyBorder="1" applyAlignment="1">
      <alignment horizontal="left" vertical="center" wrapText="1"/>
    </xf>
    <xf numFmtId="1" fontId="122" fillId="0" borderId="79" xfId="351" applyNumberFormat="1" applyFont="1" applyFill="1" applyBorder="1" applyAlignment="1">
      <alignment vertical="center" shrinkToFit="1"/>
    </xf>
    <xf numFmtId="49" fontId="36" fillId="0" borderId="79" xfId="0" applyNumberFormat="1" applyFont="1" applyFill="1" applyBorder="1" applyAlignment="1">
      <alignment horizontal="left" vertical="center" wrapText="1"/>
    </xf>
    <xf numFmtId="49" fontId="100" fillId="0" borderId="79" xfId="0" applyNumberFormat="1" applyFont="1" applyFill="1" applyBorder="1" applyAlignment="1">
      <alignment horizontal="left" vertical="center" wrapText="1"/>
    </xf>
    <xf numFmtId="49" fontId="36" fillId="0" borderId="79" xfId="0" quotePrefix="1" applyNumberFormat="1" applyFont="1" applyFill="1" applyBorder="1" applyAlignment="1">
      <alignment horizontal="left" vertical="center" wrapText="1"/>
    </xf>
    <xf numFmtId="0" fontId="100" fillId="0" borderId="20" xfId="893" applyFont="1" applyFill="1" applyBorder="1">
      <alignment horizontal="left" vertical="top" wrapText="1"/>
    </xf>
    <xf numFmtId="0" fontId="36" fillId="0" borderId="79" xfId="0" applyFont="1" applyFill="1" applyBorder="1" applyAlignment="1">
      <alignment horizontal="left" vertical="top" wrapText="1"/>
    </xf>
    <xf numFmtId="0" fontId="100" fillId="0" borderId="79" xfId="0" applyFont="1" applyFill="1" applyBorder="1" applyAlignment="1">
      <alignment horizontal="left" vertical="top" wrapText="1"/>
    </xf>
    <xf numFmtId="49" fontId="126" fillId="0" borderId="67" xfId="8" applyNumberFormat="1" applyFont="1" applyFill="1" applyBorder="1" applyAlignment="1">
      <alignment horizontal="left" vertical="center" wrapText="1"/>
    </xf>
    <xf numFmtId="0" fontId="126" fillId="0" borderId="67" xfId="8" quotePrefix="1" applyFont="1" applyFill="1" applyBorder="1" applyAlignment="1">
      <alignment horizontal="center" vertical="center" wrapText="1"/>
    </xf>
    <xf numFmtId="0" fontId="126" fillId="0" borderId="67" xfId="8" applyFont="1" applyFill="1" applyBorder="1" applyAlignment="1">
      <alignment horizontal="center" vertical="center" wrapText="1"/>
    </xf>
    <xf numFmtId="0" fontId="126" fillId="0" borderId="67" xfId="1744" applyFont="1" applyFill="1" applyBorder="1">
      <alignment horizontal="left" vertical="top" wrapText="1"/>
    </xf>
    <xf numFmtId="49" fontId="36" fillId="0" borderId="67" xfId="8" applyNumberFormat="1" applyFont="1" applyFill="1" applyBorder="1" applyAlignment="1">
      <alignment horizontal="left" vertical="center" wrapText="1"/>
    </xf>
    <xf numFmtId="0" fontId="36" fillId="0" borderId="67" xfId="8" applyFont="1" applyFill="1" applyBorder="1" applyAlignment="1">
      <alignment horizontal="center" vertical="center" wrapText="1"/>
    </xf>
    <xf numFmtId="0" fontId="36" fillId="0" borderId="67" xfId="8" applyFont="1" applyFill="1" applyBorder="1" applyAlignment="1">
      <alignment horizontal="left" vertical="center" wrapText="1" indent="2"/>
    </xf>
    <xf numFmtId="0" fontId="126" fillId="0" borderId="67" xfId="1744" quotePrefix="1" applyFont="1" applyFill="1" applyBorder="1">
      <alignment horizontal="left" vertical="top" wrapText="1"/>
    </xf>
    <xf numFmtId="0" fontId="124" fillId="0" borderId="0" xfId="0" applyFont="1" applyFill="1"/>
    <xf numFmtId="0" fontId="36" fillId="0" borderId="67" xfId="8" applyFont="1" applyFill="1" applyBorder="1" applyAlignment="1">
      <alignment horizontal="left" vertical="center" wrapText="1"/>
    </xf>
    <xf numFmtId="0" fontId="124" fillId="0" borderId="67" xfId="0" applyFont="1" applyFill="1" applyBorder="1" applyAlignment="1">
      <alignment horizontal="left" vertical="top" wrapText="1"/>
    </xf>
    <xf numFmtId="0" fontId="126" fillId="0" borderId="67" xfId="8" applyFont="1" applyFill="1" applyBorder="1" applyAlignment="1">
      <alignment horizontal="left" vertical="center" wrapText="1"/>
    </xf>
    <xf numFmtId="0" fontId="126" fillId="0" borderId="67" xfId="9" applyFont="1" applyFill="1" applyBorder="1" applyAlignment="1">
      <alignment horizontal="left" vertical="center" wrapText="1"/>
    </xf>
    <xf numFmtId="0" fontId="100" fillId="0" borderId="67" xfId="8" applyFont="1" applyFill="1" applyBorder="1" applyAlignment="1">
      <alignment horizontal="center" vertical="center" wrapText="1"/>
    </xf>
    <xf numFmtId="0" fontId="100" fillId="0" borderId="67" xfId="8" applyFont="1" applyFill="1" applyBorder="1" applyAlignment="1">
      <alignment horizontal="left" vertical="center" wrapText="1"/>
    </xf>
    <xf numFmtId="0" fontId="36" fillId="0" borderId="67" xfId="0" applyFont="1" applyFill="1" applyBorder="1" applyAlignment="1">
      <alignment horizontal="left" vertical="center" wrapText="1" indent="2"/>
    </xf>
    <xf numFmtId="49" fontId="36" fillId="0" borderId="67" xfId="0" applyNumberFormat="1" applyFont="1" applyFill="1" applyBorder="1" applyAlignment="1">
      <alignment horizontal="left" vertical="center" wrapText="1" indent="2"/>
    </xf>
    <xf numFmtId="0" fontId="36" fillId="0" borderId="67" xfId="0" applyFont="1" applyFill="1" applyBorder="1" applyAlignment="1">
      <alignment horizontal="center" vertical="center" wrapText="1"/>
    </xf>
    <xf numFmtId="49" fontId="36" fillId="0" borderId="67" xfId="0" applyNumberFormat="1" applyFont="1" applyFill="1" applyBorder="1" applyAlignment="1">
      <alignment horizontal="center" vertical="center" wrapText="1"/>
    </xf>
    <xf numFmtId="0" fontId="36" fillId="0" borderId="67" xfId="0" applyFont="1" applyFill="1" applyBorder="1" applyAlignment="1">
      <alignment horizontal="center" vertical="center"/>
    </xf>
    <xf numFmtId="0" fontId="36" fillId="0" borderId="67" xfId="0" applyFont="1" applyFill="1" applyBorder="1" applyAlignment="1">
      <alignment vertical="center" wrapText="1"/>
    </xf>
    <xf numFmtId="49" fontId="126" fillId="0" borderId="79" xfId="8" applyNumberFormat="1" applyFont="1" applyFill="1" applyBorder="1" applyAlignment="1">
      <alignment horizontal="left" vertical="center" wrapText="1"/>
    </xf>
    <xf numFmtId="0" fontId="126" fillId="0" borderId="79" xfId="0" applyFont="1" applyFill="1" applyBorder="1" applyAlignment="1">
      <alignment horizontal="center" vertical="center" wrapText="1"/>
    </xf>
    <xf numFmtId="49" fontId="126" fillId="0" borderId="79" xfId="0" applyNumberFormat="1" applyFont="1" applyFill="1" applyBorder="1" applyAlignment="1">
      <alignment horizontal="center" vertical="center" wrapText="1"/>
    </xf>
    <xf numFmtId="0" fontId="126" fillId="0" borderId="79" xfId="0" applyFont="1" applyFill="1" applyBorder="1" applyAlignment="1">
      <alignment horizontal="center" vertical="center"/>
    </xf>
    <xf numFmtId="0" fontId="126" fillId="0" borderId="79" xfId="0" applyFont="1" applyFill="1" applyBorder="1" applyAlignment="1">
      <alignment vertical="center" wrapText="1"/>
    </xf>
    <xf numFmtId="0" fontId="126" fillId="0" borderId="79" xfId="8" applyFont="1" applyFill="1" applyBorder="1" applyAlignment="1">
      <alignment vertical="center" wrapText="1"/>
    </xf>
    <xf numFmtId="0" fontId="36" fillId="0" borderId="79" xfId="0" applyFont="1" applyFill="1" applyBorder="1" applyAlignment="1">
      <alignment horizontal="center" vertical="center" wrapText="1"/>
    </xf>
    <xf numFmtId="49" fontId="36" fillId="0" borderId="79" xfId="0" applyNumberFormat="1" applyFont="1" applyFill="1" applyBorder="1" applyAlignment="1">
      <alignment horizontal="center" vertical="center" wrapText="1"/>
    </xf>
    <xf numFmtId="0" fontId="36" fillId="0" borderId="79" xfId="8" applyFont="1" applyFill="1" applyBorder="1" applyAlignment="1">
      <alignment horizontal="center" vertical="center" wrapText="1"/>
    </xf>
    <xf numFmtId="0" fontId="36" fillId="0" borderId="79" xfId="8" applyFont="1" applyFill="1" applyBorder="1" applyAlignment="1">
      <alignment horizontal="left" vertical="center" wrapText="1" indent="2"/>
    </xf>
    <xf numFmtId="0" fontId="126" fillId="0" borderId="20" xfId="8" quotePrefix="1" applyFont="1" applyFill="1" applyBorder="1" applyAlignment="1">
      <alignment horizontal="left" vertical="center" wrapText="1"/>
    </xf>
    <xf numFmtId="1" fontId="128" fillId="0" borderId="20" xfId="0" applyNumberFormat="1" applyFont="1" applyFill="1" applyBorder="1" applyAlignment="1">
      <alignment horizontal="center" vertical="center" shrinkToFit="1"/>
    </xf>
    <xf numFmtId="0" fontId="126" fillId="0" borderId="20" xfId="0" applyFont="1" applyFill="1" applyBorder="1" applyAlignment="1">
      <alignment horizontal="center" vertical="center"/>
    </xf>
    <xf numFmtId="0" fontId="126" fillId="0" borderId="20" xfId="0" applyFont="1" applyFill="1" applyBorder="1" applyAlignment="1">
      <alignment horizontal="left" vertical="center" wrapText="1"/>
    </xf>
    <xf numFmtId="0" fontId="36" fillId="0" borderId="20" xfId="0" applyFont="1" applyFill="1" applyBorder="1" applyAlignment="1">
      <alignment horizontal="center" vertical="center"/>
    </xf>
    <xf numFmtId="0" fontId="126" fillId="0" borderId="46" xfId="0" applyFont="1" applyFill="1" applyBorder="1" applyAlignment="1">
      <alignment horizontal="center" vertical="center"/>
    </xf>
    <xf numFmtId="0" fontId="36" fillId="0" borderId="46" xfId="0" applyFont="1" applyFill="1" applyBorder="1" applyAlignment="1">
      <alignment horizontal="left" vertical="center" wrapText="1"/>
    </xf>
    <xf numFmtId="0" fontId="36" fillId="0" borderId="54" xfId="0" applyFont="1" applyFill="1" applyBorder="1" applyAlignment="1">
      <alignment horizontal="center" vertical="center"/>
    </xf>
    <xf numFmtId="0" fontId="100" fillId="0" borderId="20" xfId="0" applyFont="1" applyFill="1" applyBorder="1" applyAlignment="1">
      <alignment horizontal="left" vertical="top" wrapText="1"/>
    </xf>
    <xf numFmtId="174" fontId="36" fillId="0" borderId="63" xfId="0" applyNumberFormat="1" applyFont="1" applyFill="1" applyBorder="1" applyAlignment="1">
      <alignment horizontal="center"/>
    </xf>
    <xf numFmtId="0" fontId="126" fillId="0" borderId="62" xfId="8" applyFont="1" applyFill="1" applyBorder="1" applyAlignment="1">
      <alignment horizontal="left" vertical="center" wrapText="1"/>
    </xf>
    <xf numFmtId="0" fontId="126" fillId="0" borderId="65" xfId="0" applyFont="1" applyFill="1" applyBorder="1" applyAlignment="1">
      <alignment horizontal="center" vertical="center"/>
    </xf>
    <xf numFmtId="0" fontId="124" fillId="0" borderId="62" xfId="0" applyFont="1" applyFill="1" applyBorder="1" applyAlignment="1">
      <alignment horizontal="left" vertical="top" wrapText="1"/>
    </xf>
    <xf numFmtId="0" fontId="36" fillId="0" borderId="65" xfId="0" applyFont="1" applyFill="1" applyBorder="1" applyAlignment="1">
      <alignment horizontal="center" vertical="center"/>
    </xf>
    <xf numFmtId="0" fontId="101" fillId="0" borderId="62" xfId="0" applyFont="1" applyFill="1" applyBorder="1" applyAlignment="1">
      <alignment horizontal="left" vertical="top" wrapText="1"/>
    </xf>
    <xf numFmtId="0" fontId="100" fillId="0" borderId="62" xfId="0" applyFont="1" applyFill="1" applyBorder="1" applyAlignment="1">
      <alignment horizontal="left" vertical="top" wrapText="1"/>
    </xf>
    <xf numFmtId="0" fontId="101" fillId="0" borderId="67" xfId="0" applyFont="1" applyFill="1" applyBorder="1" applyAlignment="1">
      <alignment horizontal="left" vertical="top" wrapText="1"/>
    </xf>
    <xf numFmtId="1" fontId="128" fillId="0" borderId="45" xfId="0" applyNumberFormat="1" applyFont="1" applyFill="1" applyBorder="1" applyAlignment="1">
      <alignment horizontal="center" vertical="center" shrinkToFit="1"/>
    </xf>
    <xf numFmtId="0" fontId="122" fillId="0" borderId="20" xfId="0" applyFont="1" applyFill="1" applyBorder="1" applyAlignment="1">
      <alignment horizontal="left" vertical="center" wrapText="1"/>
    </xf>
    <xf numFmtId="0" fontId="126" fillId="0" borderId="45" xfId="0" applyFont="1" applyFill="1" applyBorder="1" applyAlignment="1">
      <alignment horizontal="left" vertical="center" wrapText="1"/>
    </xf>
    <xf numFmtId="49" fontId="36" fillId="0" borderId="45" xfId="1544" applyNumberFormat="1" applyFont="1" applyFill="1" applyBorder="1" applyAlignment="1">
      <alignment vertical="top" wrapText="1"/>
    </xf>
    <xf numFmtId="0" fontId="36" fillId="0" borderId="68" xfId="0" applyFont="1" applyFill="1" applyBorder="1" applyAlignment="1">
      <alignment horizontal="left" vertical="top" wrapText="1"/>
    </xf>
    <xf numFmtId="49" fontId="36" fillId="0" borderId="80" xfId="1544" applyNumberFormat="1" applyFont="1" applyFill="1" applyBorder="1" applyAlignment="1">
      <alignment vertical="top" wrapText="1"/>
    </xf>
    <xf numFmtId="0" fontId="126" fillId="0" borderId="79" xfId="0" applyFont="1" applyFill="1" applyBorder="1" applyAlignment="1">
      <alignment horizontal="center" vertical="top" wrapText="1"/>
    </xf>
    <xf numFmtId="0" fontId="36" fillId="0" borderId="69" xfId="0" applyFont="1" applyFill="1" applyBorder="1" applyAlignment="1">
      <alignment horizontal="left" vertical="top" wrapText="1"/>
    </xf>
    <xf numFmtId="0" fontId="128" fillId="0" borderId="20" xfId="0" applyFont="1" applyFill="1" applyBorder="1" applyAlignment="1">
      <alignment horizontal="left" vertical="center" wrapText="1"/>
    </xf>
    <xf numFmtId="0" fontId="36" fillId="0" borderId="20" xfId="0" applyFont="1" applyFill="1" applyBorder="1" applyAlignment="1">
      <alignment horizontal="left" vertical="center" wrapText="1"/>
    </xf>
    <xf numFmtId="174" fontId="36" fillId="0" borderId="20" xfId="997" applyNumberFormat="1" applyFont="1" applyFill="1" applyBorder="1" applyAlignment="1">
      <alignment vertical="center" wrapText="1"/>
    </xf>
    <xf numFmtId="43" fontId="36" fillId="0" borderId="20" xfId="0" applyNumberFormat="1" applyFont="1" applyFill="1" applyBorder="1" applyAlignment="1">
      <alignment horizontal="left" vertical="center" wrapText="1"/>
    </xf>
    <xf numFmtId="49" fontId="36" fillId="0" borderId="106" xfId="1544" applyNumberFormat="1" applyFont="1" applyFill="1" applyBorder="1" applyAlignment="1">
      <alignment vertical="top" wrapText="1"/>
    </xf>
    <xf numFmtId="0" fontId="100" fillId="0" borderId="79" xfId="893" applyFont="1" applyFill="1" applyBorder="1">
      <alignment horizontal="left" vertical="top" wrapText="1"/>
    </xf>
    <xf numFmtId="49" fontId="36" fillId="0" borderId="20" xfId="1544" applyNumberFormat="1" applyFont="1" applyFill="1" applyBorder="1" applyAlignment="1">
      <alignment vertical="top" wrapText="1"/>
    </xf>
    <xf numFmtId="43" fontId="36" fillId="0" borderId="55" xfId="0" applyNumberFormat="1" applyFont="1" applyFill="1" applyBorder="1" applyAlignment="1">
      <alignment horizontal="left" vertical="center" wrapText="1"/>
    </xf>
    <xf numFmtId="49" fontId="126" fillId="0" borderId="54" xfId="1544" applyNumberFormat="1" applyFont="1" applyFill="1" applyBorder="1" applyAlignment="1">
      <alignment vertical="top" wrapText="1"/>
    </xf>
    <xf numFmtId="0" fontId="126" fillId="0" borderId="20" xfId="1715" applyFont="1" applyFill="1" applyBorder="1" applyAlignment="1">
      <alignment horizontal="center" vertical="top" wrapText="1"/>
    </xf>
    <xf numFmtId="0" fontId="126" fillId="0" borderId="20" xfId="1715" applyFont="1" applyFill="1" applyBorder="1" applyAlignment="1">
      <alignment horizontal="left" vertical="top" wrapText="1" indent="1"/>
    </xf>
    <xf numFmtId="49" fontId="36" fillId="0" borderId="54" xfId="1544" applyNumberFormat="1" applyFont="1" applyFill="1" applyBorder="1" applyAlignment="1">
      <alignment vertical="top" wrapText="1"/>
    </xf>
    <xf numFmtId="0" fontId="36" fillId="0" borderId="20" xfId="1715" applyFont="1" applyFill="1" applyBorder="1" applyAlignment="1">
      <alignment horizontal="left" vertical="top" wrapText="1" indent="1"/>
    </xf>
    <xf numFmtId="0" fontId="100" fillId="0" borderId="20" xfId="1715" applyFont="1" applyFill="1" applyBorder="1" applyAlignment="1">
      <alignment horizontal="left" vertical="top" wrapText="1" indent="1"/>
    </xf>
    <xf numFmtId="0" fontId="36" fillId="0" borderId="62" xfId="0" applyFont="1" applyFill="1" applyBorder="1" applyAlignment="1">
      <alignment horizontal="left" vertical="top"/>
    </xf>
    <xf numFmtId="0" fontId="126" fillId="0" borderId="79" xfId="8" applyFont="1" applyFill="1" applyBorder="1" applyAlignment="1">
      <alignment horizontal="left" vertical="center" wrapText="1"/>
    </xf>
    <xf numFmtId="0" fontId="126" fillId="0" borderId="67" xfId="1715" applyFont="1" applyFill="1" applyBorder="1" applyAlignment="1">
      <alignment horizontal="center" vertical="top" wrapText="1"/>
    </xf>
    <xf numFmtId="0" fontId="126" fillId="0" borderId="67" xfId="0" applyFont="1" applyFill="1" applyBorder="1" applyAlignment="1">
      <alignment horizontal="left" vertical="top"/>
    </xf>
    <xf numFmtId="49" fontId="36" fillId="0" borderId="65" xfId="1544" applyNumberFormat="1" applyFont="1" applyFill="1" applyBorder="1" applyAlignment="1">
      <alignment vertical="top" wrapText="1"/>
    </xf>
    <xf numFmtId="0" fontId="36" fillId="0" borderId="67" xfId="0" applyFont="1" applyFill="1" applyBorder="1" applyAlignment="1">
      <alignment horizontal="left" vertical="top"/>
    </xf>
    <xf numFmtId="49" fontId="36" fillId="0" borderId="82" xfId="1544" applyNumberFormat="1" applyFont="1" applyFill="1" applyBorder="1" applyAlignment="1">
      <alignment vertical="top" wrapText="1"/>
    </xf>
    <xf numFmtId="0" fontId="36" fillId="0" borderId="79" xfId="9" applyFont="1" applyFill="1" applyBorder="1" applyAlignment="1">
      <alignment horizontal="left" vertical="center" wrapText="1"/>
    </xf>
    <xf numFmtId="0" fontId="100" fillId="0" borderId="79" xfId="8" applyFont="1" applyFill="1" applyBorder="1" applyAlignment="1">
      <alignment horizontal="center" vertical="center" wrapText="1"/>
    </xf>
    <xf numFmtId="0" fontId="100" fillId="0" borderId="79" xfId="8" applyFont="1" applyFill="1" applyBorder="1" applyAlignment="1">
      <alignment horizontal="left" vertical="center" wrapText="1"/>
    </xf>
    <xf numFmtId="49" fontId="36" fillId="0" borderId="79" xfId="0" applyNumberFormat="1" applyFont="1" applyFill="1" applyBorder="1" applyAlignment="1">
      <alignment horizontal="left" vertical="center" wrapText="1" indent="2"/>
    </xf>
    <xf numFmtId="0" fontId="36" fillId="0" borderId="79" xfId="0" applyFont="1" applyFill="1" applyBorder="1" applyAlignment="1">
      <alignment vertical="center" wrapText="1"/>
    </xf>
    <xf numFmtId="49" fontId="126" fillId="0" borderId="65" xfId="1544" applyNumberFormat="1" applyFont="1" applyFill="1" applyBorder="1" applyAlignment="1">
      <alignment vertical="top" wrapText="1"/>
    </xf>
    <xf numFmtId="0" fontId="36" fillId="0" borderId="67" xfId="9" applyFont="1" applyFill="1" applyBorder="1" applyAlignment="1">
      <alignment horizontal="left" vertical="center" wrapText="1"/>
    </xf>
    <xf numFmtId="0" fontId="36" fillId="0" borderId="67" xfId="1744" applyFont="1" applyFill="1" applyBorder="1">
      <alignment horizontal="left" vertical="top" wrapText="1"/>
    </xf>
    <xf numFmtId="0" fontId="36" fillId="0" borderId="67" xfId="0" applyFont="1" applyFill="1" applyBorder="1" applyAlignment="1">
      <alignment horizontal="left" vertical="center" indent="2"/>
    </xf>
    <xf numFmtId="0" fontId="126" fillId="0" borderId="79" xfId="8" quotePrefix="1" applyFont="1" applyFill="1" applyBorder="1" applyAlignment="1">
      <alignment horizontal="center" vertical="center" wrapText="1"/>
    </xf>
    <xf numFmtId="0" fontId="126" fillId="0" borderId="79" xfId="8" applyFont="1" applyFill="1" applyBorder="1" applyAlignment="1">
      <alignment horizontal="center" vertical="center" wrapText="1"/>
    </xf>
    <xf numFmtId="0" fontId="126" fillId="0" borderId="79" xfId="1744" applyFont="1" applyFill="1" applyBorder="1">
      <alignment horizontal="left" vertical="top" wrapText="1"/>
    </xf>
    <xf numFmtId="0" fontId="36" fillId="0" borderId="79" xfId="1744" applyFont="1" applyFill="1" applyBorder="1">
      <alignment horizontal="left" vertical="top" wrapText="1"/>
    </xf>
    <xf numFmtId="0" fontId="36" fillId="0" borderId="79" xfId="8" applyFont="1" applyFill="1" applyBorder="1" applyAlignment="1">
      <alignment vertical="center" wrapText="1"/>
    </xf>
    <xf numFmtId="0" fontId="101" fillId="0" borderId="79" xfId="0" applyFont="1" applyFill="1" applyBorder="1" applyAlignment="1">
      <alignment horizontal="left" vertical="top" wrapText="1"/>
    </xf>
    <xf numFmtId="0" fontId="36" fillId="0" borderId="79" xfId="1744" applyFont="1" applyFill="1" applyBorder="1" applyAlignment="1">
      <alignment vertical="top" wrapText="1"/>
    </xf>
    <xf numFmtId="0" fontId="36" fillId="0" borderId="79" xfId="0" applyFont="1" applyFill="1" applyBorder="1" applyAlignment="1">
      <alignment horizontal="left" vertical="center" indent="2"/>
    </xf>
    <xf numFmtId="0" fontId="36" fillId="0" borderId="79" xfId="0" applyFont="1" applyFill="1" applyBorder="1" applyAlignment="1">
      <alignment horizontal="left" vertical="center" wrapText="1" indent="2"/>
    </xf>
    <xf numFmtId="0" fontId="36" fillId="0" borderId="79" xfId="0" applyFont="1" applyFill="1" applyBorder="1" applyAlignment="1">
      <alignment horizontal="center" vertical="center"/>
    </xf>
    <xf numFmtId="49" fontId="126" fillId="0" borderId="91" xfId="0" applyNumberFormat="1" applyFont="1" applyFill="1" applyBorder="1" applyAlignment="1">
      <alignment horizontal="center" vertical="center"/>
    </xf>
    <xf numFmtId="49" fontId="126" fillId="0" borderId="91" xfId="0" applyNumberFormat="1" applyFont="1" applyFill="1" applyBorder="1" applyAlignment="1">
      <alignment horizontal="center" vertical="center" wrapText="1"/>
    </xf>
    <xf numFmtId="0" fontId="126" fillId="0" borderId="91" xfId="0" applyFont="1" applyFill="1" applyBorder="1" applyAlignment="1">
      <alignment horizontal="center" vertical="center"/>
    </xf>
    <xf numFmtId="0" fontId="126" fillId="0" borderId="91" xfId="0" applyFont="1" applyFill="1" applyBorder="1" applyAlignment="1">
      <alignment vertical="center" wrapText="1"/>
    </xf>
    <xf numFmtId="0" fontId="126" fillId="0" borderId="91" xfId="8" applyFont="1" applyFill="1" applyBorder="1" applyAlignment="1">
      <alignment horizontal="left" vertical="center" wrapText="1" indent="2"/>
    </xf>
    <xf numFmtId="49" fontId="36" fillId="0" borderId="91" xfId="0" applyNumberFormat="1" applyFont="1" applyFill="1" applyBorder="1" applyAlignment="1">
      <alignment horizontal="center" vertical="center"/>
    </xf>
    <xf numFmtId="49" fontId="36" fillId="0" borderId="91" xfId="0" applyNumberFormat="1" applyFont="1" applyFill="1" applyBorder="1" applyAlignment="1">
      <alignment horizontal="center" vertical="center" wrapText="1"/>
    </xf>
    <xf numFmtId="0" fontId="36" fillId="0" borderId="91" xfId="0" applyFont="1" applyFill="1" applyBorder="1" applyAlignment="1">
      <alignment horizontal="center" vertical="center"/>
    </xf>
    <xf numFmtId="0" fontId="36" fillId="0" borderId="91" xfId="0" applyFont="1" applyFill="1" applyBorder="1" applyAlignment="1">
      <alignment vertical="center" wrapText="1"/>
    </xf>
    <xf numFmtId="0" fontId="36" fillId="0" borderId="91" xfId="8" applyFont="1" applyFill="1" applyBorder="1" applyAlignment="1">
      <alignment horizontal="left" vertical="center" wrapText="1" indent="2"/>
    </xf>
    <xf numFmtId="49" fontId="36" fillId="0" borderId="79" xfId="0" applyNumberFormat="1" applyFont="1" applyFill="1" applyBorder="1" applyAlignment="1">
      <alignment horizontal="center" vertical="center"/>
    </xf>
    <xf numFmtId="0" fontId="126" fillId="0" borderId="79" xfId="1744" applyFont="1" applyFill="1" applyBorder="1" applyAlignment="1">
      <alignment vertical="top" wrapText="1"/>
    </xf>
    <xf numFmtId="0" fontId="100" fillId="0" borderId="79" xfId="8" applyFont="1" applyFill="1" applyBorder="1" applyAlignment="1">
      <alignment vertical="center" wrapText="1"/>
    </xf>
    <xf numFmtId="0" fontId="36" fillId="0" borderId="91" xfId="0" applyFont="1" applyFill="1" applyBorder="1" applyAlignment="1">
      <alignment horizontal="center" vertical="center" wrapText="1"/>
    </xf>
    <xf numFmtId="0" fontId="126" fillId="0" borderId="91" xfId="0" applyFont="1" applyFill="1" applyBorder="1" applyAlignment="1">
      <alignment horizontal="center" vertical="center" wrapText="1"/>
    </xf>
    <xf numFmtId="0" fontId="101" fillId="0" borderId="91" xfId="0" applyFont="1" applyFill="1" applyBorder="1" applyAlignment="1">
      <alignment horizontal="left" vertical="top" wrapText="1"/>
    </xf>
    <xf numFmtId="0" fontId="100" fillId="0" borderId="91" xfId="0" applyFont="1" applyFill="1" applyBorder="1" applyAlignment="1">
      <alignment horizontal="left" vertical="top" wrapText="1"/>
    </xf>
    <xf numFmtId="0" fontId="126" fillId="0" borderId="79" xfId="0" applyFont="1" applyFill="1" applyBorder="1" applyAlignment="1">
      <alignment horizontal="left" vertical="top" wrapText="1"/>
    </xf>
    <xf numFmtId="0" fontId="126" fillId="0" borderId="20" xfId="0" applyFont="1" applyFill="1" applyBorder="1" applyAlignment="1">
      <alignment horizontal="center" vertical="center" wrapText="1"/>
    </xf>
    <xf numFmtId="49" fontId="126" fillId="0" borderId="20" xfId="0" applyNumberFormat="1" applyFont="1" applyFill="1" applyBorder="1" applyAlignment="1">
      <alignment horizontal="center" vertical="center" wrapText="1"/>
    </xf>
    <xf numFmtId="0" fontId="124" fillId="0" borderId="20" xfId="0" applyFont="1" applyFill="1" applyBorder="1" applyAlignment="1">
      <alignment horizontal="left" vertical="top" wrapText="1"/>
    </xf>
    <xf numFmtId="49" fontId="126" fillId="0" borderId="20" xfId="0" applyNumberFormat="1" applyFont="1" applyFill="1" applyBorder="1" applyAlignment="1">
      <alignment horizontal="center" vertical="center"/>
    </xf>
    <xf numFmtId="0" fontId="36" fillId="0" borderId="20" xfId="0" applyFont="1" applyFill="1" applyBorder="1" applyAlignment="1">
      <alignment horizontal="center" vertical="center" wrapText="1"/>
    </xf>
    <xf numFmtId="49" fontId="36" fillId="0" borderId="20" xfId="0" applyNumberFormat="1" applyFont="1" applyFill="1" applyBorder="1" applyAlignment="1">
      <alignment horizontal="center" vertical="center" wrapText="1"/>
    </xf>
    <xf numFmtId="0" fontId="101" fillId="0" borderId="20" xfId="0" applyFont="1" applyFill="1" applyBorder="1" applyAlignment="1">
      <alignment horizontal="left" vertical="top" wrapText="1"/>
    </xf>
    <xf numFmtId="1" fontId="128" fillId="0" borderId="20" xfId="351" applyNumberFormat="1" applyFont="1" applyFill="1" applyBorder="1" applyAlignment="1">
      <alignment horizontal="center" vertical="center" shrinkToFit="1"/>
    </xf>
    <xf numFmtId="0" fontId="124" fillId="0" borderId="20" xfId="0" applyFont="1" applyFill="1" applyBorder="1" applyAlignment="1">
      <alignment horizontal="left" vertical="center" wrapText="1"/>
    </xf>
    <xf numFmtId="0" fontId="124" fillId="0" borderId="0" xfId="0" applyFont="1" applyFill="1" applyAlignment="1">
      <alignment horizontal="left" vertical="top" wrapText="1"/>
    </xf>
    <xf numFmtId="169" fontId="126" fillId="0" borderId="20" xfId="8" applyNumberFormat="1" applyFont="1" applyFill="1" applyBorder="1" applyAlignment="1">
      <alignment horizontal="left" vertical="center" wrapText="1"/>
    </xf>
    <xf numFmtId="0" fontId="36" fillId="0" borderId="20" xfId="893" applyFont="1" applyFill="1" applyBorder="1" applyAlignment="1">
      <alignment horizontal="left" vertical="top"/>
    </xf>
    <xf numFmtId="169" fontId="36" fillId="0" borderId="20" xfId="8" applyNumberFormat="1" applyFont="1" applyFill="1" applyBorder="1" applyAlignment="1">
      <alignment horizontal="left" vertical="center" wrapText="1"/>
    </xf>
    <xf numFmtId="43" fontId="36" fillId="0" borderId="0" xfId="8" applyNumberFormat="1" applyFont="1" applyFill="1" applyAlignment="1">
      <alignment horizontal="left" vertical="center" wrapText="1"/>
    </xf>
    <xf numFmtId="0" fontId="124" fillId="0" borderId="0" xfId="0" applyFont="1" applyFill="1" applyAlignment="1">
      <alignment horizontal="center" vertical="center"/>
    </xf>
    <xf numFmtId="0" fontId="101" fillId="0" borderId="0" xfId="0" applyFont="1" applyFill="1" applyAlignment="1">
      <alignment vertical="center"/>
    </xf>
    <xf numFmtId="0" fontId="36" fillId="0" borderId="0" xfId="0" applyFont="1" applyFill="1" applyAlignment="1">
      <alignment horizontal="right" vertical="center"/>
    </xf>
    <xf numFmtId="0" fontId="101" fillId="0" borderId="0" xfId="0" applyFont="1" applyFill="1" applyAlignment="1">
      <alignment horizontal="right" vertical="center"/>
    </xf>
    <xf numFmtId="2" fontId="101" fillId="0" borderId="32" xfId="0" applyNumberFormat="1" applyFont="1" applyFill="1" applyBorder="1" applyAlignment="1">
      <alignment horizontal="center" vertical="center" wrapText="1"/>
    </xf>
    <xf numFmtId="0" fontId="101" fillId="0" borderId="0" xfId="0" applyFont="1" applyFill="1" applyAlignment="1">
      <alignment horizontal="left" vertical="center" wrapText="1"/>
    </xf>
    <xf numFmtId="0" fontId="124" fillId="0" borderId="20" xfId="0" applyFont="1" applyFill="1" applyBorder="1" applyAlignment="1">
      <alignment horizontal="center" vertical="center" wrapText="1"/>
    </xf>
    <xf numFmtId="0" fontId="124" fillId="0" borderId="20" xfId="0" applyFont="1" applyFill="1" applyBorder="1" applyAlignment="1">
      <alignment horizontal="center" wrapText="1"/>
    </xf>
    <xf numFmtId="0" fontId="36" fillId="0" borderId="20" xfId="56" applyFont="1" applyFill="1" applyBorder="1" applyAlignment="1">
      <alignment horizontal="center" vertical="center" wrapText="1"/>
    </xf>
    <xf numFmtId="0" fontId="124" fillId="0" borderId="0" xfId="0" applyFont="1" applyFill="1" applyAlignment="1">
      <alignment horizontal="left" vertical="center" wrapText="1"/>
    </xf>
    <xf numFmtId="0" fontId="101" fillId="0" borderId="20" xfId="0" applyFont="1" applyFill="1" applyBorder="1" applyAlignment="1">
      <alignment horizontal="left" vertical="center" wrapText="1"/>
    </xf>
    <xf numFmtId="0" fontId="124" fillId="0" borderId="0" xfId="0" applyFont="1" applyFill="1" applyAlignment="1">
      <alignment horizontal="center" vertical="center" wrapText="1"/>
    </xf>
    <xf numFmtId="0" fontId="126" fillId="0" borderId="20" xfId="0" applyFont="1" applyFill="1" applyBorder="1" applyAlignment="1">
      <alignment vertical="center" wrapText="1"/>
    </xf>
    <xf numFmtId="0" fontId="124" fillId="0" borderId="79" xfId="0" applyFont="1" applyFill="1" applyBorder="1" applyAlignment="1">
      <alignment horizontal="center" vertical="center" wrapText="1"/>
    </xf>
    <xf numFmtId="0" fontId="127" fillId="0" borderId="79" xfId="0" applyFont="1" applyFill="1" applyBorder="1" applyAlignment="1">
      <alignment horizontal="left" vertical="top" wrapText="1"/>
    </xf>
    <xf numFmtId="0" fontId="123" fillId="0" borderId="79" xfId="0" applyFont="1" applyFill="1" applyBorder="1" applyAlignment="1">
      <alignment horizontal="left" vertical="top" wrapText="1"/>
    </xf>
    <xf numFmtId="0" fontId="123" fillId="0" borderId="79" xfId="893" applyFont="1" applyFill="1" applyBorder="1">
      <alignment horizontal="left" vertical="top" wrapText="1"/>
    </xf>
    <xf numFmtId="0" fontId="127" fillId="0" borderId="79" xfId="893" applyFont="1" applyFill="1" applyBorder="1">
      <alignment horizontal="left" vertical="top" wrapText="1"/>
    </xf>
    <xf numFmtId="0" fontId="124" fillId="0" borderId="20" xfId="0" applyFont="1" applyFill="1" applyBorder="1" applyAlignment="1">
      <alignment horizontal="center" vertical="top" wrapText="1"/>
    </xf>
    <xf numFmtId="0" fontId="126" fillId="0" borderId="79" xfId="893" applyFont="1" applyFill="1" applyBorder="1" applyAlignment="1">
      <alignment horizontal="center" vertical="top" wrapText="1"/>
    </xf>
    <xf numFmtId="0" fontId="129" fillId="0" borderId="20" xfId="0" applyFont="1" applyFill="1" applyBorder="1" applyAlignment="1">
      <alignment vertical="center" wrapText="1"/>
    </xf>
    <xf numFmtId="0" fontId="36" fillId="0" borderId="20" xfId="0" applyFont="1" applyFill="1" applyBorder="1" applyAlignment="1">
      <alignment vertical="center" wrapText="1"/>
    </xf>
    <xf numFmtId="0" fontId="100" fillId="0" borderId="20" xfId="0" applyFont="1" applyFill="1" applyBorder="1" applyAlignment="1">
      <alignment vertical="center" wrapText="1"/>
    </xf>
    <xf numFmtId="0" fontId="36" fillId="0" borderId="46" xfId="0" applyFont="1" applyFill="1" applyBorder="1" applyAlignment="1">
      <alignment vertical="center" wrapText="1"/>
    </xf>
    <xf numFmtId="0" fontId="36" fillId="0" borderId="20" xfId="893" applyFont="1" applyFill="1" applyBorder="1" applyAlignment="1">
      <alignment horizontal="center" vertical="top" wrapText="1"/>
    </xf>
    <xf numFmtId="0" fontId="124" fillId="0" borderId="79" xfId="0" applyFont="1" applyFill="1" applyBorder="1" applyAlignment="1">
      <alignment horizontal="center" vertical="top" wrapText="1"/>
    </xf>
    <xf numFmtId="0" fontId="129" fillId="0" borderId="79" xfId="0" applyFont="1" applyFill="1" applyBorder="1" applyAlignment="1">
      <alignment horizontal="left" vertical="top" wrapText="1"/>
    </xf>
    <xf numFmtId="169" fontId="124" fillId="0" borderId="79" xfId="7" applyNumberFormat="1" applyFont="1" applyFill="1" applyBorder="1" applyAlignment="1">
      <alignment horizontal="left" vertical="center" wrapText="1"/>
    </xf>
    <xf numFmtId="0" fontId="101" fillId="0" borderId="79" xfId="0" applyFont="1" applyFill="1" applyBorder="1" applyAlignment="1">
      <alignment horizontal="left" vertical="center" wrapText="1"/>
    </xf>
    <xf numFmtId="0" fontId="124" fillId="0" borderId="62" xfId="0" applyFont="1" applyFill="1" applyBorder="1" applyAlignment="1">
      <alignment horizontal="center" vertical="top" wrapText="1"/>
    </xf>
    <xf numFmtId="169" fontId="124" fillId="0" borderId="62" xfId="7" applyNumberFormat="1" applyFont="1" applyFill="1" applyBorder="1" applyAlignment="1">
      <alignment horizontal="left" vertical="center" wrapText="1"/>
    </xf>
    <xf numFmtId="0" fontId="101" fillId="0" borderId="62" xfId="0" applyFont="1" applyFill="1" applyBorder="1" applyAlignment="1">
      <alignment horizontal="left" vertical="center" wrapText="1"/>
    </xf>
    <xf numFmtId="0" fontId="124" fillId="0" borderId="83" xfId="0" applyFont="1" applyFill="1" applyBorder="1" applyAlignment="1">
      <alignment horizontal="center" vertical="top" wrapText="1"/>
    </xf>
    <xf numFmtId="0" fontId="129" fillId="0" borderId="79" xfId="893" applyFont="1" applyFill="1" applyBorder="1">
      <alignment horizontal="left" vertical="top" wrapText="1"/>
    </xf>
    <xf numFmtId="169" fontId="124" fillId="0" borderId="83" xfId="7" applyNumberFormat="1" applyFont="1" applyFill="1" applyBorder="1" applyAlignment="1">
      <alignment horizontal="left" vertical="center" wrapText="1"/>
    </xf>
    <xf numFmtId="0" fontId="101" fillId="0" borderId="83" xfId="0" applyFont="1" applyFill="1" applyBorder="1" applyAlignment="1">
      <alignment horizontal="left" vertical="center" wrapText="1"/>
    </xf>
    <xf numFmtId="169" fontId="101" fillId="0" borderId="20" xfId="7" applyNumberFormat="1" applyFont="1" applyFill="1" applyBorder="1" applyAlignment="1">
      <alignment horizontal="left" vertical="center" wrapText="1"/>
    </xf>
    <xf numFmtId="169" fontId="101" fillId="0" borderId="79" xfId="7" applyNumberFormat="1" applyFont="1" applyFill="1" applyBorder="1" applyAlignment="1">
      <alignment horizontal="left" vertical="center" wrapText="1"/>
    </xf>
    <xf numFmtId="0" fontId="126" fillId="0" borderId="44" xfId="0" applyFont="1" applyFill="1" applyBorder="1" applyAlignment="1">
      <alignment horizontal="center" vertical="center"/>
    </xf>
    <xf numFmtId="0" fontId="36" fillId="0" borderId="44" xfId="0" applyFont="1" applyFill="1" applyBorder="1" applyAlignment="1">
      <alignment horizontal="left" vertical="top" wrapText="1"/>
    </xf>
    <xf numFmtId="0" fontId="126" fillId="0" borderId="0" xfId="0" applyFont="1" applyFill="1" applyAlignment="1">
      <alignment horizontal="left" vertical="top" wrapText="1"/>
    </xf>
    <xf numFmtId="0" fontId="36" fillId="0" borderId="0" xfId="0" applyFont="1" applyFill="1" applyAlignment="1">
      <alignment horizontal="left" vertical="top" wrapText="1"/>
    </xf>
    <xf numFmtId="0" fontId="101" fillId="0" borderId="20" xfId="0" applyFont="1" applyFill="1" applyBorder="1" applyAlignment="1">
      <alignment vertical="center"/>
    </xf>
    <xf numFmtId="43" fontId="36" fillId="0" borderId="0" xfId="0" applyNumberFormat="1" applyFont="1" applyFill="1" applyAlignment="1">
      <alignment horizontal="left" vertical="top" wrapText="1"/>
    </xf>
    <xf numFmtId="0" fontId="123" fillId="0" borderId="20" xfId="893" applyFont="1" applyFill="1" applyBorder="1">
      <alignment horizontal="left" vertical="top" wrapText="1"/>
    </xf>
    <xf numFmtId="0" fontId="127" fillId="0" borderId="20" xfId="893" applyFont="1" applyFill="1" applyBorder="1">
      <alignment horizontal="left" vertical="top" wrapText="1"/>
    </xf>
    <xf numFmtId="0" fontId="124" fillId="0" borderId="67" xfId="0" applyFont="1" applyFill="1" applyBorder="1" applyAlignment="1">
      <alignment horizontal="center" vertical="top" wrapText="1"/>
    </xf>
    <xf numFmtId="169" fontId="101" fillId="0" borderId="67" xfId="7" applyNumberFormat="1" applyFont="1" applyFill="1" applyBorder="1" applyAlignment="1">
      <alignment horizontal="left" vertical="center" wrapText="1"/>
    </xf>
    <xf numFmtId="0" fontId="101" fillId="0" borderId="67" xfId="0" applyFont="1" applyFill="1" applyBorder="1" applyAlignment="1">
      <alignment horizontal="left" vertical="center" wrapText="1"/>
    </xf>
    <xf numFmtId="0" fontId="126" fillId="0" borderId="67" xfId="0" applyFont="1" applyFill="1" applyBorder="1" applyAlignment="1">
      <alignment horizontal="center" vertical="top" wrapText="1"/>
    </xf>
    <xf numFmtId="0" fontId="36" fillId="0" borderId="40" xfId="0" applyFont="1" applyFill="1" applyBorder="1"/>
    <xf numFmtId="0" fontId="100" fillId="0" borderId="91" xfId="1744" applyFont="1" applyFill="1" applyBorder="1">
      <alignment horizontal="left" vertical="top" wrapText="1"/>
    </xf>
    <xf numFmtId="0" fontId="36" fillId="0" borderId="91" xfId="0" applyFont="1" applyFill="1" applyBorder="1"/>
    <xf numFmtId="0" fontId="100" fillId="0" borderId="79" xfId="9" applyFont="1" applyFill="1" applyBorder="1" applyAlignment="1">
      <alignment horizontal="left" vertical="top" wrapText="1"/>
    </xf>
    <xf numFmtId="0" fontId="36" fillId="0" borderId="105" xfId="0" applyFont="1" applyFill="1" applyBorder="1"/>
    <xf numFmtId="0" fontId="36" fillId="0" borderId="79" xfId="0" applyFont="1" applyFill="1" applyBorder="1"/>
    <xf numFmtId="0" fontId="100" fillId="0" borderId="79" xfId="1744" applyFont="1" applyFill="1" applyBorder="1">
      <alignment horizontal="left" vertical="top" wrapText="1"/>
    </xf>
    <xf numFmtId="0" fontId="36" fillId="0" borderId="91" xfId="9" applyFont="1" applyFill="1" applyBorder="1" applyAlignment="1">
      <alignment horizontal="left" vertical="center" wrapText="1"/>
    </xf>
    <xf numFmtId="0" fontId="100" fillId="0" borderId="91" xfId="9" applyFont="1" applyFill="1" applyBorder="1" applyAlignment="1">
      <alignment horizontal="left" vertical="top" wrapText="1"/>
    </xf>
    <xf numFmtId="0" fontId="36" fillId="0" borderId="20" xfId="9" applyFont="1" applyFill="1" applyBorder="1" applyAlignment="1">
      <alignment horizontal="left" vertical="center" wrapText="1"/>
    </xf>
    <xf numFmtId="0" fontId="100" fillId="0" borderId="20" xfId="1744" applyFont="1" applyFill="1" applyBorder="1">
      <alignment horizontal="left" vertical="top" wrapText="1"/>
    </xf>
    <xf numFmtId="0" fontId="36" fillId="0" borderId="20" xfId="0" applyFont="1" applyFill="1" applyBorder="1"/>
    <xf numFmtId="0" fontId="100" fillId="0" borderId="20" xfId="9" applyFont="1" applyFill="1" applyBorder="1" applyAlignment="1">
      <alignment horizontal="left" vertical="top" wrapText="1"/>
    </xf>
    <xf numFmtId="0" fontId="123" fillId="0" borderId="91" xfId="893" applyFont="1" applyFill="1" applyBorder="1">
      <alignment horizontal="left" vertical="top" wrapText="1"/>
    </xf>
    <xf numFmtId="0" fontId="127" fillId="0" borderId="91" xfId="893" applyFont="1" applyFill="1" applyBorder="1">
      <alignment horizontal="left" vertical="top" wrapText="1"/>
    </xf>
    <xf numFmtId="169" fontId="101" fillId="0" borderId="91" xfId="0" applyNumberFormat="1" applyFont="1" applyFill="1" applyBorder="1" applyAlignment="1">
      <alignment horizontal="left" vertical="center" wrapText="1"/>
    </xf>
    <xf numFmtId="0" fontId="101" fillId="0" borderId="91" xfId="0" applyFont="1" applyFill="1" applyBorder="1" applyAlignment="1">
      <alignment horizontal="left" vertical="center" wrapText="1"/>
    </xf>
    <xf numFmtId="0" fontId="124" fillId="0" borderId="91" xfId="0" applyFont="1" applyFill="1" applyBorder="1" applyAlignment="1">
      <alignment horizontal="center" vertical="top" wrapText="1"/>
    </xf>
    <xf numFmtId="0" fontId="126" fillId="0" borderId="91" xfId="0" applyFont="1" applyFill="1" applyBorder="1" applyAlignment="1">
      <alignment horizontal="center" vertical="top" wrapText="1"/>
    </xf>
    <xf numFmtId="0" fontId="36" fillId="0" borderId="91" xfId="9" applyFont="1" applyFill="1" applyBorder="1" applyAlignment="1">
      <alignment horizontal="center" vertical="top" wrapText="1"/>
    </xf>
    <xf numFmtId="169" fontId="101" fillId="0" borderId="91" xfId="7" applyNumberFormat="1" applyFont="1" applyFill="1" applyBorder="1" applyAlignment="1">
      <alignment horizontal="left" vertical="center" wrapText="1"/>
    </xf>
    <xf numFmtId="169" fontId="101" fillId="0" borderId="79" xfId="0" applyNumberFormat="1" applyFont="1" applyFill="1" applyBorder="1" applyAlignment="1">
      <alignment horizontal="left" vertical="center" wrapText="1"/>
    </xf>
    <xf numFmtId="0" fontId="124" fillId="0" borderId="20" xfId="0" applyFont="1" applyFill="1" applyBorder="1" applyAlignment="1">
      <alignment horizontal="center" vertical="center"/>
    </xf>
    <xf numFmtId="0" fontId="129" fillId="0" borderId="20" xfId="1530" applyFont="1" applyFill="1" applyBorder="1">
      <alignment horizontal="left" vertical="top" wrapText="1"/>
    </xf>
    <xf numFmtId="169" fontId="101" fillId="0" borderId="20" xfId="0" applyNumberFormat="1" applyFont="1" applyFill="1" applyBorder="1" applyAlignment="1">
      <alignment vertical="center"/>
    </xf>
    <xf numFmtId="0" fontId="36" fillId="0" borderId="20" xfId="1530" applyFont="1" applyFill="1" applyBorder="1">
      <alignment horizontal="left" vertical="top" wrapText="1"/>
    </xf>
    <xf numFmtId="0" fontId="100" fillId="0" borderId="20" xfId="1530" applyFont="1" applyFill="1" applyBorder="1">
      <alignment horizontal="left" vertical="top" wrapText="1"/>
    </xf>
    <xf numFmtId="0" fontId="126" fillId="0" borderId="20" xfId="1531" applyFont="1" applyFill="1" applyBorder="1" applyAlignment="1">
      <alignment horizontal="center" vertical="top" wrapText="1"/>
    </xf>
    <xf numFmtId="0" fontId="100" fillId="0" borderId="20" xfId="1531" applyFont="1" applyFill="1" applyBorder="1">
      <alignment horizontal="left" vertical="top" wrapText="1"/>
    </xf>
    <xf numFmtId="0" fontId="36" fillId="0" borderId="20" xfId="1531" applyFont="1" applyFill="1" applyBorder="1">
      <alignment horizontal="left" vertical="top" wrapText="1"/>
    </xf>
    <xf numFmtId="0" fontId="124" fillId="0" borderId="0" xfId="0" applyFont="1" applyFill="1" applyAlignment="1">
      <alignment vertical="center"/>
    </xf>
    <xf numFmtId="0" fontId="124" fillId="0" borderId="91" xfId="0" applyFont="1" applyFill="1" applyBorder="1" applyAlignment="1">
      <alignment horizontal="center" vertical="center"/>
    </xf>
    <xf numFmtId="0" fontId="126" fillId="0" borderId="79" xfId="1531" applyFont="1" applyFill="1" applyBorder="1" applyAlignment="1">
      <alignment horizontal="center" vertical="center" wrapText="1"/>
    </xf>
    <xf numFmtId="0" fontId="126" fillId="0" borderId="79" xfId="1714" applyFont="1" applyFill="1" applyBorder="1" applyAlignment="1">
      <alignment horizontal="left" vertical="top" wrapText="1"/>
    </xf>
    <xf numFmtId="0" fontId="123" fillId="0" borderId="79" xfId="1531" applyFont="1" applyFill="1" applyBorder="1" applyAlignment="1">
      <alignment vertical="top" wrapText="1"/>
    </xf>
    <xf numFmtId="0" fontId="101" fillId="0" borderId="79" xfId="1714" applyFont="1" applyFill="1" applyBorder="1" applyAlignment="1">
      <alignment vertical="center" wrapText="1"/>
    </xf>
    <xf numFmtId="0" fontId="101" fillId="0" borderId="91" xfId="0" applyFont="1" applyFill="1" applyBorder="1" applyAlignment="1">
      <alignment vertical="center"/>
    </xf>
    <xf numFmtId="0" fontId="123" fillId="0" borderId="79" xfId="1531" applyFont="1" applyFill="1" applyBorder="1">
      <alignment horizontal="left" vertical="top" wrapText="1"/>
    </xf>
    <xf numFmtId="0" fontId="36" fillId="0" borderId="79" xfId="1714" applyFont="1" applyFill="1" applyBorder="1" applyAlignment="1">
      <alignment horizontal="left" vertical="top" wrapText="1"/>
    </xf>
    <xf numFmtId="0" fontId="101" fillId="0" borderId="79" xfId="1714" applyFont="1" applyFill="1" applyBorder="1" applyAlignment="1">
      <alignment horizontal="left" vertical="top" wrapText="1"/>
    </xf>
    <xf numFmtId="0" fontId="124" fillId="0" borderId="79" xfId="0" applyFont="1" applyFill="1" applyBorder="1" applyAlignment="1">
      <alignment horizontal="center" vertical="center"/>
    </xf>
    <xf numFmtId="0" fontId="124" fillId="0" borderId="79" xfId="0" applyFont="1" applyFill="1" applyBorder="1" applyAlignment="1">
      <alignment vertical="center" wrapText="1"/>
    </xf>
    <xf numFmtId="0" fontId="101" fillId="0" borderId="79" xfId="0" applyFont="1" applyFill="1" applyBorder="1" applyAlignment="1">
      <alignment vertical="center" wrapText="1"/>
    </xf>
    <xf numFmtId="0" fontId="101" fillId="0" borderId="79" xfId="0" applyFont="1" applyFill="1" applyBorder="1" applyAlignment="1">
      <alignment vertical="center"/>
    </xf>
    <xf numFmtId="0" fontId="126" fillId="0" borderId="79" xfId="1531" applyFont="1" applyFill="1" applyBorder="1">
      <alignment horizontal="left" vertical="top" wrapText="1"/>
    </xf>
    <xf numFmtId="0" fontId="149" fillId="0" borderId="79" xfId="0" applyFont="1" applyFill="1" applyBorder="1" applyAlignment="1">
      <alignment vertical="top" wrapText="1"/>
    </xf>
    <xf numFmtId="0" fontId="126" fillId="0" borderId="79" xfId="1714" applyFont="1" applyFill="1" applyBorder="1" applyAlignment="1">
      <alignment horizontal="center" vertical="center"/>
    </xf>
    <xf numFmtId="0" fontId="129" fillId="0" borderId="79" xfId="1714" applyFont="1" applyFill="1" applyBorder="1" applyAlignment="1">
      <alignment horizontal="left" vertical="top" wrapText="1"/>
    </xf>
    <xf numFmtId="0" fontId="124" fillId="0" borderId="94" xfId="0" applyFont="1" applyFill="1" applyBorder="1" applyAlignment="1">
      <alignment horizontal="center" vertical="center"/>
    </xf>
    <xf numFmtId="0" fontId="36" fillId="0" borderId="94" xfId="0" applyFont="1" applyFill="1" applyBorder="1" applyAlignment="1">
      <alignment vertical="top"/>
    </xf>
    <xf numFmtId="0" fontId="123" fillId="0" borderId="92" xfId="1714" applyFont="1" applyFill="1" applyBorder="1" applyAlignment="1">
      <alignment horizontal="left" vertical="top" wrapText="1"/>
    </xf>
    <xf numFmtId="0" fontId="36" fillId="0" borderId="20" xfId="0" applyFont="1" applyFill="1" applyBorder="1" applyAlignment="1">
      <alignment vertical="top"/>
    </xf>
    <xf numFmtId="0" fontId="127" fillId="0" borderId="93" xfId="1714" applyFont="1" applyFill="1" applyBorder="1" applyAlignment="1">
      <alignment horizontal="left" vertical="top" wrapText="1"/>
    </xf>
    <xf numFmtId="0" fontId="123" fillId="0" borderId="93" xfId="1714" applyFont="1" applyFill="1" applyBorder="1" applyAlignment="1">
      <alignment horizontal="left" vertical="top" wrapText="1"/>
    </xf>
    <xf numFmtId="0" fontId="129" fillId="0" borderId="20" xfId="893" applyFont="1" applyFill="1" applyBorder="1">
      <alignment horizontal="left" vertical="top" wrapText="1"/>
    </xf>
    <xf numFmtId="169" fontId="124" fillId="0" borderId="20" xfId="0" applyNumberFormat="1" applyFont="1" applyFill="1" applyBorder="1" applyAlignment="1">
      <alignment vertical="center"/>
    </xf>
    <xf numFmtId="0" fontId="129" fillId="0" borderId="20" xfId="0" applyFont="1" applyFill="1" applyBorder="1" applyAlignment="1">
      <alignment horizontal="left" vertical="top" wrapText="1"/>
    </xf>
    <xf numFmtId="169" fontId="124" fillId="0" borderId="20" xfId="7" applyNumberFormat="1" applyFont="1" applyFill="1" applyBorder="1" applyAlignment="1">
      <alignment vertical="center"/>
    </xf>
    <xf numFmtId="0" fontId="123" fillId="0" borderId="20" xfId="0" applyFont="1" applyFill="1" applyBorder="1" applyAlignment="1">
      <alignment horizontal="left" vertical="top" wrapText="1"/>
    </xf>
    <xf numFmtId="0" fontId="127" fillId="0" borderId="20" xfId="0" applyFont="1" applyFill="1" applyBorder="1" applyAlignment="1">
      <alignment horizontal="left" vertical="top" wrapText="1"/>
    </xf>
    <xf numFmtId="0" fontId="123" fillId="0" borderId="20" xfId="0" applyFont="1" applyFill="1" applyBorder="1" applyAlignment="1">
      <alignment horizontal="center" vertical="top" wrapText="1"/>
    </xf>
    <xf numFmtId="0" fontId="124" fillId="0" borderId="79" xfId="0" applyFont="1" applyFill="1" applyBorder="1" applyAlignment="1">
      <alignment vertical="center"/>
    </xf>
    <xf numFmtId="169" fontId="124" fillId="0" borderId="79" xfId="0" applyNumberFormat="1" applyFont="1" applyFill="1" applyBorder="1" applyAlignment="1">
      <alignment vertical="center"/>
    </xf>
    <xf numFmtId="169" fontId="101" fillId="0" borderId="79" xfId="0" applyNumberFormat="1" applyFont="1" applyFill="1" applyBorder="1" applyAlignment="1">
      <alignment vertical="center"/>
    </xf>
    <xf numFmtId="0" fontId="101" fillId="0" borderId="79" xfId="0" applyFont="1" applyFill="1" applyBorder="1" applyAlignment="1">
      <alignment horizontal="center" vertical="center"/>
    </xf>
    <xf numFmtId="4" fontId="101" fillId="0" borderId="79" xfId="0" applyNumberFormat="1" applyFont="1" applyFill="1" applyBorder="1" applyAlignment="1">
      <alignment vertical="center"/>
    </xf>
    <xf numFmtId="43" fontId="101" fillId="0" borderId="79" xfId="0" applyNumberFormat="1" applyFont="1" applyFill="1" applyBorder="1" applyAlignment="1">
      <alignment vertical="center"/>
    </xf>
    <xf numFmtId="0" fontId="101" fillId="0" borderId="0" xfId="0" applyFont="1" applyFill="1" applyAlignment="1">
      <alignment horizontal="left" vertical="top" wrapText="1"/>
    </xf>
    <xf numFmtId="1" fontId="36" fillId="0" borderId="0" xfId="119" applyFont="1" applyFill="1" applyAlignment="1">
      <alignment vertical="center"/>
    </xf>
    <xf numFmtId="0" fontId="36" fillId="0" borderId="0" xfId="0" applyFont="1" applyFill="1" applyAlignment="1">
      <alignment vertical="center" wrapText="1"/>
    </xf>
    <xf numFmtId="1" fontId="36" fillId="0" borderId="0" xfId="119" applyFont="1" applyFill="1" applyAlignment="1">
      <alignment horizontal="right" vertical="center"/>
    </xf>
    <xf numFmtId="0" fontId="126" fillId="0" borderId="0" xfId="0" applyFont="1" applyFill="1" applyAlignment="1">
      <alignment vertical="center" wrapText="1"/>
    </xf>
    <xf numFmtId="49" fontId="126" fillId="0" borderId="0" xfId="0" applyNumberFormat="1" applyFont="1" applyFill="1" applyAlignment="1">
      <alignment horizontal="center" vertical="center" wrapText="1"/>
    </xf>
    <xf numFmtId="0" fontId="126" fillId="0" borderId="0" xfId="0" applyFont="1" applyFill="1" applyAlignment="1">
      <alignment horizontal="center" vertical="center" wrapText="1"/>
    </xf>
    <xf numFmtId="168" fontId="126" fillId="0" borderId="0" xfId="0" applyNumberFormat="1" applyFont="1" applyFill="1" applyAlignment="1">
      <alignment horizontal="center" vertical="center" wrapText="1"/>
    </xf>
    <xf numFmtId="0" fontId="36" fillId="0" borderId="0" xfId="0" applyFont="1" applyFill="1" applyAlignment="1">
      <alignment horizontal="center" vertical="center" wrapText="1"/>
    </xf>
    <xf numFmtId="49" fontId="144" fillId="0" borderId="20" xfId="0" applyNumberFormat="1" applyFont="1" applyFill="1" applyBorder="1" applyAlignment="1">
      <alignment horizontal="center" vertical="center" textRotation="90" wrapText="1"/>
    </xf>
    <xf numFmtId="168" fontId="144" fillId="0" borderId="20" xfId="0" applyNumberFormat="1" applyFont="1" applyFill="1" applyBorder="1" applyAlignment="1">
      <alignment horizontal="center" vertical="center" wrapText="1"/>
    </xf>
    <xf numFmtId="0" fontId="144" fillId="0" borderId="20" xfId="0" applyFont="1" applyFill="1" applyBorder="1" applyAlignment="1">
      <alignment horizontal="center" vertical="center" wrapText="1"/>
    </xf>
    <xf numFmtId="168" fontId="126" fillId="0" borderId="35" xfId="0" applyNumberFormat="1" applyFont="1" applyFill="1" applyBorder="1" applyAlignment="1">
      <alignment horizontal="center" vertical="center" wrapText="1"/>
    </xf>
    <xf numFmtId="168" fontId="144" fillId="0" borderId="35" xfId="0" applyNumberFormat="1" applyFont="1" applyFill="1" applyBorder="1" applyAlignment="1">
      <alignment horizontal="center" vertical="center" wrapText="1"/>
    </xf>
    <xf numFmtId="0" fontId="148" fillId="0" borderId="20" xfId="0" applyFont="1" applyFill="1" applyBorder="1" applyAlignment="1">
      <alignment horizontal="center" vertical="center" wrapText="1"/>
    </xf>
    <xf numFmtId="168" fontId="126" fillId="0" borderId="20" xfId="0" applyNumberFormat="1" applyFont="1" applyFill="1" applyBorder="1" applyAlignment="1">
      <alignment horizontal="center" vertical="center" wrapText="1"/>
    </xf>
    <xf numFmtId="43" fontId="36" fillId="0" borderId="0" xfId="0" applyNumberFormat="1" applyFont="1" applyFill="1" applyAlignment="1">
      <alignment horizontal="center" vertical="center" wrapText="1"/>
    </xf>
    <xf numFmtId="168" fontId="36" fillId="0" borderId="20" xfId="0" applyNumberFormat="1" applyFont="1" applyFill="1" applyBorder="1" applyAlignment="1">
      <alignment horizontal="center" vertical="center" wrapText="1"/>
    </xf>
    <xf numFmtId="0" fontId="126" fillId="0" borderId="60" xfId="2622" applyFont="1" applyFill="1" applyBorder="1" applyAlignment="1">
      <alignment horizontal="center" vertical="center" wrapText="1"/>
    </xf>
    <xf numFmtId="169" fontId="124" fillId="0" borderId="20" xfId="0" applyNumberFormat="1" applyFont="1" applyFill="1" applyBorder="1" applyAlignment="1">
      <alignment horizontal="left" vertical="top" wrapText="1"/>
    </xf>
    <xf numFmtId="172" fontId="124" fillId="0" borderId="0" xfId="0" applyNumberFormat="1" applyFont="1" applyFill="1" applyAlignment="1">
      <alignment horizontal="left" vertical="top" wrapText="1"/>
    </xf>
    <xf numFmtId="0" fontId="101" fillId="0" borderId="60" xfId="0" applyFont="1" applyFill="1" applyBorder="1" applyAlignment="1">
      <alignment horizontal="left" vertical="top" wrapText="1"/>
    </xf>
    <xf numFmtId="0" fontId="36" fillId="0" borderId="60" xfId="2622" applyFont="1" applyFill="1" applyBorder="1" applyAlignment="1">
      <alignment horizontal="center" vertical="center" wrapText="1"/>
    </xf>
    <xf numFmtId="0" fontId="124" fillId="0" borderId="60" xfId="0" applyFont="1" applyFill="1" applyBorder="1" applyAlignment="1">
      <alignment horizontal="left" vertical="top" wrapText="1"/>
    </xf>
    <xf numFmtId="0" fontId="124" fillId="0" borderId="60" xfId="0" applyFont="1" applyFill="1" applyBorder="1" applyAlignment="1">
      <alignment horizontal="center" vertical="center" wrapText="1"/>
    </xf>
    <xf numFmtId="169" fontId="124" fillId="0" borderId="60" xfId="0" applyNumberFormat="1" applyFont="1" applyFill="1" applyBorder="1" applyAlignment="1">
      <alignment horizontal="left" vertical="top" wrapText="1"/>
    </xf>
    <xf numFmtId="43" fontId="124" fillId="0" borderId="0" xfId="0" applyNumberFormat="1" applyFont="1" applyFill="1" applyAlignment="1">
      <alignment horizontal="left" vertical="top" wrapText="1"/>
    </xf>
    <xf numFmtId="43" fontId="101" fillId="0" borderId="0" xfId="0" applyNumberFormat="1" applyFont="1" applyFill="1" applyAlignment="1">
      <alignment horizontal="left" vertical="top" wrapText="1"/>
    </xf>
    <xf numFmtId="172" fontId="101" fillId="0" borderId="0" xfId="0" applyNumberFormat="1" applyFont="1" applyFill="1" applyAlignment="1">
      <alignment horizontal="left" vertical="top" wrapText="1"/>
    </xf>
    <xf numFmtId="0" fontId="36" fillId="0" borderId="20" xfId="2622" applyFont="1" applyFill="1" applyBorder="1" applyAlignment="1">
      <alignment horizontal="center" vertical="center" wrapText="1"/>
    </xf>
    <xf numFmtId="0" fontId="124" fillId="0" borderId="62" xfId="0" applyFont="1" applyFill="1" applyBorder="1" applyAlignment="1">
      <alignment horizontal="center" vertical="center" wrapText="1"/>
    </xf>
    <xf numFmtId="0" fontId="36" fillId="0" borderId="62" xfId="2622" applyFont="1" applyFill="1" applyBorder="1" applyAlignment="1">
      <alignment horizontal="center" vertical="center" wrapText="1"/>
    </xf>
    <xf numFmtId="4" fontId="101" fillId="0" borderId="0" xfId="0" applyNumberFormat="1" applyFont="1" applyFill="1" applyAlignment="1">
      <alignment horizontal="left" vertical="top" wrapText="1"/>
    </xf>
    <xf numFmtId="0" fontId="124" fillId="0" borderId="67" xfId="0" applyFont="1" applyFill="1" applyBorder="1" applyAlignment="1">
      <alignment horizontal="center" vertical="center" wrapText="1"/>
    </xf>
    <xf numFmtId="0" fontId="36" fillId="0" borderId="67" xfId="2622" applyFont="1" applyFill="1" applyBorder="1" applyAlignment="1">
      <alignment horizontal="center" vertical="center" wrapText="1"/>
    </xf>
    <xf numFmtId="49" fontId="126" fillId="0" borderId="60" xfId="2622" applyNumberFormat="1" applyFont="1" applyFill="1" applyBorder="1" applyAlignment="1">
      <alignment horizontal="center" vertical="center" wrapText="1"/>
    </xf>
    <xf numFmtId="179" fontId="124" fillId="0" borderId="60" xfId="0" applyNumberFormat="1" applyFont="1" applyFill="1" applyBorder="1" applyAlignment="1">
      <alignment horizontal="left" vertical="top" wrapText="1"/>
    </xf>
    <xf numFmtId="49" fontId="126" fillId="0" borderId="62" xfId="2622" applyNumberFormat="1" applyFont="1" applyFill="1" applyBorder="1" applyAlignment="1">
      <alignment horizontal="center" vertical="center" wrapText="1"/>
    </xf>
    <xf numFmtId="0" fontId="126" fillId="0" borderId="62" xfId="2622" applyFont="1" applyFill="1" applyBorder="1" applyAlignment="1">
      <alignment horizontal="center" vertical="center" wrapText="1"/>
    </xf>
    <xf numFmtId="169" fontId="124" fillId="0" borderId="62" xfId="0" applyNumberFormat="1" applyFont="1" applyFill="1" applyBorder="1" applyAlignment="1">
      <alignment horizontal="left" vertical="top" wrapText="1"/>
    </xf>
    <xf numFmtId="179" fontId="124" fillId="0" borderId="62" xfId="0" applyNumberFormat="1" applyFont="1" applyFill="1" applyBorder="1" applyAlignment="1">
      <alignment horizontal="left" vertical="top" wrapText="1"/>
    </xf>
    <xf numFmtId="49" fontId="126" fillId="0" borderId="67" xfId="2622" applyNumberFormat="1" applyFont="1" applyFill="1" applyBorder="1" applyAlignment="1">
      <alignment horizontal="center" vertical="center" wrapText="1"/>
    </xf>
    <xf numFmtId="0" fontId="126" fillId="0" borderId="67" xfId="2622" applyFont="1" applyFill="1" applyBorder="1" applyAlignment="1">
      <alignment horizontal="center" vertical="center" wrapText="1"/>
    </xf>
    <xf numFmtId="169" fontId="124" fillId="0" borderId="67" xfId="0" applyNumberFormat="1" applyFont="1" applyFill="1" applyBorder="1" applyAlignment="1">
      <alignment horizontal="left" vertical="top" wrapText="1"/>
    </xf>
    <xf numFmtId="179" fontId="124" fillId="0" borderId="67" xfId="0" applyNumberFormat="1" applyFont="1" applyFill="1" applyBorder="1" applyAlignment="1">
      <alignment horizontal="left" vertical="top" wrapText="1"/>
    </xf>
    <xf numFmtId="49" fontId="126" fillId="0" borderId="20" xfId="2622" applyNumberFormat="1" applyFont="1" applyFill="1" applyBorder="1" applyAlignment="1">
      <alignment horizontal="center" vertical="center" wrapText="1"/>
    </xf>
    <xf numFmtId="0" fontId="126" fillId="0" borderId="20" xfId="2622" applyFont="1" applyFill="1" applyBorder="1" applyAlignment="1">
      <alignment horizontal="center" vertical="center" wrapText="1"/>
    </xf>
    <xf numFmtId="179" fontId="124" fillId="0" borderId="20" xfId="0" applyNumberFormat="1" applyFont="1" applyFill="1" applyBorder="1" applyAlignment="1">
      <alignment horizontal="left" vertical="top" wrapText="1"/>
    </xf>
    <xf numFmtId="43" fontId="124" fillId="0" borderId="60" xfId="0" applyNumberFormat="1" applyFont="1" applyFill="1" applyBorder="1" applyAlignment="1">
      <alignment horizontal="left" vertical="top" wrapText="1"/>
    </xf>
    <xf numFmtId="49" fontId="36" fillId="0" borderId="60" xfId="2622" applyNumberFormat="1" applyFont="1" applyFill="1" applyBorder="1" applyAlignment="1">
      <alignment horizontal="center" vertical="center" wrapText="1"/>
    </xf>
    <xf numFmtId="0" fontId="36" fillId="0" borderId="60" xfId="0" applyFont="1" applyFill="1" applyBorder="1" applyAlignment="1">
      <alignment horizontal="left" vertical="center" wrapText="1"/>
    </xf>
    <xf numFmtId="179" fontId="101" fillId="0" borderId="60" xfId="0" applyNumberFormat="1" applyFont="1" applyFill="1" applyBorder="1" applyAlignment="1">
      <alignment horizontal="left" vertical="top" wrapText="1"/>
    </xf>
    <xf numFmtId="179" fontId="101" fillId="0" borderId="20" xfId="0" applyNumberFormat="1" applyFont="1" applyFill="1" applyBorder="1" applyAlignment="1">
      <alignment horizontal="left" vertical="top" wrapText="1"/>
    </xf>
    <xf numFmtId="0" fontId="36" fillId="0" borderId="62" xfId="0" applyFont="1" applyFill="1" applyBorder="1" applyAlignment="1">
      <alignment horizontal="left" vertical="center" wrapText="1"/>
    </xf>
    <xf numFmtId="0" fontId="126" fillId="0" borderId="20" xfId="1314" applyFont="1" applyFill="1" applyBorder="1" applyAlignment="1">
      <alignment horizontal="center" vertical="center" wrapText="1"/>
    </xf>
    <xf numFmtId="0" fontId="126" fillId="0" borderId="20" xfId="1314" applyFont="1" applyFill="1" applyBorder="1" applyAlignment="1">
      <alignment horizontal="left" vertical="center" wrapText="1"/>
    </xf>
    <xf numFmtId="0" fontId="126" fillId="0" borderId="79" xfId="1314" applyFont="1" applyFill="1" applyBorder="1" applyAlignment="1">
      <alignment horizontal="center" vertical="center" wrapText="1"/>
    </xf>
    <xf numFmtId="0" fontId="126" fillId="0" borderId="79" xfId="1314" applyFont="1" applyFill="1" applyBorder="1" applyAlignment="1">
      <alignment horizontal="left" vertical="center" wrapText="1"/>
    </xf>
    <xf numFmtId="179" fontId="101" fillId="0" borderId="79" xfId="0" applyNumberFormat="1" applyFont="1" applyFill="1" applyBorder="1" applyAlignment="1">
      <alignment horizontal="left" vertical="top" wrapText="1"/>
    </xf>
    <xf numFmtId="169" fontId="101" fillId="0" borderId="79" xfId="0" applyNumberFormat="1" applyFont="1" applyFill="1" applyBorder="1" applyAlignment="1">
      <alignment horizontal="left" vertical="top" wrapText="1"/>
    </xf>
    <xf numFmtId="179" fontId="101" fillId="0" borderId="0" xfId="0" applyNumberFormat="1" applyFont="1" applyFill="1" applyAlignment="1">
      <alignment horizontal="left" vertical="top" wrapText="1"/>
    </xf>
    <xf numFmtId="169" fontId="126" fillId="0" borderId="79" xfId="7" applyNumberFormat="1" applyFont="1" applyFill="1" applyBorder="1" applyAlignment="1">
      <alignment horizontal="right" vertical="center" wrapText="1"/>
    </xf>
    <xf numFmtId="179" fontId="124" fillId="0" borderId="0" xfId="0" applyNumberFormat="1" applyFont="1" applyFill="1" applyAlignment="1">
      <alignment horizontal="left" vertical="top" wrapText="1"/>
    </xf>
    <xf numFmtId="0" fontId="36" fillId="0" borderId="0" xfId="9" applyFont="1" applyFill="1" applyAlignment="1">
      <alignment horizontal="center" vertical="center" wrapText="1"/>
    </xf>
    <xf numFmtId="0" fontId="36" fillId="0" borderId="0" xfId="9" applyFont="1" applyFill="1" applyAlignment="1">
      <alignment vertical="center" wrapText="1"/>
    </xf>
    <xf numFmtId="0" fontId="36" fillId="0" borderId="0" xfId="9" applyFont="1" applyFill="1" applyAlignment="1">
      <alignment horizontal="right" vertical="center" wrapText="1"/>
    </xf>
    <xf numFmtId="0" fontId="36" fillId="0" borderId="0" xfId="8" applyFont="1" applyFill="1" applyAlignment="1">
      <alignment vertical="center" wrapText="1"/>
    </xf>
    <xf numFmtId="0" fontId="36" fillId="0" borderId="0" xfId="8" applyFont="1" applyFill="1" applyAlignment="1">
      <alignment horizontal="right" vertical="center"/>
    </xf>
    <xf numFmtId="49" fontId="36" fillId="0" borderId="0" xfId="9" applyNumberFormat="1" applyFont="1" applyFill="1" applyAlignment="1">
      <alignment horizontal="center" vertical="center" wrapText="1"/>
    </xf>
    <xf numFmtId="43" fontId="36" fillId="0" borderId="0" xfId="9" applyNumberFormat="1" applyFont="1" applyFill="1" applyAlignment="1">
      <alignment vertical="center" wrapText="1"/>
    </xf>
    <xf numFmtId="0" fontId="36" fillId="0" borderId="0" xfId="8" applyFont="1" applyFill="1" applyAlignment="1">
      <alignment wrapText="1"/>
    </xf>
    <xf numFmtId="0" fontId="36" fillId="0" borderId="20" xfId="0" applyFont="1" applyFill="1" applyBorder="1" applyAlignment="1">
      <alignment horizontal="center" vertical="top" wrapText="1"/>
    </xf>
    <xf numFmtId="49" fontId="122" fillId="0" borderId="20" xfId="0" applyNumberFormat="1" applyFont="1" applyFill="1" applyBorder="1" applyAlignment="1">
      <alignment horizontal="left" vertical="center" wrapText="1"/>
    </xf>
    <xf numFmtId="43" fontId="128" fillId="0" borderId="20" xfId="0" applyNumberFormat="1" applyFont="1" applyFill="1" applyBorder="1" applyAlignment="1">
      <alignment horizontal="left" vertical="top" wrapText="1"/>
    </xf>
    <xf numFmtId="169" fontId="126" fillId="0" borderId="20" xfId="351" applyNumberFormat="1" applyFont="1" applyFill="1" applyBorder="1" applyAlignment="1">
      <alignment horizontal="right" vertical="center" shrinkToFit="1"/>
    </xf>
    <xf numFmtId="169" fontId="36" fillId="0" borderId="0" xfId="9" applyNumberFormat="1" applyFont="1" applyFill="1" applyAlignment="1">
      <alignment vertical="center" wrapText="1"/>
    </xf>
    <xf numFmtId="43" fontId="122" fillId="0" borderId="20" xfId="0" applyNumberFormat="1" applyFont="1" applyFill="1" applyBorder="1" applyAlignment="1">
      <alignment horizontal="left" vertical="center" wrapText="1"/>
    </xf>
    <xf numFmtId="169" fontId="36" fillId="0" borderId="20" xfId="351" applyNumberFormat="1" applyFont="1" applyFill="1" applyBorder="1" applyAlignment="1">
      <alignment horizontal="right" vertical="center" shrinkToFit="1"/>
    </xf>
    <xf numFmtId="43" fontId="122" fillId="0" borderId="20" xfId="0" applyNumberFormat="1" applyFont="1" applyFill="1" applyBorder="1" applyAlignment="1">
      <alignment vertical="center" wrapText="1"/>
    </xf>
    <xf numFmtId="49" fontId="128" fillId="0" borderId="20" xfId="0" applyNumberFormat="1" applyFont="1" applyFill="1" applyBorder="1" applyAlignment="1">
      <alignment horizontal="left" vertical="center" wrapText="1"/>
    </xf>
    <xf numFmtId="43" fontId="36" fillId="0" borderId="20" xfId="351" applyNumberFormat="1" applyFont="1" applyFill="1" applyBorder="1" applyAlignment="1">
      <alignment horizontal="right" vertical="center" shrinkToFit="1"/>
    </xf>
    <xf numFmtId="49" fontId="122" fillId="0" borderId="79" xfId="0" applyNumberFormat="1" applyFont="1" applyFill="1" applyBorder="1" applyAlignment="1">
      <alignment horizontal="left" vertical="center" wrapText="1"/>
    </xf>
    <xf numFmtId="169" fontId="36" fillId="0" borderId="79" xfId="351" applyNumberFormat="1" applyFont="1" applyFill="1" applyBorder="1" applyAlignment="1">
      <alignment horizontal="right" vertical="center" shrinkToFit="1"/>
    </xf>
    <xf numFmtId="43" fontId="36" fillId="0" borderId="79" xfId="351" applyNumberFormat="1" applyFont="1" applyFill="1" applyBorder="1" applyAlignment="1">
      <alignment horizontal="right" vertical="center" shrinkToFit="1"/>
    </xf>
    <xf numFmtId="174" fontId="126" fillId="0" borderId="20" xfId="0" applyNumberFormat="1" applyFont="1" applyFill="1" applyBorder="1" applyAlignment="1">
      <alignment horizontal="center"/>
    </xf>
    <xf numFmtId="174" fontId="126" fillId="0" borderId="20" xfId="997" quotePrefix="1" applyNumberFormat="1" applyFont="1" applyFill="1" applyBorder="1" applyAlignment="1">
      <alignment vertical="center" wrapText="1"/>
    </xf>
    <xf numFmtId="0" fontId="126" fillId="0" borderId="0" xfId="9" applyFont="1" applyFill="1" applyAlignment="1">
      <alignment vertical="center" wrapText="1"/>
    </xf>
    <xf numFmtId="49" fontId="36" fillId="0" borderId="46" xfId="0" applyNumberFormat="1" applyFont="1" applyFill="1" applyBorder="1" applyAlignment="1">
      <alignment horizontal="center" vertical="center"/>
    </xf>
    <xf numFmtId="174" fontId="36" fillId="0" borderId="46" xfId="0" applyNumberFormat="1" applyFont="1" applyFill="1" applyBorder="1" applyAlignment="1">
      <alignment horizontal="center"/>
    </xf>
    <xf numFmtId="174" fontId="36" fillId="0" borderId="46" xfId="997" quotePrefix="1" applyNumberFormat="1" applyFont="1" applyFill="1" applyBorder="1" applyAlignment="1">
      <alignment vertical="center" wrapText="1"/>
    </xf>
    <xf numFmtId="49" fontId="126" fillId="0" borderId="63" xfId="0" applyNumberFormat="1" applyFont="1" applyFill="1" applyBorder="1" applyAlignment="1">
      <alignment horizontal="center" vertical="center"/>
    </xf>
    <xf numFmtId="174" fontId="36" fillId="0" borderId="63" xfId="997" quotePrefix="1" applyNumberFormat="1" applyFont="1" applyFill="1" applyBorder="1" applyAlignment="1">
      <alignment vertical="center" wrapText="1"/>
    </xf>
    <xf numFmtId="174" fontId="126" fillId="0" borderId="63" xfId="997" quotePrefix="1" applyNumberFormat="1" applyFont="1" applyFill="1" applyBorder="1" applyAlignment="1">
      <alignment vertical="center" wrapText="1"/>
    </xf>
    <xf numFmtId="49" fontId="36" fillId="0" borderId="63" xfId="0" applyNumberFormat="1" applyFont="1" applyFill="1" applyBorder="1" applyAlignment="1">
      <alignment horizontal="center" vertical="center"/>
    </xf>
    <xf numFmtId="174" fontId="123" fillId="0" borderId="63" xfId="997" quotePrefix="1" applyNumberFormat="1" applyFont="1" applyFill="1" applyBorder="1" applyAlignment="1">
      <alignment vertical="center" wrapText="1"/>
    </xf>
    <xf numFmtId="49" fontId="36" fillId="0" borderId="20" xfId="0" applyNumberFormat="1" applyFont="1" applyFill="1" applyBorder="1" applyAlignment="1">
      <alignment horizontal="center" vertical="center"/>
    </xf>
    <xf numFmtId="1" fontId="122" fillId="0" borderId="20" xfId="0" applyNumberFormat="1" applyFont="1" applyFill="1" applyBorder="1" applyAlignment="1">
      <alignment horizontal="center" vertical="center" shrinkToFit="1"/>
    </xf>
    <xf numFmtId="0" fontId="153" fillId="0" borderId="68" xfId="0" applyFont="1" applyFill="1" applyBorder="1" applyAlignment="1">
      <alignment horizontal="left" vertical="top" wrapText="1"/>
    </xf>
    <xf numFmtId="49" fontId="36" fillId="0" borderId="67" xfId="0" applyNumberFormat="1" applyFont="1" applyFill="1" applyBorder="1" applyAlignment="1">
      <alignment horizontal="center" vertical="center"/>
    </xf>
    <xf numFmtId="0" fontId="153" fillId="0" borderId="69" xfId="0" applyFont="1" applyFill="1" applyBorder="1" applyAlignment="1">
      <alignment horizontal="left" vertical="top" wrapText="1"/>
    </xf>
    <xf numFmtId="174" fontId="36" fillId="0" borderId="20" xfId="0" applyNumberFormat="1" applyFont="1" applyFill="1" applyBorder="1"/>
    <xf numFmtId="49" fontId="128" fillId="0" borderId="35" xfId="0" applyNumberFormat="1" applyFont="1" applyFill="1" applyBorder="1" applyAlignment="1">
      <alignment horizontal="center" vertical="center" shrinkToFit="1"/>
    </xf>
    <xf numFmtId="49" fontId="126" fillId="0" borderId="35" xfId="0" applyNumberFormat="1" applyFont="1" applyFill="1" applyBorder="1" applyAlignment="1">
      <alignment horizontal="center" vertical="center" wrapText="1"/>
    </xf>
    <xf numFmtId="43" fontId="126" fillId="0" borderId="40" xfId="0" applyNumberFormat="1" applyFont="1" applyFill="1" applyBorder="1" applyAlignment="1">
      <alignment horizontal="left" vertical="center" wrapText="1"/>
    </xf>
    <xf numFmtId="174" fontId="36" fillId="0" borderId="79" xfId="9" applyNumberFormat="1" applyFont="1" applyFill="1" applyBorder="1" applyAlignment="1">
      <alignment vertical="center" wrapText="1"/>
    </xf>
    <xf numFmtId="43" fontId="36" fillId="0" borderId="80" xfId="0" applyNumberFormat="1" applyFont="1" applyFill="1" applyBorder="1" applyAlignment="1">
      <alignment horizontal="left" vertical="center" wrapText="1"/>
    </xf>
    <xf numFmtId="0" fontId="36" fillId="0" borderId="79" xfId="9" applyFont="1" applyFill="1" applyBorder="1" applyAlignment="1">
      <alignment vertical="center" wrapText="1"/>
    </xf>
    <xf numFmtId="2" fontId="36" fillId="0" borderId="79" xfId="9" applyNumberFormat="1" applyFont="1" applyFill="1" applyBorder="1" applyAlignment="1">
      <alignment vertical="center" wrapText="1"/>
    </xf>
    <xf numFmtId="49" fontId="128" fillId="0" borderId="79" xfId="0" applyNumberFormat="1" applyFont="1" applyFill="1" applyBorder="1" applyAlignment="1">
      <alignment horizontal="left" vertical="center" wrapText="1"/>
    </xf>
    <xf numFmtId="169" fontId="36" fillId="0" borderId="79" xfId="9" applyNumberFormat="1" applyFont="1" applyFill="1" applyBorder="1" applyAlignment="1">
      <alignment vertical="center" wrapText="1"/>
    </xf>
    <xf numFmtId="0" fontId="126" fillId="0" borderId="79" xfId="9" applyFont="1" applyFill="1" applyBorder="1" applyAlignment="1">
      <alignment horizontal="center" vertical="center" wrapText="1"/>
    </xf>
    <xf numFmtId="179" fontId="36" fillId="0" borderId="79" xfId="9" applyNumberFormat="1" applyFont="1" applyFill="1" applyBorder="1" applyAlignment="1">
      <alignment vertical="center" wrapText="1"/>
    </xf>
    <xf numFmtId="0" fontId="153" fillId="0" borderId="79" xfId="893" applyFont="1" applyFill="1" applyBorder="1">
      <alignment horizontal="left" vertical="top" wrapText="1"/>
    </xf>
    <xf numFmtId="0" fontId="126" fillId="0" borderId="20" xfId="9" applyFont="1" applyFill="1" applyBorder="1" applyAlignment="1">
      <alignment horizontal="center" vertical="center" wrapText="1"/>
    </xf>
    <xf numFmtId="174" fontId="126" fillId="0" borderId="20" xfId="9" applyNumberFormat="1" applyFont="1" applyFill="1" applyBorder="1" applyAlignment="1">
      <alignment vertical="center" wrapText="1"/>
    </xf>
    <xf numFmtId="169" fontId="126" fillId="0" borderId="20" xfId="9" applyNumberFormat="1" applyFont="1" applyFill="1" applyBorder="1" applyAlignment="1">
      <alignment vertical="center" wrapText="1"/>
    </xf>
    <xf numFmtId="169" fontId="126" fillId="0" borderId="20" xfId="7" applyNumberFormat="1" applyFont="1" applyFill="1" applyBorder="1" applyAlignment="1">
      <alignment vertical="center" wrapText="1"/>
    </xf>
    <xf numFmtId="0" fontId="36" fillId="0" borderId="20" xfId="9" applyFont="1" applyFill="1" applyBorder="1" applyAlignment="1">
      <alignment horizontal="center" vertical="center" wrapText="1"/>
    </xf>
    <xf numFmtId="0" fontId="36" fillId="0" borderId="20" xfId="9" applyFont="1" applyFill="1" applyBorder="1" applyAlignment="1">
      <alignment vertical="center" wrapText="1"/>
    </xf>
    <xf numFmtId="174" fontId="123" fillId="0" borderId="20" xfId="9" applyNumberFormat="1" applyFont="1" applyFill="1" applyBorder="1" applyAlignment="1">
      <alignment vertical="center" wrapText="1"/>
    </xf>
    <xf numFmtId="169" fontId="123" fillId="0" borderId="20" xfId="9" applyNumberFormat="1" applyFont="1" applyFill="1" applyBorder="1" applyAlignment="1">
      <alignment vertical="center" wrapText="1"/>
    </xf>
    <xf numFmtId="172" fontId="123" fillId="0" borderId="20" xfId="9" applyNumberFormat="1" applyFont="1" applyFill="1" applyBorder="1" applyAlignment="1">
      <alignment vertical="center" wrapText="1"/>
    </xf>
    <xf numFmtId="0" fontId="123" fillId="0" borderId="20" xfId="9" applyFont="1" applyFill="1" applyBorder="1" applyAlignment="1">
      <alignment vertical="center" wrapText="1"/>
    </xf>
    <xf numFmtId="0" fontId="153" fillId="0" borderId="20" xfId="893" applyFont="1" applyFill="1" applyBorder="1">
      <alignment horizontal="left" vertical="top" wrapText="1"/>
    </xf>
    <xf numFmtId="174" fontId="36" fillId="0" borderId="20" xfId="9" applyNumberFormat="1" applyFont="1" applyFill="1" applyBorder="1" applyAlignment="1">
      <alignment vertical="center" wrapText="1"/>
    </xf>
    <xf numFmtId="169" fontId="36" fillId="0" borderId="20" xfId="9" applyNumberFormat="1" applyFont="1" applyFill="1" applyBorder="1" applyAlignment="1">
      <alignment vertical="center" wrapText="1"/>
    </xf>
    <xf numFmtId="172" fontId="36" fillId="0" borderId="20" xfId="9" applyNumberFormat="1" applyFont="1" applyFill="1" applyBorder="1" applyAlignment="1">
      <alignment vertical="center" wrapText="1"/>
    </xf>
    <xf numFmtId="0" fontId="145" fillId="0" borderId="0" xfId="9" applyFont="1" applyFill="1" applyAlignment="1">
      <alignment vertical="center" wrapText="1"/>
    </xf>
    <xf numFmtId="0" fontId="145" fillId="0" borderId="20" xfId="9" applyFont="1" applyFill="1" applyBorder="1" applyAlignment="1">
      <alignment horizontal="center" vertical="center" wrapText="1"/>
    </xf>
    <xf numFmtId="0" fontId="145" fillId="0" borderId="20" xfId="0" applyFont="1" applyFill="1" applyBorder="1" applyAlignment="1">
      <alignment horizontal="left" vertical="top" wrapText="1"/>
    </xf>
    <xf numFmtId="174" fontId="145" fillId="0" borderId="20" xfId="893" applyNumberFormat="1" applyFont="1" applyFill="1" applyBorder="1" applyAlignment="1">
      <alignment horizontal="left" vertical="center" wrapText="1"/>
    </xf>
    <xf numFmtId="174" fontId="145" fillId="0" borderId="20" xfId="9" applyNumberFormat="1" applyFont="1" applyFill="1" applyBorder="1" applyAlignment="1">
      <alignment vertical="center" wrapText="1"/>
    </xf>
    <xf numFmtId="0" fontId="145" fillId="0" borderId="20" xfId="893" applyFont="1" applyFill="1" applyBorder="1">
      <alignment horizontal="left" vertical="top" wrapText="1"/>
    </xf>
    <xf numFmtId="0" fontId="145" fillId="0" borderId="20" xfId="9" applyFont="1" applyFill="1" applyBorder="1" applyAlignment="1">
      <alignment vertical="center" wrapText="1"/>
    </xf>
    <xf numFmtId="169" fontId="145" fillId="0" borderId="20" xfId="9" applyNumberFormat="1" applyFont="1" applyFill="1" applyBorder="1" applyAlignment="1">
      <alignment vertical="center" wrapText="1"/>
    </xf>
    <xf numFmtId="0" fontId="145" fillId="0" borderId="0" xfId="9" applyFont="1" applyFill="1" applyAlignment="1">
      <alignment horizontal="center" vertical="center" wrapText="1"/>
    </xf>
    <xf numFmtId="176" fontId="36" fillId="0" borderId="0" xfId="9" applyNumberFormat="1" applyFont="1" applyFill="1" applyAlignment="1">
      <alignment vertical="center" wrapText="1"/>
    </xf>
    <xf numFmtId="167" fontId="36" fillId="0" borderId="0" xfId="9" applyNumberFormat="1" applyFont="1" applyFill="1" applyAlignment="1">
      <alignment vertical="center" wrapText="1"/>
    </xf>
    <xf numFmtId="167" fontId="101" fillId="0" borderId="20" xfId="0" applyNumberFormat="1" applyFont="1" applyFill="1" applyBorder="1" applyAlignment="1">
      <alignment horizontal="left" vertical="top" wrapText="1"/>
    </xf>
    <xf numFmtId="168" fontId="101" fillId="0" borderId="0" xfId="0" applyNumberFormat="1" applyFont="1" applyFill="1" applyAlignment="1">
      <alignment horizontal="left" vertical="top" wrapText="1"/>
    </xf>
    <xf numFmtId="167" fontId="36" fillId="0" borderId="79" xfId="6" applyFont="1" applyFill="1" applyBorder="1">
      <alignment horizontal="right" vertical="top"/>
    </xf>
    <xf numFmtId="167" fontId="36" fillId="0" borderId="79" xfId="892" applyFont="1" applyFill="1" applyBorder="1">
      <alignment horizontal="right" vertical="top"/>
    </xf>
    <xf numFmtId="167" fontId="36" fillId="0" borderId="82" xfId="892" applyFont="1" applyFill="1" applyBorder="1">
      <alignment horizontal="right" vertical="top"/>
    </xf>
    <xf numFmtId="167" fontId="36" fillId="0" borderId="79" xfId="6" applyFont="1" applyFill="1" applyBorder="1" applyAlignment="1">
      <alignment vertical="center"/>
    </xf>
    <xf numFmtId="0" fontId="126" fillId="0" borderId="20" xfId="893" applyFont="1" applyFill="1" applyBorder="1" applyAlignment="1">
      <alignment horizontal="left" vertical="center" wrapText="1"/>
    </xf>
    <xf numFmtId="0" fontId="126" fillId="0" borderId="20" xfId="9" applyFont="1" applyFill="1" applyBorder="1" applyAlignment="1">
      <alignment vertical="center" wrapText="1"/>
    </xf>
    <xf numFmtId="0" fontId="126" fillId="0" borderId="45" xfId="9" applyFont="1" applyFill="1" applyBorder="1" applyAlignment="1">
      <alignment vertical="center" wrapText="1"/>
    </xf>
    <xf numFmtId="167" fontId="126" fillId="0" borderId="20" xfId="9" applyNumberFormat="1" applyFont="1" applyFill="1" applyBorder="1" applyAlignment="1">
      <alignment vertical="center" wrapText="1"/>
    </xf>
    <xf numFmtId="0" fontId="36" fillId="0" borderId="45" xfId="9" applyFont="1" applyFill="1" applyBorder="1" applyAlignment="1">
      <alignment vertical="center" wrapText="1"/>
    </xf>
    <xf numFmtId="0" fontId="36" fillId="0" borderId="62" xfId="9" applyFont="1" applyFill="1" applyBorder="1" applyAlignment="1">
      <alignment vertical="center" wrapText="1"/>
    </xf>
    <xf numFmtId="0" fontId="36" fillId="0" borderId="65" xfId="9" applyFont="1" applyFill="1" applyBorder="1" applyAlignment="1">
      <alignment vertical="center" wrapText="1"/>
    </xf>
    <xf numFmtId="174" fontId="36" fillId="0" borderId="62" xfId="9" applyNumberFormat="1" applyFont="1" applyFill="1" applyBorder="1" applyAlignment="1">
      <alignment vertical="center" wrapText="1"/>
    </xf>
    <xf numFmtId="169" fontId="36" fillId="0" borderId="62" xfId="9" applyNumberFormat="1" applyFont="1" applyFill="1" applyBorder="1" applyAlignment="1">
      <alignment vertical="center" wrapText="1"/>
    </xf>
    <xf numFmtId="0" fontId="101" fillId="0" borderId="51" xfId="0" applyFont="1" applyFill="1" applyBorder="1" applyAlignment="1">
      <alignment horizontal="center" vertical="center" wrapText="1"/>
    </xf>
    <xf numFmtId="0" fontId="122" fillId="0" borderId="20" xfId="0" applyFont="1" applyFill="1" applyBorder="1" applyAlignment="1">
      <alignment horizontal="center" vertical="center" wrapText="1"/>
    </xf>
    <xf numFmtId="0" fontId="128" fillId="0" borderId="20" xfId="0" applyFont="1" applyFill="1" applyBorder="1" applyAlignment="1">
      <alignment horizontal="center" vertical="center" wrapText="1"/>
    </xf>
    <xf numFmtId="167" fontId="126" fillId="0" borderId="20" xfId="1714" applyNumberFormat="1" applyFont="1" applyFill="1" applyBorder="1" applyAlignment="1">
      <alignment horizontal="right" vertical="center" wrapText="1"/>
    </xf>
    <xf numFmtId="0" fontId="147" fillId="0" borderId="20" xfId="0" applyFont="1" applyFill="1" applyBorder="1" applyAlignment="1">
      <alignment horizontal="center" vertical="center" wrapText="1"/>
    </xf>
    <xf numFmtId="168" fontId="126" fillId="0" borderId="0" xfId="0" applyNumberFormat="1" applyFont="1" applyFill="1" applyAlignment="1">
      <alignment horizontal="right" vertical="top" wrapText="1"/>
    </xf>
    <xf numFmtId="0" fontId="126" fillId="0" borderId="60" xfId="0" applyFont="1" applyFill="1" applyBorder="1" applyAlignment="1">
      <alignment horizontal="left" vertical="top" wrapText="1"/>
    </xf>
    <xf numFmtId="0" fontId="36" fillId="0" borderId="60" xfId="0" applyFont="1" applyFill="1" applyBorder="1" applyAlignment="1">
      <alignment horizontal="left" vertical="top" wrapText="1"/>
    </xf>
    <xf numFmtId="0" fontId="100" fillId="0" borderId="61" xfId="2622" applyFont="1" applyFill="1" applyBorder="1" applyAlignment="1">
      <alignment horizontal="left" vertical="center" wrapText="1"/>
    </xf>
    <xf numFmtId="0" fontId="126" fillId="0" borderId="61" xfId="2622" applyFont="1" applyFill="1" applyBorder="1" applyAlignment="1">
      <alignment horizontal="center" vertical="center" wrapText="1"/>
    </xf>
    <xf numFmtId="0" fontId="126" fillId="0" borderId="60" xfId="0" applyFont="1" applyFill="1" applyBorder="1" applyAlignment="1">
      <alignment horizontal="center" vertical="center" wrapText="1"/>
    </xf>
    <xf numFmtId="167" fontId="126" fillId="0" borderId="60" xfId="1714" applyNumberFormat="1" applyFont="1" applyFill="1" applyBorder="1" applyAlignment="1">
      <alignment horizontal="right" vertical="center" wrapText="1"/>
    </xf>
    <xf numFmtId="0" fontId="126" fillId="0" borderId="62" xfId="0" applyFont="1" applyFill="1" applyBorder="1" applyAlignment="1">
      <alignment horizontal="center" vertical="center" wrapText="1"/>
    </xf>
    <xf numFmtId="167" fontId="126" fillId="0" borderId="62" xfId="1714" applyNumberFormat="1" applyFont="1" applyFill="1" applyBorder="1" applyAlignment="1">
      <alignment horizontal="right" vertical="center" wrapText="1"/>
    </xf>
    <xf numFmtId="0" fontId="126" fillId="0" borderId="67" xfId="0" applyFont="1" applyFill="1" applyBorder="1" applyAlignment="1">
      <alignment horizontal="center" vertical="center" wrapText="1"/>
    </xf>
    <xf numFmtId="167" fontId="36" fillId="0" borderId="60" xfId="1714" applyNumberFormat="1" applyFont="1" applyFill="1" applyBorder="1" applyAlignment="1">
      <alignment horizontal="right" vertical="center" wrapText="1"/>
    </xf>
    <xf numFmtId="0" fontId="36" fillId="0" borderId="20" xfId="1314" applyFont="1" applyFill="1" applyBorder="1" applyAlignment="1">
      <alignment horizontal="center" vertical="center" wrapText="1"/>
    </xf>
    <xf numFmtId="0" fontId="100" fillId="0" borderId="20" xfId="1314" applyFont="1" applyFill="1" applyBorder="1" applyAlignment="1">
      <alignment horizontal="center" vertical="center" wrapText="1"/>
    </xf>
    <xf numFmtId="0" fontId="146" fillId="0" borderId="20" xfId="1314" applyFont="1" applyFill="1" applyBorder="1" applyAlignment="1">
      <alignment horizontal="left" vertical="center" wrapText="1"/>
    </xf>
    <xf numFmtId="0" fontId="36" fillId="0" borderId="62" xfId="1314" applyFont="1" applyFill="1" applyBorder="1" applyAlignment="1">
      <alignment horizontal="center" vertical="center" wrapText="1"/>
    </xf>
    <xf numFmtId="0" fontId="146" fillId="0" borderId="62" xfId="1314" applyFont="1" applyFill="1" applyBorder="1" applyAlignment="1">
      <alignment horizontal="left" vertical="center" wrapText="1"/>
    </xf>
    <xf numFmtId="0" fontId="126" fillId="0" borderId="20" xfId="1276" applyFont="1" applyFill="1" applyBorder="1" applyAlignment="1">
      <alignment horizontal="center" vertical="center" wrapText="1"/>
    </xf>
    <xf numFmtId="0" fontId="126" fillId="0" borderId="20" xfId="1276" applyFont="1" applyFill="1" applyBorder="1" applyAlignment="1">
      <alignment horizontal="left" vertical="center" wrapText="1"/>
    </xf>
    <xf numFmtId="0" fontId="100" fillId="0" borderId="20" xfId="1276" applyFont="1" applyFill="1" applyBorder="1" applyAlignment="1">
      <alignment horizontal="center" vertical="center" wrapText="1"/>
    </xf>
    <xf numFmtId="0" fontId="100" fillId="0" borderId="20" xfId="0" applyFont="1" applyFill="1" applyBorder="1" applyAlignment="1">
      <alignment horizontal="center" vertical="top" wrapText="1"/>
    </xf>
    <xf numFmtId="0" fontId="100" fillId="0" borderId="20" xfId="9" applyFont="1" applyFill="1" applyBorder="1" applyAlignment="1">
      <alignment horizontal="left" vertical="center" wrapText="1"/>
    </xf>
    <xf numFmtId="0" fontId="126" fillId="0" borderId="20" xfId="9" applyFont="1" applyFill="1" applyBorder="1" applyAlignment="1">
      <alignment horizontal="left" vertical="center" wrapText="1"/>
    </xf>
    <xf numFmtId="0" fontId="36" fillId="0" borderId="91" xfId="9" applyFont="1" applyFill="1" applyBorder="1" applyAlignment="1">
      <alignment vertical="center" wrapText="1"/>
    </xf>
    <xf numFmtId="0" fontId="100" fillId="0" borderId="79" xfId="9" applyFont="1" applyFill="1" applyBorder="1" applyAlignment="1">
      <alignment horizontal="left" vertical="center" wrapText="1"/>
    </xf>
    <xf numFmtId="0" fontId="36" fillId="0" borderId="79" xfId="0" applyFont="1" applyFill="1" applyBorder="1" applyAlignment="1">
      <alignment horizontal="left" vertical="center" wrapText="1"/>
    </xf>
    <xf numFmtId="0" fontId="123" fillId="0" borderId="79" xfId="1744" applyFont="1" applyFill="1" applyBorder="1">
      <alignment horizontal="left" vertical="top" wrapText="1"/>
    </xf>
    <xf numFmtId="0" fontId="36" fillId="0" borderId="79" xfId="1714" applyFont="1" applyFill="1" applyBorder="1" applyAlignment="1">
      <alignment vertical="top" wrapText="1"/>
    </xf>
    <xf numFmtId="0" fontId="126" fillId="0" borderId="79" xfId="1714" applyFont="1" applyFill="1" applyBorder="1" applyAlignment="1">
      <alignment vertical="top" wrapText="1"/>
    </xf>
    <xf numFmtId="0" fontId="100" fillId="0" borderId="0" xfId="0" applyFont="1" applyFill="1" applyAlignment="1">
      <alignment horizontal="left" vertical="top" wrapText="1"/>
    </xf>
    <xf numFmtId="0" fontId="36" fillId="0" borderId="0" xfId="0" applyFont="1" applyFill="1" applyAlignment="1">
      <alignment horizontal="left" vertical="top"/>
    </xf>
    <xf numFmtId="178" fontId="36" fillId="0" borderId="0" xfId="0" applyNumberFormat="1" applyFont="1" applyFill="1" applyAlignment="1">
      <alignment horizontal="left" vertical="top" wrapText="1"/>
    </xf>
    <xf numFmtId="179" fontId="126" fillId="0" borderId="20" xfId="6" applyNumberFormat="1" applyFont="1" applyFill="1" applyBorder="1" applyAlignment="1">
      <alignment vertical="center"/>
    </xf>
    <xf numFmtId="0" fontId="101" fillId="0" borderId="0" xfId="0" applyFont="1" applyFill="1"/>
    <xf numFmtId="0" fontId="36" fillId="0" borderId="0" xfId="5718" applyFont="1" applyFill="1" applyAlignment="1">
      <alignment horizontal="right" vertical="top" wrapText="1"/>
    </xf>
    <xf numFmtId="0" fontId="36" fillId="0" borderId="0" xfId="5718" applyFont="1" applyFill="1" applyAlignment="1">
      <alignment vertical="top" wrapText="1"/>
    </xf>
    <xf numFmtId="0" fontId="81" fillId="0" borderId="0" xfId="5718" applyFont="1" applyFill="1" applyAlignment="1">
      <alignment horizontal="left" vertical="top" wrapText="1"/>
    </xf>
    <xf numFmtId="0" fontId="124" fillId="0" borderId="0" xfId="0" applyFont="1" applyFill="1" applyAlignment="1">
      <alignment wrapText="1"/>
    </xf>
    <xf numFmtId="0" fontId="121" fillId="0" borderId="0" xfId="0" applyFont="1" applyFill="1" applyAlignment="1">
      <alignment horizontal="left" vertical="top" wrapText="1"/>
    </xf>
    <xf numFmtId="0" fontId="123" fillId="0" borderId="79" xfId="0" applyFont="1" applyFill="1" applyBorder="1" applyAlignment="1">
      <alignment horizontal="center" vertical="top" wrapText="1"/>
    </xf>
    <xf numFmtId="0" fontId="123" fillId="0" borderId="79" xfId="0" applyFont="1" applyFill="1" applyBorder="1" applyAlignment="1">
      <alignment horizontal="center" vertical="top"/>
    </xf>
    <xf numFmtId="0" fontId="152" fillId="0" borderId="79" xfId="8" quotePrefix="1" applyFont="1" applyFill="1" applyBorder="1" applyAlignment="1">
      <alignment horizontal="center" vertical="center" wrapText="1"/>
    </xf>
    <xf numFmtId="0" fontId="152" fillId="0" borderId="79" xfId="8" applyFont="1" applyFill="1" applyBorder="1" applyAlignment="1">
      <alignment horizontal="center" vertical="center" wrapText="1"/>
    </xf>
    <xf numFmtId="0" fontId="152" fillId="0" borderId="79" xfId="1744" quotePrefix="1" applyFont="1" applyFill="1" applyBorder="1">
      <alignment horizontal="left" vertical="top" wrapText="1"/>
    </xf>
    <xf numFmtId="0" fontId="152" fillId="0" borderId="79" xfId="1744" applyFont="1" applyFill="1" applyBorder="1">
      <alignment horizontal="left" vertical="top" wrapText="1"/>
    </xf>
    <xf numFmtId="0" fontId="147" fillId="0" borderId="0" xfId="0" applyFont="1" applyFill="1"/>
    <xf numFmtId="0" fontId="123" fillId="0" borderId="79" xfId="8" applyFont="1" applyFill="1" applyBorder="1" applyAlignment="1">
      <alignment horizontal="center" vertical="center" wrapText="1"/>
    </xf>
    <xf numFmtId="0" fontId="125" fillId="0" borderId="79" xfId="0" applyFont="1" applyFill="1" applyBorder="1" applyAlignment="1">
      <alignment horizontal="left" vertical="top" wrapText="1"/>
    </xf>
    <xf numFmtId="0" fontId="123" fillId="0" borderId="79" xfId="8" quotePrefix="1" applyFont="1" applyFill="1" applyBorder="1" applyAlignment="1">
      <alignment horizontal="center" vertical="center" wrapText="1"/>
    </xf>
    <xf numFmtId="0" fontId="152" fillId="0" borderId="79" xfId="893" applyFont="1" applyFill="1" applyBorder="1" applyAlignment="1">
      <alignment horizontal="center" vertical="top" wrapText="1"/>
    </xf>
    <xf numFmtId="0" fontId="152" fillId="0" borderId="79" xfId="893" applyFont="1" applyFill="1" applyBorder="1">
      <alignment horizontal="left" vertical="top" wrapText="1"/>
    </xf>
    <xf numFmtId="0" fontId="123" fillId="0" borderId="79" xfId="893" applyFont="1" applyFill="1" applyBorder="1" applyAlignment="1">
      <alignment horizontal="center" vertical="top" wrapText="1"/>
    </xf>
    <xf numFmtId="0" fontId="123" fillId="0" borderId="79" xfId="893" applyFont="1" applyFill="1" applyBorder="1" applyAlignment="1">
      <alignment horizontal="left" vertical="center" wrapText="1"/>
    </xf>
    <xf numFmtId="0" fontId="123" fillId="0" borderId="0" xfId="893" applyFont="1" applyFill="1">
      <alignment horizontal="left" vertical="top" wrapText="1"/>
    </xf>
    <xf numFmtId="0" fontId="152" fillId="0" borderId="79" xfId="0" applyFont="1" applyFill="1" applyBorder="1" applyAlignment="1">
      <alignment horizontal="center" vertical="top" wrapText="1"/>
    </xf>
    <xf numFmtId="0" fontId="152" fillId="0" borderId="79" xfId="0" applyFont="1" applyFill="1" applyBorder="1" applyAlignment="1">
      <alignment horizontal="left" vertical="top" wrapText="1"/>
    </xf>
    <xf numFmtId="0" fontId="123" fillId="0" borderId="79" xfId="0" applyFont="1" applyFill="1" applyBorder="1" applyAlignment="1">
      <alignment horizontal="left" vertical="center" wrapText="1"/>
    </xf>
    <xf numFmtId="168" fontId="36" fillId="0" borderId="0" xfId="8" applyNumberFormat="1" applyFont="1" applyFill="1" applyAlignment="1">
      <alignment horizontal="left" vertical="center" wrapText="1"/>
    </xf>
    <xf numFmtId="43" fontId="159" fillId="0" borderId="79" xfId="0" applyNumberFormat="1" applyFont="1" applyFill="1" applyBorder="1"/>
    <xf numFmtId="0" fontId="159" fillId="0" borderId="0" xfId="0" applyFont="1" applyFill="1"/>
    <xf numFmtId="43" fontId="121" fillId="0" borderId="79" xfId="0" applyNumberFormat="1" applyFont="1" applyFill="1" applyBorder="1"/>
    <xf numFmtId="0" fontId="121" fillId="0" borderId="0" xfId="0" applyFont="1" applyFill="1"/>
    <xf numFmtId="43" fontId="121" fillId="0" borderId="79" xfId="7" applyFont="1" applyFill="1" applyBorder="1"/>
    <xf numFmtId="0" fontId="36" fillId="0" borderId="0" xfId="9" applyFont="1" applyFill="1" applyAlignment="1">
      <alignment horizontal="left" vertical="top" wrapText="1"/>
    </xf>
    <xf numFmtId="0" fontId="36" fillId="0" borderId="0" xfId="8" applyFont="1" applyFill="1" applyAlignment="1">
      <alignment horizontal="right" vertical="center" wrapText="1"/>
    </xf>
    <xf numFmtId="0" fontId="36" fillId="0" borderId="0" xfId="9" applyFont="1" applyFill="1" applyAlignment="1">
      <alignment horizontal="center" vertical="top" wrapText="1"/>
    </xf>
    <xf numFmtId="0" fontId="36" fillId="0" borderId="0" xfId="9" applyFont="1" applyFill="1" applyAlignment="1">
      <alignment vertical="top"/>
    </xf>
    <xf numFmtId="0" fontId="126" fillId="0" borderId="20" xfId="9" applyFont="1" applyFill="1" applyBorder="1" applyAlignment="1">
      <alignment horizontal="left" vertical="top" wrapText="1"/>
    </xf>
    <xf numFmtId="0" fontId="126" fillId="0" borderId="20" xfId="9" applyFont="1" applyFill="1" applyBorder="1" applyAlignment="1">
      <alignment vertical="top" wrapText="1"/>
    </xf>
    <xf numFmtId="0" fontId="36" fillId="0" borderId="0" xfId="9" applyFont="1" applyFill="1" applyAlignment="1">
      <alignment vertical="top" wrapText="1"/>
    </xf>
    <xf numFmtId="0" fontId="36" fillId="0" borderId="20" xfId="9" applyFont="1" applyFill="1" applyBorder="1" applyAlignment="1">
      <alignment horizontal="left" vertical="top" wrapText="1"/>
    </xf>
    <xf numFmtId="0" fontId="36" fillId="0" borderId="20" xfId="9" applyFont="1" applyFill="1" applyBorder="1" applyAlignment="1">
      <alignment vertical="top" wrapText="1"/>
    </xf>
    <xf numFmtId="0" fontId="126" fillId="0" borderId="0" xfId="9" applyFont="1" applyFill="1" applyAlignment="1">
      <alignment vertical="top"/>
    </xf>
    <xf numFmtId="0" fontId="36" fillId="0" borderId="79" xfId="9" applyFont="1" applyFill="1" applyBorder="1" applyAlignment="1">
      <alignment vertical="top" wrapText="1"/>
    </xf>
    <xf numFmtId="49" fontId="36" fillId="0" borderId="20" xfId="0" applyNumberFormat="1" applyFont="1" applyFill="1" applyBorder="1" applyAlignment="1">
      <alignment horizontal="left" vertical="center" wrapText="1"/>
    </xf>
    <xf numFmtId="0" fontId="36" fillId="0" borderId="79" xfId="0" applyFont="1" applyFill="1" applyBorder="1" applyAlignment="1">
      <alignment horizontal="center" vertical="top" wrapText="1"/>
    </xf>
    <xf numFmtId="0" fontId="129" fillId="0" borderId="20" xfId="0" applyFont="1" applyFill="1" applyBorder="1" applyAlignment="1">
      <alignment horizontal="left" vertical="center" wrapText="1"/>
    </xf>
    <xf numFmtId="0" fontId="126" fillId="0" borderId="0" xfId="0" applyFont="1" applyFill="1" applyAlignment="1">
      <alignment horizontal="center" vertical="top" wrapText="1"/>
    </xf>
    <xf numFmtId="0" fontId="101" fillId="0" borderId="0" xfId="0" applyFont="1" applyFill="1" applyAlignment="1">
      <alignment horizontal="justify"/>
    </xf>
    <xf numFmtId="0" fontId="126" fillId="0" borderId="0" xfId="0" applyFont="1" applyFill="1" applyAlignment="1">
      <alignment horizontal="left" vertical="center" wrapText="1"/>
    </xf>
    <xf numFmtId="0" fontId="36" fillId="0" borderId="20" xfId="0" applyFont="1" applyFill="1" applyBorder="1" applyAlignment="1">
      <alignment horizontal="center" wrapText="1"/>
    </xf>
    <xf numFmtId="0" fontId="36" fillId="0" borderId="20" xfId="0" applyFont="1" applyFill="1" applyBorder="1" applyAlignment="1">
      <alignment horizontal="center"/>
    </xf>
    <xf numFmtId="0" fontId="36" fillId="0" borderId="0" xfId="0" applyFont="1" applyFill="1"/>
    <xf numFmtId="0" fontId="36" fillId="0" borderId="0" xfId="0" applyFont="1" applyFill="1" applyAlignment="1">
      <alignment horizontal="center"/>
    </xf>
    <xf numFmtId="0" fontId="36" fillId="0" borderId="60" xfId="893" applyFont="1" applyFill="1" applyBorder="1">
      <alignment horizontal="left" vertical="top" wrapText="1"/>
    </xf>
    <xf numFmtId="0" fontId="100" fillId="0" borderId="60" xfId="893" applyFont="1" applyFill="1" applyBorder="1">
      <alignment horizontal="left" vertical="top" wrapText="1"/>
    </xf>
    <xf numFmtId="0" fontId="36" fillId="0" borderId="60" xfId="0" applyFont="1" applyFill="1" applyBorder="1" applyAlignment="1">
      <alignment horizontal="center" wrapText="1"/>
    </xf>
    <xf numFmtId="0" fontId="36" fillId="0" borderId="60" xfId="0" applyFont="1" applyFill="1" applyBorder="1" applyAlignment="1">
      <alignment horizontal="center"/>
    </xf>
    <xf numFmtId="0" fontId="100" fillId="0" borderId="60" xfId="893" applyFont="1" applyFill="1" applyBorder="1" applyAlignment="1">
      <alignment horizontal="left" vertical="center" wrapText="1"/>
    </xf>
    <xf numFmtId="0" fontId="36" fillId="0" borderId="91" xfId="0" applyFont="1" applyFill="1" applyBorder="1" applyAlignment="1">
      <alignment horizontal="left" vertical="top" wrapText="1"/>
    </xf>
    <xf numFmtId="0" fontId="36" fillId="0" borderId="91" xfId="0" applyFont="1" applyFill="1" applyBorder="1" applyAlignment="1">
      <alignment horizontal="left" vertical="center" wrapText="1"/>
    </xf>
    <xf numFmtId="168" fontId="36" fillId="0" borderId="91" xfId="1" applyNumberFormat="1" applyFont="1" applyFill="1" applyBorder="1" applyAlignment="1">
      <alignment horizontal="center" vertical="center" wrapText="1"/>
    </xf>
    <xf numFmtId="0" fontId="100" fillId="0" borderId="60" xfId="0" applyFont="1" applyFill="1" applyBorder="1" applyAlignment="1">
      <alignment horizontal="left" vertical="top" wrapText="1"/>
    </xf>
    <xf numFmtId="0" fontId="36" fillId="0" borderId="60" xfId="0" applyFont="1" applyFill="1" applyBorder="1" applyAlignment="1">
      <alignment horizontal="center" vertical="top" wrapText="1"/>
    </xf>
    <xf numFmtId="0" fontId="36" fillId="0" borderId="79" xfId="0" applyFont="1" applyFill="1" applyBorder="1" applyAlignment="1">
      <alignment vertical="top" wrapText="1"/>
    </xf>
    <xf numFmtId="0" fontId="100" fillId="0" borderId="79" xfId="0" applyFont="1" applyFill="1" applyBorder="1" applyAlignment="1">
      <alignment horizontal="left" vertical="center" wrapText="1"/>
    </xf>
    <xf numFmtId="0" fontId="36" fillId="0" borderId="104" xfId="0" applyFont="1" applyFill="1" applyBorder="1" applyAlignment="1">
      <alignment horizontal="center" vertical="center" wrapText="1"/>
    </xf>
    <xf numFmtId="0" fontId="36" fillId="0" borderId="34" xfId="0" applyFont="1" applyFill="1" applyBorder="1" applyAlignment="1">
      <alignment horizontal="center" vertical="center" wrapText="1"/>
    </xf>
    <xf numFmtId="0" fontId="36" fillId="0" borderId="80" xfId="0" applyFont="1" applyFill="1" applyBorder="1" applyAlignment="1">
      <alignment vertical="top" wrapText="1"/>
    </xf>
    <xf numFmtId="0" fontId="36" fillId="0" borderId="103" xfId="0" applyFont="1" applyFill="1" applyBorder="1" applyAlignment="1">
      <alignment vertical="top" wrapText="1"/>
    </xf>
    <xf numFmtId="0" fontId="36" fillId="0" borderId="94" xfId="0" applyFont="1" applyFill="1" applyBorder="1" applyAlignment="1">
      <alignment horizontal="center" vertical="center" wrapText="1"/>
    </xf>
    <xf numFmtId="0" fontId="36" fillId="0" borderId="80" xfId="1" applyFont="1" applyFill="1" applyBorder="1" applyAlignment="1">
      <alignment horizontal="left"/>
    </xf>
    <xf numFmtId="0" fontId="36" fillId="0" borderId="103" xfId="1" applyFont="1" applyFill="1" applyBorder="1"/>
    <xf numFmtId="0" fontId="36" fillId="0" borderId="80" xfId="0" applyFont="1" applyFill="1" applyBorder="1" applyAlignment="1">
      <alignment vertical="center"/>
    </xf>
    <xf numFmtId="0" fontId="36" fillId="0" borderId="103" xfId="0" applyFont="1" applyFill="1" applyBorder="1" applyAlignment="1">
      <alignment vertical="center"/>
    </xf>
    <xf numFmtId="168" fontId="100" fillId="0" borderId="79" xfId="1" applyNumberFormat="1" applyFont="1" applyFill="1" applyBorder="1" applyAlignment="1">
      <alignment horizontal="center" vertical="center" wrapText="1"/>
    </xf>
    <xf numFmtId="0" fontId="126" fillId="0" borderId="47" xfId="0" applyFont="1" applyFill="1" applyBorder="1" applyAlignment="1">
      <alignment horizontal="left" vertical="top" wrapText="1"/>
    </xf>
    <xf numFmtId="0" fontId="126" fillId="0" borderId="47" xfId="0" applyFont="1" applyFill="1" applyBorder="1" applyAlignment="1">
      <alignment vertical="top" wrapText="1"/>
    </xf>
    <xf numFmtId="0" fontId="36" fillId="0" borderId="20" xfId="9" applyFont="1" applyFill="1" applyBorder="1" applyAlignment="1">
      <alignment horizontal="center" vertical="top" wrapText="1"/>
    </xf>
    <xf numFmtId="0" fontId="36" fillId="0" borderId="63" xfId="9" applyFont="1" applyFill="1" applyBorder="1" applyAlignment="1">
      <alignment vertical="top" wrapText="1"/>
    </xf>
    <xf numFmtId="0" fontId="36" fillId="0" borderId="34" xfId="9" applyFont="1" applyFill="1" applyBorder="1" applyAlignment="1">
      <alignment vertical="top" wrapText="1"/>
    </xf>
    <xf numFmtId="0" fontId="36" fillId="0" borderId="35" xfId="9" applyFont="1" applyFill="1" applyBorder="1" applyAlignment="1">
      <alignment vertical="top" wrapText="1"/>
    </xf>
    <xf numFmtId="0" fontId="36" fillId="0" borderId="0" xfId="893" applyFont="1" applyFill="1">
      <alignment horizontal="left" vertical="top" wrapText="1"/>
    </xf>
    <xf numFmtId="0" fontId="101" fillId="0" borderId="79" xfId="0" applyFont="1" applyFill="1" applyBorder="1" applyAlignment="1">
      <alignment horizontal="center" wrapText="1"/>
    </xf>
    <xf numFmtId="0" fontId="101" fillId="0" borderId="79" xfId="0" applyFont="1" applyFill="1" applyBorder="1" applyAlignment="1">
      <alignment horizontal="center" vertical="center" wrapText="1"/>
    </xf>
    <xf numFmtId="0" fontId="101" fillId="0" borderId="79" xfId="0" applyFont="1" applyFill="1" applyBorder="1"/>
    <xf numFmtId="169" fontId="101" fillId="0" borderId="79" xfId="7" applyNumberFormat="1" applyFont="1" applyFill="1" applyBorder="1"/>
    <xf numFmtId="168" fontId="36" fillId="0" borderId="0" xfId="0" applyNumberFormat="1" applyFont="1" applyFill="1" applyAlignment="1">
      <alignment horizontal="right" vertical="top" wrapText="1"/>
    </xf>
    <xf numFmtId="0" fontId="101" fillId="0" borderId="79" xfId="0" applyFont="1" applyFill="1" applyBorder="1" applyAlignment="1">
      <alignment vertical="top" wrapText="1"/>
    </xf>
    <xf numFmtId="0" fontId="100" fillId="0" borderId="0" xfId="1744" applyFont="1" applyFill="1">
      <alignment horizontal="left" vertical="top" wrapText="1"/>
    </xf>
    <xf numFmtId="0" fontId="101" fillId="0" borderId="103" xfId="0" applyFont="1" applyFill="1" applyBorder="1" applyAlignment="1">
      <alignment horizontal="center" wrapText="1"/>
    </xf>
    <xf numFmtId="0" fontId="127" fillId="0" borderId="79" xfId="1744" applyFont="1" applyFill="1" applyBorder="1">
      <alignment horizontal="left" vertical="top" wrapText="1"/>
    </xf>
    <xf numFmtId="0" fontId="36" fillId="0" borderId="0" xfId="0" applyFont="1" applyFill="1" applyAlignment="1">
      <alignment horizontal="left" vertical="center" wrapText="1"/>
    </xf>
    <xf numFmtId="0" fontId="101" fillId="0" borderId="103" xfId="0" applyFont="1" applyFill="1" applyBorder="1" applyAlignment="1">
      <alignment horizontal="center" vertical="center" wrapText="1"/>
    </xf>
    <xf numFmtId="43" fontId="100" fillId="0" borderId="0" xfId="893" applyNumberFormat="1" applyFont="1" applyFill="1" applyAlignment="1">
      <alignment horizontal="right" vertical="top" wrapText="1"/>
    </xf>
    <xf numFmtId="0" fontId="126" fillId="0" borderId="79" xfId="893" applyFont="1" applyFill="1" applyBorder="1">
      <alignment horizontal="left" vertical="top" wrapText="1"/>
    </xf>
    <xf numFmtId="43" fontId="129" fillId="0" borderId="0" xfId="893" applyNumberFormat="1" applyFont="1" applyFill="1" applyAlignment="1">
      <alignment horizontal="right" vertical="top" wrapText="1"/>
    </xf>
    <xf numFmtId="0" fontId="126" fillId="0" borderId="0" xfId="9" applyFont="1" applyFill="1" applyAlignment="1">
      <alignment horizontal="left" vertical="top" wrapText="1"/>
    </xf>
    <xf numFmtId="0" fontId="36" fillId="0" borderId="79" xfId="9" applyFont="1" applyFill="1" applyBorder="1" applyAlignment="1">
      <alignment horizontal="center" vertical="top" wrapText="1"/>
    </xf>
    <xf numFmtId="0" fontId="126" fillId="0" borderId="0" xfId="0" applyFont="1" applyFill="1"/>
    <xf numFmtId="0" fontId="36" fillId="0" borderId="0" xfId="0" applyFont="1" applyFill="1" applyAlignment="1">
      <alignment vertical="top" wrapText="1"/>
    </xf>
    <xf numFmtId="0" fontId="36" fillId="0" borderId="20" xfId="947" applyFont="1" applyFill="1" applyBorder="1" applyAlignment="1">
      <alignment horizontal="center" vertical="center" wrapText="1"/>
    </xf>
    <xf numFmtId="0" fontId="36" fillId="0" borderId="91" xfId="0" applyFont="1" applyFill="1" applyBorder="1" applyAlignment="1">
      <alignment horizontal="center" vertical="top" wrapText="1"/>
    </xf>
    <xf numFmtId="0" fontId="36" fillId="0" borderId="91" xfId="0" applyFont="1" applyFill="1" applyBorder="1" applyAlignment="1">
      <alignment horizontal="left" vertical="top"/>
    </xf>
    <xf numFmtId="0" fontId="36" fillId="0" borderId="35" xfId="0" applyFont="1" applyFill="1" applyBorder="1" applyAlignment="1">
      <alignment horizontal="left" vertical="top" wrapText="1"/>
    </xf>
    <xf numFmtId="0" fontId="36" fillId="0" borderId="91" xfId="0" applyFont="1" applyFill="1" applyBorder="1" applyAlignment="1">
      <alignment horizontal="center" vertical="top"/>
    </xf>
    <xf numFmtId="0" fontId="36" fillId="0" borderId="91" xfId="0" applyFont="1" applyFill="1" applyBorder="1" applyAlignment="1">
      <alignment wrapText="1"/>
    </xf>
    <xf numFmtId="0" fontId="122" fillId="0" borderId="91" xfId="0" applyFont="1" applyFill="1" applyBorder="1" applyAlignment="1">
      <alignment horizontal="left" vertical="center" wrapText="1"/>
    </xf>
    <xf numFmtId="0" fontId="36" fillId="0" borderId="91" xfId="947" applyFont="1" applyFill="1" applyBorder="1" applyAlignment="1">
      <alignment horizontal="center" vertical="center" wrapText="1"/>
    </xf>
    <xf numFmtId="0" fontId="36" fillId="0" borderId="82" xfId="1" applyFont="1" applyFill="1" applyBorder="1" applyAlignment="1">
      <alignment vertical="center"/>
    </xf>
    <xf numFmtId="0" fontId="36" fillId="0" borderId="66" xfId="1" applyFont="1" applyFill="1" applyBorder="1" applyAlignment="1">
      <alignment vertical="center"/>
    </xf>
    <xf numFmtId="0" fontId="36" fillId="0" borderId="79" xfId="1" applyFont="1" applyFill="1" applyBorder="1" applyAlignment="1">
      <alignment vertical="top" wrapText="1"/>
    </xf>
    <xf numFmtId="0" fontId="36" fillId="0" borderId="103" xfId="0" applyFont="1" applyFill="1" applyBorder="1" applyAlignment="1">
      <alignment horizontal="left" vertical="center" wrapText="1"/>
    </xf>
    <xf numFmtId="0" fontId="36" fillId="0" borderId="79" xfId="1" applyFont="1" applyFill="1" applyBorder="1" applyAlignment="1">
      <alignment vertical="center" wrapText="1"/>
    </xf>
    <xf numFmtId="0" fontId="36" fillId="0" borderId="79" xfId="1" applyFont="1" applyFill="1" applyBorder="1" applyAlignment="1">
      <alignment wrapText="1"/>
    </xf>
    <xf numFmtId="0" fontId="36" fillId="0" borderId="94" xfId="1" applyFont="1" applyFill="1" applyBorder="1" applyAlignment="1">
      <alignment horizontal="center" vertical="top" wrapText="1"/>
    </xf>
    <xf numFmtId="0" fontId="36" fillId="0" borderId="80" xfId="1" applyFont="1" applyFill="1" applyBorder="1" applyAlignment="1">
      <alignment horizontal="left" vertical="top"/>
    </xf>
    <xf numFmtId="0" fontId="36" fillId="0" borderId="103" xfId="1" applyFont="1" applyFill="1" applyBorder="1" applyAlignment="1">
      <alignment horizontal="left" vertical="top"/>
    </xf>
    <xf numFmtId="168" fontId="36" fillId="0" borderId="79" xfId="1" applyNumberFormat="1" applyFont="1" applyFill="1" applyBorder="1" applyAlignment="1">
      <alignment horizontal="center" vertical="center" wrapText="1"/>
    </xf>
    <xf numFmtId="0" fontId="36" fillId="0" borderId="91" xfId="1" applyFont="1" applyFill="1" applyBorder="1" applyAlignment="1">
      <alignment vertical="top" wrapText="1"/>
    </xf>
    <xf numFmtId="0" fontId="36" fillId="0" borderId="63" xfId="0" applyFont="1" applyFill="1" applyBorder="1" applyAlignment="1">
      <alignment horizontal="center" vertical="center" wrapText="1"/>
    </xf>
    <xf numFmtId="0" fontId="36" fillId="0" borderId="66" xfId="0" applyFont="1" applyFill="1" applyBorder="1" applyAlignment="1">
      <alignment horizontal="left" vertical="center" wrapText="1"/>
    </xf>
    <xf numFmtId="0" fontId="36" fillId="0" borderId="91" xfId="1" applyFont="1" applyFill="1" applyBorder="1" applyAlignment="1">
      <alignment vertical="center" wrapText="1"/>
    </xf>
    <xf numFmtId="0" fontId="36" fillId="0" borderId="91" xfId="0" applyFont="1" applyFill="1" applyBorder="1" applyAlignment="1">
      <alignment vertical="top" wrapText="1"/>
    </xf>
    <xf numFmtId="0" fontId="36" fillId="0" borderId="91" xfId="1" applyFont="1" applyFill="1" applyBorder="1" applyAlignment="1">
      <alignment wrapText="1"/>
    </xf>
    <xf numFmtId="0" fontId="36" fillId="0" borderId="35" xfId="1" applyFont="1" applyFill="1" applyBorder="1" applyAlignment="1">
      <alignment horizontal="center" vertical="top" wrapText="1"/>
    </xf>
    <xf numFmtId="0" fontId="36" fillId="0" borderId="82" xfId="1" applyFont="1" applyFill="1" applyBorder="1" applyAlignment="1">
      <alignment horizontal="left" vertical="top"/>
    </xf>
    <xf numFmtId="0" fontId="36" fillId="0" borderId="66" xfId="1" applyFont="1" applyFill="1" applyBorder="1" applyAlignment="1">
      <alignment horizontal="left" vertical="top"/>
    </xf>
    <xf numFmtId="0" fontId="36" fillId="0" borderId="91" xfId="1" applyFont="1" applyFill="1" applyBorder="1" applyAlignment="1">
      <alignment vertical="center"/>
    </xf>
    <xf numFmtId="168" fontId="36" fillId="0" borderId="0" xfId="1" applyNumberFormat="1" applyFont="1" applyFill="1" applyAlignment="1">
      <alignment horizontal="center" vertical="center" wrapText="1"/>
    </xf>
    <xf numFmtId="0" fontId="126" fillId="0" borderId="0" xfId="893" applyFont="1" applyFill="1">
      <alignment horizontal="left" vertical="top" wrapText="1"/>
    </xf>
    <xf numFmtId="0" fontId="101" fillId="0" borderId="0" xfId="0" applyFont="1" applyFill="1" applyAlignment="1">
      <alignment horizontal="right" vertical="top" wrapText="1"/>
    </xf>
    <xf numFmtId="0" fontId="36" fillId="0" borderId="0" xfId="893" applyFont="1" applyFill="1" applyAlignment="1">
      <alignment horizontal="right" vertical="top" wrapText="1"/>
    </xf>
    <xf numFmtId="0" fontId="126" fillId="0" borderId="0" xfId="893" applyFont="1" applyFill="1" applyAlignment="1">
      <alignment vertical="top"/>
    </xf>
    <xf numFmtId="0" fontId="126" fillId="0" borderId="0" xfId="893" applyFont="1" applyFill="1" applyAlignment="1">
      <alignment vertical="top" wrapText="1"/>
    </xf>
    <xf numFmtId="0" fontId="36" fillId="0" borderId="20" xfId="1" applyFont="1" applyFill="1" applyBorder="1" applyAlignment="1">
      <alignment horizontal="center" vertical="top" wrapText="1"/>
    </xf>
    <xf numFmtId="0" fontId="36" fillId="0" borderId="0" xfId="893" applyFont="1" applyFill="1" applyAlignment="1">
      <alignment vertical="top" wrapText="1"/>
    </xf>
    <xf numFmtId="0" fontId="126" fillId="0" borderId="79" xfId="893" applyFont="1" applyFill="1" applyBorder="1" applyAlignment="1">
      <alignment vertical="top" wrapText="1"/>
    </xf>
    <xf numFmtId="0" fontId="100" fillId="0" borderId="79" xfId="893" applyFont="1" applyFill="1" applyBorder="1" applyAlignment="1">
      <alignment vertical="top" wrapText="1"/>
    </xf>
    <xf numFmtId="0" fontId="100" fillId="0" borderId="0" xfId="893" applyFont="1" applyFill="1" applyAlignment="1">
      <alignment vertical="top" wrapText="1"/>
    </xf>
    <xf numFmtId="0" fontId="36" fillId="0" borderId="79" xfId="9" applyFont="1" applyFill="1" applyBorder="1" applyAlignment="1">
      <alignment horizontal="left" vertical="top" wrapText="1"/>
    </xf>
    <xf numFmtId="43" fontId="36" fillId="0" borderId="79" xfId="9" applyNumberFormat="1" applyFont="1" applyFill="1" applyBorder="1" applyAlignment="1">
      <alignment horizontal="left" vertical="top" wrapText="1"/>
    </xf>
    <xf numFmtId="0" fontId="36" fillId="0" borderId="0" xfId="9" applyFont="1" applyFill="1" applyAlignment="1">
      <alignment horizontal="right" vertical="top" wrapText="1"/>
    </xf>
    <xf numFmtId="0" fontId="36" fillId="0" borderId="0" xfId="9" applyFont="1" applyFill="1" applyAlignment="1">
      <alignment horizontal="right"/>
    </xf>
    <xf numFmtId="170" fontId="36" fillId="0" borderId="0" xfId="0" applyNumberFormat="1" applyFont="1" applyFill="1" applyAlignment="1">
      <alignment horizontal="left" vertical="top" wrapText="1"/>
    </xf>
    <xf numFmtId="0" fontId="101" fillId="0" borderId="66" xfId="0" applyFont="1" applyFill="1" applyBorder="1" applyAlignment="1">
      <alignment horizontal="center" wrapText="1"/>
    </xf>
    <xf numFmtId="0" fontId="100" fillId="0" borderId="20" xfId="0" applyFont="1" applyFill="1" applyBorder="1" applyAlignment="1">
      <alignment horizontal="left" vertical="center" wrapText="1"/>
    </xf>
    <xf numFmtId="0" fontId="101" fillId="0" borderId="20" xfId="0" applyFont="1" applyFill="1" applyBorder="1" applyAlignment="1">
      <alignment horizontal="center" vertical="center" wrapText="1"/>
    </xf>
    <xf numFmtId="0" fontId="101" fillId="0" borderId="20" xfId="0" applyFont="1" applyFill="1" applyBorder="1"/>
    <xf numFmtId="0" fontId="101" fillId="0" borderId="20" xfId="0" applyFont="1" applyFill="1" applyBorder="1" applyAlignment="1">
      <alignment horizontal="center" vertical="top" wrapText="1"/>
    </xf>
    <xf numFmtId="0" fontId="101" fillId="0" borderId="20" xfId="0" applyFont="1" applyFill="1" applyBorder="1" applyAlignment="1">
      <alignment vertical="center" wrapText="1"/>
    </xf>
    <xf numFmtId="175" fontId="36" fillId="0" borderId="20" xfId="7" applyNumberFormat="1" applyFont="1" applyFill="1" applyBorder="1"/>
    <xf numFmtId="0" fontId="101" fillId="0" borderId="66" xfId="0" applyFont="1" applyFill="1" applyBorder="1" applyAlignment="1">
      <alignment horizontal="center" vertical="center" wrapText="1"/>
    </xf>
    <xf numFmtId="0" fontId="36" fillId="0" borderId="0" xfId="1" applyFont="1" applyFill="1" applyAlignment="1">
      <alignment horizontal="left" vertical="top"/>
    </xf>
    <xf numFmtId="0" fontId="101" fillId="0" borderId="0" xfId="0" applyFont="1" applyFill="1" applyAlignment="1">
      <alignment vertical="top" wrapText="1"/>
    </xf>
    <xf numFmtId="0" fontId="101" fillId="0" borderId="20" xfId="0" applyFont="1" applyFill="1" applyBorder="1" applyAlignment="1">
      <alignment horizontal="right" vertical="top" wrapText="1"/>
    </xf>
    <xf numFmtId="0" fontId="36" fillId="0" borderId="82" xfId="893" applyFont="1" applyFill="1" applyBorder="1" applyAlignment="1">
      <alignment vertical="top" wrapText="1"/>
    </xf>
    <xf numFmtId="0" fontId="36" fillId="0" borderId="66" xfId="893" applyFont="1" applyFill="1" applyBorder="1" applyAlignment="1">
      <alignment vertical="top" wrapText="1"/>
    </xf>
    <xf numFmtId="0" fontId="36" fillId="0" borderId="0" xfId="0" applyFont="1" applyFill="1" applyAlignment="1">
      <alignment vertical="top"/>
    </xf>
    <xf numFmtId="0" fontId="126" fillId="0" borderId="0" xfId="9" applyFont="1" applyFill="1" applyAlignment="1">
      <alignment vertical="top" wrapText="1"/>
    </xf>
    <xf numFmtId="0" fontId="36" fillId="0" borderId="0" xfId="9" applyFont="1" applyFill="1" applyAlignment="1">
      <alignment horizontal="left" vertical="top" wrapText="1" indent="1"/>
    </xf>
    <xf numFmtId="0" fontId="36" fillId="0" borderId="0" xfId="0" applyFont="1" applyFill="1" applyAlignment="1">
      <alignment horizontal="right" vertical="top"/>
    </xf>
    <xf numFmtId="0" fontId="126" fillId="0" borderId="91" xfId="0" applyFont="1" applyFill="1" applyBorder="1" applyAlignment="1">
      <alignment horizontal="left" vertical="top" wrapText="1"/>
    </xf>
    <xf numFmtId="0" fontId="126" fillId="0" borderId="91" xfId="0" applyFont="1" applyFill="1" applyBorder="1" applyAlignment="1">
      <alignment vertical="top" wrapText="1"/>
    </xf>
    <xf numFmtId="0" fontId="36" fillId="0" borderId="79" xfId="947" applyFont="1" applyFill="1" applyBorder="1" applyAlignment="1">
      <alignment horizontal="center" vertical="center" wrapText="1"/>
    </xf>
    <xf numFmtId="0" fontId="36" fillId="0" borderId="79" xfId="0" applyFont="1" applyFill="1" applyBorder="1" applyAlignment="1">
      <alignment horizontal="left" vertical="top"/>
    </xf>
    <xf numFmtId="0" fontId="36" fillId="0" borderId="79" xfId="0" applyFont="1" applyFill="1" applyBorder="1" applyAlignment="1">
      <alignment horizontal="center" vertical="top"/>
    </xf>
    <xf numFmtId="172" fontId="101" fillId="0" borderId="79" xfId="0" applyNumberFormat="1" applyFont="1" applyFill="1" applyBorder="1" applyAlignment="1">
      <alignment horizontal="center" vertical="center" wrapText="1"/>
    </xf>
    <xf numFmtId="172" fontId="101" fillId="0" borderId="0" xfId="0" applyNumberFormat="1" applyFont="1" applyFill="1" applyAlignment="1">
      <alignment horizontal="center" vertical="center" wrapText="1"/>
    </xf>
    <xf numFmtId="0" fontId="36" fillId="0" borderId="94" xfId="0" applyFont="1" applyFill="1" applyBorder="1" applyAlignment="1">
      <alignment horizontal="left" vertical="top" wrapText="1"/>
    </xf>
    <xf numFmtId="0" fontId="126" fillId="0" borderId="0" xfId="0" applyFont="1" applyFill="1" applyAlignment="1">
      <alignment horizontal="right" vertical="top"/>
    </xf>
    <xf numFmtId="0" fontId="36" fillId="0" borderId="0" xfId="0" applyFont="1" applyFill="1" applyAlignment="1">
      <alignment horizontal="center" vertical="top"/>
    </xf>
    <xf numFmtId="0" fontId="36" fillId="0" borderId="79" xfId="1260" applyFont="1" applyFill="1" applyBorder="1" applyAlignment="1">
      <alignment horizontal="left" vertical="top" wrapText="1"/>
    </xf>
    <xf numFmtId="0" fontId="122" fillId="0" borderId="79" xfId="0" applyFont="1" applyFill="1" applyBorder="1" applyAlignment="1">
      <alignment horizontal="left" vertical="center" wrapText="1"/>
    </xf>
    <xf numFmtId="168" fontId="36" fillId="0" borderId="79" xfId="0" applyNumberFormat="1" applyFont="1" applyFill="1" applyBorder="1" applyAlignment="1">
      <alignment horizontal="center" vertical="center"/>
    </xf>
    <xf numFmtId="168" fontId="36" fillId="0" borderId="0" xfId="0" applyNumberFormat="1" applyFont="1" applyFill="1" applyAlignment="1">
      <alignment horizontal="center" vertical="center"/>
    </xf>
    <xf numFmtId="0" fontId="36" fillId="0" borderId="79" xfId="0" applyFont="1" applyFill="1" applyBorder="1" applyAlignment="1">
      <alignment wrapText="1"/>
    </xf>
    <xf numFmtId="0" fontId="101" fillId="0" borderId="0" xfId="0" applyFont="1" applyFill="1" applyAlignment="1">
      <alignment horizontal="center" vertical="center" wrapText="1"/>
    </xf>
    <xf numFmtId="0" fontId="124" fillId="0" borderId="0" xfId="0" applyFont="1" applyFill="1" applyAlignment="1">
      <alignment horizontal="right" vertical="top"/>
    </xf>
    <xf numFmtId="0" fontId="36" fillId="0" borderId="64" xfId="0" applyFont="1" applyFill="1" applyBorder="1" applyAlignment="1">
      <alignment horizontal="left" vertical="top" wrapText="1"/>
    </xf>
    <xf numFmtId="0" fontId="36" fillId="0" borderId="64" xfId="0" applyFont="1" applyFill="1" applyBorder="1" applyAlignment="1">
      <alignment vertical="top" wrapText="1"/>
    </xf>
    <xf numFmtId="0" fontId="36" fillId="0" borderId="94" xfId="0" applyFont="1" applyFill="1" applyBorder="1" applyAlignment="1">
      <alignment horizontal="left" vertical="top"/>
    </xf>
    <xf numFmtId="0" fontId="36" fillId="0" borderId="34" xfId="0" applyFont="1" applyFill="1" applyBorder="1" applyAlignment="1">
      <alignment horizontal="center" vertical="center"/>
    </xf>
    <xf numFmtId="168" fontId="36" fillId="0" borderId="0" xfId="0" applyNumberFormat="1" applyFont="1" applyFill="1" applyAlignment="1">
      <alignment horizontal="right" vertical="center"/>
    </xf>
    <xf numFmtId="168" fontId="36" fillId="0" borderId="0" xfId="9" applyNumberFormat="1" applyFont="1" applyFill="1" applyAlignment="1">
      <alignment horizontal="left" vertical="top" wrapText="1"/>
    </xf>
    <xf numFmtId="0" fontId="101" fillId="0" borderId="91" xfId="132" applyFont="1" applyFill="1" applyBorder="1" applyAlignment="1">
      <alignment horizontal="left" vertical="top" wrapText="1"/>
    </xf>
    <xf numFmtId="0" fontId="36" fillId="0" borderId="91" xfId="132" applyFont="1" applyFill="1" applyBorder="1" applyAlignment="1">
      <alignment horizontal="left" vertical="center" wrapText="1"/>
    </xf>
    <xf numFmtId="0" fontId="36" fillId="0" borderId="91" xfId="132" applyFont="1" applyFill="1" applyBorder="1" applyAlignment="1">
      <alignment horizontal="left" vertical="top" wrapText="1"/>
    </xf>
    <xf numFmtId="0" fontId="36" fillId="0" borderId="35" xfId="132" applyFont="1" applyFill="1" applyBorder="1" applyAlignment="1">
      <alignment horizontal="left" vertical="top" wrapText="1"/>
    </xf>
    <xf numFmtId="168" fontId="36" fillId="0" borderId="91" xfId="0" applyNumberFormat="1" applyFont="1" applyFill="1" applyBorder="1" applyAlignment="1">
      <alignment horizontal="center" vertical="top" wrapText="1"/>
    </xf>
    <xf numFmtId="0" fontId="100" fillId="0" borderId="0" xfId="893" applyFont="1" applyFill="1">
      <alignment horizontal="left" vertical="top" wrapText="1"/>
    </xf>
    <xf numFmtId="169" fontId="126" fillId="0" borderId="79" xfId="7" applyNumberFormat="1" applyFont="1" applyFill="1" applyBorder="1" applyAlignment="1">
      <alignment vertical="center" wrapText="1"/>
    </xf>
    <xf numFmtId="0" fontId="36" fillId="0" borderId="0" xfId="1834" applyFont="1" applyFill="1" applyAlignment="1">
      <alignment vertical="top" wrapText="1"/>
    </xf>
    <xf numFmtId="0" fontId="36" fillId="0" borderId="0" xfId="1834" applyFont="1" applyFill="1" applyAlignment="1">
      <alignment horizontal="center" vertical="top" wrapText="1"/>
    </xf>
    <xf numFmtId="0" fontId="36" fillId="0" borderId="0" xfId="1" applyFont="1" applyFill="1" applyAlignment="1">
      <alignment horizontal="right"/>
    </xf>
    <xf numFmtId="0" fontId="36" fillId="0" borderId="0" xfId="1834" applyFont="1" applyFill="1" applyAlignment="1">
      <alignment horizontal="left" vertical="top" wrapText="1"/>
    </xf>
    <xf numFmtId="0" fontId="36" fillId="0" borderId="0" xfId="1936" applyFont="1" applyFill="1" applyAlignment="1">
      <alignment vertical="center" wrapText="1"/>
    </xf>
    <xf numFmtId="0" fontId="36" fillId="0" borderId="79" xfId="1936" applyFont="1" applyFill="1" applyBorder="1" applyAlignment="1">
      <alignment horizontal="center" vertical="center" wrapText="1"/>
    </xf>
    <xf numFmtId="0" fontId="126" fillId="0" borderId="80" xfId="1936" applyFont="1" applyFill="1" applyBorder="1" applyAlignment="1">
      <alignment horizontal="center" vertical="center" wrapText="1"/>
    </xf>
    <xf numFmtId="0" fontId="126" fillId="0" borderId="102" xfId="1936" applyFont="1" applyFill="1" applyBorder="1" applyAlignment="1">
      <alignment horizontal="center" vertical="center" wrapText="1"/>
    </xf>
    <xf numFmtId="0" fontId="126" fillId="0" borderId="0" xfId="1936" applyFont="1" applyFill="1" applyAlignment="1">
      <alignment vertical="center" wrapText="1"/>
    </xf>
    <xf numFmtId="172" fontId="126" fillId="0" borderId="79" xfId="0" applyNumberFormat="1" applyFont="1" applyFill="1" applyBorder="1" applyAlignment="1">
      <alignment horizontal="center" vertical="center" wrapText="1"/>
    </xf>
    <xf numFmtId="0" fontId="126" fillId="0" borderId="79" xfId="0" applyFont="1" applyFill="1" applyBorder="1" applyAlignment="1">
      <alignment horizontal="left" vertical="center" wrapText="1"/>
    </xf>
    <xf numFmtId="172" fontId="36" fillId="0" borderId="79" xfId="0" applyNumberFormat="1" applyFont="1" applyFill="1" applyBorder="1" applyAlignment="1">
      <alignment horizontal="center" vertical="center" wrapText="1"/>
    </xf>
    <xf numFmtId="49" fontId="36" fillId="0" borderId="79" xfId="1251" applyNumberFormat="1" applyFont="1" applyFill="1" applyBorder="1" applyAlignment="1">
      <alignment horizontal="center" vertical="center" wrapText="1"/>
    </xf>
    <xf numFmtId="3" fontId="36" fillId="0" borderId="79" xfId="0" applyNumberFormat="1" applyFont="1" applyFill="1" applyBorder="1" applyAlignment="1">
      <alignment horizontal="center" vertical="center" wrapText="1"/>
    </xf>
    <xf numFmtId="169" fontId="126" fillId="0" borderId="0" xfId="1936" applyNumberFormat="1" applyFont="1" applyFill="1" applyAlignment="1">
      <alignment vertical="center" wrapText="1"/>
    </xf>
    <xf numFmtId="0" fontId="36" fillId="0" borderId="20" xfId="0" applyFont="1" applyFill="1" applyBorder="1" applyAlignment="1">
      <alignment horizontal="right" vertical="center" wrapText="1"/>
    </xf>
    <xf numFmtId="169" fontId="36" fillId="0" borderId="0" xfId="1936" applyNumberFormat="1" applyFont="1" applyFill="1" applyAlignment="1">
      <alignment vertical="center" wrapText="1"/>
    </xf>
    <xf numFmtId="43" fontId="36" fillId="0" borderId="0" xfId="1936" applyNumberFormat="1" applyFont="1" applyFill="1" applyAlignment="1">
      <alignment vertical="center" wrapText="1"/>
    </xf>
    <xf numFmtId="0" fontId="126" fillId="0" borderId="20" xfId="0" applyFont="1" applyFill="1" applyBorder="1" applyAlignment="1">
      <alignment horizontal="right" vertical="center" wrapText="1"/>
    </xf>
    <xf numFmtId="0" fontId="145" fillId="0" borderId="35" xfId="0" applyFont="1" applyFill="1" applyBorder="1" applyAlignment="1">
      <alignment horizontal="center" vertical="center"/>
    </xf>
    <xf numFmtId="165" fontId="36" fillId="0" borderId="0" xfId="1936" applyNumberFormat="1" applyFont="1" applyFill="1" applyAlignment="1">
      <alignment vertical="center" wrapText="1"/>
    </xf>
    <xf numFmtId="0" fontId="126" fillId="0" borderId="20" xfId="1189" applyFont="1" applyFill="1" applyBorder="1" applyAlignment="1">
      <alignment horizontal="right" vertical="center" wrapText="1"/>
    </xf>
    <xf numFmtId="0" fontId="158" fillId="0" borderId="79" xfId="0" applyFont="1" applyFill="1" applyBorder="1"/>
    <xf numFmtId="169" fontId="158" fillId="0" borderId="79" xfId="7" applyNumberFormat="1" applyFont="1" applyFill="1" applyBorder="1"/>
    <xf numFmtId="168" fontId="101" fillId="0" borderId="79" xfId="301" applyNumberFormat="1" applyFont="1" applyFill="1" applyBorder="1" applyAlignment="1">
      <alignment horizontal="center" vertical="center"/>
    </xf>
    <xf numFmtId="0" fontId="36" fillId="0" borderId="0" xfId="1936" applyFont="1" applyFill="1" applyAlignment="1">
      <alignment horizontal="right" vertical="center" wrapText="1"/>
    </xf>
    <xf numFmtId="175" fontId="36" fillId="0" borderId="79" xfId="994" applyNumberFormat="1" applyFont="1" applyFill="1" applyBorder="1" applyAlignment="1">
      <alignment horizontal="center" vertical="center" wrapText="1"/>
    </xf>
    <xf numFmtId="175" fontId="36" fillId="0" borderId="79" xfId="994" applyNumberFormat="1" applyFont="1" applyFill="1" applyBorder="1" applyAlignment="1">
      <alignment horizontal="left" vertical="center" wrapText="1"/>
    </xf>
    <xf numFmtId="0" fontId="36" fillId="0" borderId="0" xfId="1936" applyFont="1" applyFill="1" applyAlignment="1">
      <alignment horizontal="center" vertical="center" wrapText="1"/>
    </xf>
    <xf numFmtId="0" fontId="36" fillId="0" borderId="20" xfId="9" applyFont="1" applyFill="1" applyBorder="1" applyAlignment="1">
      <alignment horizontal="center" vertical="center" wrapText="1"/>
    </xf>
    <xf numFmtId="0" fontId="36" fillId="0" borderId="20" xfId="0" applyFont="1" applyFill="1" applyBorder="1" applyAlignment="1">
      <alignment horizontal="center" vertical="top" wrapText="1"/>
    </xf>
    <xf numFmtId="0" fontId="36" fillId="0" borderId="20" xfId="0" applyFont="1" applyFill="1" applyBorder="1" applyAlignment="1">
      <alignment horizontal="center" vertical="center" wrapText="1"/>
    </xf>
    <xf numFmtId="0" fontId="36" fillId="0" borderId="20" xfId="893" applyFont="1" applyFill="1" applyBorder="1">
      <alignment horizontal="left" vertical="top" wrapText="1"/>
    </xf>
    <xf numFmtId="0" fontId="101" fillId="0" borderId="20" xfId="0" applyFont="1" applyFill="1" applyBorder="1" applyAlignment="1">
      <alignment horizontal="left" vertical="top" wrapText="1"/>
    </xf>
    <xf numFmtId="0" fontId="36" fillId="0" borderId="20" xfId="0" applyFont="1" applyFill="1" applyBorder="1" applyAlignment="1">
      <alignment horizontal="left" vertical="top" wrapText="1"/>
    </xf>
    <xf numFmtId="0" fontId="36" fillId="0" borderId="79" xfId="893" applyFont="1" applyFill="1" applyBorder="1">
      <alignment horizontal="left" vertical="top" wrapText="1"/>
    </xf>
    <xf numFmtId="0" fontId="36" fillId="0" borderId="79" xfId="0" applyFont="1" applyFill="1" applyBorder="1" applyAlignment="1">
      <alignment horizontal="left" vertical="top" wrapText="1"/>
    </xf>
    <xf numFmtId="0" fontId="36" fillId="0" borderId="0" xfId="9" applyFont="1" applyFill="1" applyAlignment="1">
      <alignment horizontal="center" vertical="center" wrapText="1"/>
    </xf>
    <xf numFmtId="169" fontId="36" fillId="0" borderId="0" xfId="9" applyNumberFormat="1" applyFont="1" applyFill="1" applyAlignment="1">
      <alignment horizontal="left" vertical="top" wrapText="1"/>
    </xf>
    <xf numFmtId="4" fontId="36" fillId="0" borderId="0" xfId="9" applyNumberFormat="1" applyFont="1" applyFill="1" applyAlignment="1">
      <alignment vertical="center" wrapText="1"/>
    </xf>
    <xf numFmtId="168" fontId="36" fillId="0" borderId="0" xfId="9" applyNumberFormat="1" applyFont="1" applyFill="1" applyAlignment="1">
      <alignment vertical="center" wrapText="1"/>
    </xf>
    <xf numFmtId="180" fontId="36" fillId="0" borderId="0" xfId="9" applyNumberFormat="1" applyFont="1" applyFill="1" applyAlignment="1">
      <alignment vertical="center" wrapText="1"/>
    </xf>
    <xf numFmtId="169" fontId="101" fillId="0" borderId="0" xfId="0" applyNumberFormat="1" applyFont="1" applyFill="1" applyAlignment="1">
      <alignment vertical="center"/>
    </xf>
    <xf numFmtId="167" fontId="36" fillId="0" borderId="0" xfId="8" applyNumberFormat="1" applyFont="1" applyFill="1" applyAlignment="1">
      <alignment horizontal="left" vertical="center" wrapText="1"/>
    </xf>
    <xf numFmtId="43" fontId="126" fillId="0" borderId="0" xfId="9" applyNumberFormat="1" applyFont="1" applyFill="1" applyAlignment="1">
      <alignment vertical="center" wrapText="1"/>
    </xf>
    <xf numFmtId="4" fontId="36" fillId="0" borderId="0" xfId="8" applyNumberFormat="1" applyFont="1" applyFill="1" applyAlignment="1">
      <alignment horizontal="left" vertical="center" wrapText="1"/>
    </xf>
    <xf numFmtId="172" fontId="36" fillId="0" borderId="0" xfId="8" applyNumberFormat="1" applyFont="1" applyFill="1" applyAlignment="1">
      <alignment horizontal="left" vertical="center" wrapText="1"/>
    </xf>
    <xf numFmtId="169" fontId="36" fillId="0" borderId="79" xfId="9" applyNumberFormat="1" applyFont="1" applyFill="1" applyBorder="1" applyAlignment="1">
      <alignment horizontal="left" vertical="top" wrapText="1"/>
    </xf>
    <xf numFmtId="174" fontId="36" fillId="0" borderId="20" xfId="997" applyNumberFormat="1" applyFont="1" applyFill="1" applyBorder="1" applyAlignment="1">
      <alignment horizontal="left" vertical="center" wrapText="1"/>
    </xf>
    <xf numFmtId="0" fontId="36" fillId="0" borderId="0" xfId="0" applyFont="1" applyFill="1" applyAlignment="1">
      <alignment horizontal="center" vertical="center" wrapText="1"/>
    </xf>
    <xf numFmtId="0" fontId="101" fillId="0" borderId="33" xfId="0" applyFont="1" applyFill="1" applyBorder="1" applyAlignment="1">
      <alignment horizontal="center" vertical="center" wrapText="1"/>
    </xf>
    <xf numFmtId="0" fontId="101" fillId="0" borderId="35" xfId="0" applyFont="1" applyFill="1" applyBorder="1" applyAlignment="1">
      <alignment horizontal="center" vertical="center" wrapText="1"/>
    </xf>
    <xf numFmtId="0" fontId="101" fillId="0" borderId="29" xfId="0" applyFont="1" applyFill="1" applyBorder="1" applyAlignment="1">
      <alignment horizontal="center" vertical="center" wrapText="1"/>
    </xf>
    <xf numFmtId="0" fontId="101" fillId="0" borderId="32" xfId="0" applyFont="1" applyFill="1" applyBorder="1" applyAlignment="1">
      <alignment horizontal="center" vertical="center" wrapText="1"/>
    </xf>
    <xf numFmtId="0" fontId="36" fillId="55" borderId="20" xfId="8" applyFont="1" applyFill="1" applyBorder="1" applyAlignment="1">
      <alignment horizontal="center" vertical="center" wrapText="1"/>
    </xf>
    <xf numFmtId="0" fontId="36" fillId="55" borderId="0" xfId="8" applyFont="1" applyFill="1" applyAlignment="1">
      <alignment horizontal="right" vertical="center" wrapText="1"/>
    </xf>
    <xf numFmtId="0" fontId="36" fillId="55" borderId="0" xfId="8" applyFont="1" applyFill="1" applyAlignment="1">
      <alignment horizontal="center" vertical="center" wrapText="1"/>
    </xf>
    <xf numFmtId="0" fontId="36" fillId="55" borderId="1" xfId="8" applyFont="1" applyFill="1" applyBorder="1" applyAlignment="1">
      <alignment horizontal="right" wrapText="1"/>
    </xf>
    <xf numFmtId="0" fontId="36" fillId="0" borderId="20" xfId="8" applyFont="1" applyFill="1" applyBorder="1" applyAlignment="1">
      <alignment horizontal="center" vertical="center" wrapText="1"/>
    </xf>
    <xf numFmtId="0" fontId="36" fillId="0" borderId="0" xfId="8" applyFont="1" applyFill="1" applyAlignment="1">
      <alignment horizontal="right" vertical="center" wrapText="1"/>
    </xf>
    <xf numFmtId="0" fontId="126" fillId="0" borderId="0" xfId="8" applyFont="1" applyFill="1" applyAlignment="1">
      <alignment horizontal="center" vertical="center" wrapText="1"/>
    </xf>
    <xf numFmtId="1" fontId="36" fillId="0" borderId="0" xfId="119" applyFont="1" applyFill="1" applyAlignment="1">
      <alignment horizontal="right" vertical="center"/>
    </xf>
    <xf numFmtId="0" fontId="126" fillId="0" borderId="0" xfId="0" applyFont="1" applyFill="1" applyAlignment="1">
      <alignment horizontal="center" vertical="center" wrapText="1"/>
    </xf>
    <xf numFmtId="168" fontId="36" fillId="0" borderId="1" xfId="0" applyNumberFormat="1" applyFont="1" applyFill="1" applyBorder="1" applyAlignment="1">
      <alignment horizontal="right" vertical="center" wrapText="1"/>
    </xf>
    <xf numFmtId="49" fontId="144" fillId="0" borderId="38" xfId="0" applyNumberFormat="1" applyFont="1" applyFill="1" applyBorder="1" applyAlignment="1">
      <alignment horizontal="center" vertical="center" wrapText="1"/>
    </xf>
    <xf numFmtId="49" fontId="144" fillId="0" borderId="53" xfId="0" applyNumberFormat="1" applyFont="1" applyFill="1" applyBorder="1" applyAlignment="1">
      <alignment horizontal="center" vertical="center" wrapText="1"/>
    </xf>
    <xf numFmtId="49" fontId="144" fillId="0" borderId="40" xfId="0" applyNumberFormat="1" applyFont="1" applyFill="1" applyBorder="1" applyAlignment="1">
      <alignment horizontal="center" vertical="center" wrapText="1"/>
    </xf>
    <xf numFmtId="49" fontId="144" fillId="0" borderId="36" xfId="0" applyNumberFormat="1" applyFont="1" applyFill="1" applyBorder="1" applyAlignment="1">
      <alignment horizontal="center" vertical="center" wrapText="1"/>
    </xf>
    <xf numFmtId="0" fontId="144" fillId="0" borderId="46" xfId="0" applyFont="1" applyFill="1" applyBorder="1" applyAlignment="1">
      <alignment horizontal="center" vertical="center" wrapText="1"/>
    </xf>
    <xf numFmtId="0" fontId="144" fillId="0" borderId="34" xfId="0" applyFont="1" applyFill="1" applyBorder="1" applyAlignment="1">
      <alignment horizontal="center" vertical="center" wrapText="1"/>
    </xf>
    <xf numFmtId="0" fontId="144" fillId="0" borderId="35" xfId="0" applyFont="1" applyFill="1" applyBorder="1" applyAlignment="1">
      <alignment horizontal="center" vertical="center" wrapText="1"/>
    </xf>
    <xf numFmtId="168" fontId="126" fillId="0" borderId="54" xfId="0" applyNumberFormat="1" applyFont="1" applyFill="1" applyBorder="1" applyAlignment="1">
      <alignment horizontal="center" vertical="center" wrapText="1"/>
    </xf>
    <xf numFmtId="168" fontId="126" fillId="0" borderId="55" xfId="0" applyNumberFormat="1" applyFont="1" applyFill="1" applyBorder="1" applyAlignment="1">
      <alignment horizontal="center" vertical="center" wrapText="1"/>
    </xf>
    <xf numFmtId="168" fontId="126" fillId="0" borderId="51" xfId="0" applyNumberFormat="1" applyFont="1" applyFill="1" applyBorder="1" applyAlignment="1">
      <alignment horizontal="center" vertical="center" wrapText="1"/>
    </xf>
    <xf numFmtId="168" fontId="144" fillId="0" borderId="46" xfId="0" applyNumberFormat="1" applyFont="1" applyFill="1" applyBorder="1" applyAlignment="1">
      <alignment horizontal="center" vertical="center" wrapText="1"/>
    </xf>
    <xf numFmtId="168" fontId="144" fillId="0" borderId="35" xfId="0" applyNumberFormat="1" applyFont="1" applyFill="1" applyBorder="1" applyAlignment="1">
      <alignment horizontal="center" vertical="center" wrapText="1"/>
    </xf>
    <xf numFmtId="168" fontId="144" fillId="0" borderId="54" xfId="0" applyNumberFormat="1" applyFont="1" applyFill="1" applyBorder="1" applyAlignment="1">
      <alignment horizontal="center" vertical="center" wrapText="1"/>
    </xf>
    <xf numFmtId="168" fontId="144" fillId="0" borderId="55" xfId="0" applyNumberFormat="1" applyFont="1" applyFill="1" applyBorder="1" applyAlignment="1">
      <alignment horizontal="center" vertical="center" wrapText="1"/>
    </xf>
    <xf numFmtId="168" fontId="144" fillId="0" borderId="51" xfId="0" applyNumberFormat="1" applyFont="1" applyFill="1" applyBorder="1" applyAlignment="1">
      <alignment horizontal="center" vertical="center" wrapText="1"/>
    </xf>
    <xf numFmtId="0" fontId="36" fillId="0" borderId="29" xfId="0" applyFont="1" applyFill="1" applyBorder="1" applyAlignment="1">
      <alignment horizontal="center" vertical="top" wrapText="1"/>
    </xf>
    <xf numFmtId="0" fontId="36" fillId="0" borderId="32" xfId="0" applyFont="1" applyFill="1" applyBorder="1" applyAlignment="1">
      <alignment horizontal="center" vertical="top" wrapText="1"/>
    </xf>
    <xf numFmtId="0" fontId="36" fillId="0" borderId="0" xfId="8" applyFont="1" applyFill="1" applyAlignment="1">
      <alignment horizontal="center" vertical="center" wrapText="1"/>
    </xf>
    <xf numFmtId="0" fontId="36" fillId="0" borderId="38" xfId="0" applyFont="1" applyFill="1" applyBorder="1" applyAlignment="1">
      <alignment horizontal="center" vertical="center" wrapText="1"/>
    </xf>
    <xf numFmtId="0" fontId="36" fillId="0" borderId="37" xfId="0" applyFont="1" applyFill="1" applyBorder="1" applyAlignment="1">
      <alignment horizontal="center" vertical="center" wrapText="1"/>
    </xf>
    <xf numFmtId="0" fontId="36" fillId="0" borderId="39" xfId="0" applyFont="1" applyFill="1" applyBorder="1" applyAlignment="1">
      <alignment horizontal="center" vertical="center" wrapText="1"/>
    </xf>
    <xf numFmtId="0" fontId="36" fillId="0" borderId="31" xfId="0" applyFont="1" applyFill="1" applyBorder="1" applyAlignment="1">
      <alignment horizontal="center" vertical="center" wrapText="1"/>
    </xf>
    <xf numFmtId="0" fontId="36" fillId="0" borderId="40" xfId="0" applyFont="1" applyFill="1" applyBorder="1" applyAlignment="1">
      <alignment horizontal="center" vertical="center" wrapText="1"/>
    </xf>
    <xf numFmtId="0" fontId="36" fillId="0" borderId="36" xfId="0" applyFont="1" applyFill="1" applyBorder="1" applyAlignment="1">
      <alignment horizontal="center" vertical="center" wrapText="1"/>
    </xf>
    <xf numFmtId="0" fontId="36" fillId="0" borderId="20" xfId="9" applyFont="1" applyFill="1" applyBorder="1" applyAlignment="1">
      <alignment horizontal="center" vertical="center" wrapText="1"/>
    </xf>
    <xf numFmtId="168" fontId="36" fillId="0" borderId="20" xfId="9" applyNumberFormat="1" applyFont="1" applyFill="1" applyBorder="1" applyAlignment="1">
      <alignment horizontal="center" vertical="center" wrapText="1"/>
    </xf>
    <xf numFmtId="168" fontId="36" fillId="0" borderId="29" xfId="9" applyNumberFormat="1" applyFont="1" applyFill="1" applyBorder="1" applyAlignment="1">
      <alignment horizontal="center" vertical="center" wrapText="1"/>
    </xf>
    <xf numFmtId="168" fontId="36" fillId="0" borderId="30" xfId="9" applyNumberFormat="1" applyFont="1" applyFill="1" applyBorder="1" applyAlignment="1">
      <alignment horizontal="center" vertical="center" wrapText="1"/>
    </xf>
    <xf numFmtId="168" fontId="36" fillId="0" borderId="32" xfId="9" applyNumberFormat="1" applyFont="1" applyFill="1" applyBorder="1" applyAlignment="1">
      <alignment horizontal="center" vertical="center" wrapText="1"/>
    </xf>
    <xf numFmtId="0" fontId="36" fillId="0" borderId="33" xfId="0" applyFont="1" applyFill="1" applyBorder="1" applyAlignment="1">
      <alignment horizontal="center" vertical="top" wrapText="1"/>
    </xf>
    <xf numFmtId="0" fontId="36" fillId="0" borderId="35" xfId="0" applyFont="1" applyFill="1" applyBorder="1" applyAlignment="1">
      <alignment horizontal="center" vertical="top" wrapText="1"/>
    </xf>
    <xf numFmtId="0" fontId="36" fillId="0" borderId="20" xfId="0" applyFont="1" applyFill="1" applyBorder="1" applyAlignment="1">
      <alignment horizontal="center" vertical="top" wrapText="1"/>
    </xf>
    <xf numFmtId="0" fontId="126" fillId="0" borderId="0" xfId="0" applyFont="1" applyFill="1" applyAlignment="1">
      <alignment horizontal="center" vertical="top" wrapText="1"/>
    </xf>
    <xf numFmtId="0" fontId="36" fillId="0" borderId="20" xfId="0" applyFont="1" applyFill="1" applyBorder="1" applyAlignment="1">
      <alignment horizontal="center" vertical="center" wrapText="1"/>
    </xf>
    <xf numFmtId="49" fontId="36" fillId="0" borderId="52" xfId="0" applyNumberFormat="1" applyFont="1" applyFill="1" applyBorder="1" applyAlignment="1">
      <alignment horizontal="center" vertical="center" wrapText="1"/>
    </xf>
    <xf numFmtId="49" fontId="36" fillId="0" borderId="35" xfId="0" applyNumberFormat="1" applyFont="1" applyFill="1" applyBorder="1" applyAlignment="1">
      <alignment horizontal="center" vertical="center" wrapText="1"/>
    </xf>
    <xf numFmtId="0" fontId="36" fillId="0" borderId="0" xfId="944" applyFont="1" applyAlignment="1">
      <alignment horizontal="center" vertical="center" wrapText="1"/>
    </xf>
    <xf numFmtId="0" fontId="36" fillId="0" borderId="20" xfId="947" applyFont="1" applyBorder="1" applyAlignment="1">
      <alignment horizontal="center" vertical="center" wrapText="1"/>
    </xf>
    <xf numFmtId="0" fontId="36" fillId="0" borderId="52" xfId="947" applyFont="1" applyBorder="1" applyAlignment="1">
      <alignment horizontal="center" vertical="center" wrapText="1"/>
    </xf>
    <xf numFmtId="0" fontId="36" fillId="0" borderId="35" xfId="947" applyFont="1" applyBorder="1" applyAlignment="1">
      <alignment horizontal="center" vertical="center" wrapText="1"/>
    </xf>
    <xf numFmtId="0" fontId="101" fillId="0" borderId="79" xfId="0" applyFont="1" applyBorder="1" applyAlignment="1">
      <alignment horizontal="center" vertical="center" wrapText="1"/>
    </xf>
    <xf numFmtId="0" fontId="101" fillId="0" borderId="63" xfId="0" applyFont="1" applyBorder="1" applyAlignment="1">
      <alignment horizontal="left" vertical="center" wrapText="1"/>
    </xf>
    <xf numFmtId="0" fontId="101" fillId="0" borderId="0" xfId="0" applyFont="1" applyAlignment="1">
      <alignment horizontal="center"/>
    </xf>
    <xf numFmtId="0" fontId="101" fillId="0" borderId="80" xfId="0" applyFont="1" applyBorder="1" applyAlignment="1">
      <alignment horizontal="center" vertical="center" wrapText="1"/>
    </xf>
    <xf numFmtId="0" fontId="101" fillId="0" borderId="64" xfId="0" applyFont="1" applyBorder="1" applyAlignment="1">
      <alignment horizontal="center" vertical="center" wrapText="1"/>
    </xf>
    <xf numFmtId="0" fontId="101" fillId="0" borderId="66" xfId="0" applyFont="1" applyBorder="1" applyAlignment="1">
      <alignment horizontal="center" vertical="center" wrapText="1"/>
    </xf>
    <xf numFmtId="0" fontId="36" fillId="0" borderId="80" xfId="0" applyFont="1" applyBorder="1" applyAlignment="1">
      <alignment horizontal="center" vertical="center" wrapText="1"/>
    </xf>
    <xf numFmtId="0" fontId="36" fillId="0" borderId="64" xfId="0" applyFont="1" applyBorder="1" applyAlignment="1">
      <alignment horizontal="center" vertical="center" wrapText="1"/>
    </xf>
    <xf numFmtId="0" fontId="36" fillId="0" borderId="66" xfId="0" applyFont="1" applyBorder="1" applyAlignment="1">
      <alignment horizontal="center" vertical="center" wrapText="1"/>
    </xf>
    <xf numFmtId="0" fontId="36" fillId="0" borderId="0" xfId="0" applyFont="1" applyAlignment="1">
      <alignment horizontal="center" wrapText="1"/>
    </xf>
    <xf numFmtId="0" fontId="101" fillId="0" borderId="100" xfId="0" applyFont="1" applyBorder="1" applyAlignment="1">
      <alignment horizontal="center" vertical="center" wrapText="1"/>
    </xf>
    <xf numFmtId="0" fontId="101" fillId="0" borderId="47" xfId="0" applyFont="1" applyBorder="1" applyAlignment="1">
      <alignment horizontal="center" vertical="center" wrapText="1"/>
    </xf>
    <xf numFmtId="0" fontId="101" fillId="0" borderId="53" xfId="0" applyFont="1" applyBorder="1" applyAlignment="1">
      <alignment horizontal="center" vertical="center" wrapText="1"/>
    </xf>
    <xf numFmtId="0" fontId="101" fillId="0" borderId="40" xfId="0" applyFont="1" applyBorder="1" applyAlignment="1">
      <alignment horizontal="center" vertical="center" wrapText="1"/>
    </xf>
    <xf numFmtId="0" fontId="101" fillId="0" borderId="99" xfId="0" applyFont="1" applyBorder="1" applyAlignment="1">
      <alignment horizontal="center" vertical="center" wrapText="1"/>
    </xf>
    <xf numFmtId="0" fontId="101" fillId="0" borderId="101" xfId="0" applyFont="1" applyBorder="1" applyAlignment="1">
      <alignment horizontal="center" vertical="center" wrapText="1"/>
    </xf>
    <xf numFmtId="0" fontId="101" fillId="0" borderId="63" xfId="0" applyFont="1" applyBorder="1" applyAlignment="1">
      <alignment horizontal="center" vertical="center" wrapText="1"/>
    </xf>
    <xf numFmtId="0" fontId="154" fillId="0" borderId="94" xfId="0" applyFont="1" applyBorder="1"/>
    <xf numFmtId="1" fontId="157" fillId="0" borderId="80" xfId="0" applyNumberFormat="1" applyFont="1" applyBorder="1" applyAlignment="1">
      <alignment horizontal="center" vertical="center"/>
    </xf>
    <xf numFmtId="1" fontId="157" fillId="0" borderId="64" xfId="0" applyNumberFormat="1" applyFont="1" applyBorder="1" applyAlignment="1">
      <alignment horizontal="center" vertical="center"/>
    </xf>
    <xf numFmtId="1" fontId="157" fillId="0" borderId="66" xfId="0" applyNumberFormat="1" applyFont="1" applyBorder="1" applyAlignment="1">
      <alignment horizontal="center" vertical="center"/>
    </xf>
    <xf numFmtId="0" fontId="101" fillId="0" borderId="0" xfId="0" applyFont="1" applyFill="1" applyAlignment="1">
      <alignment horizontal="right"/>
    </xf>
    <xf numFmtId="0" fontId="124" fillId="0" borderId="0" xfId="0" applyFont="1" applyFill="1" applyAlignment="1">
      <alignment horizontal="center" wrapText="1"/>
    </xf>
    <xf numFmtId="0" fontId="123" fillId="0" borderId="79" xfId="0" applyFont="1" applyFill="1" applyBorder="1" applyAlignment="1">
      <alignment horizontal="center" vertical="top" wrapText="1"/>
    </xf>
    <xf numFmtId="0" fontId="36" fillId="0" borderId="79" xfId="56" applyFont="1" applyFill="1" applyBorder="1" applyAlignment="1">
      <alignment horizontal="center" vertical="center" wrapText="1"/>
    </xf>
    <xf numFmtId="0" fontId="36" fillId="0" borderId="79" xfId="0" applyFont="1" applyFill="1" applyBorder="1" applyAlignment="1">
      <alignment horizontal="center" vertical="top" wrapText="1"/>
    </xf>
    <xf numFmtId="0" fontId="36" fillId="0" borderId="79" xfId="893" applyFont="1" applyFill="1" applyBorder="1">
      <alignment horizontal="left" vertical="top" wrapText="1"/>
    </xf>
    <xf numFmtId="0" fontId="36" fillId="0" borderId="80" xfId="1" applyFont="1" applyFill="1" applyBorder="1" applyAlignment="1">
      <alignment horizontal="center" wrapText="1"/>
    </xf>
    <xf numFmtId="0" fontId="36" fillId="0" borderId="103" xfId="1" applyFont="1" applyFill="1" applyBorder="1" applyAlignment="1">
      <alignment horizontal="center" wrapText="1"/>
    </xf>
    <xf numFmtId="0" fontId="36" fillId="0" borderId="79" xfId="0" applyFont="1" applyFill="1" applyBorder="1" applyAlignment="1">
      <alignment vertical="center" wrapText="1"/>
    </xf>
    <xf numFmtId="0" fontId="126" fillId="0" borderId="0" xfId="893" applyFont="1" applyFill="1" applyAlignment="1">
      <alignment horizontal="center" vertical="top"/>
    </xf>
    <xf numFmtId="0" fontId="126" fillId="0" borderId="0" xfId="893" applyFont="1" applyFill="1" applyAlignment="1">
      <alignment horizontal="center" vertical="top" wrapText="1"/>
    </xf>
    <xf numFmtId="0" fontId="36" fillId="0" borderId="82" xfId="1" applyFont="1" applyFill="1" applyBorder="1" applyAlignment="1">
      <alignment horizontal="center" wrapText="1"/>
    </xf>
    <xf numFmtId="0" fontId="36" fillId="0" borderId="66" xfId="1" applyFont="1" applyFill="1" applyBorder="1" applyAlignment="1">
      <alignment horizontal="center" wrapText="1"/>
    </xf>
    <xf numFmtId="0" fontId="36" fillId="0" borderId="82" xfId="1" applyFont="1" applyFill="1" applyBorder="1" applyAlignment="1">
      <alignment horizontal="left" vertical="center"/>
    </xf>
    <xf numFmtId="0" fontId="36" fillId="0" borderId="66" xfId="1" applyFont="1" applyFill="1" applyBorder="1" applyAlignment="1">
      <alignment horizontal="left" vertical="center"/>
    </xf>
    <xf numFmtId="0" fontId="36" fillId="0" borderId="79" xfId="893" applyFont="1" applyFill="1" applyBorder="1" applyAlignment="1">
      <alignment horizontal="center" vertical="top" wrapText="1"/>
    </xf>
    <xf numFmtId="0" fontId="126" fillId="0" borderId="0" xfId="893" applyFont="1" applyFill="1">
      <alignment horizontal="left" vertical="top" wrapText="1"/>
    </xf>
    <xf numFmtId="0" fontId="36" fillId="0" borderId="82" xfId="1" applyFont="1" applyFill="1" applyBorder="1" applyAlignment="1">
      <alignment horizontal="center" vertical="center" wrapText="1"/>
    </xf>
    <xf numFmtId="0" fontId="36" fillId="0" borderId="66" xfId="1" applyFont="1" applyFill="1" applyBorder="1" applyAlignment="1">
      <alignment horizontal="center" vertical="center" wrapText="1"/>
    </xf>
    <xf numFmtId="0" fontId="36" fillId="0" borderId="91" xfId="1" applyFont="1" applyFill="1" applyBorder="1" applyAlignment="1">
      <alignment horizontal="center" vertical="top" wrapText="1"/>
    </xf>
    <xf numFmtId="0" fontId="36" fillId="0" borderId="20" xfId="893" applyFont="1" applyFill="1" applyBorder="1">
      <alignment horizontal="left" vertical="top" wrapText="1"/>
    </xf>
    <xf numFmtId="0" fontId="36" fillId="0" borderId="20" xfId="893" applyFont="1" applyFill="1" applyBorder="1" applyAlignment="1">
      <alignment horizontal="center" vertical="top" wrapText="1"/>
    </xf>
    <xf numFmtId="0" fontId="100" fillId="0" borderId="20" xfId="893" applyFont="1" applyFill="1" applyBorder="1">
      <alignment horizontal="left" vertical="top" wrapText="1"/>
    </xf>
    <xf numFmtId="0" fontId="36" fillId="0" borderId="20" xfId="1" applyFont="1" applyFill="1" applyBorder="1" applyAlignment="1">
      <alignment horizontal="center" vertical="top" wrapText="1"/>
    </xf>
    <xf numFmtId="0" fontId="36" fillId="0" borderId="20" xfId="0" applyFont="1" applyFill="1" applyBorder="1" applyAlignment="1">
      <alignment horizontal="left" vertical="top" wrapText="1"/>
    </xf>
    <xf numFmtId="0" fontId="36" fillId="0" borderId="79" xfId="0" applyFont="1" applyFill="1" applyBorder="1" applyAlignment="1">
      <alignment horizontal="left" vertical="center" wrapText="1"/>
    </xf>
    <xf numFmtId="0" fontId="36" fillId="0" borderId="79" xfId="1" applyFont="1" applyFill="1" applyBorder="1" applyAlignment="1">
      <alignment horizontal="center" vertical="top" wrapText="1"/>
    </xf>
    <xf numFmtId="0" fontId="36" fillId="0" borderId="104" xfId="9" applyFont="1" applyFill="1" applyBorder="1" applyAlignment="1">
      <alignment horizontal="center" vertical="top" wrapText="1"/>
    </xf>
    <xf numFmtId="0" fontId="36" fillId="0" borderId="34" xfId="9" applyFont="1" applyFill="1" applyBorder="1" applyAlignment="1">
      <alignment horizontal="center" vertical="top" wrapText="1"/>
    </xf>
    <xf numFmtId="0" fontId="36" fillId="0" borderId="80" xfId="0" applyFont="1" applyFill="1" applyBorder="1" applyAlignment="1">
      <alignment horizontal="left" vertical="center" wrapText="1"/>
    </xf>
    <xf numFmtId="0" fontId="36" fillId="0" borderId="103" xfId="0" applyFont="1" applyFill="1" applyBorder="1" applyAlignment="1">
      <alignment horizontal="left" vertical="center" wrapText="1"/>
    </xf>
    <xf numFmtId="0" fontId="36" fillId="0" borderId="79" xfId="0" applyFont="1" applyFill="1" applyBorder="1" applyAlignment="1">
      <alignment horizontal="center" vertical="center" wrapText="1"/>
    </xf>
    <xf numFmtId="0" fontId="100" fillId="0" borderId="79" xfId="0" applyFont="1" applyFill="1" applyBorder="1" applyAlignment="1">
      <alignment horizontal="left" vertical="top" wrapText="1"/>
    </xf>
    <xf numFmtId="0" fontId="100" fillId="0" borderId="80" xfId="0" applyFont="1" applyFill="1" applyBorder="1" applyAlignment="1">
      <alignment horizontal="left" vertical="center" wrapText="1"/>
    </xf>
    <xf numFmtId="0" fontId="100" fillId="0" borderId="103" xfId="0" applyFont="1" applyFill="1" applyBorder="1" applyAlignment="1">
      <alignment horizontal="left" vertical="center" wrapText="1"/>
    </xf>
    <xf numFmtId="0" fontId="126" fillId="0" borderId="0" xfId="9" applyFont="1" applyFill="1" applyAlignment="1">
      <alignment horizontal="center" vertical="top" wrapText="1"/>
    </xf>
    <xf numFmtId="0" fontId="126" fillId="0" borderId="0" xfId="9" applyFont="1" applyFill="1" applyAlignment="1">
      <alignment horizontal="center" vertical="top"/>
    </xf>
    <xf numFmtId="0" fontId="36" fillId="0" borderId="80" xfId="0" applyFont="1" applyFill="1" applyBorder="1" applyAlignment="1">
      <alignment horizontal="center" vertical="top" wrapText="1"/>
    </xf>
    <xf numFmtId="0" fontId="36" fillId="0" borderId="103" xfId="0" applyFont="1" applyFill="1" applyBorder="1" applyAlignment="1">
      <alignment horizontal="center" vertical="top" wrapText="1"/>
    </xf>
    <xf numFmtId="0" fontId="36" fillId="0" borderId="20" xfId="9" applyFont="1" applyFill="1" applyBorder="1" applyAlignment="1">
      <alignment horizontal="center" vertical="top" wrapText="1"/>
    </xf>
    <xf numFmtId="0" fontId="36" fillId="0" borderId="91" xfId="0" applyFont="1" applyFill="1" applyBorder="1" applyAlignment="1">
      <alignment horizontal="center" vertical="center" wrapText="1"/>
    </xf>
    <xf numFmtId="0" fontId="36" fillId="0" borderId="91" xfId="0" applyFont="1" applyFill="1" applyBorder="1" applyAlignment="1">
      <alignment horizontal="left" vertical="center" wrapText="1"/>
    </xf>
    <xf numFmtId="0" fontId="101" fillId="0" borderId="79" xfId="0" applyFont="1" applyFill="1" applyBorder="1" applyAlignment="1">
      <alignment horizontal="center" vertical="top" wrapText="1"/>
    </xf>
    <xf numFmtId="0" fontId="101" fillId="0" borderId="79" xfId="0" applyFont="1" applyFill="1" applyBorder="1" applyAlignment="1">
      <alignment horizontal="left" vertical="top" wrapText="1"/>
    </xf>
    <xf numFmtId="0" fontId="36" fillId="0" borderId="80" xfId="0" applyFont="1" applyFill="1" applyBorder="1" applyAlignment="1">
      <alignment horizontal="left" vertical="top" wrapText="1"/>
    </xf>
    <xf numFmtId="0" fontId="36" fillId="0" borderId="103" xfId="0" applyFont="1" applyFill="1" applyBorder="1" applyAlignment="1">
      <alignment horizontal="left" vertical="top" wrapText="1"/>
    </xf>
    <xf numFmtId="0" fontId="36" fillId="0" borderId="48" xfId="0" applyFont="1" applyFill="1" applyBorder="1" applyAlignment="1">
      <alignment horizontal="left" vertical="top" wrapText="1"/>
    </xf>
    <xf numFmtId="0" fontId="36" fillId="0" borderId="49" xfId="0" applyFont="1" applyFill="1" applyBorder="1" applyAlignment="1">
      <alignment horizontal="left" vertical="top" wrapText="1"/>
    </xf>
    <xf numFmtId="0" fontId="36" fillId="0" borderId="60" xfId="0" applyFont="1" applyFill="1" applyBorder="1" applyAlignment="1">
      <alignment horizontal="left" vertical="top" wrapText="1"/>
    </xf>
    <xf numFmtId="0" fontId="36" fillId="0" borderId="0" xfId="893" applyFont="1" applyFill="1" applyAlignment="1">
      <alignment horizontal="center" vertical="center" wrapText="1"/>
    </xf>
    <xf numFmtId="0" fontId="126" fillId="0" borderId="0" xfId="0" applyFont="1" applyFill="1" applyAlignment="1">
      <alignment horizontal="left" vertical="center" wrapText="1"/>
    </xf>
    <xf numFmtId="0" fontId="123" fillId="0" borderId="79" xfId="893" applyFont="1" applyFill="1" applyBorder="1" applyAlignment="1">
      <alignment horizontal="center" vertical="top" wrapText="1"/>
    </xf>
    <xf numFmtId="0" fontId="126" fillId="0" borderId="1" xfId="893" applyFont="1" applyFill="1" applyBorder="1">
      <alignment horizontal="left" vertical="top" wrapText="1"/>
    </xf>
    <xf numFmtId="0" fontId="36" fillId="0" borderId="91" xfId="0" applyFont="1" applyFill="1" applyBorder="1" applyAlignment="1">
      <alignment horizontal="center" vertical="top" wrapText="1"/>
    </xf>
    <xf numFmtId="0" fontId="126" fillId="0" borderId="47" xfId="0" applyFont="1" applyFill="1" applyBorder="1" applyAlignment="1">
      <alignment horizontal="left" vertical="center" wrapText="1"/>
    </xf>
    <xf numFmtId="0" fontId="126" fillId="0" borderId="0" xfId="0" applyFont="1" applyFill="1" applyAlignment="1">
      <alignment horizontal="left" vertical="top" wrapText="1"/>
    </xf>
    <xf numFmtId="0" fontId="36" fillId="0" borderId="91" xfId="0" applyFont="1" applyFill="1" applyBorder="1" applyAlignment="1">
      <alignment horizontal="center" vertical="center"/>
    </xf>
    <xf numFmtId="0" fontId="36" fillId="0" borderId="80" xfId="0" applyFont="1" applyFill="1" applyBorder="1" applyAlignment="1">
      <alignment horizontal="center" vertical="center" wrapText="1"/>
    </xf>
    <xf numFmtId="0" fontId="36" fillId="0" borderId="103" xfId="0" applyFont="1" applyFill="1" applyBorder="1" applyAlignment="1">
      <alignment horizontal="center" vertical="center" wrapText="1"/>
    </xf>
    <xf numFmtId="0" fontId="36" fillId="0" borderId="63" xfId="893" applyFont="1" applyFill="1" applyBorder="1" applyAlignment="1">
      <alignment horizontal="center" vertical="top" wrapText="1"/>
    </xf>
    <xf numFmtId="0" fontId="36" fillId="0" borderId="106" xfId="893" applyFont="1" applyFill="1" applyBorder="1" applyAlignment="1">
      <alignment horizontal="center" vertical="top" wrapText="1"/>
    </xf>
    <xf numFmtId="0" fontId="36" fillId="0" borderId="107" xfId="893" applyFont="1" applyFill="1" applyBorder="1" applyAlignment="1">
      <alignment horizontal="center" vertical="top" wrapText="1"/>
    </xf>
    <xf numFmtId="0" fontId="101" fillId="0" borderId="20" xfId="0" applyFont="1" applyFill="1" applyBorder="1" applyAlignment="1">
      <alignment horizontal="left" vertical="top" wrapText="1"/>
    </xf>
    <xf numFmtId="0" fontId="101" fillId="0" borderId="20" xfId="0" applyFont="1" applyFill="1" applyBorder="1" applyAlignment="1">
      <alignment horizontal="center" vertical="top" wrapText="1"/>
    </xf>
    <xf numFmtId="0" fontId="36" fillId="0" borderId="82" xfId="0" applyFont="1" applyFill="1" applyBorder="1" applyAlignment="1">
      <alignment vertical="top" wrapText="1"/>
    </xf>
    <xf numFmtId="0" fontId="36" fillId="0" borderId="66" xfId="0" applyFont="1" applyFill="1" applyBorder="1" applyAlignment="1">
      <alignment vertical="top" wrapText="1"/>
    </xf>
    <xf numFmtId="0" fontId="36" fillId="0" borderId="0" xfId="0" applyFont="1" applyFill="1" applyAlignment="1">
      <alignment horizontal="left" vertical="top" wrapText="1"/>
    </xf>
    <xf numFmtId="0" fontId="36" fillId="0" borderId="104" xfId="0" applyFont="1" applyFill="1" applyBorder="1" applyAlignment="1">
      <alignment horizontal="center" vertical="center"/>
    </xf>
    <xf numFmtId="0" fontId="36" fillId="0" borderId="34" xfId="0" applyFont="1" applyFill="1" applyBorder="1" applyAlignment="1">
      <alignment horizontal="center" vertical="center"/>
    </xf>
    <xf numFmtId="0" fontId="126" fillId="0" borderId="0" xfId="0" applyFont="1" applyFill="1" applyAlignment="1">
      <alignment horizontal="center" vertical="top"/>
    </xf>
    <xf numFmtId="0" fontId="36" fillId="0" borderId="79" xfId="0" applyFont="1" applyFill="1" applyBorder="1" applyAlignment="1">
      <alignment horizontal="left" vertical="top" wrapText="1"/>
    </xf>
    <xf numFmtId="0" fontId="126" fillId="0" borderId="0" xfId="0" applyFont="1" applyFill="1" applyAlignment="1">
      <alignment horizontal="center" vertical="center"/>
    </xf>
    <xf numFmtId="0" fontId="36" fillId="0" borderId="0" xfId="0" applyFont="1" applyFill="1" applyAlignment="1">
      <alignment horizontal="center" vertical="top"/>
    </xf>
    <xf numFmtId="0" fontId="36" fillId="0" borderId="82" xfId="0" applyFont="1" applyFill="1" applyBorder="1" applyAlignment="1">
      <alignment horizontal="center" vertical="top" wrapText="1"/>
    </xf>
    <xf numFmtId="0" fontId="36" fillId="0" borderId="66" xfId="0" applyFont="1" applyFill="1" applyBorder="1" applyAlignment="1">
      <alignment horizontal="center" vertical="top" wrapText="1"/>
    </xf>
    <xf numFmtId="0" fontId="36" fillId="0" borderId="82" xfId="0" applyFont="1" applyFill="1" applyBorder="1" applyAlignment="1">
      <alignment horizontal="left" vertical="center" wrapText="1"/>
    </xf>
    <xf numFmtId="0" fontId="36" fillId="0" borderId="66" xfId="0" applyFont="1" applyFill="1" applyBorder="1" applyAlignment="1">
      <alignment horizontal="left" vertical="center" wrapText="1"/>
    </xf>
    <xf numFmtId="0" fontId="126" fillId="0" borderId="99" xfId="0" applyFont="1" applyFill="1" applyBorder="1" applyAlignment="1">
      <alignment horizontal="left" vertical="top" wrapText="1"/>
    </xf>
    <xf numFmtId="0" fontId="126" fillId="0" borderId="64" xfId="0" applyFont="1" applyFill="1" applyBorder="1" applyAlignment="1">
      <alignment horizontal="left" vertical="top" wrapText="1"/>
    </xf>
    <xf numFmtId="0" fontId="100" fillId="0" borderId="82" xfId="0" applyFont="1" applyFill="1" applyBorder="1" applyAlignment="1">
      <alignment horizontal="left" vertical="center" wrapText="1"/>
    </xf>
    <xf numFmtId="0" fontId="100" fillId="0" borderId="66" xfId="0" applyFont="1" applyFill="1" applyBorder="1" applyAlignment="1">
      <alignment horizontal="left" vertical="center" wrapText="1"/>
    </xf>
    <xf numFmtId="0" fontId="101" fillId="0" borderId="82" xfId="0" applyFont="1" applyFill="1" applyBorder="1" applyAlignment="1">
      <alignment horizontal="left" vertical="top" wrapText="1"/>
    </xf>
    <xf numFmtId="0" fontId="101" fillId="0" borderId="66" xfId="0" applyFont="1" applyFill="1" applyBorder="1" applyAlignment="1">
      <alignment horizontal="left" vertical="top" wrapText="1"/>
    </xf>
    <xf numFmtId="0" fontId="36" fillId="0" borderId="82" xfId="0" applyFont="1" applyFill="1" applyBorder="1" applyAlignment="1">
      <alignment horizontal="center" vertical="center" wrapText="1"/>
    </xf>
    <xf numFmtId="0" fontId="36" fillId="0" borderId="66" xfId="0" applyFont="1" applyFill="1" applyBorder="1" applyAlignment="1">
      <alignment horizontal="center" vertical="center" wrapText="1"/>
    </xf>
    <xf numFmtId="0" fontId="36" fillId="0" borderId="0" xfId="0" applyFont="1" applyFill="1" applyAlignment="1">
      <alignment horizontal="center" vertical="top" wrapText="1"/>
    </xf>
    <xf numFmtId="0" fontId="36" fillId="0" borderId="0" xfId="9" applyFont="1" applyFill="1" applyAlignment="1">
      <alignment horizontal="center" vertical="center" wrapText="1"/>
    </xf>
    <xf numFmtId="0" fontId="101" fillId="0" borderId="0" xfId="0" applyFont="1" applyFill="1" applyAlignment="1">
      <alignment horizontal="center" vertical="center" wrapText="1"/>
    </xf>
    <xf numFmtId="0" fontId="126" fillId="0" borderId="106" xfId="0" applyFont="1" applyFill="1" applyBorder="1" applyAlignment="1">
      <alignment horizontal="left" wrapText="1"/>
    </xf>
    <xf numFmtId="0" fontId="126" fillId="0" borderId="102" xfId="0" applyFont="1" applyFill="1" applyBorder="1" applyAlignment="1">
      <alignment horizontal="left" wrapText="1"/>
    </xf>
    <xf numFmtId="0" fontId="126" fillId="0" borderId="107" xfId="0" applyFont="1" applyFill="1" applyBorder="1" applyAlignment="1">
      <alignment horizontal="left" wrapText="1"/>
    </xf>
    <xf numFmtId="0" fontId="36" fillId="0" borderId="0" xfId="1936" applyFont="1" applyFill="1" applyAlignment="1">
      <alignment horizontal="center" vertical="center" wrapText="1"/>
    </xf>
    <xf numFmtId="0" fontId="36" fillId="0" borderId="20" xfId="1936" applyFont="1" applyFill="1" applyBorder="1" applyAlignment="1">
      <alignment horizontal="center" vertical="center" wrapText="1"/>
    </xf>
    <xf numFmtId="169" fontId="36" fillId="0" borderId="20" xfId="994" applyNumberFormat="1" applyFont="1" applyFill="1" applyBorder="1" applyAlignment="1">
      <alignment horizontal="center" vertical="center" wrapText="1"/>
    </xf>
    <xf numFmtId="0" fontId="126" fillId="0" borderId="20" xfId="0" applyFont="1" applyFill="1" applyBorder="1" applyAlignment="1">
      <alignment vertical="center" wrapText="1"/>
    </xf>
    <xf numFmtId="0" fontId="36" fillId="0" borderId="20" xfId="0" applyFont="1" applyFill="1" applyBorder="1" applyAlignment="1">
      <alignment vertical="center" wrapText="1"/>
    </xf>
    <xf numFmtId="0" fontId="36" fillId="0" borderId="54" xfId="0" applyFont="1" applyFill="1" applyBorder="1" applyAlignment="1">
      <alignment vertical="center" wrapText="1"/>
    </xf>
    <xf numFmtId="0" fontId="36" fillId="0" borderId="55" xfId="0" applyFont="1" applyFill="1" applyBorder="1" applyAlignment="1">
      <alignment vertical="center" wrapText="1"/>
    </xf>
    <xf numFmtId="0" fontId="36" fillId="0" borderId="51" xfId="0" applyFont="1" applyFill="1" applyBorder="1" applyAlignment="1">
      <alignment vertical="center" wrapText="1"/>
    </xf>
    <xf numFmtId="0" fontId="145" fillId="0" borderId="54" xfId="0" applyFont="1" applyFill="1" applyBorder="1" applyAlignment="1">
      <alignment horizontal="left" vertical="center"/>
    </xf>
    <xf numFmtId="0" fontId="145" fillId="0" borderId="51" xfId="0" applyFont="1" applyFill="1" applyBorder="1" applyAlignment="1">
      <alignment horizontal="left" vertical="center"/>
    </xf>
    <xf numFmtId="0" fontId="36" fillId="0" borderId="80" xfId="1189" applyFont="1" applyFill="1" applyBorder="1" applyAlignment="1">
      <alignment horizontal="center" vertical="center" wrapText="1"/>
    </xf>
    <xf numFmtId="0" fontId="36" fillId="0" borderId="102" xfId="1189" applyFont="1" applyFill="1" applyBorder="1" applyAlignment="1">
      <alignment horizontal="center" vertical="center" wrapText="1"/>
    </xf>
    <xf numFmtId="0" fontId="36" fillId="0" borderId="103" xfId="1189" applyFont="1" applyFill="1" applyBorder="1" applyAlignment="1">
      <alignment horizontal="center" vertical="center" wrapText="1"/>
    </xf>
    <xf numFmtId="0" fontId="126" fillId="0" borderId="80" xfId="0" applyFont="1" applyFill="1" applyBorder="1" applyAlignment="1">
      <alignment vertical="center" wrapText="1"/>
    </xf>
    <xf numFmtId="0" fontId="126" fillId="0" borderId="102" xfId="0" applyFont="1" applyFill="1" applyBorder="1" applyAlignment="1">
      <alignment vertical="center" wrapText="1"/>
    </xf>
    <xf numFmtId="0" fontId="126" fillId="0" borderId="103" xfId="0" applyFont="1" applyFill="1" applyBorder="1" applyAlignment="1">
      <alignment vertical="center" wrapText="1"/>
    </xf>
    <xf numFmtId="0" fontId="126" fillId="0" borderId="80" xfId="0" applyFont="1" applyFill="1" applyBorder="1" applyAlignment="1">
      <alignment horizontal="left" vertical="center" wrapText="1"/>
    </xf>
    <xf numFmtId="0" fontId="126" fillId="0" borderId="102" xfId="0" applyFont="1" applyFill="1" applyBorder="1" applyAlignment="1">
      <alignment horizontal="left" vertical="center" wrapText="1"/>
    </xf>
    <xf numFmtId="0" fontId="126" fillId="0" borderId="103" xfId="0" applyFont="1" applyFill="1" applyBorder="1" applyAlignment="1">
      <alignment horizontal="left" vertical="center" wrapText="1"/>
    </xf>
    <xf numFmtId="0" fontId="36" fillId="0" borderId="102" xfId="0" applyFont="1" applyFill="1" applyBorder="1" applyAlignment="1">
      <alignment horizontal="left" vertical="center" wrapText="1"/>
    </xf>
    <xf numFmtId="0" fontId="36" fillId="0" borderId="79" xfId="0" applyFont="1" applyFill="1" applyBorder="1" applyAlignment="1">
      <alignment horizontal="left" vertical="center"/>
    </xf>
    <xf numFmtId="0" fontId="126" fillId="0" borderId="80" xfId="0" applyFont="1" applyFill="1" applyBorder="1" applyAlignment="1">
      <alignment horizontal="center" vertical="center"/>
    </xf>
    <xf numFmtId="0" fontId="126" fillId="0" borderId="102" xfId="0" applyFont="1" applyFill="1" applyBorder="1" applyAlignment="1">
      <alignment horizontal="center" vertical="center"/>
    </xf>
    <xf numFmtId="0" fontId="126" fillId="0" borderId="103" xfId="0" applyFont="1" applyFill="1" applyBorder="1" applyAlignment="1">
      <alignment horizontal="center" vertical="center"/>
    </xf>
    <xf numFmtId="0" fontId="160" fillId="0" borderId="79" xfId="0" applyFont="1" applyFill="1" applyBorder="1" applyAlignment="1">
      <alignment vertical="center" wrapText="1"/>
    </xf>
    <xf numFmtId="0" fontId="124" fillId="0" borderId="106" xfId="0" applyFont="1" applyFill="1" applyBorder="1" applyAlignment="1">
      <alignment horizontal="center" vertical="center" wrapText="1"/>
    </xf>
    <xf numFmtId="0" fontId="124" fillId="0" borderId="102" xfId="0" applyFont="1" applyFill="1" applyBorder="1" applyAlignment="1">
      <alignment horizontal="center" vertical="center" wrapText="1"/>
    </xf>
    <xf numFmtId="0" fontId="124" fillId="0" borderId="107" xfId="0" applyFont="1" applyFill="1" applyBorder="1" applyAlignment="1">
      <alignment horizontal="center" vertical="center" wrapText="1"/>
    </xf>
  </cellXfs>
  <cellStyles count="6315">
    <cellStyle name="_artabyuje" xfId="140"/>
    <cellStyle name="_artabyuje_3.Havelvacner_N1_12 23.01.2018" xfId="141"/>
    <cellStyle name="20% - Accent1" xfId="1019" builtinId="30" customBuiltin="1"/>
    <cellStyle name="20% - Accent1 10" xfId="1399"/>
    <cellStyle name="20% - Accent1 10 2" xfId="3765"/>
    <cellStyle name="20% - Accent1 11" xfId="1425"/>
    <cellStyle name="20% - Accent1 11 2" xfId="3791"/>
    <cellStyle name="20% - Accent1 12" xfId="1451"/>
    <cellStyle name="20% - Accent1 12 2" xfId="3817"/>
    <cellStyle name="20% - Accent1 13" xfId="1546"/>
    <cellStyle name="20% - Accent1 13 2" xfId="3905"/>
    <cellStyle name="20% - Accent1 14" xfId="1572"/>
    <cellStyle name="20% - Accent1 14 2" xfId="3931"/>
    <cellStyle name="20% - Accent1 15" xfId="1598"/>
    <cellStyle name="20% - Accent1 15 2" xfId="3957"/>
    <cellStyle name="20% - Accent1 16" xfId="1624"/>
    <cellStyle name="20% - Accent1 16 2" xfId="3983"/>
    <cellStyle name="20% - Accent1 17" xfId="1688"/>
    <cellStyle name="20% - Accent1 17 2" xfId="4045"/>
    <cellStyle name="20% - Accent1 18" xfId="1855"/>
    <cellStyle name="20% - Accent1 18 2" xfId="4173"/>
    <cellStyle name="20% - Accent1 19" xfId="2813"/>
    <cellStyle name="20% - Accent1 2" xfId="18"/>
    <cellStyle name="20% - Accent1 2 10" xfId="1122"/>
    <cellStyle name="20% - Accent1 2 10 2" xfId="3648"/>
    <cellStyle name="20% - Accent1 2 11" xfId="1333"/>
    <cellStyle name="20% - Accent1 2 11 2" xfId="3699"/>
    <cellStyle name="20% - Accent1 2 12" xfId="1359"/>
    <cellStyle name="20% - Accent1 2 12 2" xfId="3725"/>
    <cellStyle name="20% - Accent1 2 13" xfId="1374"/>
    <cellStyle name="20% - Accent1 2 13 2" xfId="3740"/>
    <cellStyle name="20% - Accent1 2 14" xfId="1412"/>
    <cellStyle name="20% - Accent1 2 14 2" xfId="3778"/>
    <cellStyle name="20% - Accent1 2 15" xfId="1438"/>
    <cellStyle name="20% - Accent1 2 15 2" xfId="3804"/>
    <cellStyle name="20% - Accent1 2 16" xfId="1464"/>
    <cellStyle name="20% - Accent1 2 16 2" xfId="3830"/>
    <cellStyle name="20% - Accent1 2 17" xfId="1559"/>
    <cellStyle name="20% - Accent1 2 17 2" xfId="3918"/>
    <cellStyle name="20% - Accent1 2 18" xfId="1585"/>
    <cellStyle name="20% - Accent1 2 18 2" xfId="3944"/>
    <cellStyle name="20% - Accent1 2 19" xfId="1611"/>
    <cellStyle name="20% - Accent1 2 19 2" xfId="3970"/>
    <cellStyle name="20% - Accent1 2 2" xfId="80"/>
    <cellStyle name="20% - Accent1 2 2 2" xfId="142"/>
    <cellStyle name="20% - Accent1 2 2 2 10" xfId="5890"/>
    <cellStyle name="20% - Accent1 2 2 2 2" xfId="143"/>
    <cellStyle name="20% - Accent1 2 2 2 2 2" xfId="435"/>
    <cellStyle name="20% - Accent1 2 2 2 2 2 2" xfId="1940"/>
    <cellStyle name="20% - Accent1 2 2 2 2 2 2 2" xfId="4238"/>
    <cellStyle name="20% - Accent1 2 2 2 2 2 3" xfId="3071"/>
    <cellStyle name="20% - Accent1 2 2 2 2 3" xfId="667"/>
    <cellStyle name="20% - Accent1 2 2 2 2 3 2" xfId="1941"/>
    <cellStyle name="20% - Accent1 2 2 2 2 3 2 2" xfId="4239"/>
    <cellStyle name="20% - Accent1 2 2 2 2 3 3" xfId="3301"/>
    <cellStyle name="20% - Accent1 2 2 2 2 4" xfId="1939"/>
    <cellStyle name="20% - Accent1 2 2 2 2 4 2" xfId="4237"/>
    <cellStyle name="20% - Accent1 2 2 2 2 5" xfId="2837"/>
    <cellStyle name="20% - Accent1 2 2 2 2 6" xfId="5192"/>
    <cellStyle name="20% - Accent1 2 2 2 2 7" xfId="5529"/>
    <cellStyle name="20% - Accent1 2 2 2 2 8" xfId="5891"/>
    <cellStyle name="20% - Accent1 2 2 2 3" xfId="144"/>
    <cellStyle name="20% - Accent1 2 2 2 3 2" xfId="436"/>
    <cellStyle name="20% - Accent1 2 2 2 3 2 2" xfId="1943"/>
    <cellStyle name="20% - Accent1 2 2 2 3 2 2 2" xfId="4241"/>
    <cellStyle name="20% - Accent1 2 2 2 3 2 3" xfId="3072"/>
    <cellStyle name="20% - Accent1 2 2 2 3 3" xfId="668"/>
    <cellStyle name="20% - Accent1 2 2 2 3 3 2" xfId="1944"/>
    <cellStyle name="20% - Accent1 2 2 2 3 3 2 2" xfId="4242"/>
    <cellStyle name="20% - Accent1 2 2 2 3 3 3" xfId="3302"/>
    <cellStyle name="20% - Accent1 2 2 2 3 4" xfId="1942"/>
    <cellStyle name="20% - Accent1 2 2 2 3 4 2" xfId="4240"/>
    <cellStyle name="20% - Accent1 2 2 2 3 5" xfId="2838"/>
    <cellStyle name="20% - Accent1 2 2 2 3 6" xfId="5193"/>
    <cellStyle name="20% - Accent1 2 2 2 3 7" xfId="5530"/>
    <cellStyle name="20% - Accent1 2 2 2 3 8" xfId="5892"/>
    <cellStyle name="20% - Accent1 2 2 2 4" xfId="434"/>
    <cellStyle name="20% - Accent1 2 2 2 4 2" xfId="1945"/>
    <cellStyle name="20% - Accent1 2 2 2 4 2 2" xfId="4243"/>
    <cellStyle name="20% - Accent1 2 2 2 4 3" xfId="3070"/>
    <cellStyle name="20% - Accent1 2 2 2 5" xfId="666"/>
    <cellStyle name="20% - Accent1 2 2 2 5 2" xfId="1946"/>
    <cellStyle name="20% - Accent1 2 2 2 5 2 2" xfId="4244"/>
    <cellStyle name="20% - Accent1 2 2 2 5 3" xfId="3300"/>
    <cellStyle name="20% - Accent1 2 2 2 6" xfId="1938"/>
    <cellStyle name="20% - Accent1 2 2 2 6 2" xfId="4236"/>
    <cellStyle name="20% - Accent1 2 2 2 7" xfId="2836"/>
    <cellStyle name="20% - Accent1 2 2 2 8" xfId="5191"/>
    <cellStyle name="20% - Accent1 2 2 2 9" xfId="5528"/>
    <cellStyle name="20% - Accent1 2 2 3" xfId="145"/>
    <cellStyle name="20% - Accent1 2 2 3 2" xfId="437"/>
    <cellStyle name="20% - Accent1 2 2 3 2 2" xfId="1948"/>
    <cellStyle name="20% - Accent1 2 2 3 2 2 2" xfId="4246"/>
    <cellStyle name="20% - Accent1 2 2 3 2 3" xfId="3073"/>
    <cellStyle name="20% - Accent1 2 2 3 3" xfId="669"/>
    <cellStyle name="20% - Accent1 2 2 3 3 2" xfId="1949"/>
    <cellStyle name="20% - Accent1 2 2 3 3 2 2" xfId="4247"/>
    <cellStyle name="20% - Accent1 2 2 3 3 3" xfId="3303"/>
    <cellStyle name="20% - Accent1 2 2 3 4" xfId="1947"/>
    <cellStyle name="20% - Accent1 2 2 3 4 2" xfId="4245"/>
    <cellStyle name="20% - Accent1 2 2 3 5" xfId="2839"/>
    <cellStyle name="20% - Accent1 2 2 3 6" xfId="5194"/>
    <cellStyle name="20% - Accent1 2 2 3 7" xfId="5531"/>
    <cellStyle name="20% - Accent1 2 2 3 8" xfId="5893"/>
    <cellStyle name="20% - Accent1 2 2 4" xfId="146"/>
    <cellStyle name="20% - Accent1 2 2 4 2" xfId="438"/>
    <cellStyle name="20% - Accent1 2 2 4 2 2" xfId="1951"/>
    <cellStyle name="20% - Accent1 2 2 4 2 2 2" xfId="4249"/>
    <cellStyle name="20% - Accent1 2 2 4 2 3" xfId="3074"/>
    <cellStyle name="20% - Accent1 2 2 4 3" xfId="670"/>
    <cellStyle name="20% - Accent1 2 2 4 3 2" xfId="1952"/>
    <cellStyle name="20% - Accent1 2 2 4 3 2 2" xfId="4250"/>
    <cellStyle name="20% - Accent1 2 2 4 3 3" xfId="3304"/>
    <cellStyle name="20% - Accent1 2 2 4 4" xfId="1950"/>
    <cellStyle name="20% - Accent1 2 2 4 4 2" xfId="4248"/>
    <cellStyle name="20% - Accent1 2 2 4 5" xfId="2840"/>
    <cellStyle name="20% - Accent1 2 2 4 6" xfId="5195"/>
    <cellStyle name="20% - Accent1 2 2 4 7" xfId="5532"/>
    <cellStyle name="20% - Accent1 2 2 4 8" xfId="5894"/>
    <cellStyle name="20% - Accent1 2 2 5" xfId="1261"/>
    <cellStyle name="20% - Accent1 2 2 5 2" xfId="3665"/>
    <cellStyle name="20% - Accent1 2 2 6" xfId="1380"/>
    <cellStyle name="20% - Accent1 2 2 6 2" xfId="3746"/>
    <cellStyle name="20% - Accent1 2 2 7" xfId="1665"/>
    <cellStyle name="20% - Accent1 2 2 7 2" xfId="4024"/>
    <cellStyle name="20% - Accent1 2 20" xfId="1637"/>
    <cellStyle name="20% - Accent1 2 20 2" xfId="3996"/>
    <cellStyle name="20% - Accent1 2 21" xfId="1649"/>
    <cellStyle name="20% - Accent1 2 21 2" xfId="4008"/>
    <cellStyle name="20% - Accent1 2 22" xfId="1701"/>
    <cellStyle name="20% - Accent1 2 22 2" xfId="4058"/>
    <cellStyle name="20% - Accent1 2 23" xfId="1868"/>
    <cellStyle name="20% - Accent1 2 24" xfId="5163"/>
    <cellStyle name="20% - Accent1 2 25" xfId="5870"/>
    <cellStyle name="20% - Accent1 2 26" xfId="6224"/>
    <cellStyle name="20% - Accent1 2 27" xfId="6277"/>
    <cellStyle name="20% - Accent1 2 28" xfId="6303"/>
    <cellStyle name="20% - Accent1 2 3" xfId="147"/>
    <cellStyle name="20% - Accent1 2 3 10" xfId="5895"/>
    <cellStyle name="20% - Accent1 2 3 2" xfId="148"/>
    <cellStyle name="20% - Accent1 2 3 2 2" xfId="440"/>
    <cellStyle name="20% - Accent1 2 3 2 2 2" xfId="1955"/>
    <cellStyle name="20% - Accent1 2 3 2 2 2 2" xfId="4253"/>
    <cellStyle name="20% - Accent1 2 3 2 2 3" xfId="3076"/>
    <cellStyle name="20% - Accent1 2 3 2 3" xfId="672"/>
    <cellStyle name="20% - Accent1 2 3 2 3 2" xfId="1956"/>
    <cellStyle name="20% - Accent1 2 3 2 3 2 2" xfId="4254"/>
    <cellStyle name="20% - Accent1 2 3 2 3 3" xfId="3306"/>
    <cellStyle name="20% - Accent1 2 3 2 4" xfId="1954"/>
    <cellStyle name="20% - Accent1 2 3 2 4 2" xfId="4252"/>
    <cellStyle name="20% - Accent1 2 3 2 5" xfId="2842"/>
    <cellStyle name="20% - Accent1 2 3 2 6" xfId="5197"/>
    <cellStyle name="20% - Accent1 2 3 2 7" xfId="5534"/>
    <cellStyle name="20% - Accent1 2 3 2 8" xfId="5896"/>
    <cellStyle name="20% - Accent1 2 3 3" xfId="149"/>
    <cellStyle name="20% - Accent1 2 3 3 2" xfId="441"/>
    <cellStyle name="20% - Accent1 2 3 3 2 2" xfId="1958"/>
    <cellStyle name="20% - Accent1 2 3 3 2 2 2" xfId="4256"/>
    <cellStyle name="20% - Accent1 2 3 3 2 3" xfId="3077"/>
    <cellStyle name="20% - Accent1 2 3 3 3" xfId="673"/>
    <cellStyle name="20% - Accent1 2 3 3 3 2" xfId="1959"/>
    <cellStyle name="20% - Accent1 2 3 3 3 2 2" xfId="4257"/>
    <cellStyle name="20% - Accent1 2 3 3 3 3" xfId="3307"/>
    <cellStyle name="20% - Accent1 2 3 3 4" xfId="1957"/>
    <cellStyle name="20% - Accent1 2 3 3 4 2" xfId="4255"/>
    <cellStyle name="20% - Accent1 2 3 3 5" xfId="2843"/>
    <cellStyle name="20% - Accent1 2 3 3 6" xfId="5198"/>
    <cellStyle name="20% - Accent1 2 3 3 7" xfId="5535"/>
    <cellStyle name="20% - Accent1 2 3 3 8" xfId="5897"/>
    <cellStyle name="20% - Accent1 2 3 4" xfId="439"/>
    <cellStyle name="20% - Accent1 2 3 4 2" xfId="1960"/>
    <cellStyle name="20% - Accent1 2 3 4 2 2" xfId="4258"/>
    <cellStyle name="20% - Accent1 2 3 4 3" xfId="3075"/>
    <cellStyle name="20% - Accent1 2 3 5" xfId="671"/>
    <cellStyle name="20% - Accent1 2 3 5 2" xfId="1961"/>
    <cellStyle name="20% - Accent1 2 3 5 2 2" xfId="4259"/>
    <cellStyle name="20% - Accent1 2 3 5 3" xfId="3305"/>
    <cellStyle name="20% - Accent1 2 3 6" xfId="1953"/>
    <cellStyle name="20% - Accent1 2 3 6 2" xfId="4251"/>
    <cellStyle name="20% - Accent1 2 3 7" xfId="2841"/>
    <cellStyle name="20% - Accent1 2 3 8" xfId="5196"/>
    <cellStyle name="20% - Accent1 2 3 9" xfId="5533"/>
    <cellStyle name="20% - Accent1 2 4" xfId="150"/>
    <cellStyle name="20% - Accent1 2 4 10" xfId="5898"/>
    <cellStyle name="20% - Accent1 2 4 2" xfId="151"/>
    <cellStyle name="20% - Accent1 2 4 2 2" xfId="443"/>
    <cellStyle name="20% - Accent1 2 4 2 2 2" xfId="1964"/>
    <cellStyle name="20% - Accent1 2 4 2 2 2 2" xfId="4262"/>
    <cellStyle name="20% - Accent1 2 4 2 2 3" xfId="3079"/>
    <cellStyle name="20% - Accent1 2 4 2 3" xfId="675"/>
    <cellStyle name="20% - Accent1 2 4 2 3 2" xfId="1965"/>
    <cellStyle name="20% - Accent1 2 4 2 3 2 2" xfId="4263"/>
    <cellStyle name="20% - Accent1 2 4 2 3 3" xfId="3309"/>
    <cellStyle name="20% - Accent1 2 4 2 4" xfId="1963"/>
    <cellStyle name="20% - Accent1 2 4 2 4 2" xfId="4261"/>
    <cellStyle name="20% - Accent1 2 4 2 5" xfId="2845"/>
    <cellStyle name="20% - Accent1 2 4 2 6" xfId="5200"/>
    <cellStyle name="20% - Accent1 2 4 2 7" xfId="5537"/>
    <cellStyle name="20% - Accent1 2 4 2 8" xfId="5899"/>
    <cellStyle name="20% - Accent1 2 4 3" xfId="152"/>
    <cellStyle name="20% - Accent1 2 4 3 2" xfId="444"/>
    <cellStyle name="20% - Accent1 2 4 3 2 2" xfId="1967"/>
    <cellStyle name="20% - Accent1 2 4 3 2 2 2" xfId="4265"/>
    <cellStyle name="20% - Accent1 2 4 3 2 3" xfId="3080"/>
    <cellStyle name="20% - Accent1 2 4 3 3" xfId="676"/>
    <cellStyle name="20% - Accent1 2 4 3 3 2" xfId="1968"/>
    <cellStyle name="20% - Accent1 2 4 3 3 2 2" xfId="4266"/>
    <cellStyle name="20% - Accent1 2 4 3 3 3" xfId="3310"/>
    <cellStyle name="20% - Accent1 2 4 3 4" xfId="1966"/>
    <cellStyle name="20% - Accent1 2 4 3 4 2" xfId="4264"/>
    <cellStyle name="20% - Accent1 2 4 3 5" xfId="2846"/>
    <cellStyle name="20% - Accent1 2 4 3 6" xfId="5201"/>
    <cellStyle name="20% - Accent1 2 4 3 7" xfId="5538"/>
    <cellStyle name="20% - Accent1 2 4 3 8" xfId="5900"/>
    <cellStyle name="20% - Accent1 2 4 4" xfId="442"/>
    <cellStyle name="20% - Accent1 2 4 4 2" xfId="1969"/>
    <cellStyle name="20% - Accent1 2 4 4 2 2" xfId="4267"/>
    <cellStyle name="20% - Accent1 2 4 4 3" xfId="3078"/>
    <cellStyle name="20% - Accent1 2 4 5" xfId="674"/>
    <cellStyle name="20% - Accent1 2 4 5 2" xfId="1970"/>
    <cellStyle name="20% - Accent1 2 4 5 2 2" xfId="4268"/>
    <cellStyle name="20% - Accent1 2 4 5 3" xfId="3308"/>
    <cellStyle name="20% - Accent1 2 4 6" xfId="1962"/>
    <cellStyle name="20% - Accent1 2 4 6 2" xfId="4260"/>
    <cellStyle name="20% - Accent1 2 4 7" xfId="2844"/>
    <cellStyle name="20% - Accent1 2 4 8" xfId="5199"/>
    <cellStyle name="20% - Accent1 2 4 9" xfId="5536"/>
    <cellStyle name="20% - Accent1 2 5" xfId="153"/>
    <cellStyle name="20% - Accent1 2 5 2" xfId="445"/>
    <cellStyle name="20% - Accent1 2 5 2 2" xfId="1972"/>
    <cellStyle name="20% - Accent1 2 5 2 2 2" xfId="4270"/>
    <cellStyle name="20% - Accent1 2 5 2 3" xfId="3081"/>
    <cellStyle name="20% - Accent1 2 5 3" xfId="677"/>
    <cellStyle name="20% - Accent1 2 5 3 2" xfId="1973"/>
    <cellStyle name="20% - Accent1 2 5 3 2 2" xfId="4271"/>
    <cellStyle name="20% - Accent1 2 5 3 3" xfId="3311"/>
    <cellStyle name="20% - Accent1 2 5 4" xfId="1971"/>
    <cellStyle name="20% - Accent1 2 5 4 2" xfId="4269"/>
    <cellStyle name="20% - Accent1 2 5 5" xfId="2847"/>
    <cellStyle name="20% - Accent1 2 5 6" xfId="5202"/>
    <cellStyle name="20% - Accent1 2 5 7" xfId="5539"/>
    <cellStyle name="20% - Accent1 2 5 8" xfId="5901"/>
    <cellStyle name="20% - Accent1 2 6" xfId="154"/>
    <cellStyle name="20% - Accent1 2 6 2" xfId="446"/>
    <cellStyle name="20% - Accent1 2 6 2 2" xfId="1975"/>
    <cellStyle name="20% - Accent1 2 6 2 2 2" xfId="4273"/>
    <cellStyle name="20% - Accent1 2 6 2 3" xfId="3082"/>
    <cellStyle name="20% - Accent1 2 6 3" xfId="678"/>
    <cellStyle name="20% - Accent1 2 6 3 2" xfId="1976"/>
    <cellStyle name="20% - Accent1 2 6 3 2 2" xfId="4274"/>
    <cellStyle name="20% - Accent1 2 6 3 3" xfId="3312"/>
    <cellStyle name="20% - Accent1 2 6 4" xfId="1974"/>
    <cellStyle name="20% - Accent1 2 6 4 2" xfId="4272"/>
    <cellStyle name="20% - Accent1 2 6 5" xfId="2848"/>
    <cellStyle name="20% - Accent1 2 6 6" xfId="5203"/>
    <cellStyle name="20% - Accent1 2 6 7" xfId="5540"/>
    <cellStyle name="20% - Accent1 2 6 8" xfId="5902"/>
    <cellStyle name="20% - Accent1 2 7" xfId="1044"/>
    <cellStyle name="20% - Accent1 2 7 2" xfId="3570"/>
    <cellStyle name="20% - Accent1 2 7 3" xfId="5424"/>
    <cellStyle name="20% - Accent1 2 7 4" xfId="5766"/>
    <cellStyle name="20% - Accent1 2 7 5" xfId="6120"/>
    <cellStyle name="20% - Accent1 2 8" xfId="1070"/>
    <cellStyle name="20% - Accent1 2 8 2" xfId="3596"/>
    <cellStyle name="20% - Accent1 2 8 3" xfId="5509"/>
    <cellStyle name="20% - Accent1 2 8 4" xfId="5844"/>
    <cellStyle name="20% - Accent1 2 8 5" xfId="6198"/>
    <cellStyle name="20% - Accent1 2 9" xfId="1096"/>
    <cellStyle name="20% - Accent1 2 9 2" xfId="3622"/>
    <cellStyle name="20% - Accent1 20" xfId="3556"/>
    <cellStyle name="20% - Accent1 21" xfId="5150"/>
    <cellStyle name="20% - Accent1 22" xfId="5751"/>
    <cellStyle name="20% - Accent1 23" xfId="5857"/>
    <cellStyle name="20% - Accent1 24" xfId="6211"/>
    <cellStyle name="20% - Accent1 25" xfId="6237"/>
    <cellStyle name="20% - Accent1 26" xfId="6250"/>
    <cellStyle name="20% - Accent1 27" xfId="6264"/>
    <cellStyle name="20% - Accent1 28" xfId="6290"/>
    <cellStyle name="20% - Accent1 3" xfId="381"/>
    <cellStyle name="20% - Accent1 3 2" xfId="645"/>
    <cellStyle name="20% - Accent1 3 2 2" xfId="1977"/>
    <cellStyle name="20% - Accent1 3 2 2 2" xfId="4275"/>
    <cellStyle name="20% - Accent1 3 2 3" xfId="3281"/>
    <cellStyle name="20% - Accent1 3 3" xfId="878"/>
    <cellStyle name="20% - Accent1 3 3 2" xfId="1978"/>
    <cellStyle name="20% - Accent1 3 3 2 2" xfId="4276"/>
    <cellStyle name="20% - Accent1 3 3 3" xfId="3511"/>
    <cellStyle name="20% - Accent1 3 4" xfId="1887"/>
    <cellStyle name="20% - Accent1 3 4 2" xfId="4191"/>
    <cellStyle name="20% - Accent1 3 5" xfId="3047"/>
    <cellStyle name="20% - Accent1 3 6" xfId="5405"/>
    <cellStyle name="20% - Accent1 3 7" xfId="5739"/>
    <cellStyle name="20% - Accent1 3 8" xfId="6104"/>
    <cellStyle name="20% - Accent1 4" xfId="895"/>
    <cellStyle name="20% - Accent1 4 2" xfId="1902"/>
    <cellStyle name="20% - Accent1 4 2 2" xfId="4206"/>
    <cellStyle name="20% - Accent1 4 3" xfId="3523"/>
    <cellStyle name="20% - Accent1 4 4" xfId="5483"/>
    <cellStyle name="20% - Accent1 4 5" xfId="5818"/>
    <cellStyle name="20% - Accent1 4 6" xfId="6172"/>
    <cellStyle name="20% - Accent1 5" xfId="1057"/>
    <cellStyle name="20% - Accent1 5 2" xfId="3583"/>
    <cellStyle name="20% - Accent1 5 3" xfId="5496"/>
    <cellStyle name="20% - Accent1 5 4" xfId="5831"/>
    <cellStyle name="20% - Accent1 5 5" xfId="6185"/>
    <cellStyle name="20% - Accent1 6" xfId="1083"/>
    <cellStyle name="20% - Accent1 6 2" xfId="3609"/>
    <cellStyle name="20% - Accent1 7" xfId="1109"/>
    <cellStyle name="20% - Accent1 7 2" xfId="3635"/>
    <cellStyle name="20% - Accent1 8" xfId="1320"/>
    <cellStyle name="20% - Accent1 8 2" xfId="3686"/>
    <cellStyle name="20% - Accent1 9" xfId="1346"/>
    <cellStyle name="20% - Accent1 9 2" xfId="3712"/>
    <cellStyle name="20% - Accent2" xfId="1023" builtinId="34" customBuiltin="1"/>
    <cellStyle name="20% - Accent2 10" xfId="1401"/>
    <cellStyle name="20% - Accent2 10 2" xfId="3767"/>
    <cellStyle name="20% - Accent2 11" xfId="1427"/>
    <cellStyle name="20% - Accent2 11 2" xfId="3793"/>
    <cellStyle name="20% - Accent2 12" xfId="1453"/>
    <cellStyle name="20% - Accent2 12 2" xfId="3819"/>
    <cellStyle name="20% - Accent2 13" xfId="1548"/>
    <cellStyle name="20% - Accent2 13 2" xfId="3907"/>
    <cellStyle name="20% - Accent2 14" xfId="1574"/>
    <cellStyle name="20% - Accent2 14 2" xfId="3933"/>
    <cellStyle name="20% - Accent2 15" xfId="1600"/>
    <cellStyle name="20% - Accent2 15 2" xfId="3959"/>
    <cellStyle name="20% - Accent2 16" xfId="1626"/>
    <cellStyle name="20% - Accent2 16 2" xfId="3985"/>
    <cellStyle name="20% - Accent2 17" xfId="1690"/>
    <cellStyle name="20% - Accent2 17 2" xfId="4047"/>
    <cellStyle name="20% - Accent2 18" xfId="1805"/>
    <cellStyle name="20% - Accent2 18 2" xfId="4130"/>
    <cellStyle name="20% - Accent2 19" xfId="2815"/>
    <cellStyle name="20% - Accent2 2" xfId="19"/>
    <cellStyle name="20% - Accent2 2 10" xfId="1123"/>
    <cellStyle name="20% - Accent2 2 10 2" xfId="3649"/>
    <cellStyle name="20% - Accent2 2 11" xfId="1335"/>
    <cellStyle name="20% - Accent2 2 11 2" xfId="3701"/>
    <cellStyle name="20% - Accent2 2 12" xfId="1361"/>
    <cellStyle name="20% - Accent2 2 12 2" xfId="3727"/>
    <cellStyle name="20% - Accent2 2 13" xfId="1373"/>
    <cellStyle name="20% - Accent2 2 13 2" xfId="3739"/>
    <cellStyle name="20% - Accent2 2 14" xfId="1414"/>
    <cellStyle name="20% - Accent2 2 14 2" xfId="3780"/>
    <cellStyle name="20% - Accent2 2 15" xfId="1440"/>
    <cellStyle name="20% - Accent2 2 15 2" xfId="3806"/>
    <cellStyle name="20% - Accent2 2 16" xfId="1466"/>
    <cellStyle name="20% - Accent2 2 16 2" xfId="3832"/>
    <cellStyle name="20% - Accent2 2 17" xfId="1561"/>
    <cellStyle name="20% - Accent2 2 17 2" xfId="3920"/>
    <cellStyle name="20% - Accent2 2 18" xfId="1587"/>
    <cellStyle name="20% - Accent2 2 18 2" xfId="3946"/>
    <cellStyle name="20% - Accent2 2 19" xfId="1613"/>
    <cellStyle name="20% - Accent2 2 19 2" xfId="3972"/>
    <cellStyle name="20% - Accent2 2 2" xfId="81"/>
    <cellStyle name="20% - Accent2 2 2 2" xfId="155"/>
    <cellStyle name="20% - Accent2 2 2 2 10" xfId="5903"/>
    <cellStyle name="20% - Accent2 2 2 2 2" xfId="156"/>
    <cellStyle name="20% - Accent2 2 2 2 2 2" xfId="448"/>
    <cellStyle name="20% - Accent2 2 2 2 2 2 2" xfId="1981"/>
    <cellStyle name="20% - Accent2 2 2 2 2 2 2 2" xfId="4279"/>
    <cellStyle name="20% - Accent2 2 2 2 2 2 3" xfId="3084"/>
    <cellStyle name="20% - Accent2 2 2 2 2 3" xfId="680"/>
    <cellStyle name="20% - Accent2 2 2 2 2 3 2" xfId="1982"/>
    <cellStyle name="20% - Accent2 2 2 2 2 3 2 2" xfId="4280"/>
    <cellStyle name="20% - Accent2 2 2 2 2 3 3" xfId="3314"/>
    <cellStyle name="20% - Accent2 2 2 2 2 4" xfId="1980"/>
    <cellStyle name="20% - Accent2 2 2 2 2 4 2" xfId="4278"/>
    <cellStyle name="20% - Accent2 2 2 2 2 5" xfId="2850"/>
    <cellStyle name="20% - Accent2 2 2 2 2 6" xfId="5205"/>
    <cellStyle name="20% - Accent2 2 2 2 2 7" xfId="5542"/>
    <cellStyle name="20% - Accent2 2 2 2 2 8" xfId="5904"/>
    <cellStyle name="20% - Accent2 2 2 2 3" xfId="157"/>
    <cellStyle name="20% - Accent2 2 2 2 3 2" xfId="449"/>
    <cellStyle name="20% - Accent2 2 2 2 3 2 2" xfId="1984"/>
    <cellStyle name="20% - Accent2 2 2 2 3 2 2 2" xfId="4282"/>
    <cellStyle name="20% - Accent2 2 2 2 3 2 3" xfId="3085"/>
    <cellStyle name="20% - Accent2 2 2 2 3 3" xfId="681"/>
    <cellStyle name="20% - Accent2 2 2 2 3 3 2" xfId="1985"/>
    <cellStyle name="20% - Accent2 2 2 2 3 3 2 2" xfId="4283"/>
    <cellStyle name="20% - Accent2 2 2 2 3 3 3" xfId="3315"/>
    <cellStyle name="20% - Accent2 2 2 2 3 4" xfId="1983"/>
    <cellStyle name="20% - Accent2 2 2 2 3 4 2" xfId="4281"/>
    <cellStyle name="20% - Accent2 2 2 2 3 5" xfId="2851"/>
    <cellStyle name="20% - Accent2 2 2 2 3 6" xfId="5206"/>
    <cellStyle name="20% - Accent2 2 2 2 3 7" xfId="5543"/>
    <cellStyle name="20% - Accent2 2 2 2 3 8" xfId="5905"/>
    <cellStyle name="20% - Accent2 2 2 2 4" xfId="447"/>
    <cellStyle name="20% - Accent2 2 2 2 4 2" xfId="1986"/>
    <cellStyle name="20% - Accent2 2 2 2 4 2 2" xfId="4284"/>
    <cellStyle name="20% - Accent2 2 2 2 4 3" xfId="3083"/>
    <cellStyle name="20% - Accent2 2 2 2 5" xfId="679"/>
    <cellStyle name="20% - Accent2 2 2 2 5 2" xfId="1987"/>
    <cellStyle name="20% - Accent2 2 2 2 5 2 2" xfId="4285"/>
    <cellStyle name="20% - Accent2 2 2 2 5 3" xfId="3313"/>
    <cellStyle name="20% - Accent2 2 2 2 6" xfId="1979"/>
    <cellStyle name="20% - Accent2 2 2 2 6 2" xfId="4277"/>
    <cellStyle name="20% - Accent2 2 2 2 7" xfId="2849"/>
    <cellStyle name="20% - Accent2 2 2 2 8" xfId="5204"/>
    <cellStyle name="20% - Accent2 2 2 2 9" xfId="5541"/>
    <cellStyle name="20% - Accent2 2 2 3" xfId="158"/>
    <cellStyle name="20% - Accent2 2 2 3 2" xfId="450"/>
    <cellStyle name="20% - Accent2 2 2 3 2 2" xfId="1989"/>
    <cellStyle name="20% - Accent2 2 2 3 2 2 2" xfId="4287"/>
    <cellStyle name="20% - Accent2 2 2 3 2 3" xfId="3086"/>
    <cellStyle name="20% - Accent2 2 2 3 3" xfId="682"/>
    <cellStyle name="20% - Accent2 2 2 3 3 2" xfId="1990"/>
    <cellStyle name="20% - Accent2 2 2 3 3 2 2" xfId="4288"/>
    <cellStyle name="20% - Accent2 2 2 3 3 3" xfId="3316"/>
    <cellStyle name="20% - Accent2 2 2 3 4" xfId="1988"/>
    <cellStyle name="20% - Accent2 2 2 3 4 2" xfId="4286"/>
    <cellStyle name="20% - Accent2 2 2 3 5" xfId="2852"/>
    <cellStyle name="20% - Accent2 2 2 3 6" xfId="5207"/>
    <cellStyle name="20% - Accent2 2 2 3 7" xfId="5544"/>
    <cellStyle name="20% - Accent2 2 2 3 8" xfId="5906"/>
    <cellStyle name="20% - Accent2 2 2 4" xfId="159"/>
    <cellStyle name="20% - Accent2 2 2 4 2" xfId="451"/>
    <cellStyle name="20% - Accent2 2 2 4 2 2" xfId="1992"/>
    <cellStyle name="20% - Accent2 2 2 4 2 2 2" xfId="4290"/>
    <cellStyle name="20% - Accent2 2 2 4 2 3" xfId="3087"/>
    <cellStyle name="20% - Accent2 2 2 4 3" xfId="683"/>
    <cellStyle name="20% - Accent2 2 2 4 3 2" xfId="1993"/>
    <cellStyle name="20% - Accent2 2 2 4 3 2 2" xfId="4291"/>
    <cellStyle name="20% - Accent2 2 2 4 3 3" xfId="3317"/>
    <cellStyle name="20% - Accent2 2 2 4 4" xfId="1991"/>
    <cellStyle name="20% - Accent2 2 2 4 4 2" xfId="4289"/>
    <cellStyle name="20% - Accent2 2 2 4 5" xfId="2853"/>
    <cellStyle name="20% - Accent2 2 2 4 6" xfId="5208"/>
    <cellStyle name="20% - Accent2 2 2 4 7" xfId="5545"/>
    <cellStyle name="20% - Accent2 2 2 4 8" xfId="5907"/>
    <cellStyle name="20% - Accent2 2 2 5" xfId="1262"/>
    <cellStyle name="20% - Accent2 2 2 5 2" xfId="3666"/>
    <cellStyle name="20% - Accent2 2 2 6" xfId="1381"/>
    <cellStyle name="20% - Accent2 2 2 6 2" xfId="3747"/>
    <cellStyle name="20% - Accent2 2 2 7" xfId="1666"/>
    <cellStyle name="20% - Accent2 2 2 7 2" xfId="4025"/>
    <cellStyle name="20% - Accent2 2 20" xfId="1639"/>
    <cellStyle name="20% - Accent2 2 20 2" xfId="3998"/>
    <cellStyle name="20% - Accent2 2 21" xfId="1650"/>
    <cellStyle name="20% - Accent2 2 21 2" xfId="4009"/>
    <cellStyle name="20% - Accent2 2 22" xfId="1703"/>
    <cellStyle name="20% - Accent2 2 22 2" xfId="4060"/>
    <cellStyle name="20% - Accent2 2 23" xfId="1807"/>
    <cellStyle name="20% - Accent2 2 24" xfId="5165"/>
    <cellStyle name="20% - Accent2 2 25" xfId="5872"/>
    <cellStyle name="20% - Accent2 2 26" xfId="6226"/>
    <cellStyle name="20% - Accent2 2 27" xfId="6279"/>
    <cellStyle name="20% - Accent2 2 28" xfId="6305"/>
    <cellStyle name="20% - Accent2 2 3" xfId="160"/>
    <cellStyle name="20% - Accent2 2 3 10" xfId="5908"/>
    <cellStyle name="20% - Accent2 2 3 2" xfId="161"/>
    <cellStyle name="20% - Accent2 2 3 2 2" xfId="453"/>
    <cellStyle name="20% - Accent2 2 3 2 2 2" xfId="1996"/>
    <cellStyle name="20% - Accent2 2 3 2 2 2 2" xfId="4294"/>
    <cellStyle name="20% - Accent2 2 3 2 2 3" xfId="3089"/>
    <cellStyle name="20% - Accent2 2 3 2 3" xfId="685"/>
    <cellStyle name="20% - Accent2 2 3 2 3 2" xfId="1997"/>
    <cellStyle name="20% - Accent2 2 3 2 3 2 2" xfId="4295"/>
    <cellStyle name="20% - Accent2 2 3 2 3 3" xfId="3319"/>
    <cellStyle name="20% - Accent2 2 3 2 4" xfId="1995"/>
    <cellStyle name="20% - Accent2 2 3 2 4 2" xfId="4293"/>
    <cellStyle name="20% - Accent2 2 3 2 5" xfId="2855"/>
    <cellStyle name="20% - Accent2 2 3 2 6" xfId="5210"/>
    <cellStyle name="20% - Accent2 2 3 2 7" xfId="5547"/>
    <cellStyle name="20% - Accent2 2 3 2 8" xfId="5909"/>
    <cellStyle name="20% - Accent2 2 3 3" xfId="162"/>
    <cellStyle name="20% - Accent2 2 3 3 2" xfId="454"/>
    <cellStyle name="20% - Accent2 2 3 3 2 2" xfId="1999"/>
    <cellStyle name="20% - Accent2 2 3 3 2 2 2" xfId="4297"/>
    <cellStyle name="20% - Accent2 2 3 3 2 3" xfId="3090"/>
    <cellStyle name="20% - Accent2 2 3 3 3" xfId="686"/>
    <cellStyle name="20% - Accent2 2 3 3 3 2" xfId="2000"/>
    <cellStyle name="20% - Accent2 2 3 3 3 2 2" xfId="4298"/>
    <cellStyle name="20% - Accent2 2 3 3 3 3" xfId="3320"/>
    <cellStyle name="20% - Accent2 2 3 3 4" xfId="1998"/>
    <cellStyle name="20% - Accent2 2 3 3 4 2" xfId="4296"/>
    <cellStyle name="20% - Accent2 2 3 3 5" xfId="2856"/>
    <cellStyle name="20% - Accent2 2 3 3 6" xfId="5211"/>
    <cellStyle name="20% - Accent2 2 3 3 7" xfId="5548"/>
    <cellStyle name="20% - Accent2 2 3 3 8" xfId="5910"/>
    <cellStyle name="20% - Accent2 2 3 4" xfId="452"/>
    <cellStyle name="20% - Accent2 2 3 4 2" xfId="2001"/>
    <cellStyle name="20% - Accent2 2 3 4 2 2" xfId="4299"/>
    <cellStyle name="20% - Accent2 2 3 4 3" xfId="3088"/>
    <cellStyle name="20% - Accent2 2 3 5" xfId="684"/>
    <cellStyle name="20% - Accent2 2 3 5 2" xfId="2002"/>
    <cellStyle name="20% - Accent2 2 3 5 2 2" xfId="4300"/>
    <cellStyle name="20% - Accent2 2 3 5 3" xfId="3318"/>
    <cellStyle name="20% - Accent2 2 3 6" xfId="1994"/>
    <cellStyle name="20% - Accent2 2 3 6 2" xfId="4292"/>
    <cellStyle name="20% - Accent2 2 3 7" xfId="2854"/>
    <cellStyle name="20% - Accent2 2 3 8" xfId="5209"/>
    <cellStyle name="20% - Accent2 2 3 9" xfId="5546"/>
    <cellStyle name="20% - Accent2 2 4" xfId="163"/>
    <cellStyle name="20% - Accent2 2 4 10" xfId="5911"/>
    <cellStyle name="20% - Accent2 2 4 2" xfId="164"/>
    <cellStyle name="20% - Accent2 2 4 2 2" xfId="456"/>
    <cellStyle name="20% - Accent2 2 4 2 2 2" xfId="2005"/>
    <cellStyle name="20% - Accent2 2 4 2 2 2 2" xfId="4303"/>
    <cellStyle name="20% - Accent2 2 4 2 2 3" xfId="3092"/>
    <cellStyle name="20% - Accent2 2 4 2 3" xfId="688"/>
    <cellStyle name="20% - Accent2 2 4 2 3 2" xfId="2006"/>
    <cellStyle name="20% - Accent2 2 4 2 3 2 2" xfId="4304"/>
    <cellStyle name="20% - Accent2 2 4 2 3 3" xfId="3322"/>
    <cellStyle name="20% - Accent2 2 4 2 4" xfId="2004"/>
    <cellStyle name="20% - Accent2 2 4 2 4 2" xfId="4302"/>
    <cellStyle name="20% - Accent2 2 4 2 5" xfId="2858"/>
    <cellStyle name="20% - Accent2 2 4 2 6" xfId="5213"/>
    <cellStyle name="20% - Accent2 2 4 2 7" xfId="5550"/>
    <cellStyle name="20% - Accent2 2 4 2 8" xfId="5912"/>
    <cellStyle name="20% - Accent2 2 4 3" xfId="165"/>
    <cellStyle name="20% - Accent2 2 4 3 2" xfId="457"/>
    <cellStyle name="20% - Accent2 2 4 3 2 2" xfId="2008"/>
    <cellStyle name="20% - Accent2 2 4 3 2 2 2" xfId="4306"/>
    <cellStyle name="20% - Accent2 2 4 3 2 3" xfId="3093"/>
    <cellStyle name="20% - Accent2 2 4 3 3" xfId="689"/>
    <cellStyle name="20% - Accent2 2 4 3 3 2" xfId="2009"/>
    <cellStyle name="20% - Accent2 2 4 3 3 2 2" xfId="4307"/>
    <cellStyle name="20% - Accent2 2 4 3 3 3" xfId="3323"/>
    <cellStyle name="20% - Accent2 2 4 3 4" xfId="2007"/>
    <cellStyle name="20% - Accent2 2 4 3 4 2" xfId="4305"/>
    <cellStyle name="20% - Accent2 2 4 3 5" xfId="2859"/>
    <cellStyle name="20% - Accent2 2 4 3 6" xfId="5214"/>
    <cellStyle name="20% - Accent2 2 4 3 7" xfId="5551"/>
    <cellStyle name="20% - Accent2 2 4 3 8" xfId="5913"/>
    <cellStyle name="20% - Accent2 2 4 4" xfId="455"/>
    <cellStyle name="20% - Accent2 2 4 4 2" xfId="2010"/>
    <cellStyle name="20% - Accent2 2 4 4 2 2" xfId="4308"/>
    <cellStyle name="20% - Accent2 2 4 4 3" xfId="3091"/>
    <cellStyle name="20% - Accent2 2 4 5" xfId="687"/>
    <cellStyle name="20% - Accent2 2 4 5 2" xfId="2011"/>
    <cellStyle name="20% - Accent2 2 4 5 2 2" xfId="4309"/>
    <cellStyle name="20% - Accent2 2 4 5 3" xfId="3321"/>
    <cellStyle name="20% - Accent2 2 4 6" xfId="2003"/>
    <cellStyle name="20% - Accent2 2 4 6 2" xfId="4301"/>
    <cellStyle name="20% - Accent2 2 4 7" xfId="2857"/>
    <cellStyle name="20% - Accent2 2 4 8" xfId="5212"/>
    <cellStyle name="20% - Accent2 2 4 9" xfId="5549"/>
    <cellStyle name="20% - Accent2 2 5" xfId="166"/>
    <cellStyle name="20% - Accent2 2 5 2" xfId="458"/>
    <cellStyle name="20% - Accent2 2 5 2 2" xfId="2013"/>
    <cellStyle name="20% - Accent2 2 5 2 2 2" xfId="4311"/>
    <cellStyle name="20% - Accent2 2 5 2 3" xfId="3094"/>
    <cellStyle name="20% - Accent2 2 5 3" xfId="690"/>
    <cellStyle name="20% - Accent2 2 5 3 2" xfId="2014"/>
    <cellStyle name="20% - Accent2 2 5 3 2 2" xfId="4312"/>
    <cellStyle name="20% - Accent2 2 5 3 3" xfId="3324"/>
    <cellStyle name="20% - Accent2 2 5 4" xfId="2012"/>
    <cellStyle name="20% - Accent2 2 5 4 2" xfId="4310"/>
    <cellStyle name="20% - Accent2 2 5 5" xfId="2860"/>
    <cellStyle name="20% - Accent2 2 5 6" xfId="5215"/>
    <cellStyle name="20% - Accent2 2 5 7" xfId="5552"/>
    <cellStyle name="20% - Accent2 2 5 8" xfId="5914"/>
    <cellStyle name="20% - Accent2 2 6" xfId="167"/>
    <cellStyle name="20% - Accent2 2 6 2" xfId="459"/>
    <cellStyle name="20% - Accent2 2 6 2 2" xfId="2016"/>
    <cellStyle name="20% - Accent2 2 6 2 2 2" xfId="4314"/>
    <cellStyle name="20% - Accent2 2 6 2 3" xfId="3095"/>
    <cellStyle name="20% - Accent2 2 6 3" xfId="691"/>
    <cellStyle name="20% - Accent2 2 6 3 2" xfId="2017"/>
    <cellStyle name="20% - Accent2 2 6 3 2 2" xfId="4315"/>
    <cellStyle name="20% - Accent2 2 6 3 3" xfId="3325"/>
    <cellStyle name="20% - Accent2 2 6 4" xfId="2015"/>
    <cellStyle name="20% - Accent2 2 6 4 2" xfId="4313"/>
    <cellStyle name="20% - Accent2 2 6 5" xfId="2861"/>
    <cellStyle name="20% - Accent2 2 6 6" xfId="5216"/>
    <cellStyle name="20% - Accent2 2 6 7" xfId="5553"/>
    <cellStyle name="20% - Accent2 2 6 8" xfId="5915"/>
    <cellStyle name="20% - Accent2 2 7" xfId="1046"/>
    <cellStyle name="20% - Accent2 2 7 2" xfId="3572"/>
    <cellStyle name="20% - Accent2 2 7 3" xfId="5426"/>
    <cellStyle name="20% - Accent2 2 7 4" xfId="5768"/>
    <cellStyle name="20% - Accent2 2 7 5" xfId="6122"/>
    <cellStyle name="20% - Accent2 2 8" xfId="1072"/>
    <cellStyle name="20% - Accent2 2 8 2" xfId="3598"/>
    <cellStyle name="20% - Accent2 2 8 3" xfId="5511"/>
    <cellStyle name="20% - Accent2 2 8 4" xfId="5846"/>
    <cellStyle name="20% - Accent2 2 8 5" xfId="6200"/>
    <cellStyle name="20% - Accent2 2 9" xfId="1098"/>
    <cellStyle name="20% - Accent2 2 9 2" xfId="3624"/>
    <cellStyle name="20% - Accent2 20" xfId="3558"/>
    <cellStyle name="20% - Accent2 21" xfId="5152"/>
    <cellStyle name="20% - Accent2 22" xfId="5753"/>
    <cellStyle name="20% - Accent2 23" xfId="5859"/>
    <cellStyle name="20% - Accent2 24" xfId="6213"/>
    <cellStyle name="20% - Accent2 25" xfId="6239"/>
    <cellStyle name="20% - Accent2 26" xfId="6251"/>
    <cellStyle name="20% - Accent2 27" xfId="6266"/>
    <cellStyle name="20% - Accent2 28" xfId="6292"/>
    <cellStyle name="20% - Accent2 3" xfId="382"/>
    <cellStyle name="20% - Accent2 3 2" xfId="646"/>
    <cellStyle name="20% - Accent2 3 2 2" xfId="2018"/>
    <cellStyle name="20% - Accent2 3 2 2 2" xfId="4316"/>
    <cellStyle name="20% - Accent2 3 2 3" xfId="3282"/>
    <cellStyle name="20% - Accent2 3 3" xfId="879"/>
    <cellStyle name="20% - Accent2 3 3 2" xfId="2019"/>
    <cellStyle name="20% - Accent2 3 3 2 2" xfId="4317"/>
    <cellStyle name="20% - Accent2 3 3 3" xfId="3512"/>
    <cellStyle name="20% - Accent2 3 4" xfId="1889"/>
    <cellStyle name="20% - Accent2 3 4 2" xfId="4193"/>
    <cellStyle name="20% - Accent2 3 5" xfId="3048"/>
    <cellStyle name="20% - Accent2 3 6" xfId="5406"/>
    <cellStyle name="20% - Accent2 3 7" xfId="5740"/>
    <cellStyle name="20% - Accent2 3 8" xfId="6105"/>
    <cellStyle name="20% - Accent2 4" xfId="896"/>
    <cellStyle name="20% - Accent2 4 2" xfId="1904"/>
    <cellStyle name="20% - Accent2 4 2 2" xfId="4208"/>
    <cellStyle name="20% - Accent2 4 3" xfId="3524"/>
    <cellStyle name="20% - Accent2 4 4" xfId="5485"/>
    <cellStyle name="20% - Accent2 4 5" xfId="5820"/>
    <cellStyle name="20% - Accent2 4 6" xfId="6174"/>
    <cellStyle name="20% - Accent2 5" xfId="1059"/>
    <cellStyle name="20% - Accent2 5 2" xfId="3585"/>
    <cellStyle name="20% - Accent2 5 3" xfId="5498"/>
    <cellStyle name="20% - Accent2 5 4" xfId="5833"/>
    <cellStyle name="20% - Accent2 5 5" xfId="6187"/>
    <cellStyle name="20% - Accent2 6" xfId="1085"/>
    <cellStyle name="20% - Accent2 6 2" xfId="3611"/>
    <cellStyle name="20% - Accent2 7" xfId="1111"/>
    <cellStyle name="20% - Accent2 7 2" xfId="3637"/>
    <cellStyle name="20% - Accent2 8" xfId="1322"/>
    <cellStyle name="20% - Accent2 8 2" xfId="3688"/>
    <cellStyle name="20% - Accent2 9" xfId="1348"/>
    <cellStyle name="20% - Accent2 9 2" xfId="3714"/>
    <cellStyle name="20% - Accent3" xfId="1027" builtinId="38" customBuiltin="1"/>
    <cellStyle name="20% - Accent3 10" xfId="1403"/>
    <cellStyle name="20% - Accent3 10 2" xfId="3769"/>
    <cellStyle name="20% - Accent3 11" xfId="1429"/>
    <cellStyle name="20% - Accent3 11 2" xfId="3795"/>
    <cellStyle name="20% - Accent3 12" xfId="1455"/>
    <cellStyle name="20% - Accent3 12 2" xfId="3821"/>
    <cellStyle name="20% - Accent3 13" xfId="1550"/>
    <cellStyle name="20% - Accent3 13 2" xfId="3909"/>
    <cellStyle name="20% - Accent3 14" xfId="1576"/>
    <cellStyle name="20% - Accent3 14 2" xfId="3935"/>
    <cellStyle name="20% - Accent3 15" xfId="1602"/>
    <cellStyle name="20% - Accent3 15 2" xfId="3961"/>
    <cellStyle name="20% - Accent3 16" xfId="1628"/>
    <cellStyle name="20% - Accent3 16 2" xfId="3987"/>
    <cellStyle name="20% - Accent3 17" xfId="1692"/>
    <cellStyle name="20% - Accent3 17 2" xfId="4049"/>
    <cellStyle name="20% - Accent3 18" xfId="1806"/>
    <cellStyle name="20% - Accent3 18 2" xfId="4131"/>
    <cellStyle name="20% - Accent3 19" xfId="2817"/>
    <cellStyle name="20% - Accent3 2" xfId="20"/>
    <cellStyle name="20% - Accent3 2 10" xfId="1124"/>
    <cellStyle name="20% - Accent3 2 10 2" xfId="3650"/>
    <cellStyle name="20% - Accent3 2 11" xfId="1337"/>
    <cellStyle name="20% - Accent3 2 11 2" xfId="3703"/>
    <cellStyle name="20% - Accent3 2 12" xfId="1363"/>
    <cellStyle name="20% - Accent3 2 12 2" xfId="3729"/>
    <cellStyle name="20% - Accent3 2 13" xfId="1375"/>
    <cellStyle name="20% - Accent3 2 13 2" xfId="3741"/>
    <cellStyle name="20% - Accent3 2 14" xfId="1416"/>
    <cellStyle name="20% - Accent3 2 14 2" xfId="3782"/>
    <cellStyle name="20% - Accent3 2 15" xfId="1442"/>
    <cellStyle name="20% - Accent3 2 15 2" xfId="3808"/>
    <cellStyle name="20% - Accent3 2 16" xfId="1468"/>
    <cellStyle name="20% - Accent3 2 16 2" xfId="3834"/>
    <cellStyle name="20% - Accent3 2 17" xfId="1563"/>
    <cellStyle name="20% - Accent3 2 17 2" xfId="3922"/>
    <cellStyle name="20% - Accent3 2 18" xfId="1589"/>
    <cellStyle name="20% - Accent3 2 18 2" xfId="3948"/>
    <cellStyle name="20% - Accent3 2 19" xfId="1615"/>
    <cellStyle name="20% - Accent3 2 19 2" xfId="3974"/>
    <cellStyle name="20% - Accent3 2 2" xfId="82"/>
    <cellStyle name="20% - Accent3 2 2 2" xfId="168"/>
    <cellStyle name="20% - Accent3 2 2 2 10" xfId="5916"/>
    <cellStyle name="20% - Accent3 2 2 2 2" xfId="169"/>
    <cellStyle name="20% - Accent3 2 2 2 2 2" xfId="461"/>
    <cellStyle name="20% - Accent3 2 2 2 2 2 2" xfId="2022"/>
    <cellStyle name="20% - Accent3 2 2 2 2 2 2 2" xfId="4320"/>
    <cellStyle name="20% - Accent3 2 2 2 2 2 3" xfId="3097"/>
    <cellStyle name="20% - Accent3 2 2 2 2 3" xfId="693"/>
    <cellStyle name="20% - Accent3 2 2 2 2 3 2" xfId="2023"/>
    <cellStyle name="20% - Accent3 2 2 2 2 3 2 2" xfId="4321"/>
    <cellStyle name="20% - Accent3 2 2 2 2 3 3" xfId="3327"/>
    <cellStyle name="20% - Accent3 2 2 2 2 4" xfId="2021"/>
    <cellStyle name="20% - Accent3 2 2 2 2 4 2" xfId="4319"/>
    <cellStyle name="20% - Accent3 2 2 2 2 5" xfId="2863"/>
    <cellStyle name="20% - Accent3 2 2 2 2 6" xfId="5218"/>
    <cellStyle name="20% - Accent3 2 2 2 2 7" xfId="5555"/>
    <cellStyle name="20% - Accent3 2 2 2 2 8" xfId="5917"/>
    <cellStyle name="20% - Accent3 2 2 2 3" xfId="170"/>
    <cellStyle name="20% - Accent3 2 2 2 3 2" xfId="462"/>
    <cellStyle name="20% - Accent3 2 2 2 3 2 2" xfId="2025"/>
    <cellStyle name="20% - Accent3 2 2 2 3 2 2 2" xfId="4323"/>
    <cellStyle name="20% - Accent3 2 2 2 3 2 3" xfId="3098"/>
    <cellStyle name="20% - Accent3 2 2 2 3 3" xfId="694"/>
    <cellStyle name="20% - Accent3 2 2 2 3 3 2" xfId="2026"/>
    <cellStyle name="20% - Accent3 2 2 2 3 3 2 2" xfId="4324"/>
    <cellStyle name="20% - Accent3 2 2 2 3 3 3" xfId="3328"/>
    <cellStyle name="20% - Accent3 2 2 2 3 4" xfId="2024"/>
    <cellStyle name="20% - Accent3 2 2 2 3 4 2" xfId="4322"/>
    <cellStyle name="20% - Accent3 2 2 2 3 5" xfId="2864"/>
    <cellStyle name="20% - Accent3 2 2 2 3 6" xfId="5219"/>
    <cellStyle name="20% - Accent3 2 2 2 3 7" xfId="5556"/>
    <cellStyle name="20% - Accent3 2 2 2 3 8" xfId="5918"/>
    <cellStyle name="20% - Accent3 2 2 2 4" xfId="460"/>
    <cellStyle name="20% - Accent3 2 2 2 4 2" xfId="2027"/>
    <cellStyle name="20% - Accent3 2 2 2 4 2 2" xfId="4325"/>
    <cellStyle name="20% - Accent3 2 2 2 4 3" xfId="3096"/>
    <cellStyle name="20% - Accent3 2 2 2 5" xfId="692"/>
    <cellStyle name="20% - Accent3 2 2 2 5 2" xfId="2028"/>
    <cellStyle name="20% - Accent3 2 2 2 5 2 2" xfId="4326"/>
    <cellStyle name="20% - Accent3 2 2 2 5 3" xfId="3326"/>
    <cellStyle name="20% - Accent3 2 2 2 6" xfId="2020"/>
    <cellStyle name="20% - Accent3 2 2 2 6 2" xfId="4318"/>
    <cellStyle name="20% - Accent3 2 2 2 7" xfId="2862"/>
    <cellStyle name="20% - Accent3 2 2 2 8" xfId="5217"/>
    <cellStyle name="20% - Accent3 2 2 2 9" xfId="5554"/>
    <cellStyle name="20% - Accent3 2 2 3" xfId="171"/>
    <cellStyle name="20% - Accent3 2 2 3 2" xfId="463"/>
    <cellStyle name="20% - Accent3 2 2 3 2 2" xfId="2030"/>
    <cellStyle name="20% - Accent3 2 2 3 2 2 2" xfId="4328"/>
    <cellStyle name="20% - Accent3 2 2 3 2 3" xfId="3099"/>
    <cellStyle name="20% - Accent3 2 2 3 3" xfId="695"/>
    <cellStyle name="20% - Accent3 2 2 3 3 2" xfId="2031"/>
    <cellStyle name="20% - Accent3 2 2 3 3 2 2" xfId="4329"/>
    <cellStyle name="20% - Accent3 2 2 3 3 3" xfId="3329"/>
    <cellStyle name="20% - Accent3 2 2 3 4" xfId="2029"/>
    <cellStyle name="20% - Accent3 2 2 3 4 2" xfId="4327"/>
    <cellStyle name="20% - Accent3 2 2 3 5" xfId="2865"/>
    <cellStyle name="20% - Accent3 2 2 3 6" xfId="5220"/>
    <cellStyle name="20% - Accent3 2 2 3 7" xfId="5557"/>
    <cellStyle name="20% - Accent3 2 2 3 8" xfId="5919"/>
    <cellStyle name="20% - Accent3 2 2 4" xfId="172"/>
    <cellStyle name="20% - Accent3 2 2 4 2" xfId="464"/>
    <cellStyle name="20% - Accent3 2 2 4 2 2" xfId="2033"/>
    <cellStyle name="20% - Accent3 2 2 4 2 2 2" xfId="4331"/>
    <cellStyle name="20% - Accent3 2 2 4 2 3" xfId="3100"/>
    <cellStyle name="20% - Accent3 2 2 4 3" xfId="696"/>
    <cellStyle name="20% - Accent3 2 2 4 3 2" xfId="2034"/>
    <cellStyle name="20% - Accent3 2 2 4 3 2 2" xfId="4332"/>
    <cellStyle name="20% - Accent3 2 2 4 3 3" xfId="3330"/>
    <cellStyle name="20% - Accent3 2 2 4 4" xfId="2032"/>
    <cellStyle name="20% - Accent3 2 2 4 4 2" xfId="4330"/>
    <cellStyle name="20% - Accent3 2 2 4 5" xfId="2866"/>
    <cellStyle name="20% - Accent3 2 2 4 6" xfId="5221"/>
    <cellStyle name="20% - Accent3 2 2 4 7" xfId="5558"/>
    <cellStyle name="20% - Accent3 2 2 4 8" xfId="5920"/>
    <cellStyle name="20% - Accent3 2 2 5" xfId="1263"/>
    <cellStyle name="20% - Accent3 2 2 5 2" xfId="3667"/>
    <cellStyle name="20% - Accent3 2 2 6" xfId="1382"/>
    <cellStyle name="20% - Accent3 2 2 6 2" xfId="3748"/>
    <cellStyle name="20% - Accent3 2 2 7" xfId="1667"/>
    <cellStyle name="20% - Accent3 2 2 7 2" xfId="4026"/>
    <cellStyle name="20% - Accent3 2 20" xfId="1641"/>
    <cellStyle name="20% - Accent3 2 20 2" xfId="4000"/>
    <cellStyle name="20% - Accent3 2 21" xfId="1651"/>
    <cellStyle name="20% - Accent3 2 21 2" xfId="4010"/>
    <cellStyle name="20% - Accent3 2 22" xfId="1705"/>
    <cellStyle name="20% - Accent3 2 22 2" xfId="4062"/>
    <cellStyle name="20% - Accent3 2 23" xfId="1858"/>
    <cellStyle name="20% - Accent3 2 24" xfId="5167"/>
    <cellStyle name="20% - Accent3 2 25" xfId="5874"/>
    <cellStyle name="20% - Accent3 2 26" xfId="6228"/>
    <cellStyle name="20% - Accent3 2 27" xfId="6281"/>
    <cellStyle name="20% - Accent3 2 28" xfId="6307"/>
    <cellStyle name="20% - Accent3 2 3" xfId="173"/>
    <cellStyle name="20% - Accent3 2 3 10" xfId="5921"/>
    <cellStyle name="20% - Accent3 2 3 2" xfId="174"/>
    <cellStyle name="20% - Accent3 2 3 2 2" xfId="466"/>
    <cellStyle name="20% - Accent3 2 3 2 2 2" xfId="2037"/>
    <cellStyle name="20% - Accent3 2 3 2 2 2 2" xfId="4335"/>
    <cellStyle name="20% - Accent3 2 3 2 2 3" xfId="3102"/>
    <cellStyle name="20% - Accent3 2 3 2 3" xfId="698"/>
    <cellStyle name="20% - Accent3 2 3 2 3 2" xfId="2038"/>
    <cellStyle name="20% - Accent3 2 3 2 3 2 2" xfId="4336"/>
    <cellStyle name="20% - Accent3 2 3 2 3 3" xfId="3332"/>
    <cellStyle name="20% - Accent3 2 3 2 4" xfId="2036"/>
    <cellStyle name="20% - Accent3 2 3 2 4 2" xfId="4334"/>
    <cellStyle name="20% - Accent3 2 3 2 5" xfId="2868"/>
    <cellStyle name="20% - Accent3 2 3 2 6" xfId="5223"/>
    <cellStyle name="20% - Accent3 2 3 2 7" xfId="5560"/>
    <cellStyle name="20% - Accent3 2 3 2 8" xfId="5922"/>
    <cellStyle name="20% - Accent3 2 3 3" xfId="175"/>
    <cellStyle name="20% - Accent3 2 3 3 2" xfId="467"/>
    <cellStyle name="20% - Accent3 2 3 3 2 2" xfId="2040"/>
    <cellStyle name="20% - Accent3 2 3 3 2 2 2" xfId="4338"/>
    <cellStyle name="20% - Accent3 2 3 3 2 3" xfId="3103"/>
    <cellStyle name="20% - Accent3 2 3 3 3" xfId="699"/>
    <cellStyle name="20% - Accent3 2 3 3 3 2" xfId="2041"/>
    <cellStyle name="20% - Accent3 2 3 3 3 2 2" xfId="4339"/>
    <cellStyle name="20% - Accent3 2 3 3 3 3" xfId="3333"/>
    <cellStyle name="20% - Accent3 2 3 3 4" xfId="2039"/>
    <cellStyle name="20% - Accent3 2 3 3 4 2" xfId="4337"/>
    <cellStyle name="20% - Accent3 2 3 3 5" xfId="2869"/>
    <cellStyle name="20% - Accent3 2 3 3 6" xfId="5224"/>
    <cellStyle name="20% - Accent3 2 3 3 7" xfId="5561"/>
    <cellStyle name="20% - Accent3 2 3 3 8" xfId="5923"/>
    <cellStyle name="20% - Accent3 2 3 4" xfId="465"/>
    <cellStyle name="20% - Accent3 2 3 4 2" xfId="2042"/>
    <cellStyle name="20% - Accent3 2 3 4 2 2" xfId="4340"/>
    <cellStyle name="20% - Accent3 2 3 4 3" xfId="3101"/>
    <cellStyle name="20% - Accent3 2 3 5" xfId="697"/>
    <cellStyle name="20% - Accent3 2 3 5 2" xfId="2043"/>
    <cellStyle name="20% - Accent3 2 3 5 2 2" xfId="4341"/>
    <cellStyle name="20% - Accent3 2 3 5 3" xfId="3331"/>
    <cellStyle name="20% - Accent3 2 3 6" xfId="2035"/>
    <cellStyle name="20% - Accent3 2 3 6 2" xfId="4333"/>
    <cellStyle name="20% - Accent3 2 3 7" xfId="2867"/>
    <cellStyle name="20% - Accent3 2 3 8" xfId="5222"/>
    <cellStyle name="20% - Accent3 2 3 9" xfId="5559"/>
    <cellStyle name="20% - Accent3 2 4" xfId="176"/>
    <cellStyle name="20% - Accent3 2 4 10" xfId="5924"/>
    <cellStyle name="20% - Accent3 2 4 2" xfId="177"/>
    <cellStyle name="20% - Accent3 2 4 2 2" xfId="469"/>
    <cellStyle name="20% - Accent3 2 4 2 2 2" xfId="2046"/>
    <cellStyle name="20% - Accent3 2 4 2 2 2 2" xfId="4344"/>
    <cellStyle name="20% - Accent3 2 4 2 2 3" xfId="3105"/>
    <cellStyle name="20% - Accent3 2 4 2 3" xfId="701"/>
    <cellStyle name="20% - Accent3 2 4 2 3 2" xfId="2047"/>
    <cellStyle name="20% - Accent3 2 4 2 3 2 2" xfId="4345"/>
    <cellStyle name="20% - Accent3 2 4 2 3 3" xfId="3335"/>
    <cellStyle name="20% - Accent3 2 4 2 4" xfId="2045"/>
    <cellStyle name="20% - Accent3 2 4 2 4 2" xfId="4343"/>
    <cellStyle name="20% - Accent3 2 4 2 5" xfId="2871"/>
    <cellStyle name="20% - Accent3 2 4 2 6" xfId="5226"/>
    <cellStyle name="20% - Accent3 2 4 2 7" xfId="5563"/>
    <cellStyle name="20% - Accent3 2 4 2 8" xfId="5925"/>
    <cellStyle name="20% - Accent3 2 4 3" xfId="178"/>
    <cellStyle name="20% - Accent3 2 4 3 2" xfId="470"/>
    <cellStyle name="20% - Accent3 2 4 3 2 2" xfId="2049"/>
    <cellStyle name="20% - Accent3 2 4 3 2 2 2" xfId="4347"/>
    <cellStyle name="20% - Accent3 2 4 3 2 3" xfId="3106"/>
    <cellStyle name="20% - Accent3 2 4 3 3" xfId="702"/>
    <cellStyle name="20% - Accent3 2 4 3 3 2" xfId="2050"/>
    <cellStyle name="20% - Accent3 2 4 3 3 2 2" xfId="4348"/>
    <cellStyle name="20% - Accent3 2 4 3 3 3" xfId="3336"/>
    <cellStyle name="20% - Accent3 2 4 3 4" xfId="2048"/>
    <cellStyle name="20% - Accent3 2 4 3 4 2" xfId="4346"/>
    <cellStyle name="20% - Accent3 2 4 3 5" xfId="2872"/>
    <cellStyle name="20% - Accent3 2 4 3 6" xfId="5227"/>
    <cellStyle name="20% - Accent3 2 4 3 7" xfId="5564"/>
    <cellStyle name="20% - Accent3 2 4 3 8" xfId="5926"/>
    <cellStyle name="20% - Accent3 2 4 4" xfId="468"/>
    <cellStyle name="20% - Accent3 2 4 4 2" xfId="2051"/>
    <cellStyle name="20% - Accent3 2 4 4 2 2" xfId="4349"/>
    <cellStyle name="20% - Accent3 2 4 4 3" xfId="3104"/>
    <cellStyle name="20% - Accent3 2 4 5" xfId="700"/>
    <cellStyle name="20% - Accent3 2 4 5 2" xfId="2052"/>
    <cellStyle name="20% - Accent3 2 4 5 2 2" xfId="4350"/>
    <cellStyle name="20% - Accent3 2 4 5 3" xfId="3334"/>
    <cellStyle name="20% - Accent3 2 4 6" xfId="2044"/>
    <cellStyle name="20% - Accent3 2 4 6 2" xfId="4342"/>
    <cellStyle name="20% - Accent3 2 4 7" xfId="2870"/>
    <cellStyle name="20% - Accent3 2 4 8" xfId="5225"/>
    <cellStyle name="20% - Accent3 2 4 9" xfId="5562"/>
    <cellStyle name="20% - Accent3 2 5" xfId="179"/>
    <cellStyle name="20% - Accent3 2 5 2" xfId="471"/>
    <cellStyle name="20% - Accent3 2 5 2 2" xfId="2054"/>
    <cellStyle name="20% - Accent3 2 5 2 2 2" xfId="4352"/>
    <cellStyle name="20% - Accent3 2 5 2 3" xfId="3107"/>
    <cellStyle name="20% - Accent3 2 5 3" xfId="703"/>
    <cellStyle name="20% - Accent3 2 5 3 2" xfId="2055"/>
    <cellStyle name="20% - Accent3 2 5 3 2 2" xfId="4353"/>
    <cellStyle name="20% - Accent3 2 5 3 3" xfId="3337"/>
    <cellStyle name="20% - Accent3 2 5 4" xfId="2053"/>
    <cellStyle name="20% - Accent3 2 5 4 2" xfId="4351"/>
    <cellStyle name="20% - Accent3 2 5 5" xfId="2873"/>
    <cellStyle name="20% - Accent3 2 5 6" xfId="5228"/>
    <cellStyle name="20% - Accent3 2 5 7" xfId="5565"/>
    <cellStyle name="20% - Accent3 2 5 8" xfId="5927"/>
    <cellStyle name="20% - Accent3 2 6" xfId="180"/>
    <cellStyle name="20% - Accent3 2 6 2" xfId="472"/>
    <cellStyle name="20% - Accent3 2 6 2 2" xfId="2057"/>
    <cellStyle name="20% - Accent3 2 6 2 2 2" xfId="4355"/>
    <cellStyle name="20% - Accent3 2 6 2 3" xfId="3108"/>
    <cellStyle name="20% - Accent3 2 6 3" xfId="704"/>
    <cellStyle name="20% - Accent3 2 6 3 2" xfId="2058"/>
    <cellStyle name="20% - Accent3 2 6 3 2 2" xfId="4356"/>
    <cellStyle name="20% - Accent3 2 6 3 3" xfId="3338"/>
    <cellStyle name="20% - Accent3 2 6 4" xfId="2056"/>
    <cellStyle name="20% - Accent3 2 6 4 2" xfId="4354"/>
    <cellStyle name="20% - Accent3 2 6 5" xfId="2874"/>
    <cellStyle name="20% - Accent3 2 6 6" xfId="5229"/>
    <cellStyle name="20% - Accent3 2 6 7" xfId="5566"/>
    <cellStyle name="20% - Accent3 2 6 8" xfId="5928"/>
    <cellStyle name="20% - Accent3 2 7" xfId="1048"/>
    <cellStyle name="20% - Accent3 2 7 2" xfId="3574"/>
    <cellStyle name="20% - Accent3 2 7 3" xfId="5428"/>
    <cellStyle name="20% - Accent3 2 7 4" xfId="5770"/>
    <cellStyle name="20% - Accent3 2 7 5" xfId="6124"/>
    <cellStyle name="20% - Accent3 2 8" xfId="1074"/>
    <cellStyle name="20% - Accent3 2 8 2" xfId="3600"/>
    <cellStyle name="20% - Accent3 2 8 3" xfId="5513"/>
    <cellStyle name="20% - Accent3 2 8 4" xfId="5848"/>
    <cellStyle name="20% - Accent3 2 8 5" xfId="6202"/>
    <cellStyle name="20% - Accent3 2 9" xfId="1100"/>
    <cellStyle name="20% - Accent3 2 9 2" xfId="3626"/>
    <cellStyle name="20% - Accent3 20" xfId="3560"/>
    <cellStyle name="20% - Accent3 21" xfId="5154"/>
    <cellStyle name="20% - Accent3 22" xfId="5755"/>
    <cellStyle name="20% - Accent3 23" xfId="5861"/>
    <cellStyle name="20% - Accent3 24" xfId="6215"/>
    <cellStyle name="20% - Accent3 25" xfId="6241"/>
    <cellStyle name="20% - Accent3 26" xfId="6252"/>
    <cellStyle name="20% - Accent3 27" xfId="6268"/>
    <cellStyle name="20% - Accent3 28" xfId="6294"/>
    <cellStyle name="20% - Accent3 3" xfId="383"/>
    <cellStyle name="20% - Accent3 3 2" xfId="647"/>
    <cellStyle name="20% - Accent3 3 2 2" xfId="2059"/>
    <cellStyle name="20% - Accent3 3 2 2 2" xfId="4357"/>
    <cellStyle name="20% - Accent3 3 2 3" xfId="3283"/>
    <cellStyle name="20% - Accent3 3 3" xfId="880"/>
    <cellStyle name="20% - Accent3 3 3 2" xfId="2060"/>
    <cellStyle name="20% - Accent3 3 3 2 2" xfId="4358"/>
    <cellStyle name="20% - Accent3 3 3 3" xfId="3513"/>
    <cellStyle name="20% - Accent3 3 4" xfId="1891"/>
    <cellStyle name="20% - Accent3 3 4 2" xfId="4195"/>
    <cellStyle name="20% - Accent3 3 5" xfId="3049"/>
    <cellStyle name="20% - Accent3 3 6" xfId="5407"/>
    <cellStyle name="20% - Accent3 3 7" xfId="5741"/>
    <cellStyle name="20% - Accent3 3 8" xfId="6106"/>
    <cellStyle name="20% - Accent3 4" xfId="897"/>
    <cellStyle name="20% - Accent3 4 2" xfId="1906"/>
    <cellStyle name="20% - Accent3 4 2 2" xfId="4210"/>
    <cellStyle name="20% - Accent3 4 3" xfId="3525"/>
    <cellStyle name="20% - Accent3 4 4" xfId="5487"/>
    <cellStyle name="20% - Accent3 4 5" xfId="5822"/>
    <cellStyle name="20% - Accent3 4 6" xfId="6176"/>
    <cellStyle name="20% - Accent3 5" xfId="1061"/>
    <cellStyle name="20% - Accent3 5 2" xfId="3587"/>
    <cellStyle name="20% - Accent3 5 3" xfId="5500"/>
    <cellStyle name="20% - Accent3 5 4" xfId="5835"/>
    <cellStyle name="20% - Accent3 5 5" xfId="6189"/>
    <cellStyle name="20% - Accent3 6" xfId="1087"/>
    <cellStyle name="20% - Accent3 6 2" xfId="3613"/>
    <cellStyle name="20% - Accent3 7" xfId="1113"/>
    <cellStyle name="20% - Accent3 7 2" xfId="3639"/>
    <cellStyle name="20% - Accent3 8" xfId="1324"/>
    <cellStyle name="20% - Accent3 8 2" xfId="3690"/>
    <cellStyle name="20% - Accent3 9" xfId="1350"/>
    <cellStyle name="20% - Accent3 9 2" xfId="3716"/>
    <cellStyle name="20% - Accent4" xfId="1031" builtinId="42" customBuiltin="1"/>
    <cellStyle name="20% - Accent4 10" xfId="1405"/>
    <cellStyle name="20% - Accent4 10 2" xfId="3771"/>
    <cellStyle name="20% - Accent4 11" xfId="1431"/>
    <cellStyle name="20% - Accent4 11 2" xfId="3797"/>
    <cellStyle name="20% - Accent4 12" xfId="1457"/>
    <cellStyle name="20% - Accent4 12 2" xfId="3823"/>
    <cellStyle name="20% - Accent4 13" xfId="1552"/>
    <cellStyle name="20% - Accent4 13 2" xfId="3911"/>
    <cellStyle name="20% - Accent4 14" xfId="1578"/>
    <cellStyle name="20% - Accent4 14 2" xfId="3937"/>
    <cellStyle name="20% - Accent4 15" xfId="1604"/>
    <cellStyle name="20% - Accent4 15 2" xfId="3963"/>
    <cellStyle name="20% - Accent4 16" xfId="1630"/>
    <cellStyle name="20% - Accent4 16 2" xfId="3989"/>
    <cellStyle name="20% - Accent4 17" xfId="1694"/>
    <cellStyle name="20% - Accent4 17 2" xfId="4051"/>
    <cellStyle name="20% - Accent4 18" xfId="1809"/>
    <cellStyle name="20% - Accent4 18 2" xfId="4133"/>
    <cellStyle name="20% - Accent4 19" xfId="2819"/>
    <cellStyle name="20% - Accent4 2" xfId="21"/>
    <cellStyle name="20% - Accent4 2 10" xfId="1125"/>
    <cellStyle name="20% - Accent4 2 10 2" xfId="3651"/>
    <cellStyle name="20% - Accent4 2 11" xfId="1339"/>
    <cellStyle name="20% - Accent4 2 11 2" xfId="3705"/>
    <cellStyle name="20% - Accent4 2 12" xfId="1365"/>
    <cellStyle name="20% - Accent4 2 12 2" xfId="3731"/>
    <cellStyle name="20% - Accent4 2 13" xfId="1372"/>
    <cellStyle name="20% - Accent4 2 13 2" xfId="3738"/>
    <cellStyle name="20% - Accent4 2 14" xfId="1418"/>
    <cellStyle name="20% - Accent4 2 14 2" xfId="3784"/>
    <cellStyle name="20% - Accent4 2 15" xfId="1444"/>
    <cellStyle name="20% - Accent4 2 15 2" xfId="3810"/>
    <cellStyle name="20% - Accent4 2 16" xfId="1470"/>
    <cellStyle name="20% - Accent4 2 16 2" xfId="3836"/>
    <cellStyle name="20% - Accent4 2 17" xfId="1565"/>
    <cellStyle name="20% - Accent4 2 17 2" xfId="3924"/>
    <cellStyle name="20% - Accent4 2 18" xfId="1591"/>
    <cellStyle name="20% - Accent4 2 18 2" xfId="3950"/>
    <cellStyle name="20% - Accent4 2 19" xfId="1617"/>
    <cellStyle name="20% - Accent4 2 19 2" xfId="3976"/>
    <cellStyle name="20% - Accent4 2 2" xfId="83"/>
    <cellStyle name="20% - Accent4 2 2 2" xfId="181"/>
    <cellStyle name="20% - Accent4 2 2 2 10" xfId="5929"/>
    <cellStyle name="20% - Accent4 2 2 2 2" xfId="182"/>
    <cellStyle name="20% - Accent4 2 2 2 2 2" xfId="474"/>
    <cellStyle name="20% - Accent4 2 2 2 2 2 2" xfId="2063"/>
    <cellStyle name="20% - Accent4 2 2 2 2 2 2 2" xfId="4361"/>
    <cellStyle name="20% - Accent4 2 2 2 2 2 3" xfId="3110"/>
    <cellStyle name="20% - Accent4 2 2 2 2 3" xfId="706"/>
    <cellStyle name="20% - Accent4 2 2 2 2 3 2" xfId="2064"/>
    <cellStyle name="20% - Accent4 2 2 2 2 3 2 2" xfId="4362"/>
    <cellStyle name="20% - Accent4 2 2 2 2 3 3" xfId="3340"/>
    <cellStyle name="20% - Accent4 2 2 2 2 4" xfId="2062"/>
    <cellStyle name="20% - Accent4 2 2 2 2 4 2" xfId="4360"/>
    <cellStyle name="20% - Accent4 2 2 2 2 5" xfId="2876"/>
    <cellStyle name="20% - Accent4 2 2 2 2 6" xfId="5231"/>
    <cellStyle name="20% - Accent4 2 2 2 2 7" xfId="5568"/>
    <cellStyle name="20% - Accent4 2 2 2 2 8" xfId="5930"/>
    <cellStyle name="20% - Accent4 2 2 2 3" xfId="183"/>
    <cellStyle name="20% - Accent4 2 2 2 3 2" xfId="475"/>
    <cellStyle name="20% - Accent4 2 2 2 3 2 2" xfId="2066"/>
    <cellStyle name="20% - Accent4 2 2 2 3 2 2 2" xfId="4364"/>
    <cellStyle name="20% - Accent4 2 2 2 3 2 3" xfId="3111"/>
    <cellStyle name="20% - Accent4 2 2 2 3 3" xfId="707"/>
    <cellStyle name="20% - Accent4 2 2 2 3 3 2" xfId="2067"/>
    <cellStyle name="20% - Accent4 2 2 2 3 3 2 2" xfId="4365"/>
    <cellStyle name="20% - Accent4 2 2 2 3 3 3" xfId="3341"/>
    <cellStyle name="20% - Accent4 2 2 2 3 4" xfId="2065"/>
    <cellStyle name="20% - Accent4 2 2 2 3 4 2" xfId="4363"/>
    <cellStyle name="20% - Accent4 2 2 2 3 5" xfId="2877"/>
    <cellStyle name="20% - Accent4 2 2 2 3 6" xfId="5232"/>
    <cellStyle name="20% - Accent4 2 2 2 3 7" xfId="5569"/>
    <cellStyle name="20% - Accent4 2 2 2 3 8" xfId="5931"/>
    <cellStyle name="20% - Accent4 2 2 2 4" xfId="473"/>
    <cellStyle name="20% - Accent4 2 2 2 4 2" xfId="2068"/>
    <cellStyle name="20% - Accent4 2 2 2 4 2 2" xfId="4366"/>
    <cellStyle name="20% - Accent4 2 2 2 4 3" xfId="3109"/>
    <cellStyle name="20% - Accent4 2 2 2 5" xfId="705"/>
    <cellStyle name="20% - Accent4 2 2 2 5 2" xfId="2069"/>
    <cellStyle name="20% - Accent4 2 2 2 5 2 2" xfId="4367"/>
    <cellStyle name="20% - Accent4 2 2 2 5 3" xfId="3339"/>
    <cellStyle name="20% - Accent4 2 2 2 6" xfId="2061"/>
    <cellStyle name="20% - Accent4 2 2 2 6 2" xfId="4359"/>
    <cellStyle name="20% - Accent4 2 2 2 7" xfId="2875"/>
    <cellStyle name="20% - Accent4 2 2 2 8" xfId="5230"/>
    <cellStyle name="20% - Accent4 2 2 2 9" xfId="5567"/>
    <cellStyle name="20% - Accent4 2 2 3" xfId="184"/>
    <cellStyle name="20% - Accent4 2 2 3 2" xfId="476"/>
    <cellStyle name="20% - Accent4 2 2 3 2 2" xfId="2071"/>
    <cellStyle name="20% - Accent4 2 2 3 2 2 2" xfId="4369"/>
    <cellStyle name="20% - Accent4 2 2 3 2 3" xfId="3112"/>
    <cellStyle name="20% - Accent4 2 2 3 3" xfId="708"/>
    <cellStyle name="20% - Accent4 2 2 3 3 2" xfId="2072"/>
    <cellStyle name="20% - Accent4 2 2 3 3 2 2" xfId="4370"/>
    <cellStyle name="20% - Accent4 2 2 3 3 3" xfId="3342"/>
    <cellStyle name="20% - Accent4 2 2 3 4" xfId="2070"/>
    <cellStyle name="20% - Accent4 2 2 3 4 2" xfId="4368"/>
    <cellStyle name="20% - Accent4 2 2 3 5" xfId="2878"/>
    <cellStyle name="20% - Accent4 2 2 3 6" xfId="5233"/>
    <cellStyle name="20% - Accent4 2 2 3 7" xfId="5570"/>
    <cellStyle name="20% - Accent4 2 2 3 8" xfId="5932"/>
    <cellStyle name="20% - Accent4 2 2 4" xfId="185"/>
    <cellStyle name="20% - Accent4 2 2 4 2" xfId="477"/>
    <cellStyle name="20% - Accent4 2 2 4 2 2" xfId="2074"/>
    <cellStyle name="20% - Accent4 2 2 4 2 2 2" xfId="4372"/>
    <cellStyle name="20% - Accent4 2 2 4 2 3" xfId="3113"/>
    <cellStyle name="20% - Accent4 2 2 4 3" xfId="709"/>
    <cellStyle name="20% - Accent4 2 2 4 3 2" xfId="2075"/>
    <cellStyle name="20% - Accent4 2 2 4 3 2 2" xfId="4373"/>
    <cellStyle name="20% - Accent4 2 2 4 3 3" xfId="3343"/>
    <cellStyle name="20% - Accent4 2 2 4 4" xfId="2073"/>
    <cellStyle name="20% - Accent4 2 2 4 4 2" xfId="4371"/>
    <cellStyle name="20% - Accent4 2 2 4 5" xfId="2879"/>
    <cellStyle name="20% - Accent4 2 2 4 6" xfId="5234"/>
    <cellStyle name="20% - Accent4 2 2 4 7" xfId="5571"/>
    <cellStyle name="20% - Accent4 2 2 4 8" xfId="5933"/>
    <cellStyle name="20% - Accent4 2 2 5" xfId="1264"/>
    <cellStyle name="20% - Accent4 2 2 5 2" xfId="3668"/>
    <cellStyle name="20% - Accent4 2 2 6" xfId="1383"/>
    <cellStyle name="20% - Accent4 2 2 6 2" xfId="3749"/>
    <cellStyle name="20% - Accent4 2 2 7" xfId="1668"/>
    <cellStyle name="20% - Accent4 2 2 7 2" xfId="4027"/>
    <cellStyle name="20% - Accent4 2 20" xfId="1643"/>
    <cellStyle name="20% - Accent4 2 20 2" xfId="4002"/>
    <cellStyle name="20% - Accent4 2 21" xfId="1652"/>
    <cellStyle name="20% - Accent4 2 21 2" xfId="4011"/>
    <cellStyle name="20% - Accent4 2 22" xfId="1707"/>
    <cellStyle name="20% - Accent4 2 22 2" xfId="4064"/>
    <cellStyle name="20% - Accent4 2 23" xfId="1857"/>
    <cellStyle name="20% - Accent4 2 24" xfId="5169"/>
    <cellStyle name="20% - Accent4 2 25" xfId="5876"/>
    <cellStyle name="20% - Accent4 2 26" xfId="6230"/>
    <cellStyle name="20% - Accent4 2 27" xfId="6283"/>
    <cellStyle name="20% - Accent4 2 28" xfId="6309"/>
    <cellStyle name="20% - Accent4 2 3" xfId="186"/>
    <cellStyle name="20% - Accent4 2 3 10" xfId="5934"/>
    <cellStyle name="20% - Accent4 2 3 2" xfId="187"/>
    <cellStyle name="20% - Accent4 2 3 2 2" xfId="479"/>
    <cellStyle name="20% - Accent4 2 3 2 2 2" xfId="2078"/>
    <cellStyle name="20% - Accent4 2 3 2 2 2 2" xfId="4376"/>
    <cellStyle name="20% - Accent4 2 3 2 2 3" xfId="3115"/>
    <cellStyle name="20% - Accent4 2 3 2 3" xfId="711"/>
    <cellStyle name="20% - Accent4 2 3 2 3 2" xfId="2079"/>
    <cellStyle name="20% - Accent4 2 3 2 3 2 2" xfId="4377"/>
    <cellStyle name="20% - Accent4 2 3 2 3 3" xfId="3345"/>
    <cellStyle name="20% - Accent4 2 3 2 4" xfId="2077"/>
    <cellStyle name="20% - Accent4 2 3 2 4 2" xfId="4375"/>
    <cellStyle name="20% - Accent4 2 3 2 5" xfId="2881"/>
    <cellStyle name="20% - Accent4 2 3 2 6" xfId="5236"/>
    <cellStyle name="20% - Accent4 2 3 2 7" xfId="5573"/>
    <cellStyle name="20% - Accent4 2 3 2 8" xfId="5935"/>
    <cellStyle name="20% - Accent4 2 3 3" xfId="188"/>
    <cellStyle name="20% - Accent4 2 3 3 2" xfId="480"/>
    <cellStyle name="20% - Accent4 2 3 3 2 2" xfId="2081"/>
    <cellStyle name="20% - Accent4 2 3 3 2 2 2" xfId="4379"/>
    <cellStyle name="20% - Accent4 2 3 3 2 3" xfId="3116"/>
    <cellStyle name="20% - Accent4 2 3 3 3" xfId="712"/>
    <cellStyle name="20% - Accent4 2 3 3 3 2" xfId="2082"/>
    <cellStyle name="20% - Accent4 2 3 3 3 2 2" xfId="4380"/>
    <cellStyle name="20% - Accent4 2 3 3 3 3" xfId="3346"/>
    <cellStyle name="20% - Accent4 2 3 3 4" xfId="2080"/>
    <cellStyle name="20% - Accent4 2 3 3 4 2" xfId="4378"/>
    <cellStyle name="20% - Accent4 2 3 3 5" xfId="2882"/>
    <cellStyle name="20% - Accent4 2 3 3 6" xfId="5237"/>
    <cellStyle name="20% - Accent4 2 3 3 7" xfId="5574"/>
    <cellStyle name="20% - Accent4 2 3 3 8" xfId="5936"/>
    <cellStyle name="20% - Accent4 2 3 4" xfId="478"/>
    <cellStyle name="20% - Accent4 2 3 4 2" xfId="2083"/>
    <cellStyle name="20% - Accent4 2 3 4 2 2" xfId="4381"/>
    <cellStyle name="20% - Accent4 2 3 4 3" xfId="3114"/>
    <cellStyle name="20% - Accent4 2 3 5" xfId="710"/>
    <cellStyle name="20% - Accent4 2 3 5 2" xfId="2084"/>
    <cellStyle name="20% - Accent4 2 3 5 2 2" xfId="4382"/>
    <cellStyle name="20% - Accent4 2 3 5 3" xfId="3344"/>
    <cellStyle name="20% - Accent4 2 3 6" xfId="2076"/>
    <cellStyle name="20% - Accent4 2 3 6 2" xfId="4374"/>
    <cellStyle name="20% - Accent4 2 3 7" xfId="2880"/>
    <cellStyle name="20% - Accent4 2 3 8" xfId="5235"/>
    <cellStyle name="20% - Accent4 2 3 9" xfId="5572"/>
    <cellStyle name="20% - Accent4 2 4" xfId="189"/>
    <cellStyle name="20% - Accent4 2 4 10" xfId="5937"/>
    <cellStyle name="20% - Accent4 2 4 2" xfId="190"/>
    <cellStyle name="20% - Accent4 2 4 2 2" xfId="482"/>
    <cellStyle name="20% - Accent4 2 4 2 2 2" xfId="2087"/>
    <cellStyle name="20% - Accent4 2 4 2 2 2 2" xfId="4385"/>
    <cellStyle name="20% - Accent4 2 4 2 2 3" xfId="3118"/>
    <cellStyle name="20% - Accent4 2 4 2 3" xfId="714"/>
    <cellStyle name="20% - Accent4 2 4 2 3 2" xfId="2088"/>
    <cellStyle name="20% - Accent4 2 4 2 3 2 2" xfId="4386"/>
    <cellStyle name="20% - Accent4 2 4 2 3 3" xfId="3348"/>
    <cellStyle name="20% - Accent4 2 4 2 4" xfId="2086"/>
    <cellStyle name="20% - Accent4 2 4 2 4 2" xfId="4384"/>
    <cellStyle name="20% - Accent4 2 4 2 5" xfId="2884"/>
    <cellStyle name="20% - Accent4 2 4 2 6" xfId="5239"/>
    <cellStyle name="20% - Accent4 2 4 2 7" xfId="5576"/>
    <cellStyle name="20% - Accent4 2 4 2 8" xfId="5938"/>
    <cellStyle name="20% - Accent4 2 4 3" xfId="191"/>
    <cellStyle name="20% - Accent4 2 4 3 2" xfId="483"/>
    <cellStyle name="20% - Accent4 2 4 3 2 2" xfId="2090"/>
    <cellStyle name="20% - Accent4 2 4 3 2 2 2" xfId="4388"/>
    <cellStyle name="20% - Accent4 2 4 3 2 3" xfId="3119"/>
    <cellStyle name="20% - Accent4 2 4 3 3" xfId="715"/>
    <cellStyle name="20% - Accent4 2 4 3 3 2" xfId="2091"/>
    <cellStyle name="20% - Accent4 2 4 3 3 2 2" xfId="4389"/>
    <cellStyle name="20% - Accent4 2 4 3 3 3" xfId="3349"/>
    <cellStyle name="20% - Accent4 2 4 3 4" xfId="2089"/>
    <cellStyle name="20% - Accent4 2 4 3 4 2" xfId="4387"/>
    <cellStyle name="20% - Accent4 2 4 3 5" xfId="2885"/>
    <cellStyle name="20% - Accent4 2 4 3 6" xfId="5240"/>
    <cellStyle name="20% - Accent4 2 4 3 7" xfId="5577"/>
    <cellStyle name="20% - Accent4 2 4 3 8" xfId="5939"/>
    <cellStyle name="20% - Accent4 2 4 4" xfId="481"/>
    <cellStyle name="20% - Accent4 2 4 4 2" xfId="2092"/>
    <cellStyle name="20% - Accent4 2 4 4 2 2" xfId="4390"/>
    <cellStyle name="20% - Accent4 2 4 4 3" xfId="3117"/>
    <cellStyle name="20% - Accent4 2 4 5" xfId="713"/>
    <cellStyle name="20% - Accent4 2 4 5 2" xfId="2093"/>
    <cellStyle name="20% - Accent4 2 4 5 2 2" xfId="4391"/>
    <cellStyle name="20% - Accent4 2 4 5 3" xfId="3347"/>
    <cellStyle name="20% - Accent4 2 4 6" xfId="2085"/>
    <cellStyle name="20% - Accent4 2 4 6 2" xfId="4383"/>
    <cellStyle name="20% - Accent4 2 4 7" xfId="2883"/>
    <cellStyle name="20% - Accent4 2 4 8" xfId="5238"/>
    <cellStyle name="20% - Accent4 2 4 9" xfId="5575"/>
    <cellStyle name="20% - Accent4 2 5" xfId="192"/>
    <cellStyle name="20% - Accent4 2 5 2" xfId="484"/>
    <cellStyle name="20% - Accent4 2 5 2 2" xfId="2095"/>
    <cellStyle name="20% - Accent4 2 5 2 2 2" xfId="4393"/>
    <cellStyle name="20% - Accent4 2 5 2 3" xfId="3120"/>
    <cellStyle name="20% - Accent4 2 5 3" xfId="716"/>
    <cellStyle name="20% - Accent4 2 5 3 2" xfId="2096"/>
    <cellStyle name="20% - Accent4 2 5 3 2 2" xfId="4394"/>
    <cellStyle name="20% - Accent4 2 5 3 3" xfId="3350"/>
    <cellStyle name="20% - Accent4 2 5 4" xfId="2094"/>
    <cellStyle name="20% - Accent4 2 5 4 2" xfId="4392"/>
    <cellStyle name="20% - Accent4 2 5 5" xfId="2886"/>
    <cellStyle name="20% - Accent4 2 5 6" xfId="5241"/>
    <cellStyle name="20% - Accent4 2 5 7" xfId="5578"/>
    <cellStyle name="20% - Accent4 2 5 8" xfId="5940"/>
    <cellStyle name="20% - Accent4 2 6" xfId="193"/>
    <cellStyle name="20% - Accent4 2 6 2" xfId="485"/>
    <cellStyle name="20% - Accent4 2 6 2 2" xfId="2098"/>
    <cellStyle name="20% - Accent4 2 6 2 2 2" xfId="4396"/>
    <cellStyle name="20% - Accent4 2 6 2 3" xfId="3121"/>
    <cellStyle name="20% - Accent4 2 6 3" xfId="717"/>
    <cellStyle name="20% - Accent4 2 6 3 2" xfId="2099"/>
    <cellStyle name="20% - Accent4 2 6 3 2 2" xfId="4397"/>
    <cellStyle name="20% - Accent4 2 6 3 3" xfId="3351"/>
    <cellStyle name="20% - Accent4 2 6 4" xfId="2097"/>
    <cellStyle name="20% - Accent4 2 6 4 2" xfId="4395"/>
    <cellStyle name="20% - Accent4 2 6 5" xfId="2887"/>
    <cellStyle name="20% - Accent4 2 6 6" xfId="5242"/>
    <cellStyle name="20% - Accent4 2 6 7" xfId="5579"/>
    <cellStyle name="20% - Accent4 2 6 8" xfId="5941"/>
    <cellStyle name="20% - Accent4 2 7" xfId="1050"/>
    <cellStyle name="20% - Accent4 2 7 2" xfId="3576"/>
    <cellStyle name="20% - Accent4 2 7 3" xfId="5430"/>
    <cellStyle name="20% - Accent4 2 7 4" xfId="5772"/>
    <cellStyle name="20% - Accent4 2 7 5" xfId="6126"/>
    <cellStyle name="20% - Accent4 2 8" xfId="1076"/>
    <cellStyle name="20% - Accent4 2 8 2" xfId="3602"/>
    <cellStyle name="20% - Accent4 2 8 3" xfId="5515"/>
    <cellStyle name="20% - Accent4 2 8 4" xfId="5850"/>
    <cellStyle name="20% - Accent4 2 8 5" xfId="6204"/>
    <cellStyle name="20% - Accent4 2 9" xfId="1102"/>
    <cellStyle name="20% - Accent4 2 9 2" xfId="3628"/>
    <cellStyle name="20% - Accent4 20" xfId="3562"/>
    <cellStyle name="20% - Accent4 21" xfId="5156"/>
    <cellStyle name="20% - Accent4 22" xfId="5757"/>
    <cellStyle name="20% - Accent4 23" xfId="5863"/>
    <cellStyle name="20% - Accent4 24" xfId="6217"/>
    <cellStyle name="20% - Accent4 25" xfId="6243"/>
    <cellStyle name="20% - Accent4 26" xfId="6253"/>
    <cellStyle name="20% - Accent4 27" xfId="6270"/>
    <cellStyle name="20% - Accent4 28" xfId="6296"/>
    <cellStyle name="20% - Accent4 3" xfId="384"/>
    <cellStyle name="20% - Accent4 3 2" xfId="648"/>
    <cellStyle name="20% - Accent4 3 2 2" xfId="2100"/>
    <cellStyle name="20% - Accent4 3 2 2 2" xfId="4398"/>
    <cellStyle name="20% - Accent4 3 2 3" xfId="3284"/>
    <cellStyle name="20% - Accent4 3 3" xfId="881"/>
    <cellStyle name="20% - Accent4 3 3 2" xfId="2101"/>
    <cellStyle name="20% - Accent4 3 3 2 2" xfId="4399"/>
    <cellStyle name="20% - Accent4 3 3 3" xfId="3514"/>
    <cellStyle name="20% - Accent4 3 4" xfId="1893"/>
    <cellStyle name="20% - Accent4 3 4 2" xfId="4197"/>
    <cellStyle name="20% - Accent4 3 5" xfId="3050"/>
    <cellStyle name="20% - Accent4 3 6" xfId="5408"/>
    <cellStyle name="20% - Accent4 3 7" xfId="5742"/>
    <cellStyle name="20% - Accent4 3 8" xfId="6107"/>
    <cellStyle name="20% - Accent4 4" xfId="898"/>
    <cellStyle name="20% - Accent4 4 2" xfId="1908"/>
    <cellStyle name="20% - Accent4 4 2 2" xfId="4212"/>
    <cellStyle name="20% - Accent4 4 3" xfId="3526"/>
    <cellStyle name="20% - Accent4 4 4" xfId="5489"/>
    <cellStyle name="20% - Accent4 4 5" xfId="5824"/>
    <cellStyle name="20% - Accent4 4 6" xfId="6178"/>
    <cellStyle name="20% - Accent4 5" xfId="1063"/>
    <cellStyle name="20% - Accent4 5 2" xfId="3589"/>
    <cellStyle name="20% - Accent4 5 3" xfId="5502"/>
    <cellStyle name="20% - Accent4 5 4" xfId="5837"/>
    <cellStyle name="20% - Accent4 5 5" xfId="6191"/>
    <cellStyle name="20% - Accent4 6" xfId="1089"/>
    <cellStyle name="20% - Accent4 6 2" xfId="3615"/>
    <cellStyle name="20% - Accent4 7" xfId="1115"/>
    <cellStyle name="20% - Accent4 7 2" xfId="3641"/>
    <cellStyle name="20% - Accent4 8" xfId="1326"/>
    <cellStyle name="20% - Accent4 8 2" xfId="3692"/>
    <cellStyle name="20% - Accent4 9" xfId="1352"/>
    <cellStyle name="20% - Accent4 9 2" xfId="3718"/>
    <cellStyle name="20% - Accent5" xfId="1035" builtinId="46" customBuiltin="1"/>
    <cellStyle name="20% - Accent5 10" xfId="1407"/>
    <cellStyle name="20% - Accent5 10 2" xfId="3773"/>
    <cellStyle name="20% - Accent5 11" xfId="1433"/>
    <cellStyle name="20% - Accent5 11 2" xfId="3799"/>
    <cellStyle name="20% - Accent5 12" xfId="1459"/>
    <cellStyle name="20% - Accent5 12 2" xfId="3825"/>
    <cellStyle name="20% - Accent5 13" xfId="1554"/>
    <cellStyle name="20% - Accent5 13 2" xfId="3913"/>
    <cellStyle name="20% - Accent5 14" xfId="1580"/>
    <cellStyle name="20% - Accent5 14 2" xfId="3939"/>
    <cellStyle name="20% - Accent5 15" xfId="1606"/>
    <cellStyle name="20% - Accent5 15 2" xfId="3965"/>
    <cellStyle name="20% - Accent5 16" xfId="1632"/>
    <cellStyle name="20% - Accent5 16 2" xfId="3991"/>
    <cellStyle name="20% - Accent5 17" xfId="1696"/>
    <cellStyle name="20% - Accent5 17 2" xfId="4053"/>
    <cellStyle name="20% - Accent5 18" xfId="1867"/>
    <cellStyle name="20% - Accent5 18 2" xfId="4179"/>
    <cellStyle name="20% - Accent5 19" xfId="2821"/>
    <cellStyle name="20% - Accent5 2" xfId="22"/>
    <cellStyle name="20% - Accent5 2 10" xfId="1126"/>
    <cellStyle name="20% - Accent5 2 10 2" xfId="3652"/>
    <cellStyle name="20% - Accent5 2 11" xfId="1341"/>
    <cellStyle name="20% - Accent5 2 11 2" xfId="3707"/>
    <cellStyle name="20% - Accent5 2 12" xfId="1367"/>
    <cellStyle name="20% - Accent5 2 12 2" xfId="3733"/>
    <cellStyle name="20% - Accent5 2 13" xfId="1420"/>
    <cellStyle name="20% - Accent5 2 13 2" xfId="3786"/>
    <cellStyle name="20% - Accent5 2 14" xfId="1446"/>
    <cellStyle name="20% - Accent5 2 14 2" xfId="3812"/>
    <cellStyle name="20% - Accent5 2 15" xfId="1472"/>
    <cellStyle name="20% - Accent5 2 15 2" xfId="3838"/>
    <cellStyle name="20% - Accent5 2 16" xfId="1567"/>
    <cellStyle name="20% - Accent5 2 16 2" xfId="3926"/>
    <cellStyle name="20% - Accent5 2 17" xfId="1593"/>
    <cellStyle name="20% - Accent5 2 17 2" xfId="3952"/>
    <cellStyle name="20% - Accent5 2 18" xfId="1619"/>
    <cellStyle name="20% - Accent5 2 18 2" xfId="3978"/>
    <cellStyle name="20% - Accent5 2 19" xfId="1645"/>
    <cellStyle name="20% - Accent5 2 19 2" xfId="4004"/>
    <cellStyle name="20% - Accent5 2 2" xfId="84"/>
    <cellStyle name="20% - Accent5 2 2 2" xfId="194"/>
    <cellStyle name="20% - Accent5 2 2 2 10" xfId="5942"/>
    <cellStyle name="20% - Accent5 2 2 2 2" xfId="195"/>
    <cellStyle name="20% - Accent5 2 2 2 2 2" xfId="487"/>
    <cellStyle name="20% - Accent5 2 2 2 2 2 2" xfId="2104"/>
    <cellStyle name="20% - Accent5 2 2 2 2 2 2 2" xfId="4402"/>
    <cellStyle name="20% - Accent5 2 2 2 2 2 3" xfId="3123"/>
    <cellStyle name="20% - Accent5 2 2 2 2 3" xfId="719"/>
    <cellStyle name="20% - Accent5 2 2 2 2 3 2" xfId="2105"/>
    <cellStyle name="20% - Accent5 2 2 2 2 3 2 2" xfId="4403"/>
    <cellStyle name="20% - Accent5 2 2 2 2 3 3" xfId="3353"/>
    <cellStyle name="20% - Accent5 2 2 2 2 4" xfId="2103"/>
    <cellStyle name="20% - Accent5 2 2 2 2 4 2" xfId="4401"/>
    <cellStyle name="20% - Accent5 2 2 2 2 5" xfId="2889"/>
    <cellStyle name="20% - Accent5 2 2 2 2 6" xfId="5244"/>
    <cellStyle name="20% - Accent5 2 2 2 2 7" xfId="5581"/>
    <cellStyle name="20% - Accent5 2 2 2 2 8" xfId="5943"/>
    <cellStyle name="20% - Accent5 2 2 2 3" xfId="196"/>
    <cellStyle name="20% - Accent5 2 2 2 3 2" xfId="488"/>
    <cellStyle name="20% - Accent5 2 2 2 3 2 2" xfId="2107"/>
    <cellStyle name="20% - Accent5 2 2 2 3 2 2 2" xfId="4405"/>
    <cellStyle name="20% - Accent5 2 2 2 3 2 3" xfId="3124"/>
    <cellStyle name="20% - Accent5 2 2 2 3 3" xfId="720"/>
    <cellStyle name="20% - Accent5 2 2 2 3 3 2" xfId="2108"/>
    <cellStyle name="20% - Accent5 2 2 2 3 3 2 2" xfId="4406"/>
    <cellStyle name="20% - Accent5 2 2 2 3 3 3" xfId="3354"/>
    <cellStyle name="20% - Accent5 2 2 2 3 4" xfId="2106"/>
    <cellStyle name="20% - Accent5 2 2 2 3 4 2" xfId="4404"/>
    <cellStyle name="20% - Accent5 2 2 2 3 5" xfId="2890"/>
    <cellStyle name="20% - Accent5 2 2 2 3 6" xfId="5245"/>
    <cellStyle name="20% - Accent5 2 2 2 3 7" xfId="5582"/>
    <cellStyle name="20% - Accent5 2 2 2 3 8" xfId="5944"/>
    <cellStyle name="20% - Accent5 2 2 2 4" xfId="486"/>
    <cellStyle name="20% - Accent5 2 2 2 4 2" xfId="2109"/>
    <cellStyle name="20% - Accent5 2 2 2 4 2 2" xfId="4407"/>
    <cellStyle name="20% - Accent5 2 2 2 4 3" xfId="3122"/>
    <cellStyle name="20% - Accent5 2 2 2 5" xfId="718"/>
    <cellStyle name="20% - Accent5 2 2 2 5 2" xfId="2110"/>
    <cellStyle name="20% - Accent5 2 2 2 5 2 2" xfId="4408"/>
    <cellStyle name="20% - Accent5 2 2 2 5 3" xfId="3352"/>
    <cellStyle name="20% - Accent5 2 2 2 6" xfId="2102"/>
    <cellStyle name="20% - Accent5 2 2 2 6 2" xfId="4400"/>
    <cellStyle name="20% - Accent5 2 2 2 7" xfId="2888"/>
    <cellStyle name="20% - Accent5 2 2 2 8" xfId="5243"/>
    <cellStyle name="20% - Accent5 2 2 2 9" xfId="5580"/>
    <cellStyle name="20% - Accent5 2 2 3" xfId="197"/>
    <cellStyle name="20% - Accent5 2 2 3 2" xfId="489"/>
    <cellStyle name="20% - Accent5 2 2 3 2 2" xfId="2112"/>
    <cellStyle name="20% - Accent5 2 2 3 2 2 2" xfId="4410"/>
    <cellStyle name="20% - Accent5 2 2 3 2 3" xfId="3125"/>
    <cellStyle name="20% - Accent5 2 2 3 3" xfId="721"/>
    <cellStyle name="20% - Accent5 2 2 3 3 2" xfId="2113"/>
    <cellStyle name="20% - Accent5 2 2 3 3 2 2" xfId="4411"/>
    <cellStyle name="20% - Accent5 2 2 3 3 3" xfId="3355"/>
    <cellStyle name="20% - Accent5 2 2 3 4" xfId="2111"/>
    <cellStyle name="20% - Accent5 2 2 3 4 2" xfId="4409"/>
    <cellStyle name="20% - Accent5 2 2 3 5" xfId="2891"/>
    <cellStyle name="20% - Accent5 2 2 3 6" xfId="5246"/>
    <cellStyle name="20% - Accent5 2 2 3 7" xfId="5583"/>
    <cellStyle name="20% - Accent5 2 2 3 8" xfId="5945"/>
    <cellStyle name="20% - Accent5 2 2 4" xfId="198"/>
    <cellStyle name="20% - Accent5 2 2 4 2" xfId="490"/>
    <cellStyle name="20% - Accent5 2 2 4 2 2" xfId="2115"/>
    <cellStyle name="20% - Accent5 2 2 4 2 2 2" xfId="4413"/>
    <cellStyle name="20% - Accent5 2 2 4 2 3" xfId="3126"/>
    <cellStyle name="20% - Accent5 2 2 4 3" xfId="722"/>
    <cellStyle name="20% - Accent5 2 2 4 3 2" xfId="2116"/>
    <cellStyle name="20% - Accent5 2 2 4 3 2 2" xfId="4414"/>
    <cellStyle name="20% - Accent5 2 2 4 3 3" xfId="3356"/>
    <cellStyle name="20% - Accent5 2 2 4 4" xfId="2114"/>
    <cellStyle name="20% - Accent5 2 2 4 4 2" xfId="4412"/>
    <cellStyle name="20% - Accent5 2 2 4 5" xfId="2892"/>
    <cellStyle name="20% - Accent5 2 2 4 6" xfId="5247"/>
    <cellStyle name="20% - Accent5 2 2 4 7" xfId="5584"/>
    <cellStyle name="20% - Accent5 2 2 4 8" xfId="5946"/>
    <cellStyle name="20% - Accent5 2 2 5" xfId="1265"/>
    <cellStyle name="20% - Accent5 2 2 5 2" xfId="3669"/>
    <cellStyle name="20% - Accent5 2 2 6" xfId="1384"/>
    <cellStyle name="20% - Accent5 2 2 6 2" xfId="3750"/>
    <cellStyle name="20% - Accent5 2 2 7" xfId="1669"/>
    <cellStyle name="20% - Accent5 2 2 7 2" xfId="4028"/>
    <cellStyle name="20% - Accent5 2 20" xfId="1653"/>
    <cellStyle name="20% - Accent5 2 20 2" xfId="4012"/>
    <cellStyle name="20% - Accent5 2 21" xfId="1709"/>
    <cellStyle name="20% - Accent5 2 21 2" xfId="4066"/>
    <cellStyle name="20% - Accent5 2 22" xfId="1772"/>
    <cellStyle name="20% - Accent5 2 23" xfId="5171"/>
    <cellStyle name="20% - Accent5 2 24" xfId="5878"/>
    <cellStyle name="20% - Accent5 2 25" xfId="6232"/>
    <cellStyle name="20% - Accent5 2 26" xfId="6285"/>
    <cellStyle name="20% - Accent5 2 27" xfId="6311"/>
    <cellStyle name="20% - Accent5 2 3" xfId="199"/>
    <cellStyle name="20% - Accent5 2 3 10" xfId="5947"/>
    <cellStyle name="20% - Accent5 2 3 2" xfId="200"/>
    <cellStyle name="20% - Accent5 2 3 2 2" xfId="492"/>
    <cellStyle name="20% - Accent5 2 3 2 2 2" xfId="2119"/>
    <cellStyle name="20% - Accent5 2 3 2 2 2 2" xfId="4417"/>
    <cellStyle name="20% - Accent5 2 3 2 2 3" xfId="3128"/>
    <cellStyle name="20% - Accent5 2 3 2 3" xfId="724"/>
    <cellStyle name="20% - Accent5 2 3 2 3 2" xfId="2120"/>
    <cellStyle name="20% - Accent5 2 3 2 3 2 2" xfId="4418"/>
    <cellStyle name="20% - Accent5 2 3 2 3 3" xfId="3358"/>
    <cellStyle name="20% - Accent5 2 3 2 4" xfId="2118"/>
    <cellStyle name="20% - Accent5 2 3 2 4 2" xfId="4416"/>
    <cellStyle name="20% - Accent5 2 3 2 5" xfId="2894"/>
    <cellStyle name="20% - Accent5 2 3 2 6" xfId="5249"/>
    <cellStyle name="20% - Accent5 2 3 2 7" xfId="5586"/>
    <cellStyle name="20% - Accent5 2 3 2 8" xfId="5948"/>
    <cellStyle name="20% - Accent5 2 3 3" xfId="201"/>
    <cellStyle name="20% - Accent5 2 3 3 2" xfId="493"/>
    <cellStyle name="20% - Accent5 2 3 3 2 2" xfId="2122"/>
    <cellStyle name="20% - Accent5 2 3 3 2 2 2" xfId="4420"/>
    <cellStyle name="20% - Accent5 2 3 3 2 3" xfId="3129"/>
    <cellStyle name="20% - Accent5 2 3 3 3" xfId="725"/>
    <cellStyle name="20% - Accent5 2 3 3 3 2" xfId="2123"/>
    <cellStyle name="20% - Accent5 2 3 3 3 2 2" xfId="4421"/>
    <cellStyle name="20% - Accent5 2 3 3 3 3" xfId="3359"/>
    <cellStyle name="20% - Accent5 2 3 3 4" xfId="2121"/>
    <cellStyle name="20% - Accent5 2 3 3 4 2" xfId="4419"/>
    <cellStyle name="20% - Accent5 2 3 3 5" xfId="2895"/>
    <cellStyle name="20% - Accent5 2 3 3 6" xfId="5250"/>
    <cellStyle name="20% - Accent5 2 3 3 7" xfId="5587"/>
    <cellStyle name="20% - Accent5 2 3 3 8" xfId="5949"/>
    <cellStyle name="20% - Accent5 2 3 4" xfId="491"/>
    <cellStyle name="20% - Accent5 2 3 4 2" xfId="2124"/>
    <cellStyle name="20% - Accent5 2 3 4 2 2" xfId="4422"/>
    <cellStyle name="20% - Accent5 2 3 4 3" xfId="3127"/>
    <cellStyle name="20% - Accent5 2 3 5" xfId="723"/>
    <cellStyle name="20% - Accent5 2 3 5 2" xfId="2125"/>
    <cellStyle name="20% - Accent5 2 3 5 2 2" xfId="4423"/>
    <cellStyle name="20% - Accent5 2 3 5 3" xfId="3357"/>
    <cellStyle name="20% - Accent5 2 3 6" xfId="2117"/>
    <cellStyle name="20% - Accent5 2 3 6 2" xfId="4415"/>
    <cellStyle name="20% - Accent5 2 3 7" xfId="2893"/>
    <cellStyle name="20% - Accent5 2 3 8" xfId="5248"/>
    <cellStyle name="20% - Accent5 2 3 9" xfId="5585"/>
    <cellStyle name="20% - Accent5 2 4" xfId="202"/>
    <cellStyle name="20% - Accent5 2 4 10" xfId="5950"/>
    <cellStyle name="20% - Accent5 2 4 2" xfId="203"/>
    <cellStyle name="20% - Accent5 2 4 2 2" xfId="495"/>
    <cellStyle name="20% - Accent5 2 4 2 2 2" xfId="2128"/>
    <cellStyle name="20% - Accent5 2 4 2 2 2 2" xfId="4426"/>
    <cellStyle name="20% - Accent5 2 4 2 2 3" xfId="3131"/>
    <cellStyle name="20% - Accent5 2 4 2 3" xfId="727"/>
    <cellStyle name="20% - Accent5 2 4 2 3 2" xfId="2129"/>
    <cellStyle name="20% - Accent5 2 4 2 3 2 2" xfId="4427"/>
    <cellStyle name="20% - Accent5 2 4 2 3 3" xfId="3361"/>
    <cellStyle name="20% - Accent5 2 4 2 4" xfId="2127"/>
    <cellStyle name="20% - Accent5 2 4 2 4 2" xfId="4425"/>
    <cellStyle name="20% - Accent5 2 4 2 5" xfId="2897"/>
    <cellStyle name="20% - Accent5 2 4 2 6" xfId="5252"/>
    <cellStyle name="20% - Accent5 2 4 2 7" xfId="5589"/>
    <cellStyle name="20% - Accent5 2 4 2 8" xfId="5951"/>
    <cellStyle name="20% - Accent5 2 4 3" xfId="204"/>
    <cellStyle name="20% - Accent5 2 4 3 2" xfId="496"/>
    <cellStyle name="20% - Accent5 2 4 3 2 2" xfId="2131"/>
    <cellStyle name="20% - Accent5 2 4 3 2 2 2" xfId="4429"/>
    <cellStyle name="20% - Accent5 2 4 3 2 3" xfId="3132"/>
    <cellStyle name="20% - Accent5 2 4 3 3" xfId="728"/>
    <cellStyle name="20% - Accent5 2 4 3 3 2" xfId="2132"/>
    <cellStyle name="20% - Accent5 2 4 3 3 2 2" xfId="4430"/>
    <cellStyle name="20% - Accent5 2 4 3 3 3" xfId="3362"/>
    <cellStyle name="20% - Accent5 2 4 3 4" xfId="2130"/>
    <cellStyle name="20% - Accent5 2 4 3 4 2" xfId="4428"/>
    <cellStyle name="20% - Accent5 2 4 3 5" xfId="2898"/>
    <cellStyle name="20% - Accent5 2 4 3 6" xfId="5253"/>
    <cellStyle name="20% - Accent5 2 4 3 7" xfId="5590"/>
    <cellStyle name="20% - Accent5 2 4 3 8" xfId="5952"/>
    <cellStyle name="20% - Accent5 2 4 4" xfId="494"/>
    <cellStyle name="20% - Accent5 2 4 4 2" xfId="2133"/>
    <cellStyle name="20% - Accent5 2 4 4 2 2" xfId="4431"/>
    <cellStyle name="20% - Accent5 2 4 4 3" xfId="3130"/>
    <cellStyle name="20% - Accent5 2 4 5" xfId="726"/>
    <cellStyle name="20% - Accent5 2 4 5 2" xfId="2134"/>
    <cellStyle name="20% - Accent5 2 4 5 2 2" xfId="4432"/>
    <cellStyle name="20% - Accent5 2 4 5 3" xfId="3360"/>
    <cellStyle name="20% - Accent5 2 4 6" xfId="2126"/>
    <cellStyle name="20% - Accent5 2 4 6 2" xfId="4424"/>
    <cellStyle name="20% - Accent5 2 4 7" xfId="2896"/>
    <cellStyle name="20% - Accent5 2 4 8" xfId="5251"/>
    <cellStyle name="20% - Accent5 2 4 9" xfId="5588"/>
    <cellStyle name="20% - Accent5 2 5" xfId="205"/>
    <cellStyle name="20% - Accent5 2 5 2" xfId="497"/>
    <cellStyle name="20% - Accent5 2 5 2 2" xfId="2136"/>
    <cellStyle name="20% - Accent5 2 5 2 2 2" xfId="4434"/>
    <cellStyle name="20% - Accent5 2 5 2 3" xfId="3133"/>
    <cellStyle name="20% - Accent5 2 5 3" xfId="729"/>
    <cellStyle name="20% - Accent5 2 5 3 2" xfId="2137"/>
    <cellStyle name="20% - Accent5 2 5 3 2 2" xfId="4435"/>
    <cellStyle name="20% - Accent5 2 5 3 3" xfId="3363"/>
    <cellStyle name="20% - Accent5 2 5 4" xfId="2135"/>
    <cellStyle name="20% - Accent5 2 5 4 2" xfId="4433"/>
    <cellStyle name="20% - Accent5 2 5 5" xfId="2899"/>
    <cellStyle name="20% - Accent5 2 5 6" xfId="5254"/>
    <cellStyle name="20% - Accent5 2 5 7" xfId="5591"/>
    <cellStyle name="20% - Accent5 2 5 8" xfId="5953"/>
    <cellStyle name="20% - Accent5 2 6" xfId="206"/>
    <cellStyle name="20% - Accent5 2 6 2" xfId="498"/>
    <cellStyle name="20% - Accent5 2 6 2 2" xfId="2139"/>
    <cellStyle name="20% - Accent5 2 6 2 2 2" xfId="4437"/>
    <cellStyle name="20% - Accent5 2 6 2 3" xfId="3134"/>
    <cellStyle name="20% - Accent5 2 6 3" xfId="730"/>
    <cellStyle name="20% - Accent5 2 6 3 2" xfId="2140"/>
    <cellStyle name="20% - Accent5 2 6 3 2 2" xfId="4438"/>
    <cellStyle name="20% - Accent5 2 6 3 3" xfId="3364"/>
    <cellStyle name="20% - Accent5 2 6 4" xfId="2138"/>
    <cellStyle name="20% - Accent5 2 6 4 2" xfId="4436"/>
    <cellStyle name="20% - Accent5 2 6 5" xfId="2900"/>
    <cellStyle name="20% - Accent5 2 6 6" xfId="5255"/>
    <cellStyle name="20% - Accent5 2 6 7" xfId="5592"/>
    <cellStyle name="20% - Accent5 2 6 8" xfId="5954"/>
    <cellStyle name="20% - Accent5 2 7" xfId="1052"/>
    <cellStyle name="20% - Accent5 2 7 2" xfId="3578"/>
    <cellStyle name="20% - Accent5 2 7 3" xfId="5432"/>
    <cellStyle name="20% - Accent5 2 7 4" xfId="5774"/>
    <cellStyle name="20% - Accent5 2 7 5" xfId="6128"/>
    <cellStyle name="20% - Accent5 2 8" xfId="1078"/>
    <cellStyle name="20% - Accent5 2 8 2" xfId="3604"/>
    <cellStyle name="20% - Accent5 2 8 3" xfId="5517"/>
    <cellStyle name="20% - Accent5 2 8 4" xfId="5852"/>
    <cellStyle name="20% - Accent5 2 8 5" xfId="6206"/>
    <cellStyle name="20% - Accent5 2 9" xfId="1104"/>
    <cellStyle name="20% - Accent5 2 9 2" xfId="3630"/>
    <cellStyle name="20% - Accent5 20" xfId="3564"/>
    <cellStyle name="20% - Accent5 21" xfId="5158"/>
    <cellStyle name="20% - Accent5 22" xfId="5759"/>
    <cellStyle name="20% - Accent5 23" xfId="5865"/>
    <cellStyle name="20% - Accent5 24" xfId="6219"/>
    <cellStyle name="20% - Accent5 25" xfId="6245"/>
    <cellStyle name="20% - Accent5 26" xfId="6254"/>
    <cellStyle name="20% - Accent5 27" xfId="6272"/>
    <cellStyle name="20% - Accent5 28" xfId="6298"/>
    <cellStyle name="20% - Accent5 3" xfId="385"/>
    <cellStyle name="20% - Accent5 3 2" xfId="649"/>
    <cellStyle name="20% - Accent5 3 2 2" xfId="2141"/>
    <cellStyle name="20% - Accent5 3 2 2 2" xfId="4439"/>
    <cellStyle name="20% - Accent5 3 2 3" xfId="3285"/>
    <cellStyle name="20% - Accent5 3 3" xfId="882"/>
    <cellStyle name="20% - Accent5 3 3 2" xfId="2142"/>
    <cellStyle name="20% - Accent5 3 3 2 2" xfId="4440"/>
    <cellStyle name="20% - Accent5 3 3 3" xfId="3515"/>
    <cellStyle name="20% - Accent5 3 4" xfId="1895"/>
    <cellStyle name="20% - Accent5 3 4 2" xfId="4199"/>
    <cellStyle name="20% - Accent5 3 5" xfId="3051"/>
    <cellStyle name="20% - Accent5 3 6" xfId="5409"/>
    <cellStyle name="20% - Accent5 3 7" xfId="5743"/>
    <cellStyle name="20% - Accent5 3 8" xfId="6108"/>
    <cellStyle name="20% - Accent5 4" xfId="899"/>
    <cellStyle name="20% - Accent5 4 2" xfId="1910"/>
    <cellStyle name="20% - Accent5 4 2 2" xfId="4214"/>
    <cellStyle name="20% - Accent5 4 3" xfId="3527"/>
    <cellStyle name="20% - Accent5 4 4" xfId="5491"/>
    <cellStyle name="20% - Accent5 4 5" xfId="5826"/>
    <cellStyle name="20% - Accent5 4 6" xfId="6180"/>
    <cellStyle name="20% - Accent5 5" xfId="1065"/>
    <cellStyle name="20% - Accent5 5 2" xfId="3591"/>
    <cellStyle name="20% - Accent5 5 3" xfId="5504"/>
    <cellStyle name="20% - Accent5 5 4" xfId="5839"/>
    <cellStyle name="20% - Accent5 5 5" xfId="6193"/>
    <cellStyle name="20% - Accent5 6" xfId="1091"/>
    <cellStyle name="20% - Accent5 6 2" xfId="3617"/>
    <cellStyle name="20% - Accent5 7" xfId="1117"/>
    <cellStyle name="20% - Accent5 7 2" xfId="3643"/>
    <cellStyle name="20% - Accent5 8" xfId="1328"/>
    <cellStyle name="20% - Accent5 8 2" xfId="3694"/>
    <cellStyle name="20% - Accent5 9" xfId="1354"/>
    <cellStyle name="20% - Accent5 9 2" xfId="3720"/>
    <cellStyle name="20% - Accent6" xfId="1039" builtinId="50" customBuiltin="1"/>
    <cellStyle name="20% - Accent6 10" xfId="1409"/>
    <cellStyle name="20% - Accent6 10 2" xfId="3775"/>
    <cellStyle name="20% - Accent6 11" xfId="1435"/>
    <cellStyle name="20% - Accent6 11 2" xfId="3801"/>
    <cellStyle name="20% - Accent6 12" xfId="1461"/>
    <cellStyle name="20% - Accent6 12 2" xfId="3827"/>
    <cellStyle name="20% - Accent6 13" xfId="1556"/>
    <cellStyle name="20% - Accent6 13 2" xfId="3915"/>
    <cellStyle name="20% - Accent6 14" xfId="1582"/>
    <cellStyle name="20% - Accent6 14 2" xfId="3941"/>
    <cellStyle name="20% - Accent6 15" xfId="1608"/>
    <cellStyle name="20% - Accent6 15 2" xfId="3967"/>
    <cellStyle name="20% - Accent6 16" xfId="1634"/>
    <cellStyle name="20% - Accent6 16 2" xfId="3993"/>
    <cellStyle name="20% - Accent6 17" xfId="1698"/>
    <cellStyle name="20% - Accent6 17 2" xfId="4055"/>
    <cellStyle name="20% - Accent6 18" xfId="1870"/>
    <cellStyle name="20% - Accent6 18 2" xfId="4180"/>
    <cellStyle name="20% - Accent6 19" xfId="2823"/>
    <cellStyle name="20% - Accent6 2" xfId="23"/>
    <cellStyle name="20% - Accent6 2 10" xfId="1127"/>
    <cellStyle name="20% - Accent6 2 10 2" xfId="3653"/>
    <cellStyle name="20% - Accent6 2 11" xfId="1343"/>
    <cellStyle name="20% - Accent6 2 11 2" xfId="3709"/>
    <cellStyle name="20% - Accent6 2 12" xfId="1369"/>
    <cellStyle name="20% - Accent6 2 12 2" xfId="3735"/>
    <cellStyle name="20% - Accent6 2 13" xfId="1422"/>
    <cellStyle name="20% - Accent6 2 13 2" xfId="3788"/>
    <cellStyle name="20% - Accent6 2 14" xfId="1448"/>
    <cellStyle name="20% - Accent6 2 14 2" xfId="3814"/>
    <cellStyle name="20% - Accent6 2 15" xfId="1474"/>
    <cellStyle name="20% - Accent6 2 15 2" xfId="3840"/>
    <cellStyle name="20% - Accent6 2 16" xfId="1569"/>
    <cellStyle name="20% - Accent6 2 16 2" xfId="3928"/>
    <cellStyle name="20% - Accent6 2 17" xfId="1595"/>
    <cellStyle name="20% - Accent6 2 17 2" xfId="3954"/>
    <cellStyle name="20% - Accent6 2 18" xfId="1621"/>
    <cellStyle name="20% - Accent6 2 18 2" xfId="3980"/>
    <cellStyle name="20% - Accent6 2 19" xfId="1647"/>
    <cellStyle name="20% - Accent6 2 19 2" xfId="4006"/>
    <cellStyle name="20% - Accent6 2 2" xfId="85"/>
    <cellStyle name="20% - Accent6 2 2 2" xfId="207"/>
    <cellStyle name="20% - Accent6 2 2 2 10" xfId="5955"/>
    <cellStyle name="20% - Accent6 2 2 2 2" xfId="208"/>
    <cellStyle name="20% - Accent6 2 2 2 2 2" xfId="500"/>
    <cellStyle name="20% - Accent6 2 2 2 2 2 2" xfId="2145"/>
    <cellStyle name="20% - Accent6 2 2 2 2 2 2 2" xfId="4443"/>
    <cellStyle name="20% - Accent6 2 2 2 2 2 3" xfId="3136"/>
    <cellStyle name="20% - Accent6 2 2 2 2 3" xfId="732"/>
    <cellStyle name="20% - Accent6 2 2 2 2 3 2" xfId="2146"/>
    <cellStyle name="20% - Accent6 2 2 2 2 3 2 2" xfId="4444"/>
    <cellStyle name="20% - Accent6 2 2 2 2 3 3" xfId="3366"/>
    <cellStyle name="20% - Accent6 2 2 2 2 4" xfId="2144"/>
    <cellStyle name="20% - Accent6 2 2 2 2 4 2" xfId="4442"/>
    <cellStyle name="20% - Accent6 2 2 2 2 5" xfId="2902"/>
    <cellStyle name="20% - Accent6 2 2 2 2 6" xfId="5257"/>
    <cellStyle name="20% - Accent6 2 2 2 2 7" xfId="5594"/>
    <cellStyle name="20% - Accent6 2 2 2 2 8" xfId="5956"/>
    <cellStyle name="20% - Accent6 2 2 2 3" xfId="209"/>
    <cellStyle name="20% - Accent6 2 2 2 3 2" xfId="501"/>
    <cellStyle name="20% - Accent6 2 2 2 3 2 2" xfId="2148"/>
    <cellStyle name="20% - Accent6 2 2 2 3 2 2 2" xfId="4446"/>
    <cellStyle name="20% - Accent6 2 2 2 3 2 3" xfId="3137"/>
    <cellStyle name="20% - Accent6 2 2 2 3 3" xfId="733"/>
    <cellStyle name="20% - Accent6 2 2 2 3 3 2" xfId="2149"/>
    <cellStyle name="20% - Accent6 2 2 2 3 3 2 2" xfId="4447"/>
    <cellStyle name="20% - Accent6 2 2 2 3 3 3" xfId="3367"/>
    <cellStyle name="20% - Accent6 2 2 2 3 4" xfId="2147"/>
    <cellStyle name="20% - Accent6 2 2 2 3 4 2" xfId="4445"/>
    <cellStyle name="20% - Accent6 2 2 2 3 5" xfId="2903"/>
    <cellStyle name="20% - Accent6 2 2 2 3 6" xfId="5258"/>
    <cellStyle name="20% - Accent6 2 2 2 3 7" xfId="5595"/>
    <cellStyle name="20% - Accent6 2 2 2 3 8" xfId="5957"/>
    <cellStyle name="20% - Accent6 2 2 2 4" xfId="499"/>
    <cellStyle name="20% - Accent6 2 2 2 4 2" xfId="2150"/>
    <cellStyle name="20% - Accent6 2 2 2 4 2 2" xfId="4448"/>
    <cellStyle name="20% - Accent6 2 2 2 4 3" xfId="3135"/>
    <cellStyle name="20% - Accent6 2 2 2 5" xfId="731"/>
    <cellStyle name="20% - Accent6 2 2 2 5 2" xfId="2151"/>
    <cellStyle name="20% - Accent6 2 2 2 5 2 2" xfId="4449"/>
    <cellStyle name="20% - Accent6 2 2 2 5 3" xfId="3365"/>
    <cellStyle name="20% - Accent6 2 2 2 6" xfId="2143"/>
    <cellStyle name="20% - Accent6 2 2 2 6 2" xfId="4441"/>
    <cellStyle name="20% - Accent6 2 2 2 7" xfId="2901"/>
    <cellStyle name="20% - Accent6 2 2 2 8" xfId="5256"/>
    <cellStyle name="20% - Accent6 2 2 2 9" xfId="5593"/>
    <cellStyle name="20% - Accent6 2 2 3" xfId="210"/>
    <cellStyle name="20% - Accent6 2 2 3 2" xfId="502"/>
    <cellStyle name="20% - Accent6 2 2 3 2 2" xfId="2153"/>
    <cellStyle name="20% - Accent6 2 2 3 2 2 2" xfId="4451"/>
    <cellStyle name="20% - Accent6 2 2 3 2 3" xfId="3138"/>
    <cellStyle name="20% - Accent6 2 2 3 3" xfId="734"/>
    <cellStyle name="20% - Accent6 2 2 3 3 2" xfId="2154"/>
    <cellStyle name="20% - Accent6 2 2 3 3 2 2" xfId="4452"/>
    <cellStyle name="20% - Accent6 2 2 3 3 3" xfId="3368"/>
    <cellStyle name="20% - Accent6 2 2 3 4" xfId="2152"/>
    <cellStyle name="20% - Accent6 2 2 3 4 2" xfId="4450"/>
    <cellStyle name="20% - Accent6 2 2 3 5" xfId="2904"/>
    <cellStyle name="20% - Accent6 2 2 3 6" xfId="5259"/>
    <cellStyle name="20% - Accent6 2 2 3 7" xfId="5596"/>
    <cellStyle name="20% - Accent6 2 2 3 8" xfId="5958"/>
    <cellStyle name="20% - Accent6 2 2 4" xfId="211"/>
    <cellStyle name="20% - Accent6 2 2 4 2" xfId="503"/>
    <cellStyle name="20% - Accent6 2 2 4 2 2" xfId="2156"/>
    <cellStyle name="20% - Accent6 2 2 4 2 2 2" xfId="4454"/>
    <cellStyle name="20% - Accent6 2 2 4 2 3" xfId="3139"/>
    <cellStyle name="20% - Accent6 2 2 4 3" xfId="735"/>
    <cellStyle name="20% - Accent6 2 2 4 3 2" xfId="2157"/>
    <cellStyle name="20% - Accent6 2 2 4 3 2 2" xfId="4455"/>
    <cellStyle name="20% - Accent6 2 2 4 3 3" xfId="3369"/>
    <cellStyle name="20% - Accent6 2 2 4 4" xfId="2155"/>
    <cellStyle name="20% - Accent6 2 2 4 4 2" xfId="4453"/>
    <cellStyle name="20% - Accent6 2 2 4 5" xfId="2905"/>
    <cellStyle name="20% - Accent6 2 2 4 6" xfId="5260"/>
    <cellStyle name="20% - Accent6 2 2 4 7" xfId="5597"/>
    <cellStyle name="20% - Accent6 2 2 4 8" xfId="5959"/>
    <cellStyle name="20% - Accent6 2 2 5" xfId="1266"/>
    <cellStyle name="20% - Accent6 2 2 5 2" xfId="3670"/>
    <cellStyle name="20% - Accent6 2 2 6" xfId="1385"/>
    <cellStyle name="20% - Accent6 2 2 6 2" xfId="3751"/>
    <cellStyle name="20% - Accent6 2 2 7" xfId="1670"/>
    <cellStyle name="20% - Accent6 2 2 7 2" xfId="4029"/>
    <cellStyle name="20% - Accent6 2 20" xfId="1654"/>
    <cellStyle name="20% - Accent6 2 20 2" xfId="4013"/>
    <cellStyle name="20% - Accent6 2 21" xfId="1711"/>
    <cellStyle name="20% - Accent6 2 21 2" xfId="4068"/>
    <cellStyle name="20% - Accent6 2 22" xfId="1794"/>
    <cellStyle name="20% - Accent6 2 23" xfId="5173"/>
    <cellStyle name="20% - Accent6 2 24" xfId="5880"/>
    <cellStyle name="20% - Accent6 2 25" xfId="6234"/>
    <cellStyle name="20% - Accent6 2 26" xfId="6287"/>
    <cellStyle name="20% - Accent6 2 27" xfId="6313"/>
    <cellStyle name="20% - Accent6 2 3" xfId="212"/>
    <cellStyle name="20% - Accent6 2 3 10" xfId="5960"/>
    <cellStyle name="20% - Accent6 2 3 2" xfId="213"/>
    <cellStyle name="20% - Accent6 2 3 2 2" xfId="505"/>
    <cellStyle name="20% - Accent6 2 3 2 2 2" xfId="2160"/>
    <cellStyle name="20% - Accent6 2 3 2 2 2 2" xfId="4458"/>
    <cellStyle name="20% - Accent6 2 3 2 2 3" xfId="3141"/>
    <cellStyle name="20% - Accent6 2 3 2 3" xfId="737"/>
    <cellStyle name="20% - Accent6 2 3 2 3 2" xfId="2161"/>
    <cellStyle name="20% - Accent6 2 3 2 3 2 2" xfId="4459"/>
    <cellStyle name="20% - Accent6 2 3 2 3 3" xfId="3371"/>
    <cellStyle name="20% - Accent6 2 3 2 4" xfId="2159"/>
    <cellStyle name="20% - Accent6 2 3 2 4 2" xfId="4457"/>
    <cellStyle name="20% - Accent6 2 3 2 5" xfId="2907"/>
    <cellStyle name="20% - Accent6 2 3 2 6" xfId="5262"/>
    <cellStyle name="20% - Accent6 2 3 2 7" xfId="5599"/>
    <cellStyle name="20% - Accent6 2 3 2 8" xfId="5961"/>
    <cellStyle name="20% - Accent6 2 3 3" xfId="214"/>
    <cellStyle name="20% - Accent6 2 3 3 2" xfId="506"/>
    <cellStyle name="20% - Accent6 2 3 3 2 2" xfId="2163"/>
    <cellStyle name="20% - Accent6 2 3 3 2 2 2" xfId="4461"/>
    <cellStyle name="20% - Accent6 2 3 3 2 3" xfId="3142"/>
    <cellStyle name="20% - Accent6 2 3 3 3" xfId="738"/>
    <cellStyle name="20% - Accent6 2 3 3 3 2" xfId="2164"/>
    <cellStyle name="20% - Accent6 2 3 3 3 2 2" xfId="4462"/>
    <cellStyle name="20% - Accent6 2 3 3 3 3" xfId="3372"/>
    <cellStyle name="20% - Accent6 2 3 3 4" xfId="2162"/>
    <cellStyle name="20% - Accent6 2 3 3 4 2" xfId="4460"/>
    <cellStyle name="20% - Accent6 2 3 3 5" xfId="2908"/>
    <cellStyle name="20% - Accent6 2 3 3 6" xfId="5263"/>
    <cellStyle name="20% - Accent6 2 3 3 7" xfId="5600"/>
    <cellStyle name="20% - Accent6 2 3 3 8" xfId="5962"/>
    <cellStyle name="20% - Accent6 2 3 4" xfId="504"/>
    <cellStyle name="20% - Accent6 2 3 4 2" xfId="2165"/>
    <cellStyle name="20% - Accent6 2 3 4 2 2" xfId="4463"/>
    <cellStyle name="20% - Accent6 2 3 4 3" xfId="3140"/>
    <cellStyle name="20% - Accent6 2 3 5" xfId="736"/>
    <cellStyle name="20% - Accent6 2 3 5 2" xfId="2166"/>
    <cellStyle name="20% - Accent6 2 3 5 2 2" xfId="4464"/>
    <cellStyle name="20% - Accent6 2 3 5 3" xfId="3370"/>
    <cellStyle name="20% - Accent6 2 3 6" xfId="2158"/>
    <cellStyle name="20% - Accent6 2 3 6 2" xfId="4456"/>
    <cellStyle name="20% - Accent6 2 3 7" xfId="2906"/>
    <cellStyle name="20% - Accent6 2 3 8" xfId="5261"/>
    <cellStyle name="20% - Accent6 2 3 9" xfId="5598"/>
    <cellStyle name="20% - Accent6 2 4" xfId="215"/>
    <cellStyle name="20% - Accent6 2 4 10" xfId="5963"/>
    <cellStyle name="20% - Accent6 2 4 2" xfId="216"/>
    <cellStyle name="20% - Accent6 2 4 2 2" xfId="508"/>
    <cellStyle name="20% - Accent6 2 4 2 2 2" xfId="2169"/>
    <cellStyle name="20% - Accent6 2 4 2 2 2 2" xfId="4467"/>
    <cellStyle name="20% - Accent6 2 4 2 2 3" xfId="3144"/>
    <cellStyle name="20% - Accent6 2 4 2 3" xfId="740"/>
    <cellStyle name="20% - Accent6 2 4 2 3 2" xfId="2170"/>
    <cellStyle name="20% - Accent6 2 4 2 3 2 2" xfId="4468"/>
    <cellStyle name="20% - Accent6 2 4 2 3 3" xfId="3374"/>
    <cellStyle name="20% - Accent6 2 4 2 4" xfId="2168"/>
    <cellStyle name="20% - Accent6 2 4 2 4 2" xfId="4466"/>
    <cellStyle name="20% - Accent6 2 4 2 5" xfId="2910"/>
    <cellStyle name="20% - Accent6 2 4 2 6" xfId="5265"/>
    <cellStyle name="20% - Accent6 2 4 2 7" xfId="5602"/>
    <cellStyle name="20% - Accent6 2 4 2 8" xfId="5964"/>
    <cellStyle name="20% - Accent6 2 4 3" xfId="217"/>
    <cellStyle name="20% - Accent6 2 4 3 2" xfId="509"/>
    <cellStyle name="20% - Accent6 2 4 3 2 2" xfId="2172"/>
    <cellStyle name="20% - Accent6 2 4 3 2 2 2" xfId="4470"/>
    <cellStyle name="20% - Accent6 2 4 3 2 3" xfId="3145"/>
    <cellStyle name="20% - Accent6 2 4 3 3" xfId="741"/>
    <cellStyle name="20% - Accent6 2 4 3 3 2" xfId="2173"/>
    <cellStyle name="20% - Accent6 2 4 3 3 2 2" xfId="4471"/>
    <cellStyle name="20% - Accent6 2 4 3 3 3" xfId="3375"/>
    <cellStyle name="20% - Accent6 2 4 3 4" xfId="2171"/>
    <cellStyle name="20% - Accent6 2 4 3 4 2" xfId="4469"/>
    <cellStyle name="20% - Accent6 2 4 3 5" xfId="2911"/>
    <cellStyle name="20% - Accent6 2 4 3 6" xfId="5266"/>
    <cellStyle name="20% - Accent6 2 4 3 7" xfId="5603"/>
    <cellStyle name="20% - Accent6 2 4 3 8" xfId="5965"/>
    <cellStyle name="20% - Accent6 2 4 4" xfId="507"/>
    <cellStyle name="20% - Accent6 2 4 4 2" xfId="2174"/>
    <cellStyle name="20% - Accent6 2 4 4 2 2" xfId="4472"/>
    <cellStyle name="20% - Accent6 2 4 4 3" xfId="3143"/>
    <cellStyle name="20% - Accent6 2 4 5" xfId="739"/>
    <cellStyle name="20% - Accent6 2 4 5 2" xfId="2175"/>
    <cellStyle name="20% - Accent6 2 4 5 2 2" xfId="4473"/>
    <cellStyle name="20% - Accent6 2 4 5 3" xfId="3373"/>
    <cellStyle name="20% - Accent6 2 4 6" xfId="2167"/>
    <cellStyle name="20% - Accent6 2 4 6 2" xfId="4465"/>
    <cellStyle name="20% - Accent6 2 4 7" xfId="2909"/>
    <cellStyle name="20% - Accent6 2 4 8" xfId="5264"/>
    <cellStyle name="20% - Accent6 2 4 9" xfId="5601"/>
    <cellStyle name="20% - Accent6 2 5" xfId="218"/>
    <cellStyle name="20% - Accent6 2 5 2" xfId="510"/>
    <cellStyle name="20% - Accent6 2 5 2 2" xfId="2177"/>
    <cellStyle name="20% - Accent6 2 5 2 2 2" xfId="4475"/>
    <cellStyle name="20% - Accent6 2 5 2 3" xfId="3146"/>
    <cellStyle name="20% - Accent6 2 5 3" xfId="742"/>
    <cellStyle name="20% - Accent6 2 5 3 2" xfId="2178"/>
    <cellStyle name="20% - Accent6 2 5 3 2 2" xfId="4476"/>
    <cellStyle name="20% - Accent6 2 5 3 3" xfId="3376"/>
    <cellStyle name="20% - Accent6 2 5 4" xfId="2176"/>
    <cellStyle name="20% - Accent6 2 5 4 2" xfId="4474"/>
    <cellStyle name="20% - Accent6 2 5 5" xfId="2912"/>
    <cellStyle name="20% - Accent6 2 5 6" xfId="5267"/>
    <cellStyle name="20% - Accent6 2 5 7" xfId="5604"/>
    <cellStyle name="20% - Accent6 2 5 8" xfId="5966"/>
    <cellStyle name="20% - Accent6 2 6" xfId="219"/>
    <cellStyle name="20% - Accent6 2 6 2" xfId="511"/>
    <cellStyle name="20% - Accent6 2 6 2 2" xfId="2180"/>
    <cellStyle name="20% - Accent6 2 6 2 2 2" xfId="4478"/>
    <cellStyle name="20% - Accent6 2 6 2 3" xfId="3147"/>
    <cellStyle name="20% - Accent6 2 6 3" xfId="743"/>
    <cellStyle name="20% - Accent6 2 6 3 2" xfId="2181"/>
    <cellStyle name="20% - Accent6 2 6 3 2 2" xfId="4479"/>
    <cellStyle name="20% - Accent6 2 6 3 3" xfId="3377"/>
    <cellStyle name="20% - Accent6 2 6 4" xfId="2179"/>
    <cellStyle name="20% - Accent6 2 6 4 2" xfId="4477"/>
    <cellStyle name="20% - Accent6 2 6 5" xfId="2913"/>
    <cellStyle name="20% - Accent6 2 6 6" xfId="5268"/>
    <cellStyle name="20% - Accent6 2 6 7" xfId="5605"/>
    <cellStyle name="20% - Accent6 2 6 8" xfId="5967"/>
    <cellStyle name="20% - Accent6 2 7" xfId="1054"/>
    <cellStyle name="20% - Accent6 2 7 2" xfId="3580"/>
    <cellStyle name="20% - Accent6 2 7 3" xfId="5434"/>
    <cellStyle name="20% - Accent6 2 7 4" xfId="5776"/>
    <cellStyle name="20% - Accent6 2 7 5" xfId="6130"/>
    <cellStyle name="20% - Accent6 2 8" xfId="1080"/>
    <cellStyle name="20% - Accent6 2 8 2" xfId="3606"/>
    <cellStyle name="20% - Accent6 2 8 3" xfId="5519"/>
    <cellStyle name="20% - Accent6 2 8 4" xfId="5854"/>
    <cellStyle name="20% - Accent6 2 8 5" xfId="6208"/>
    <cellStyle name="20% - Accent6 2 9" xfId="1106"/>
    <cellStyle name="20% - Accent6 2 9 2" xfId="3632"/>
    <cellStyle name="20% - Accent6 20" xfId="3566"/>
    <cellStyle name="20% - Accent6 21" xfId="5160"/>
    <cellStyle name="20% - Accent6 22" xfId="5761"/>
    <cellStyle name="20% - Accent6 23" xfId="5867"/>
    <cellStyle name="20% - Accent6 24" xfId="6221"/>
    <cellStyle name="20% - Accent6 25" xfId="6247"/>
    <cellStyle name="20% - Accent6 26" xfId="6255"/>
    <cellStyle name="20% - Accent6 27" xfId="6274"/>
    <cellStyle name="20% - Accent6 28" xfId="6300"/>
    <cellStyle name="20% - Accent6 3" xfId="386"/>
    <cellStyle name="20% - Accent6 3 2" xfId="650"/>
    <cellStyle name="20% - Accent6 3 2 2" xfId="2182"/>
    <cellStyle name="20% - Accent6 3 2 2 2" xfId="4480"/>
    <cellStyle name="20% - Accent6 3 2 3" xfId="3286"/>
    <cellStyle name="20% - Accent6 3 3" xfId="883"/>
    <cellStyle name="20% - Accent6 3 3 2" xfId="2183"/>
    <cellStyle name="20% - Accent6 3 3 2 2" xfId="4481"/>
    <cellStyle name="20% - Accent6 3 3 3" xfId="3516"/>
    <cellStyle name="20% - Accent6 3 4" xfId="1897"/>
    <cellStyle name="20% - Accent6 3 4 2" xfId="4201"/>
    <cellStyle name="20% - Accent6 3 5" xfId="3052"/>
    <cellStyle name="20% - Accent6 3 6" xfId="5410"/>
    <cellStyle name="20% - Accent6 3 7" xfId="5744"/>
    <cellStyle name="20% - Accent6 3 8" xfId="6109"/>
    <cellStyle name="20% - Accent6 4" xfId="900"/>
    <cellStyle name="20% - Accent6 4 2" xfId="1912"/>
    <cellStyle name="20% - Accent6 4 2 2" xfId="4216"/>
    <cellStyle name="20% - Accent6 4 3" xfId="3528"/>
    <cellStyle name="20% - Accent6 4 4" xfId="5493"/>
    <cellStyle name="20% - Accent6 4 5" xfId="5828"/>
    <cellStyle name="20% - Accent6 4 6" xfId="6182"/>
    <cellStyle name="20% - Accent6 5" xfId="1067"/>
    <cellStyle name="20% - Accent6 5 2" xfId="3593"/>
    <cellStyle name="20% - Accent6 5 3" xfId="5506"/>
    <cellStyle name="20% - Accent6 5 4" xfId="5841"/>
    <cellStyle name="20% - Accent6 5 5" xfId="6195"/>
    <cellStyle name="20% - Accent6 6" xfId="1093"/>
    <cellStyle name="20% - Accent6 6 2" xfId="3619"/>
    <cellStyle name="20% - Accent6 7" xfId="1119"/>
    <cellStyle name="20% - Accent6 7 2" xfId="3645"/>
    <cellStyle name="20% - Accent6 8" xfId="1330"/>
    <cellStyle name="20% - Accent6 8 2" xfId="3696"/>
    <cellStyle name="20% - Accent6 9" xfId="1356"/>
    <cellStyle name="20% - Accent6 9 2" xfId="3722"/>
    <cellStyle name="20% - Акцент1 2" xfId="901"/>
    <cellStyle name="20% — акцент1 2" xfId="902"/>
    <cellStyle name="20% - Акцент1 2 10" xfId="2695"/>
    <cellStyle name="20% - Акцент1 2 10 2" xfId="4983"/>
    <cellStyle name="20% - Акцент1 2 11" xfId="2690"/>
    <cellStyle name="20% - Акцент1 2 11 2" xfId="4980"/>
    <cellStyle name="20% - Акцент1 2 12" xfId="2800"/>
    <cellStyle name="20% - Акцент1 2 12 2" xfId="5071"/>
    <cellStyle name="20% - Акцент1 2 13" xfId="3529"/>
    <cellStyle name="20% - Акцент1 2 14" xfId="5089"/>
    <cellStyle name="20% - Акцент1 2 15" xfId="4132"/>
    <cellStyle name="20% - Акцент1 2 16" xfId="5133"/>
    <cellStyle name="20% - Акцент1 2 2" xfId="1923"/>
    <cellStyle name="20% - Акцент1 2 2 2" xfId="4223"/>
    <cellStyle name="20% - Акцент1 2 3" xfId="1878"/>
    <cellStyle name="20% - Акцент1 2 3 2" xfId="4182"/>
    <cellStyle name="20% - Акцент1 2 4" xfId="2665"/>
    <cellStyle name="20% - Акцент1 2 4 2" xfId="4962"/>
    <cellStyle name="20% - Акцент1 2 5" xfId="2630"/>
    <cellStyle name="20% - Акцент1 2 5 2" xfId="4927"/>
    <cellStyle name="20% - Акцент1 2 6" xfId="1935"/>
    <cellStyle name="20% - Акцент1 2 6 2" xfId="4235"/>
    <cellStyle name="20% - Акцент1 2 7" xfId="2642"/>
    <cellStyle name="20% - Акцент1 2 7 2" xfId="4939"/>
    <cellStyle name="20% - Акцент1 2 8" xfId="2504"/>
    <cellStyle name="20% - Акцент1 2 8 2" xfId="4802"/>
    <cellStyle name="20% - Акцент1 2 9" xfId="2653"/>
    <cellStyle name="20% - Акцент1 2 9 2" xfId="4950"/>
    <cellStyle name="20% — акцент1 3" xfId="1482"/>
    <cellStyle name="20% — акцент1 3 2" xfId="3845"/>
    <cellStyle name="20% — акцент1 4" xfId="1485"/>
    <cellStyle name="20% — акцент1 4 2" xfId="3848"/>
    <cellStyle name="20% — акцент1 5" xfId="1510"/>
    <cellStyle name="20% — акцент1 5 2" xfId="3872"/>
    <cellStyle name="20% — акцент1 6" xfId="1515"/>
    <cellStyle name="20% — акцент1 6 2" xfId="3877"/>
    <cellStyle name="20% — акцент1 7" xfId="1532"/>
    <cellStyle name="20% — акцент1 7 2" xfId="3892"/>
    <cellStyle name="20% - Акцент2 2" xfId="903"/>
    <cellStyle name="20% — акцент2 2" xfId="904"/>
    <cellStyle name="20% - Акцент2 2 10" xfId="2697"/>
    <cellStyle name="20% - Акцент2 2 10 2" xfId="4985"/>
    <cellStyle name="20% - Акцент2 2 11" xfId="2793"/>
    <cellStyle name="20% - Акцент2 2 11 2" xfId="5066"/>
    <cellStyle name="20% - Акцент2 2 12" xfId="2802"/>
    <cellStyle name="20% - Акцент2 2 12 2" xfId="5073"/>
    <cellStyle name="20% - Акцент2 2 13" xfId="3530"/>
    <cellStyle name="20% - Акцент2 2 14" xfId="5090"/>
    <cellStyle name="20% - Акцент2 2 15" xfId="5102"/>
    <cellStyle name="20% - Акцент2 2 16" xfId="5126"/>
    <cellStyle name="20% - Акцент2 2 2" xfId="1925"/>
    <cellStyle name="20% - Акцент2 2 2 2" xfId="4225"/>
    <cellStyle name="20% - Акцент2 2 3" xfId="1801"/>
    <cellStyle name="20% - Акцент2 2 3 2" xfId="4127"/>
    <cellStyle name="20% - Акцент2 2 4" xfId="2663"/>
    <cellStyle name="20% - Акцент2 2 4 2" xfId="4960"/>
    <cellStyle name="20% - Акцент2 2 5" xfId="2632"/>
    <cellStyle name="20% - Акцент2 2 5 2" xfId="4929"/>
    <cellStyle name="20% - Акцент2 2 6" xfId="2508"/>
    <cellStyle name="20% - Акцент2 2 6 2" xfId="4806"/>
    <cellStyle name="20% - Акцент2 2 7" xfId="2643"/>
    <cellStyle name="20% - Акцент2 2 7 2" xfId="4940"/>
    <cellStyle name="20% - Акцент2 2 8" xfId="2623"/>
    <cellStyle name="20% - Акцент2 2 8 2" xfId="4920"/>
    <cellStyle name="20% - Акцент2 2 9" xfId="2652"/>
    <cellStyle name="20% - Акцент2 2 9 2" xfId="4949"/>
    <cellStyle name="20% — акцент2 3" xfId="1486"/>
    <cellStyle name="20% — акцент2 3 2" xfId="3849"/>
    <cellStyle name="20% — акцент2 4" xfId="1497"/>
    <cellStyle name="20% — акцент2 4 2" xfId="3859"/>
    <cellStyle name="20% — акцент2 5" xfId="1502"/>
    <cellStyle name="20% — акцент2 5 2" xfId="3864"/>
    <cellStyle name="20% — акцент2 6" xfId="1523"/>
    <cellStyle name="20% — акцент2 6 2" xfId="3885"/>
    <cellStyle name="20% — акцент2 7" xfId="1534"/>
    <cellStyle name="20% — акцент2 7 2" xfId="3894"/>
    <cellStyle name="20% - Акцент3 2" xfId="905"/>
    <cellStyle name="20% — акцент3 2" xfId="906"/>
    <cellStyle name="20% - Акцент3 2 10" xfId="2699"/>
    <cellStyle name="20% - Акцент3 2 10 2" xfId="4987"/>
    <cellStyle name="20% - Акцент3 2 11" xfId="2791"/>
    <cellStyle name="20% - Акцент3 2 11 2" xfId="5064"/>
    <cellStyle name="20% - Акцент3 2 12" xfId="2804"/>
    <cellStyle name="20% - Акцент3 2 12 2" xfId="5075"/>
    <cellStyle name="20% - Акцент3 2 13" xfId="3531"/>
    <cellStyle name="20% - Акцент3 2 14" xfId="5091"/>
    <cellStyle name="20% - Акцент3 2 15" xfId="5142"/>
    <cellStyle name="20% - Акцент3 2 16" xfId="5086"/>
    <cellStyle name="20% - Акцент3 2 2" xfId="1927"/>
    <cellStyle name="20% - Акцент3 2 2 2" xfId="4227"/>
    <cellStyle name="20% - Акцент3 2 3" xfId="2189"/>
    <cellStyle name="20% - Акцент3 2 3 2" xfId="4487"/>
    <cellStyle name="20% - Акцент3 2 4" xfId="2661"/>
    <cellStyle name="20% - Акцент3 2 4 2" xfId="4958"/>
    <cellStyle name="20% - Акцент3 2 5" xfId="2634"/>
    <cellStyle name="20% - Акцент3 2 5 2" xfId="4931"/>
    <cellStyle name="20% - Акцент3 2 6" xfId="2651"/>
    <cellStyle name="20% - Акцент3 2 6 2" xfId="4948"/>
    <cellStyle name="20% - Акцент3 2 7" xfId="2505"/>
    <cellStyle name="20% - Акцент3 2 7 2" xfId="4803"/>
    <cellStyle name="20% - Акцент3 2 8" xfId="1803"/>
    <cellStyle name="20% - Акцент3 2 8 2" xfId="4129"/>
    <cellStyle name="20% - Акцент3 2 9" xfId="2654"/>
    <cellStyle name="20% - Акцент3 2 9 2" xfId="4951"/>
    <cellStyle name="20% — акцент3 3" xfId="1488"/>
    <cellStyle name="20% — акцент3 3 2" xfId="3851"/>
    <cellStyle name="20% — акцент3 4" xfId="1484"/>
    <cellStyle name="20% — акцент3 4 2" xfId="3847"/>
    <cellStyle name="20% — акцент3 5" xfId="1512"/>
    <cellStyle name="20% — акцент3 5 2" xfId="3874"/>
    <cellStyle name="20% — акцент3 6" xfId="1514"/>
    <cellStyle name="20% — акцент3 6 2" xfId="3876"/>
    <cellStyle name="20% — акцент3 7" xfId="1536"/>
    <cellStyle name="20% — акцент3 7 2" xfId="3896"/>
    <cellStyle name="20% - Акцент4 2" xfId="907"/>
    <cellStyle name="20% — акцент4 2" xfId="908"/>
    <cellStyle name="20% - Акцент4 2 10" xfId="2701"/>
    <cellStyle name="20% - Акцент4 2 10 2" xfId="4989"/>
    <cellStyle name="20% - Акцент4 2 11" xfId="2789"/>
    <cellStyle name="20% - Акцент4 2 11 2" xfId="5062"/>
    <cellStyle name="20% - Акцент4 2 12" xfId="2806"/>
    <cellStyle name="20% - Акцент4 2 12 2" xfId="5077"/>
    <cellStyle name="20% - Акцент4 2 13" xfId="3532"/>
    <cellStyle name="20% - Акцент4 2 14" xfId="5092"/>
    <cellStyle name="20% - Акцент4 2 15" xfId="3060"/>
    <cellStyle name="20% - Акцент4 2 16" xfId="5125"/>
    <cellStyle name="20% - Акцент4 2 2" xfId="1929"/>
    <cellStyle name="20% - Акцент4 2 2 2" xfId="4229"/>
    <cellStyle name="20% - Акцент4 2 3" xfId="2187"/>
    <cellStyle name="20% - Акцент4 2 3 2" xfId="4485"/>
    <cellStyle name="20% - Акцент4 2 4" xfId="1789"/>
    <cellStyle name="20% - Акцент4 2 4 2" xfId="4122"/>
    <cellStyle name="20% - Акцент4 2 5" xfId="2668"/>
    <cellStyle name="20% - Акцент4 2 5 2" xfId="4965"/>
    <cellStyle name="20% - Акцент4 2 6" xfId="2649"/>
    <cellStyle name="20% - Акцент4 2 6 2" xfId="4946"/>
    <cellStyle name="20% - Акцент4 2 7" xfId="2437"/>
    <cellStyle name="20% - Акцент4 2 7 2" xfId="4735"/>
    <cellStyle name="20% - Акцент4 2 8" xfId="2641"/>
    <cellStyle name="20% - Акцент4 2 8 2" xfId="4938"/>
    <cellStyle name="20% - Акцент4 2 9" xfId="1800"/>
    <cellStyle name="20% - Акцент4 2 9 2" xfId="4126"/>
    <cellStyle name="20% — акцент4 3" xfId="1491"/>
    <cellStyle name="20% — акцент4 3 2" xfId="3854"/>
    <cellStyle name="20% — акцент4 4" xfId="1503"/>
    <cellStyle name="20% — акцент4 4 2" xfId="3865"/>
    <cellStyle name="20% — акцент4 5" xfId="1516"/>
    <cellStyle name="20% — акцент4 5 2" xfId="3878"/>
    <cellStyle name="20% — акцент4 6" xfId="1524"/>
    <cellStyle name="20% — акцент4 6 2" xfId="3886"/>
    <cellStyle name="20% — акцент4 7" xfId="1538"/>
    <cellStyle name="20% — акцент4 7 2" xfId="3898"/>
    <cellStyle name="20% - Акцент5 2" xfId="909"/>
    <cellStyle name="20% — акцент5 2" xfId="910"/>
    <cellStyle name="20% - Акцент5 2 10" xfId="2703"/>
    <cellStyle name="20% - Акцент5 2 10 2" xfId="4991"/>
    <cellStyle name="20% - Акцент5 2 11" xfId="2787"/>
    <cellStyle name="20% - Акцент5 2 11 2" xfId="5060"/>
    <cellStyle name="20% - Акцент5 2 12" xfId="2808"/>
    <cellStyle name="20% - Акцент5 2 12 2" xfId="5079"/>
    <cellStyle name="20% - Акцент5 2 13" xfId="3533"/>
    <cellStyle name="20% - Акцент5 2 14" xfId="5093"/>
    <cellStyle name="20% - Акцент5 2 15" xfId="3553"/>
    <cellStyle name="20% - Акцент5 2 16" xfId="5134"/>
    <cellStyle name="20% - Акцент5 2 2" xfId="1931"/>
    <cellStyle name="20% - Акцент5 2 2 2" xfId="4231"/>
    <cellStyle name="20% - Акцент5 2 3" xfId="2185"/>
    <cellStyle name="20% - Акцент5 2 3 2" xfId="4483"/>
    <cellStyle name="20% - Акцент5 2 4" xfId="2658"/>
    <cellStyle name="20% - Акцент5 2 4 2" xfId="4955"/>
    <cellStyle name="20% - Акцент5 2 5" xfId="2637"/>
    <cellStyle name="20% - Акцент5 2 5 2" xfId="4934"/>
    <cellStyle name="20% - Акцент5 2 6" xfId="2648"/>
    <cellStyle name="20% - Акцент5 2 6 2" xfId="4945"/>
    <cellStyle name="20% - Акцент5 2 7" xfId="2671"/>
    <cellStyle name="20% - Акцент5 2 7 2" xfId="4968"/>
    <cellStyle name="20% - Акцент5 2 8" xfId="1921"/>
    <cellStyle name="20% - Акцент5 2 8 2" xfId="4221"/>
    <cellStyle name="20% - Акцент5 2 9" xfId="2645"/>
    <cellStyle name="20% - Акцент5 2 9 2" xfId="4942"/>
    <cellStyle name="20% — акцент5 3" xfId="1495"/>
    <cellStyle name="20% — акцент5 3 2" xfId="3857"/>
    <cellStyle name="20% — акцент5 4" xfId="1505"/>
    <cellStyle name="20% — акцент5 4 2" xfId="3867"/>
    <cellStyle name="20% — акцент5 5" xfId="1518"/>
    <cellStyle name="20% — акцент5 5 2" xfId="3880"/>
    <cellStyle name="20% — акцент5 6" xfId="1526"/>
    <cellStyle name="20% — акцент5 6 2" xfId="3888"/>
    <cellStyle name="20% — акцент5 7" xfId="1540"/>
    <cellStyle name="20% — акцент5 7 2" xfId="3900"/>
    <cellStyle name="20% - Акцент6 2" xfId="911"/>
    <cellStyle name="20% — акцент6 2" xfId="912"/>
    <cellStyle name="20% - Акцент6 2 10" xfId="2705"/>
    <cellStyle name="20% - Акцент6 2 10 2" xfId="4993"/>
    <cellStyle name="20% - Акцент6 2 11" xfId="2785"/>
    <cellStyle name="20% - Акцент6 2 11 2" xfId="5058"/>
    <cellStyle name="20% - Акцент6 2 12" xfId="2810"/>
    <cellStyle name="20% - Акцент6 2 12 2" xfId="5081"/>
    <cellStyle name="20% - Акцент6 2 13" xfId="3534"/>
    <cellStyle name="20% - Акцент6 2 14" xfId="5094"/>
    <cellStyle name="20% - Акцент6 2 15" xfId="5104"/>
    <cellStyle name="20% - Акцент6 2 16" xfId="5107"/>
    <cellStyle name="20% - Акцент6 2 2" xfId="1933"/>
    <cellStyle name="20% - Акцент6 2 2 2" xfId="4233"/>
    <cellStyle name="20% - Акцент6 2 3" xfId="1777"/>
    <cellStyle name="20% - Акцент6 2 3 2" xfId="4117"/>
    <cellStyle name="20% - Акцент6 2 4" xfId="2656"/>
    <cellStyle name="20% - Акцент6 2 4 2" xfId="4953"/>
    <cellStyle name="20% - Акцент6 2 5" xfId="2639"/>
    <cellStyle name="20% - Акцент6 2 5 2" xfId="4936"/>
    <cellStyle name="20% - Акцент6 2 6" xfId="1832"/>
    <cellStyle name="20% - Акцент6 2 6 2" xfId="4152"/>
    <cellStyle name="20% - Акцент6 2 7" xfId="1790"/>
    <cellStyle name="20% - Акцент6 2 7 2" xfId="4123"/>
    <cellStyle name="20% - Акцент6 2 8" xfId="2625"/>
    <cellStyle name="20% - Акцент6 2 8 2" xfId="4922"/>
    <cellStyle name="20% - Акцент6 2 9" xfId="2628"/>
    <cellStyle name="20% - Акцент6 2 9 2" xfId="4925"/>
    <cellStyle name="20% — акцент6 3" xfId="1498"/>
    <cellStyle name="20% — акцент6 3 2" xfId="3860"/>
    <cellStyle name="20% — акцент6 4" xfId="1507"/>
    <cellStyle name="20% — акцент6 4 2" xfId="3869"/>
    <cellStyle name="20% — акцент6 5" xfId="1520"/>
    <cellStyle name="20% — акцент6 5 2" xfId="3882"/>
    <cellStyle name="20% — акцент6 6" xfId="1528"/>
    <cellStyle name="20% — акцент6 6 2" xfId="3890"/>
    <cellStyle name="20% — акцент6 7" xfId="1542"/>
    <cellStyle name="20% — акцент6 7 2" xfId="3902"/>
    <cellStyle name="40% - Accent1" xfId="1020" builtinId="31" customBuiltin="1"/>
    <cellStyle name="40% - Accent1 10" xfId="1400"/>
    <cellStyle name="40% - Accent1 10 2" xfId="3766"/>
    <cellStyle name="40% - Accent1 11" xfId="1426"/>
    <cellStyle name="40% - Accent1 11 2" xfId="3792"/>
    <cellStyle name="40% - Accent1 12" xfId="1452"/>
    <cellStyle name="40% - Accent1 12 2" xfId="3818"/>
    <cellStyle name="40% - Accent1 13" xfId="1547"/>
    <cellStyle name="40% - Accent1 13 2" xfId="3906"/>
    <cellStyle name="40% - Accent1 14" xfId="1573"/>
    <cellStyle name="40% - Accent1 14 2" xfId="3932"/>
    <cellStyle name="40% - Accent1 15" xfId="1599"/>
    <cellStyle name="40% - Accent1 15 2" xfId="3958"/>
    <cellStyle name="40% - Accent1 16" xfId="1625"/>
    <cellStyle name="40% - Accent1 16 2" xfId="3984"/>
    <cellStyle name="40% - Accent1 17" xfId="1689"/>
    <cellStyle name="40% - Accent1 17 2" xfId="4046"/>
    <cellStyle name="40% - Accent1 18" xfId="1788"/>
    <cellStyle name="40% - Accent1 18 2" xfId="4121"/>
    <cellStyle name="40% - Accent1 19" xfId="2814"/>
    <cellStyle name="40% - Accent1 2" xfId="24"/>
    <cellStyle name="40% - Accent1 2 10" xfId="1128"/>
    <cellStyle name="40% - Accent1 2 10 2" xfId="3654"/>
    <cellStyle name="40% - Accent1 2 11" xfId="1334"/>
    <cellStyle name="40% - Accent1 2 11 2" xfId="3700"/>
    <cellStyle name="40% - Accent1 2 12" xfId="1360"/>
    <cellStyle name="40% - Accent1 2 12 2" xfId="3726"/>
    <cellStyle name="40% - Accent1 2 13" xfId="1413"/>
    <cellStyle name="40% - Accent1 2 13 2" xfId="3779"/>
    <cellStyle name="40% - Accent1 2 14" xfId="1439"/>
    <cellStyle name="40% - Accent1 2 14 2" xfId="3805"/>
    <cellStyle name="40% - Accent1 2 15" xfId="1465"/>
    <cellStyle name="40% - Accent1 2 15 2" xfId="3831"/>
    <cellStyle name="40% - Accent1 2 16" xfId="1560"/>
    <cellStyle name="40% - Accent1 2 16 2" xfId="3919"/>
    <cellStyle name="40% - Accent1 2 17" xfId="1586"/>
    <cellStyle name="40% - Accent1 2 17 2" xfId="3945"/>
    <cellStyle name="40% - Accent1 2 18" xfId="1612"/>
    <cellStyle name="40% - Accent1 2 18 2" xfId="3971"/>
    <cellStyle name="40% - Accent1 2 19" xfId="1638"/>
    <cellStyle name="40% - Accent1 2 19 2" xfId="3997"/>
    <cellStyle name="40% - Accent1 2 2" xfId="86"/>
    <cellStyle name="40% - Accent1 2 2 2" xfId="220"/>
    <cellStyle name="40% - Accent1 2 2 2 10" xfId="5968"/>
    <cellStyle name="40% - Accent1 2 2 2 2" xfId="221"/>
    <cellStyle name="40% - Accent1 2 2 2 2 2" xfId="513"/>
    <cellStyle name="40% - Accent1 2 2 2 2 2 2" xfId="2192"/>
    <cellStyle name="40% - Accent1 2 2 2 2 2 2 2" xfId="4490"/>
    <cellStyle name="40% - Accent1 2 2 2 2 2 3" xfId="3149"/>
    <cellStyle name="40% - Accent1 2 2 2 2 3" xfId="745"/>
    <cellStyle name="40% - Accent1 2 2 2 2 3 2" xfId="2193"/>
    <cellStyle name="40% - Accent1 2 2 2 2 3 2 2" xfId="4491"/>
    <cellStyle name="40% - Accent1 2 2 2 2 3 3" xfId="3379"/>
    <cellStyle name="40% - Accent1 2 2 2 2 4" xfId="2191"/>
    <cellStyle name="40% - Accent1 2 2 2 2 4 2" xfId="4489"/>
    <cellStyle name="40% - Accent1 2 2 2 2 5" xfId="2915"/>
    <cellStyle name="40% - Accent1 2 2 2 2 6" xfId="5270"/>
    <cellStyle name="40% - Accent1 2 2 2 2 7" xfId="5607"/>
    <cellStyle name="40% - Accent1 2 2 2 2 8" xfId="5969"/>
    <cellStyle name="40% - Accent1 2 2 2 3" xfId="222"/>
    <cellStyle name="40% - Accent1 2 2 2 3 2" xfId="514"/>
    <cellStyle name="40% - Accent1 2 2 2 3 2 2" xfId="2195"/>
    <cellStyle name="40% - Accent1 2 2 2 3 2 2 2" xfId="4493"/>
    <cellStyle name="40% - Accent1 2 2 2 3 2 3" xfId="3150"/>
    <cellStyle name="40% - Accent1 2 2 2 3 3" xfId="746"/>
    <cellStyle name="40% - Accent1 2 2 2 3 3 2" xfId="2196"/>
    <cellStyle name="40% - Accent1 2 2 2 3 3 2 2" xfId="4494"/>
    <cellStyle name="40% - Accent1 2 2 2 3 3 3" xfId="3380"/>
    <cellStyle name="40% - Accent1 2 2 2 3 4" xfId="2194"/>
    <cellStyle name="40% - Accent1 2 2 2 3 4 2" xfId="4492"/>
    <cellStyle name="40% - Accent1 2 2 2 3 5" xfId="2916"/>
    <cellStyle name="40% - Accent1 2 2 2 3 6" xfId="5271"/>
    <cellStyle name="40% - Accent1 2 2 2 3 7" xfId="5608"/>
    <cellStyle name="40% - Accent1 2 2 2 3 8" xfId="5970"/>
    <cellStyle name="40% - Accent1 2 2 2 4" xfId="512"/>
    <cellStyle name="40% - Accent1 2 2 2 4 2" xfId="2197"/>
    <cellStyle name="40% - Accent1 2 2 2 4 2 2" xfId="4495"/>
    <cellStyle name="40% - Accent1 2 2 2 4 3" xfId="3148"/>
    <cellStyle name="40% - Accent1 2 2 2 5" xfId="744"/>
    <cellStyle name="40% - Accent1 2 2 2 5 2" xfId="2198"/>
    <cellStyle name="40% - Accent1 2 2 2 5 2 2" xfId="4496"/>
    <cellStyle name="40% - Accent1 2 2 2 5 3" xfId="3378"/>
    <cellStyle name="40% - Accent1 2 2 2 6" xfId="2190"/>
    <cellStyle name="40% - Accent1 2 2 2 6 2" xfId="4488"/>
    <cellStyle name="40% - Accent1 2 2 2 7" xfId="2914"/>
    <cellStyle name="40% - Accent1 2 2 2 8" xfId="5269"/>
    <cellStyle name="40% - Accent1 2 2 2 9" xfId="5606"/>
    <cellStyle name="40% - Accent1 2 2 3" xfId="223"/>
    <cellStyle name="40% - Accent1 2 2 3 2" xfId="515"/>
    <cellStyle name="40% - Accent1 2 2 3 2 2" xfId="2200"/>
    <cellStyle name="40% - Accent1 2 2 3 2 2 2" xfId="4498"/>
    <cellStyle name="40% - Accent1 2 2 3 2 3" xfId="3151"/>
    <cellStyle name="40% - Accent1 2 2 3 3" xfId="747"/>
    <cellStyle name="40% - Accent1 2 2 3 3 2" xfId="2201"/>
    <cellStyle name="40% - Accent1 2 2 3 3 2 2" xfId="4499"/>
    <cellStyle name="40% - Accent1 2 2 3 3 3" xfId="3381"/>
    <cellStyle name="40% - Accent1 2 2 3 4" xfId="2199"/>
    <cellStyle name="40% - Accent1 2 2 3 4 2" xfId="4497"/>
    <cellStyle name="40% - Accent1 2 2 3 5" xfId="2917"/>
    <cellStyle name="40% - Accent1 2 2 3 6" xfId="5272"/>
    <cellStyle name="40% - Accent1 2 2 3 7" xfId="5609"/>
    <cellStyle name="40% - Accent1 2 2 3 8" xfId="5971"/>
    <cellStyle name="40% - Accent1 2 2 4" xfId="224"/>
    <cellStyle name="40% - Accent1 2 2 4 2" xfId="516"/>
    <cellStyle name="40% - Accent1 2 2 4 2 2" xfId="2203"/>
    <cellStyle name="40% - Accent1 2 2 4 2 2 2" xfId="4501"/>
    <cellStyle name="40% - Accent1 2 2 4 2 3" xfId="3152"/>
    <cellStyle name="40% - Accent1 2 2 4 3" xfId="748"/>
    <cellStyle name="40% - Accent1 2 2 4 3 2" xfId="2204"/>
    <cellStyle name="40% - Accent1 2 2 4 3 2 2" xfId="4502"/>
    <cellStyle name="40% - Accent1 2 2 4 3 3" xfId="3382"/>
    <cellStyle name="40% - Accent1 2 2 4 4" xfId="2202"/>
    <cellStyle name="40% - Accent1 2 2 4 4 2" xfId="4500"/>
    <cellStyle name="40% - Accent1 2 2 4 5" xfId="2918"/>
    <cellStyle name="40% - Accent1 2 2 4 6" xfId="5273"/>
    <cellStyle name="40% - Accent1 2 2 4 7" xfId="5610"/>
    <cellStyle name="40% - Accent1 2 2 4 8" xfId="5972"/>
    <cellStyle name="40% - Accent1 2 2 5" xfId="1267"/>
    <cellStyle name="40% - Accent1 2 2 5 2" xfId="3671"/>
    <cellStyle name="40% - Accent1 2 2 6" xfId="1386"/>
    <cellStyle name="40% - Accent1 2 2 6 2" xfId="3752"/>
    <cellStyle name="40% - Accent1 2 2 7" xfId="1671"/>
    <cellStyle name="40% - Accent1 2 2 7 2" xfId="4030"/>
    <cellStyle name="40% - Accent1 2 20" xfId="1655"/>
    <cellStyle name="40% - Accent1 2 20 2" xfId="4014"/>
    <cellStyle name="40% - Accent1 2 21" xfId="1702"/>
    <cellStyle name="40% - Accent1 2 21 2" xfId="4059"/>
    <cellStyle name="40% - Accent1 2 22" xfId="1780"/>
    <cellStyle name="40% - Accent1 2 23" xfId="5164"/>
    <cellStyle name="40% - Accent1 2 24" xfId="5871"/>
    <cellStyle name="40% - Accent1 2 25" xfId="6225"/>
    <cellStyle name="40% - Accent1 2 26" xfId="6278"/>
    <cellStyle name="40% - Accent1 2 27" xfId="6304"/>
    <cellStyle name="40% - Accent1 2 3" xfId="225"/>
    <cellStyle name="40% - Accent1 2 3 10" xfId="5973"/>
    <cellStyle name="40% - Accent1 2 3 2" xfId="226"/>
    <cellStyle name="40% - Accent1 2 3 2 2" xfId="518"/>
    <cellStyle name="40% - Accent1 2 3 2 2 2" xfId="2207"/>
    <cellStyle name="40% - Accent1 2 3 2 2 2 2" xfId="4505"/>
    <cellStyle name="40% - Accent1 2 3 2 2 3" xfId="3154"/>
    <cellStyle name="40% - Accent1 2 3 2 3" xfId="750"/>
    <cellStyle name="40% - Accent1 2 3 2 3 2" xfId="2208"/>
    <cellStyle name="40% - Accent1 2 3 2 3 2 2" xfId="4506"/>
    <cellStyle name="40% - Accent1 2 3 2 3 3" xfId="3384"/>
    <cellStyle name="40% - Accent1 2 3 2 4" xfId="2206"/>
    <cellStyle name="40% - Accent1 2 3 2 4 2" xfId="4504"/>
    <cellStyle name="40% - Accent1 2 3 2 5" xfId="2920"/>
    <cellStyle name="40% - Accent1 2 3 2 6" xfId="5275"/>
    <cellStyle name="40% - Accent1 2 3 2 7" xfId="5612"/>
    <cellStyle name="40% - Accent1 2 3 2 8" xfId="5974"/>
    <cellStyle name="40% - Accent1 2 3 3" xfId="227"/>
    <cellStyle name="40% - Accent1 2 3 3 2" xfId="519"/>
    <cellStyle name="40% - Accent1 2 3 3 2 2" xfId="2210"/>
    <cellStyle name="40% - Accent1 2 3 3 2 2 2" xfId="4508"/>
    <cellStyle name="40% - Accent1 2 3 3 2 3" xfId="3155"/>
    <cellStyle name="40% - Accent1 2 3 3 3" xfId="751"/>
    <cellStyle name="40% - Accent1 2 3 3 3 2" xfId="2211"/>
    <cellStyle name="40% - Accent1 2 3 3 3 2 2" xfId="4509"/>
    <cellStyle name="40% - Accent1 2 3 3 3 3" xfId="3385"/>
    <cellStyle name="40% - Accent1 2 3 3 4" xfId="2209"/>
    <cellStyle name="40% - Accent1 2 3 3 4 2" xfId="4507"/>
    <cellStyle name="40% - Accent1 2 3 3 5" xfId="2921"/>
    <cellStyle name="40% - Accent1 2 3 3 6" xfId="5276"/>
    <cellStyle name="40% - Accent1 2 3 3 7" xfId="5613"/>
    <cellStyle name="40% - Accent1 2 3 3 8" xfId="5975"/>
    <cellStyle name="40% - Accent1 2 3 4" xfId="517"/>
    <cellStyle name="40% - Accent1 2 3 4 2" xfId="2212"/>
    <cellStyle name="40% - Accent1 2 3 4 2 2" xfId="4510"/>
    <cellStyle name="40% - Accent1 2 3 4 3" xfId="3153"/>
    <cellStyle name="40% - Accent1 2 3 5" xfId="749"/>
    <cellStyle name="40% - Accent1 2 3 5 2" xfId="2213"/>
    <cellStyle name="40% - Accent1 2 3 5 2 2" xfId="4511"/>
    <cellStyle name="40% - Accent1 2 3 5 3" xfId="3383"/>
    <cellStyle name="40% - Accent1 2 3 6" xfId="2205"/>
    <cellStyle name="40% - Accent1 2 3 6 2" xfId="4503"/>
    <cellStyle name="40% - Accent1 2 3 7" xfId="2919"/>
    <cellStyle name="40% - Accent1 2 3 8" xfId="5274"/>
    <cellStyle name="40% - Accent1 2 3 9" xfId="5611"/>
    <cellStyle name="40% - Accent1 2 4" xfId="228"/>
    <cellStyle name="40% - Accent1 2 4 10" xfId="5976"/>
    <cellStyle name="40% - Accent1 2 4 2" xfId="229"/>
    <cellStyle name="40% - Accent1 2 4 2 2" xfId="521"/>
    <cellStyle name="40% - Accent1 2 4 2 2 2" xfId="2216"/>
    <cellStyle name="40% - Accent1 2 4 2 2 2 2" xfId="4514"/>
    <cellStyle name="40% - Accent1 2 4 2 2 3" xfId="3157"/>
    <cellStyle name="40% - Accent1 2 4 2 3" xfId="753"/>
    <cellStyle name="40% - Accent1 2 4 2 3 2" xfId="2217"/>
    <cellStyle name="40% - Accent1 2 4 2 3 2 2" xfId="4515"/>
    <cellStyle name="40% - Accent1 2 4 2 3 3" xfId="3387"/>
    <cellStyle name="40% - Accent1 2 4 2 4" xfId="2215"/>
    <cellStyle name="40% - Accent1 2 4 2 4 2" xfId="4513"/>
    <cellStyle name="40% - Accent1 2 4 2 5" xfId="2923"/>
    <cellStyle name="40% - Accent1 2 4 2 6" xfId="5278"/>
    <cellStyle name="40% - Accent1 2 4 2 7" xfId="5615"/>
    <cellStyle name="40% - Accent1 2 4 2 8" xfId="5977"/>
    <cellStyle name="40% - Accent1 2 4 3" xfId="230"/>
    <cellStyle name="40% - Accent1 2 4 3 2" xfId="522"/>
    <cellStyle name="40% - Accent1 2 4 3 2 2" xfId="2219"/>
    <cellStyle name="40% - Accent1 2 4 3 2 2 2" xfId="4517"/>
    <cellStyle name="40% - Accent1 2 4 3 2 3" xfId="3158"/>
    <cellStyle name="40% - Accent1 2 4 3 3" xfId="754"/>
    <cellStyle name="40% - Accent1 2 4 3 3 2" xfId="2220"/>
    <cellStyle name="40% - Accent1 2 4 3 3 2 2" xfId="4518"/>
    <cellStyle name="40% - Accent1 2 4 3 3 3" xfId="3388"/>
    <cellStyle name="40% - Accent1 2 4 3 4" xfId="2218"/>
    <cellStyle name="40% - Accent1 2 4 3 4 2" xfId="4516"/>
    <cellStyle name="40% - Accent1 2 4 3 5" xfId="2924"/>
    <cellStyle name="40% - Accent1 2 4 3 6" xfId="5279"/>
    <cellStyle name="40% - Accent1 2 4 3 7" xfId="5616"/>
    <cellStyle name="40% - Accent1 2 4 3 8" xfId="5978"/>
    <cellStyle name="40% - Accent1 2 4 4" xfId="520"/>
    <cellStyle name="40% - Accent1 2 4 4 2" xfId="2221"/>
    <cellStyle name="40% - Accent1 2 4 4 2 2" xfId="4519"/>
    <cellStyle name="40% - Accent1 2 4 4 3" xfId="3156"/>
    <cellStyle name="40% - Accent1 2 4 5" xfId="752"/>
    <cellStyle name="40% - Accent1 2 4 5 2" xfId="2222"/>
    <cellStyle name="40% - Accent1 2 4 5 2 2" xfId="4520"/>
    <cellStyle name="40% - Accent1 2 4 5 3" xfId="3386"/>
    <cellStyle name="40% - Accent1 2 4 6" xfId="2214"/>
    <cellStyle name="40% - Accent1 2 4 6 2" xfId="4512"/>
    <cellStyle name="40% - Accent1 2 4 7" xfId="2922"/>
    <cellStyle name="40% - Accent1 2 4 8" xfId="5277"/>
    <cellStyle name="40% - Accent1 2 4 9" xfId="5614"/>
    <cellStyle name="40% - Accent1 2 5" xfId="231"/>
    <cellStyle name="40% - Accent1 2 5 2" xfId="523"/>
    <cellStyle name="40% - Accent1 2 5 2 2" xfId="2224"/>
    <cellStyle name="40% - Accent1 2 5 2 2 2" xfId="4522"/>
    <cellStyle name="40% - Accent1 2 5 2 3" xfId="3159"/>
    <cellStyle name="40% - Accent1 2 5 3" xfId="755"/>
    <cellStyle name="40% - Accent1 2 5 3 2" xfId="2225"/>
    <cellStyle name="40% - Accent1 2 5 3 2 2" xfId="4523"/>
    <cellStyle name="40% - Accent1 2 5 3 3" xfId="3389"/>
    <cellStyle name="40% - Accent1 2 5 4" xfId="2223"/>
    <cellStyle name="40% - Accent1 2 5 4 2" xfId="4521"/>
    <cellStyle name="40% - Accent1 2 5 5" xfId="2925"/>
    <cellStyle name="40% - Accent1 2 5 6" xfId="5280"/>
    <cellStyle name="40% - Accent1 2 5 7" xfId="5617"/>
    <cellStyle name="40% - Accent1 2 5 8" xfId="5979"/>
    <cellStyle name="40% - Accent1 2 6" xfId="232"/>
    <cellStyle name="40% - Accent1 2 6 2" xfId="524"/>
    <cellStyle name="40% - Accent1 2 6 2 2" xfId="2227"/>
    <cellStyle name="40% - Accent1 2 6 2 2 2" xfId="4525"/>
    <cellStyle name="40% - Accent1 2 6 2 3" xfId="3160"/>
    <cellStyle name="40% - Accent1 2 6 3" xfId="756"/>
    <cellStyle name="40% - Accent1 2 6 3 2" xfId="2228"/>
    <cellStyle name="40% - Accent1 2 6 3 2 2" xfId="4526"/>
    <cellStyle name="40% - Accent1 2 6 3 3" xfId="3390"/>
    <cellStyle name="40% - Accent1 2 6 4" xfId="2226"/>
    <cellStyle name="40% - Accent1 2 6 4 2" xfId="4524"/>
    <cellStyle name="40% - Accent1 2 6 5" xfId="2926"/>
    <cellStyle name="40% - Accent1 2 6 6" xfId="5281"/>
    <cellStyle name="40% - Accent1 2 6 7" xfId="5618"/>
    <cellStyle name="40% - Accent1 2 6 8" xfId="5980"/>
    <cellStyle name="40% - Accent1 2 7" xfId="1045"/>
    <cellStyle name="40% - Accent1 2 7 2" xfId="3571"/>
    <cellStyle name="40% - Accent1 2 7 3" xfId="5425"/>
    <cellStyle name="40% - Accent1 2 7 4" xfId="5767"/>
    <cellStyle name="40% - Accent1 2 7 5" xfId="6121"/>
    <cellStyle name="40% - Accent1 2 8" xfId="1071"/>
    <cellStyle name="40% - Accent1 2 8 2" xfId="3597"/>
    <cellStyle name="40% - Accent1 2 8 3" xfId="5510"/>
    <cellStyle name="40% - Accent1 2 8 4" xfId="5845"/>
    <cellStyle name="40% - Accent1 2 8 5" xfId="6199"/>
    <cellStyle name="40% - Accent1 2 9" xfId="1097"/>
    <cellStyle name="40% - Accent1 2 9 2" xfId="3623"/>
    <cellStyle name="40% - Accent1 20" xfId="3557"/>
    <cellStyle name="40% - Accent1 21" xfId="5151"/>
    <cellStyle name="40% - Accent1 22" xfId="5752"/>
    <cellStyle name="40% - Accent1 23" xfId="5858"/>
    <cellStyle name="40% - Accent1 24" xfId="6212"/>
    <cellStyle name="40% - Accent1 25" xfId="6238"/>
    <cellStyle name="40% - Accent1 26" xfId="6256"/>
    <cellStyle name="40% - Accent1 27" xfId="6265"/>
    <cellStyle name="40% - Accent1 28" xfId="6291"/>
    <cellStyle name="40% - Accent1 3" xfId="387"/>
    <cellStyle name="40% - Accent1 3 2" xfId="651"/>
    <cellStyle name="40% - Accent1 3 2 2" xfId="2229"/>
    <cellStyle name="40% - Accent1 3 2 2 2" xfId="4527"/>
    <cellStyle name="40% - Accent1 3 2 3" xfId="3287"/>
    <cellStyle name="40% - Accent1 3 3" xfId="884"/>
    <cellStyle name="40% - Accent1 3 3 2" xfId="2230"/>
    <cellStyle name="40% - Accent1 3 3 2 2" xfId="4528"/>
    <cellStyle name="40% - Accent1 3 3 3" xfId="3517"/>
    <cellStyle name="40% - Accent1 3 4" xfId="1888"/>
    <cellStyle name="40% - Accent1 3 4 2" xfId="4192"/>
    <cellStyle name="40% - Accent1 3 5" xfId="3053"/>
    <cellStyle name="40% - Accent1 3 6" xfId="5411"/>
    <cellStyle name="40% - Accent1 3 7" xfId="5745"/>
    <cellStyle name="40% - Accent1 3 8" xfId="6110"/>
    <cellStyle name="40% - Accent1 4" xfId="913"/>
    <cellStyle name="40% - Accent1 4 2" xfId="1903"/>
    <cellStyle name="40% - Accent1 4 2 2" xfId="4207"/>
    <cellStyle name="40% - Accent1 4 3" xfId="3535"/>
    <cellStyle name="40% - Accent1 4 4" xfId="5484"/>
    <cellStyle name="40% - Accent1 4 5" xfId="5819"/>
    <cellStyle name="40% - Accent1 4 6" xfId="6173"/>
    <cellStyle name="40% - Accent1 5" xfId="1058"/>
    <cellStyle name="40% - Accent1 5 2" xfId="3584"/>
    <cellStyle name="40% - Accent1 5 3" xfId="5497"/>
    <cellStyle name="40% - Accent1 5 4" xfId="5832"/>
    <cellStyle name="40% - Accent1 5 5" xfId="6186"/>
    <cellStyle name="40% - Accent1 6" xfId="1084"/>
    <cellStyle name="40% - Accent1 6 2" xfId="3610"/>
    <cellStyle name="40% - Accent1 7" xfId="1110"/>
    <cellStyle name="40% - Accent1 7 2" xfId="3636"/>
    <cellStyle name="40% - Accent1 8" xfId="1321"/>
    <cellStyle name="40% - Accent1 8 2" xfId="3687"/>
    <cellStyle name="40% - Accent1 9" xfId="1347"/>
    <cellStyle name="40% - Accent1 9 2" xfId="3713"/>
    <cellStyle name="40% - Accent2" xfId="1024" builtinId="35" customBuiltin="1"/>
    <cellStyle name="40% - Accent2 10" xfId="1402"/>
    <cellStyle name="40% - Accent2 10 2" xfId="3768"/>
    <cellStyle name="40% - Accent2 11" xfId="1428"/>
    <cellStyle name="40% - Accent2 11 2" xfId="3794"/>
    <cellStyle name="40% - Accent2 12" xfId="1454"/>
    <cellStyle name="40% - Accent2 12 2" xfId="3820"/>
    <cellStyle name="40% - Accent2 13" xfId="1549"/>
    <cellStyle name="40% - Accent2 13 2" xfId="3908"/>
    <cellStyle name="40% - Accent2 14" xfId="1575"/>
    <cellStyle name="40% - Accent2 14 2" xfId="3934"/>
    <cellStyle name="40% - Accent2 15" xfId="1601"/>
    <cellStyle name="40% - Accent2 15 2" xfId="3960"/>
    <cellStyle name="40% - Accent2 16" xfId="1627"/>
    <cellStyle name="40% - Accent2 16 2" xfId="3986"/>
    <cellStyle name="40% - Accent2 17" xfId="1691"/>
    <cellStyle name="40% - Accent2 17 2" xfId="4048"/>
    <cellStyle name="40% - Accent2 18" xfId="1782"/>
    <cellStyle name="40% - Accent2 18 2" xfId="4119"/>
    <cellStyle name="40% - Accent2 19" xfId="2816"/>
    <cellStyle name="40% - Accent2 2" xfId="25"/>
    <cellStyle name="40% - Accent2 2 10" xfId="1129"/>
    <cellStyle name="40% - Accent2 2 10 2" xfId="3655"/>
    <cellStyle name="40% - Accent2 2 11" xfId="1336"/>
    <cellStyle name="40% - Accent2 2 11 2" xfId="3702"/>
    <cellStyle name="40% - Accent2 2 12" xfId="1362"/>
    <cellStyle name="40% - Accent2 2 12 2" xfId="3728"/>
    <cellStyle name="40% - Accent2 2 13" xfId="1415"/>
    <cellStyle name="40% - Accent2 2 13 2" xfId="3781"/>
    <cellStyle name="40% - Accent2 2 14" xfId="1441"/>
    <cellStyle name="40% - Accent2 2 14 2" xfId="3807"/>
    <cellStyle name="40% - Accent2 2 15" xfId="1467"/>
    <cellStyle name="40% - Accent2 2 15 2" xfId="3833"/>
    <cellStyle name="40% - Accent2 2 16" xfId="1562"/>
    <cellStyle name="40% - Accent2 2 16 2" xfId="3921"/>
    <cellStyle name="40% - Accent2 2 17" xfId="1588"/>
    <cellStyle name="40% - Accent2 2 17 2" xfId="3947"/>
    <cellStyle name="40% - Accent2 2 18" xfId="1614"/>
    <cellStyle name="40% - Accent2 2 18 2" xfId="3973"/>
    <cellStyle name="40% - Accent2 2 19" xfId="1640"/>
    <cellStyle name="40% - Accent2 2 19 2" xfId="3999"/>
    <cellStyle name="40% - Accent2 2 2" xfId="87"/>
    <cellStyle name="40% - Accent2 2 2 2" xfId="233"/>
    <cellStyle name="40% - Accent2 2 2 2 10" xfId="5981"/>
    <cellStyle name="40% - Accent2 2 2 2 2" xfId="234"/>
    <cellStyle name="40% - Accent2 2 2 2 2 2" xfId="526"/>
    <cellStyle name="40% - Accent2 2 2 2 2 2 2" xfId="2233"/>
    <cellStyle name="40% - Accent2 2 2 2 2 2 2 2" xfId="4531"/>
    <cellStyle name="40% - Accent2 2 2 2 2 2 3" xfId="3162"/>
    <cellStyle name="40% - Accent2 2 2 2 2 3" xfId="758"/>
    <cellStyle name="40% - Accent2 2 2 2 2 3 2" xfId="2234"/>
    <cellStyle name="40% - Accent2 2 2 2 2 3 2 2" xfId="4532"/>
    <cellStyle name="40% - Accent2 2 2 2 2 3 3" xfId="3392"/>
    <cellStyle name="40% - Accent2 2 2 2 2 4" xfId="2232"/>
    <cellStyle name="40% - Accent2 2 2 2 2 4 2" xfId="4530"/>
    <cellStyle name="40% - Accent2 2 2 2 2 5" xfId="2928"/>
    <cellStyle name="40% - Accent2 2 2 2 2 6" xfId="5283"/>
    <cellStyle name="40% - Accent2 2 2 2 2 7" xfId="5620"/>
    <cellStyle name="40% - Accent2 2 2 2 2 8" xfId="5982"/>
    <cellStyle name="40% - Accent2 2 2 2 3" xfId="235"/>
    <cellStyle name="40% - Accent2 2 2 2 3 2" xfId="527"/>
    <cellStyle name="40% - Accent2 2 2 2 3 2 2" xfId="2236"/>
    <cellStyle name="40% - Accent2 2 2 2 3 2 2 2" xfId="4534"/>
    <cellStyle name="40% - Accent2 2 2 2 3 2 3" xfId="3163"/>
    <cellStyle name="40% - Accent2 2 2 2 3 3" xfId="759"/>
    <cellStyle name="40% - Accent2 2 2 2 3 3 2" xfId="2237"/>
    <cellStyle name="40% - Accent2 2 2 2 3 3 2 2" xfId="4535"/>
    <cellStyle name="40% - Accent2 2 2 2 3 3 3" xfId="3393"/>
    <cellStyle name="40% - Accent2 2 2 2 3 4" xfId="2235"/>
    <cellStyle name="40% - Accent2 2 2 2 3 4 2" xfId="4533"/>
    <cellStyle name="40% - Accent2 2 2 2 3 5" xfId="2929"/>
    <cellStyle name="40% - Accent2 2 2 2 3 6" xfId="5284"/>
    <cellStyle name="40% - Accent2 2 2 2 3 7" xfId="5621"/>
    <cellStyle name="40% - Accent2 2 2 2 3 8" xfId="5983"/>
    <cellStyle name="40% - Accent2 2 2 2 4" xfId="525"/>
    <cellStyle name="40% - Accent2 2 2 2 4 2" xfId="2238"/>
    <cellStyle name="40% - Accent2 2 2 2 4 2 2" xfId="4536"/>
    <cellStyle name="40% - Accent2 2 2 2 4 3" xfId="3161"/>
    <cellStyle name="40% - Accent2 2 2 2 5" xfId="757"/>
    <cellStyle name="40% - Accent2 2 2 2 5 2" xfId="2239"/>
    <cellStyle name="40% - Accent2 2 2 2 5 2 2" xfId="4537"/>
    <cellStyle name="40% - Accent2 2 2 2 5 3" xfId="3391"/>
    <cellStyle name="40% - Accent2 2 2 2 6" xfId="2231"/>
    <cellStyle name="40% - Accent2 2 2 2 6 2" xfId="4529"/>
    <cellStyle name="40% - Accent2 2 2 2 7" xfId="2927"/>
    <cellStyle name="40% - Accent2 2 2 2 8" xfId="5282"/>
    <cellStyle name="40% - Accent2 2 2 2 9" xfId="5619"/>
    <cellStyle name="40% - Accent2 2 2 3" xfId="236"/>
    <cellStyle name="40% - Accent2 2 2 3 2" xfId="528"/>
    <cellStyle name="40% - Accent2 2 2 3 2 2" xfId="2241"/>
    <cellStyle name="40% - Accent2 2 2 3 2 2 2" xfId="4539"/>
    <cellStyle name="40% - Accent2 2 2 3 2 3" xfId="3164"/>
    <cellStyle name="40% - Accent2 2 2 3 3" xfId="760"/>
    <cellStyle name="40% - Accent2 2 2 3 3 2" xfId="2242"/>
    <cellStyle name="40% - Accent2 2 2 3 3 2 2" xfId="4540"/>
    <cellStyle name="40% - Accent2 2 2 3 3 3" xfId="3394"/>
    <cellStyle name="40% - Accent2 2 2 3 4" xfId="2240"/>
    <cellStyle name="40% - Accent2 2 2 3 4 2" xfId="4538"/>
    <cellStyle name="40% - Accent2 2 2 3 5" xfId="2930"/>
    <cellStyle name="40% - Accent2 2 2 3 6" xfId="5285"/>
    <cellStyle name="40% - Accent2 2 2 3 7" xfId="5622"/>
    <cellStyle name="40% - Accent2 2 2 3 8" xfId="5984"/>
    <cellStyle name="40% - Accent2 2 2 4" xfId="237"/>
    <cellStyle name="40% - Accent2 2 2 4 2" xfId="529"/>
    <cellStyle name="40% - Accent2 2 2 4 2 2" xfId="2244"/>
    <cellStyle name="40% - Accent2 2 2 4 2 2 2" xfId="4542"/>
    <cellStyle name="40% - Accent2 2 2 4 2 3" xfId="3165"/>
    <cellStyle name="40% - Accent2 2 2 4 3" xfId="761"/>
    <cellStyle name="40% - Accent2 2 2 4 3 2" xfId="2245"/>
    <cellStyle name="40% - Accent2 2 2 4 3 2 2" xfId="4543"/>
    <cellStyle name="40% - Accent2 2 2 4 3 3" xfId="3395"/>
    <cellStyle name="40% - Accent2 2 2 4 4" xfId="2243"/>
    <cellStyle name="40% - Accent2 2 2 4 4 2" xfId="4541"/>
    <cellStyle name="40% - Accent2 2 2 4 5" xfId="2931"/>
    <cellStyle name="40% - Accent2 2 2 4 6" xfId="5286"/>
    <cellStyle name="40% - Accent2 2 2 4 7" xfId="5623"/>
    <cellStyle name="40% - Accent2 2 2 4 8" xfId="5985"/>
    <cellStyle name="40% - Accent2 2 2 5" xfId="1268"/>
    <cellStyle name="40% - Accent2 2 2 5 2" xfId="3672"/>
    <cellStyle name="40% - Accent2 2 2 6" xfId="1387"/>
    <cellStyle name="40% - Accent2 2 2 6 2" xfId="3753"/>
    <cellStyle name="40% - Accent2 2 2 7" xfId="1672"/>
    <cellStyle name="40% - Accent2 2 2 7 2" xfId="4031"/>
    <cellStyle name="40% - Accent2 2 20" xfId="1656"/>
    <cellStyle name="40% - Accent2 2 20 2" xfId="4015"/>
    <cellStyle name="40% - Accent2 2 21" xfId="1704"/>
    <cellStyle name="40% - Accent2 2 21 2" xfId="4061"/>
    <cellStyle name="40% - Accent2 2 22" xfId="1796"/>
    <cellStyle name="40% - Accent2 2 23" xfId="5166"/>
    <cellStyle name="40% - Accent2 2 24" xfId="5873"/>
    <cellStyle name="40% - Accent2 2 25" xfId="6227"/>
    <cellStyle name="40% - Accent2 2 26" xfId="6280"/>
    <cellStyle name="40% - Accent2 2 27" xfId="6306"/>
    <cellStyle name="40% - Accent2 2 3" xfId="238"/>
    <cellStyle name="40% - Accent2 2 3 10" xfId="5986"/>
    <cellStyle name="40% - Accent2 2 3 2" xfId="239"/>
    <cellStyle name="40% - Accent2 2 3 2 2" xfId="531"/>
    <cellStyle name="40% - Accent2 2 3 2 2 2" xfId="2248"/>
    <cellStyle name="40% - Accent2 2 3 2 2 2 2" xfId="4546"/>
    <cellStyle name="40% - Accent2 2 3 2 2 3" xfId="3167"/>
    <cellStyle name="40% - Accent2 2 3 2 3" xfId="763"/>
    <cellStyle name="40% - Accent2 2 3 2 3 2" xfId="2249"/>
    <cellStyle name="40% - Accent2 2 3 2 3 2 2" xfId="4547"/>
    <cellStyle name="40% - Accent2 2 3 2 3 3" xfId="3397"/>
    <cellStyle name="40% - Accent2 2 3 2 4" xfId="2247"/>
    <cellStyle name="40% - Accent2 2 3 2 4 2" xfId="4545"/>
    <cellStyle name="40% - Accent2 2 3 2 5" xfId="2933"/>
    <cellStyle name="40% - Accent2 2 3 2 6" xfId="5288"/>
    <cellStyle name="40% - Accent2 2 3 2 7" xfId="5625"/>
    <cellStyle name="40% - Accent2 2 3 2 8" xfId="5987"/>
    <cellStyle name="40% - Accent2 2 3 3" xfId="240"/>
    <cellStyle name="40% - Accent2 2 3 3 2" xfId="532"/>
    <cellStyle name="40% - Accent2 2 3 3 2 2" xfId="2251"/>
    <cellStyle name="40% - Accent2 2 3 3 2 2 2" xfId="4549"/>
    <cellStyle name="40% - Accent2 2 3 3 2 3" xfId="3168"/>
    <cellStyle name="40% - Accent2 2 3 3 3" xfId="764"/>
    <cellStyle name="40% - Accent2 2 3 3 3 2" xfId="2252"/>
    <cellStyle name="40% - Accent2 2 3 3 3 2 2" xfId="4550"/>
    <cellStyle name="40% - Accent2 2 3 3 3 3" xfId="3398"/>
    <cellStyle name="40% - Accent2 2 3 3 4" xfId="2250"/>
    <cellStyle name="40% - Accent2 2 3 3 4 2" xfId="4548"/>
    <cellStyle name="40% - Accent2 2 3 3 5" xfId="2934"/>
    <cellStyle name="40% - Accent2 2 3 3 6" xfId="5289"/>
    <cellStyle name="40% - Accent2 2 3 3 7" xfId="5626"/>
    <cellStyle name="40% - Accent2 2 3 3 8" xfId="5988"/>
    <cellStyle name="40% - Accent2 2 3 4" xfId="530"/>
    <cellStyle name="40% - Accent2 2 3 4 2" xfId="2253"/>
    <cellStyle name="40% - Accent2 2 3 4 2 2" xfId="4551"/>
    <cellStyle name="40% - Accent2 2 3 4 3" xfId="3166"/>
    <cellStyle name="40% - Accent2 2 3 5" xfId="762"/>
    <cellStyle name="40% - Accent2 2 3 5 2" xfId="2254"/>
    <cellStyle name="40% - Accent2 2 3 5 2 2" xfId="4552"/>
    <cellStyle name="40% - Accent2 2 3 5 3" xfId="3396"/>
    <cellStyle name="40% - Accent2 2 3 6" xfId="2246"/>
    <cellStyle name="40% - Accent2 2 3 6 2" xfId="4544"/>
    <cellStyle name="40% - Accent2 2 3 7" xfId="2932"/>
    <cellStyle name="40% - Accent2 2 3 8" xfId="5287"/>
    <cellStyle name="40% - Accent2 2 3 9" xfId="5624"/>
    <cellStyle name="40% - Accent2 2 4" xfId="241"/>
    <cellStyle name="40% - Accent2 2 4 10" xfId="5989"/>
    <cellStyle name="40% - Accent2 2 4 2" xfId="242"/>
    <cellStyle name="40% - Accent2 2 4 2 2" xfId="534"/>
    <cellStyle name="40% - Accent2 2 4 2 2 2" xfId="2257"/>
    <cellStyle name="40% - Accent2 2 4 2 2 2 2" xfId="4555"/>
    <cellStyle name="40% - Accent2 2 4 2 2 3" xfId="3170"/>
    <cellStyle name="40% - Accent2 2 4 2 3" xfId="766"/>
    <cellStyle name="40% - Accent2 2 4 2 3 2" xfId="2258"/>
    <cellStyle name="40% - Accent2 2 4 2 3 2 2" xfId="4556"/>
    <cellStyle name="40% - Accent2 2 4 2 3 3" xfId="3400"/>
    <cellStyle name="40% - Accent2 2 4 2 4" xfId="2256"/>
    <cellStyle name="40% - Accent2 2 4 2 4 2" xfId="4554"/>
    <cellStyle name="40% - Accent2 2 4 2 5" xfId="2936"/>
    <cellStyle name="40% - Accent2 2 4 2 6" xfId="5291"/>
    <cellStyle name="40% - Accent2 2 4 2 7" xfId="5628"/>
    <cellStyle name="40% - Accent2 2 4 2 8" xfId="5990"/>
    <cellStyle name="40% - Accent2 2 4 3" xfId="243"/>
    <cellStyle name="40% - Accent2 2 4 3 2" xfId="535"/>
    <cellStyle name="40% - Accent2 2 4 3 2 2" xfId="2260"/>
    <cellStyle name="40% - Accent2 2 4 3 2 2 2" xfId="4558"/>
    <cellStyle name="40% - Accent2 2 4 3 2 3" xfId="3171"/>
    <cellStyle name="40% - Accent2 2 4 3 3" xfId="767"/>
    <cellStyle name="40% - Accent2 2 4 3 3 2" xfId="2261"/>
    <cellStyle name="40% - Accent2 2 4 3 3 2 2" xfId="4559"/>
    <cellStyle name="40% - Accent2 2 4 3 3 3" xfId="3401"/>
    <cellStyle name="40% - Accent2 2 4 3 4" xfId="2259"/>
    <cellStyle name="40% - Accent2 2 4 3 4 2" xfId="4557"/>
    <cellStyle name="40% - Accent2 2 4 3 5" xfId="2937"/>
    <cellStyle name="40% - Accent2 2 4 3 6" xfId="5292"/>
    <cellStyle name="40% - Accent2 2 4 3 7" xfId="5629"/>
    <cellStyle name="40% - Accent2 2 4 3 8" xfId="5991"/>
    <cellStyle name="40% - Accent2 2 4 4" xfId="533"/>
    <cellStyle name="40% - Accent2 2 4 4 2" xfId="2262"/>
    <cellStyle name="40% - Accent2 2 4 4 2 2" xfId="4560"/>
    <cellStyle name="40% - Accent2 2 4 4 3" xfId="3169"/>
    <cellStyle name="40% - Accent2 2 4 5" xfId="765"/>
    <cellStyle name="40% - Accent2 2 4 5 2" xfId="2263"/>
    <cellStyle name="40% - Accent2 2 4 5 2 2" xfId="4561"/>
    <cellStyle name="40% - Accent2 2 4 5 3" xfId="3399"/>
    <cellStyle name="40% - Accent2 2 4 6" xfId="2255"/>
    <cellStyle name="40% - Accent2 2 4 6 2" xfId="4553"/>
    <cellStyle name="40% - Accent2 2 4 7" xfId="2935"/>
    <cellStyle name="40% - Accent2 2 4 8" xfId="5290"/>
    <cellStyle name="40% - Accent2 2 4 9" xfId="5627"/>
    <cellStyle name="40% - Accent2 2 5" xfId="244"/>
    <cellStyle name="40% - Accent2 2 5 2" xfId="536"/>
    <cellStyle name="40% - Accent2 2 5 2 2" xfId="2265"/>
    <cellStyle name="40% - Accent2 2 5 2 2 2" xfId="4563"/>
    <cellStyle name="40% - Accent2 2 5 2 3" xfId="3172"/>
    <cellStyle name="40% - Accent2 2 5 3" xfId="768"/>
    <cellStyle name="40% - Accent2 2 5 3 2" xfId="2266"/>
    <cellStyle name="40% - Accent2 2 5 3 2 2" xfId="4564"/>
    <cellStyle name="40% - Accent2 2 5 3 3" xfId="3402"/>
    <cellStyle name="40% - Accent2 2 5 4" xfId="2264"/>
    <cellStyle name="40% - Accent2 2 5 4 2" xfId="4562"/>
    <cellStyle name="40% - Accent2 2 5 5" xfId="2938"/>
    <cellStyle name="40% - Accent2 2 5 6" xfId="5293"/>
    <cellStyle name="40% - Accent2 2 5 7" xfId="5630"/>
    <cellStyle name="40% - Accent2 2 5 8" xfId="5992"/>
    <cellStyle name="40% - Accent2 2 6" xfId="245"/>
    <cellStyle name="40% - Accent2 2 6 2" xfId="537"/>
    <cellStyle name="40% - Accent2 2 6 2 2" xfId="2268"/>
    <cellStyle name="40% - Accent2 2 6 2 2 2" xfId="4566"/>
    <cellStyle name="40% - Accent2 2 6 2 3" xfId="3173"/>
    <cellStyle name="40% - Accent2 2 6 3" xfId="769"/>
    <cellStyle name="40% - Accent2 2 6 3 2" xfId="2269"/>
    <cellStyle name="40% - Accent2 2 6 3 2 2" xfId="4567"/>
    <cellStyle name="40% - Accent2 2 6 3 3" xfId="3403"/>
    <cellStyle name="40% - Accent2 2 6 4" xfId="2267"/>
    <cellStyle name="40% - Accent2 2 6 4 2" xfId="4565"/>
    <cellStyle name="40% - Accent2 2 6 5" xfId="2939"/>
    <cellStyle name="40% - Accent2 2 6 6" xfId="5294"/>
    <cellStyle name="40% - Accent2 2 6 7" xfId="5631"/>
    <cellStyle name="40% - Accent2 2 6 8" xfId="5993"/>
    <cellStyle name="40% - Accent2 2 7" xfId="1047"/>
    <cellStyle name="40% - Accent2 2 7 2" xfId="3573"/>
    <cellStyle name="40% - Accent2 2 7 3" xfId="5427"/>
    <cellStyle name="40% - Accent2 2 7 4" xfId="5769"/>
    <cellStyle name="40% - Accent2 2 7 5" xfId="6123"/>
    <cellStyle name="40% - Accent2 2 8" xfId="1073"/>
    <cellStyle name="40% - Accent2 2 8 2" xfId="3599"/>
    <cellStyle name="40% - Accent2 2 8 3" xfId="5512"/>
    <cellStyle name="40% - Accent2 2 8 4" xfId="5847"/>
    <cellStyle name="40% - Accent2 2 8 5" xfId="6201"/>
    <cellStyle name="40% - Accent2 2 9" xfId="1099"/>
    <cellStyle name="40% - Accent2 2 9 2" xfId="3625"/>
    <cellStyle name="40% - Accent2 20" xfId="3559"/>
    <cellStyle name="40% - Accent2 21" xfId="5153"/>
    <cellStyle name="40% - Accent2 22" xfId="5754"/>
    <cellStyle name="40% - Accent2 23" xfId="5860"/>
    <cellStyle name="40% - Accent2 24" xfId="6214"/>
    <cellStyle name="40% - Accent2 25" xfId="6240"/>
    <cellStyle name="40% - Accent2 26" xfId="6257"/>
    <cellStyle name="40% - Accent2 27" xfId="6267"/>
    <cellStyle name="40% - Accent2 28" xfId="6293"/>
    <cellStyle name="40% - Accent2 3" xfId="388"/>
    <cellStyle name="40% - Accent2 3 2" xfId="652"/>
    <cellStyle name="40% - Accent2 3 2 2" xfId="2270"/>
    <cellStyle name="40% - Accent2 3 2 2 2" xfId="4568"/>
    <cellStyle name="40% - Accent2 3 2 3" xfId="3288"/>
    <cellStyle name="40% - Accent2 3 3" xfId="885"/>
    <cellStyle name="40% - Accent2 3 3 2" xfId="2271"/>
    <cellStyle name="40% - Accent2 3 3 2 2" xfId="4569"/>
    <cellStyle name="40% - Accent2 3 3 3" xfId="3518"/>
    <cellStyle name="40% - Accent2 3 4" xfId="1890"/>
    <cellStyle name="40% - Accent2 3 4 2" xfId="4194"/>
    <cellStyle name="40% - Accent2 3 5" xfId="3054"/>
    <cellStyle name="40% - Accent2 3 6" xfId="5412"/>
    <cellStyle name="40% - Accent2 3 7" xfId="5746"/>
    <cellStyle name="40% - Accent2 3 8" xfId="6111"/>
    <cellStyle name="40% - Accent2 4" xfId="914"/>
    <cellStyle name="40% - Accent2 4 2" xfId="1905"/>
    <cellStyle name="40% - Accent2 4 2 2" xfId="4209"/>
    <cellStyle name="40% - Accent2 4 3" xfId="3536"/>
    <cellStyle name="40% - Accent2 4 4" xfId="5486"/>
    <cellStyle name="40% - Accent2 4 5" xfId="5821"/>
    <cellStyle name="40% - Accent2 4 6" xfId="6175"/>
    <cellStyle name="40% - Accent2 5" xfId="1060"/>
    <cellStyle name="40% - Accent2 5 2" xfId="3586"/>
    <cellStyle name="40% - Accent2 5 3" xfId="5499"/>
    <cellStyle name="40% - Accent2 5 4" xfId="5834"/>
    <cellStyle name="40% - Accent2 5 5" xfId="6188"/>
    <cellStyle name="40% - Accent2 6" xfId="1086"/>
    <cellStyle name="40% - Accent2 6 2" xfId="3612"/>
    <cellStyle name="40% - Accent2 7" xfId="1112"/>
    <cellStyle name="40% - Accent2 7 2" xfId="3638"/>
    <cellStyle name="40% - Accent2 8" xfId="1323"/>
    <cellStyle name="40% - Accent2 8 2" xfId="3689"/>
    <cellStyle name="40% - Accent2 9" xfId="1349"/>
    <cellStyle name="40% - Accent2 9 2" xfId="3715"/>
    <cellStyle name="40% - Accent3" xfId="1028" builtinId="39" customBuiltin="1"/>
    <cellStyle name="40% - Accent3 10" xfId="1404"/>
    <cellStyle name="40% - Accent3 10 2" xfId="3770"/>
    <cellStyle name="40% - Accent3 11" xfId="1430"/>
    <cellStyle name="40% - Accent3 11 2" xfId="3796"/>
    <cellStyle name="40% - Accent3 12" xfId="1456"/>
    <cellStyle name="40% - Accent3 12 2" xfId="3822"/>
    <cellStyle name="40% - Accent3 13" xfId="1551"/>
    <cellStyle name="40% - Accent3 13 2" xfId="3910"/>
    <cellStyle name="40% - Accent3 14" xfId="1577"/>
    <cellStyle name="40% - Accent3 14 2" xfId="3936"/>
    <cellStyle name="40% - Accent3 15" xfId="1603"/>
    <cellStyle name="40% - Accent3 15 2" xfId="3962"/>
    <cellStyle name="40% - Accent3 16" xfId="1629"/>
    <cellStyle name="40% - Accent3 16 2" xfId="3988"/>
    <cellStyle name="40% - Accent3 17" xfId="1693"/>
    <cellStyle name="40% - Accent3 17 2" xfId="4050"/>
    <cellStyle name="40% - Accent3 18" xfId="1856"/>
    <cellStyle name="40% - Accent3 18 2" xfId="4174"/>
    <cellStyle name="40% - Accent3 19" xfId="2818"/>
    <cellStyle name="40% - Accent3 2" xfId="26"/>
    <cellStyle name="40% - Accent3 2 10" xfId="1130"/>
    <cellStyle name="40% - Accent3 2 10 2" xfId="3656"/>
    <cellStyle name="40% - Accent3 2 11" xfId="1338"/>
    <cellStyle name="40% - Accent3 2 11 2" xfId="3704"/>
    <cellStyle name="40% - Accent3 2 12" xfId="1364"/>
    <cellStyle name="40% - Accent3 2 12 2" xfId="3730"/>
    <cellStyle name="40% - Accent3 2 13" xfId="1371"/>
    <cellStyle name="40% - Accent3 2 13 2" xfId="3737"/>
    <cellStyle name="40% - Accent3 2 14" xfId="1417"/>
    <cellStyle name="40% - Accent3 2 14 2" xfId="3783"/>
    <cellStyle name="40% - Accent3 2 15" xfId="1443"/>
    <cellStyle name="40% - Accent3 2 15 2" xfId="3809"/>
    <cellStyle name="40% - Accent3 2 16" xfId="1469"/>
    <cellStyle name="40% - Accent3 2 16 2" xfId="3835"/>
    <cellStyle name="40% - Accent3 2 17" xfId="1564"/>
    <cellStyle name="40% - Accent3 2 17 2" xfId="3923"/>
    <cellStyle name="40% - Accent3 2 18" xfId="1590"/>
    <cellStyle name="40% - Accent3 2 18 2" xfId="3949"/>
    <cellStyle name="40% - Accent3 2 19" xfId="1616"/>
    <cellStyle name="40% - Accent3 2 19 2" xfId="3975"/>
    <cellStyle name="40% - Accent3 2 2" xfId="88"/>
    <cellStyle name="40% - Accent3 2 2 2" xfId="246"/>
    <cellStyle name="40% - Accent3 2 2 2 10" xfId="5994"/>
    <cellStyle name="40% - Accent3 2 2 2 2" xfId="247"/>
    <cellStyle name="40% - Accent3 2 2 2 2 2" xfId="539"/>
    <cellStyle name="40% - Accent3 2 2 2 2 2 2" xfId="2274"/>
    <cellStyle name="40% - Accent3 2 2 2 2 2 2 2" xfId="4572"/>
    <cellStyle name="40% - Accent3 2 2 2 2 2 3" xfId="3175"/>
    <cellStyle name="40% - Accent3 2 2 2 2 3" xfId="771"/>
    <cellStyle name="40% - Accent3 2 2 2 2 3 2" xfId="2275"/>
    <cellStyle name="40% - Accent3 2 2 2 2 3 2 2" xfId="4573"/>
    <cellStyle name="40% - Accent3 2 2 2 2 3 3" xfId="3405"/>
    <cellStyle name="40% - Accent3 2 2 2 2 4" xfId="2273"/>
    <cellStyle name="40% - Accent3 2 2 2 2 4 2" xfId="4571"/>
    <cellStyle name="40% - Accent3 2 2 2 2 5" xfId="2941"/>
    <cellStyle name="40% - Accent3 2 2 2 2 6" xfId="5296"/>
    <cellStyle name="40% - Accent3 2 2 2 2 7" xfId="5633"/>
    <cellStyle name="40% - Accent3 2 2 2 2 8" xfId="5995"/>
    <cellStyle name="40% - Accent3 2 2 2 3" xfId="248"/>
    <cellStyle name="40% - Accent3 2 2 2 3 2" xfId="540"/>
    <cellStyle name="40% - Accent3 2 2 2 3 2 2" xfId="2277"/>
    <cellStyle name="40% - Accent3 2 2 2 3 2 2 2" xfId="4575"/>
    <cellStyle name="40% - Accent3 2 2 2 3 2 3" xfId="3176"/>
    <cellStyle name="40% - Accent3 2 2 2 3 3" xfId="772"/>
    <cellStyle name="40% - Accent3 2 2 2 3 3 2" xfId="2278"/>
    <cellStyle name="40% - Accent3 2 2 2 3 3 2 2" xfId="4576"/>
    <cellStyle name="40% - Accent3 2 2 2 3 3 3" xfId="3406"/>
    <cellStyle name="40% - Accent3 2 2 2 3 4" xfId="2276"/>
    <cellStyle name="40% - Accent3 2 2 2 3 4 2" xfId="4574"/>
    <cellStyle name="40% - Accent3 2 2 2 3 5" xfId="2942"/>
    <cellStyle name="40% - Accent3 2 2 2 3 6" xfId="5297"/>
    <cellStyle name="40% - Accent3 2 2 2 3 7" xfId="5634"/>
    <cellStyle name="40% - Accent3 2 2 2 3 8" xfId="5996"/>
    <cellStyle name="40% - Accent3 2 2 2 4" xfId="538"/>
    <cellStyle name="40% - Accent3 2 2 2 4 2" xfId="2279"/>
    <cellStyle name="40% - Accent3 2 2 2 4 2 2" xfId="4577"/>
    <cellStyle name="40% - Accent3 2 2 2 4 3" xfId="3174"/>
    <cellStyle name="40% - Accent3 2 2 2 5" xfId="770"/>
    <cellStyle name="40% - Accent3 2 2 2 5 2" xfId="2280"/>
    <cellStyle name="40% - Accent3 2 2 2 5 2 2" xfId="4578"/>
    <cellStyle name="40% - Accent3 2 2 2 5 3" xfId="3404"/>
    <cellStyle name="40% - Accent3 2 2 2 6" xfId="2272"/>
    <cellStyle name="40% - Accent3 2 2 2 6 2" xfId="4570"/>
    <cellStyle name="40% - Accent3 2 2 2 7" xfId="2940"/>
    <cellStyle name="40% - Accent3 2 2 2 8" xfId="5295"/>
    <cellStyle name="40% - Accent3 2 2 2 9" xfId="5632"/>
    <cellStyle name="40% - Accent3 2 2 3" xfId="249"/>
    <cellStyle name="40% - Accent3 2 2 3 2" xfId="541"/>
    <cellStyle name="40% - Accent3 2 2 3 2 2" xfId="2282"/>
    <cellStyle name="40% - Accent3 2 2 3 2 2 2" xfId="4580"/>
    <cellStyle name="40% - Accent3 2 2 3 2 3" xfId="3177"/>
    <cellStyle name="40% - Accent3 2 2 3 3" xfId="773"/>
    <cellStyle name="40% - Accent3 2 2 3 3 2" xfId="2283"/>
    <cellStyle name="40% - Accent3 2 2 3 3 2 2" xfId="4581"/>
    <cellStyle name="40% - Accent3 2 2 3 3 3" xfId="3407"/>
    <cellStyle name="40% - Accent3 2 2 3 4" xfId="2281"/>
    <cellStyle name="40% - Accent3 2 2 3 4 2" xfId="4579"/>
    <cellStyle name="40% - Accent3 2 2 3 5" xfId="2943"/>
    <cellStyle name="40% - Accent3 2 2 3 6" xfId="5298"/>
    <cellStyle name="40% - Accent3 2 2 3 7" xfId="5635"/>
    <cellStyle name="40% - Accent3 2 2 3 8" xfId="5997"/>
    <cellStyle name="40% - Accent3 2 2 4" xfId="250"/>
    <cellStyle name="40% - Accent3 2 2 4 2" xfId="542"/>
    <cellStyle name="40% - Accent3 2 2 4 2 2" xfId="2285"/>
    <cellStyle name="40% - Accent3 2 2 4 2 2 2" xfId="4583"/>
    <cellStyle name="40% - Accent3 2 2 4 2 3" xfId="3178"/>
    <cellStyle name="40% - Accent3 2 2 4 3" xfId="774"/>
    <cellStyle name="40% - Accent3 2 2 4 3 2" xfId="2286"/>
    <cellStyle name="40% - Accent3 2 2 4 3 2 2" xfId="4584"/>
    <cellStyle name="40% - Accent3 2 2 4 3 3" xfId="3408"/>
    <cellStyle name="40% - Accent3 2 2 4 4" xfId="2284"/>
    <cellStyle name="40% - Accent3 2 2 4 4 2" xfId="4582"/>
    <cellStyle name="40% - Accent3 2 2 4 5" xfId="2944"/>
    <cellStyle name="40% - Accent3 2 2 4 6" xfId="5299"/>
    <cellStyle name="40% - Accent3 2 2 4 7" xfId="5636"/>
    <cellStyle name="40% - Accent3 2 2 4 8" xfId="5998"/>
    <cellStyle name="40% - Accent3 2 2 5" xfId="1269"/>
    <cellStyle name="40% - Accent3 2 2 5 2" xfId="3673"/>
    <cellStyle name="40% - Accent3 2 2 6" xfId="1388"/>
    <cellStyle name="40% - Accent3 2 2 6 2" xfId="3754"/>
    <cellStyle name="40% - Accent3 2 2 7" xfId="1673"/>
    <cellStyle name="40% - Accent3 2 2 7 2" xfId="4032"/>
    <cellStyle name="40% - Accent3 2 20" xfId="1642"/>
    <cellStyle name="40% - Accent3 2 20 2" xfId="4001"/>
    <cellStyle name="40% - Accent3 2 21" xfId="1657"/>
    <cellStyle name="40% - Accent3 2 21 2" xfId="4016"/>
    <cellStyle name="40% - Accent3 2 22" xfId="1706"/>
    <cellStyle name="40% - Accent3 2 22 2" xfId="4063"/>
    <cellStyle name="40% - Accent3 2 23" xfId="1865"/>
    <cellStyle name="40% - Accent3 2 24" xfId="5168"/>
    <cellStyle name="40% - Accent3 2 25" xfId="5875"/>
    <cellStyle name="40% - Accent3 2 26" xfId="6229"/>
    <cellStyle name="40% - Accent3 2 27" xfId="6282"/>
    <cellStyle name="40% - Accent3 2 28" xfId="6308"/>
    <cellStyle name="40% - Accent3 2 3" xfId="251"/>
    <cellStyle name="40% - Accent3 2 3 10" xfId="5999"/>
    <cellStyle name="40% - Accent3 2 3 2" xfId="252"/>
    <cellStyle name="40% - Accent3 2 3 2 2" xfId="544"/>
    <cellStyle name="40% - Accent3 2 3 2 2 2" xfId="2289"/>
    <cellStyle name="40% - Accent3 2 3 2 2 2 2" xfId="4587"/>
    <cellStyle name="40% - Accent3 2 3 2 2 3" xfId="3180"/>
    <cellStyle name="40% - Accent3 2 3 2 3" xfId="776"/>
    <cellStyle name="40% - Accent3 2 3 2 3 2" xfId="2290"/>
    <cellStyle name="40% - Accent3 2 3 2 3 2 2" xfId="4588"/>
    <cellStyle name="40% - Accent3 2 3 2 3 3" xfId="3410"/>
    <cellStyle name="40% - Accent3 2 3 2 4" xfId="2288"/>
    <cellStyle name="40% - Accent3 2 3 2 4 2" xfId="4586"/>
    <cellStyle name="40% - Accent3 2 3 2 5" xfId="2946"/>
    <cellStyle name="40% - Accent3 2 3 2 6" xfId="5301"/>
    <cellStyle name="40% - Accent3 2 3 2 7" xfId="5638"/>
    <cellStyle name="40% - Accent3 2 3 2 8" xfId="6000"/>
    <cellStyle name="40% - Accent3 2 3 3" xfId="253"/>
    <cellStyle name="40% - Accent3 2 3 3 2" xfId="545"/>
    <cellStyle name="40% - Accent3 2 3 3 2 2" xfId="2292"/>
    <cellStyle name="40% - Accent3 2 3 3 2 2 2" xfId="4590"/>
    <cellStyle name="40% - Accent3 2 3 3 2 3" xfId="3181"/>
    <cellStyle name="40% - Accent3 2 3 3 3" xfId="777"/>
    <cellStyle name="40% - Accent3 2 3 3 3 2" xfId="2293"/>
    <cellStyle name="40% - Accent3 2 3 3 3 2 2" xfId="4591"/>
    <cellStyle name="40% - Accent3 2 3 3 3 3" xfId="3411"/>
    <cellStyle name="40% - Accent3 2 3 3 4" xfId="2291"/>
    <cellStyle name="40% - Accent3 2 3 3 4 2" xfId="4589"/>
    <cellStyle name="40% - Accent3 2 3 3 5" xfId="2947"/>
    <cellStyle name="40% - Accent3 2 3 3 6" xfId="5302"/>
    <cellStyle name="40% - Accent3 2 3 3 7" xfId="5639"/>
    <cellStyle name="40% - Accent3 2 3 3 8" xfId="6001"/>
    <cellStyle name="40% - Accent3 2 3 4" xfId="543"/>
    <cellStyle name="40% - Accent3 2 3 4 2" xfId="2294"/>
    <cellStyle name="40% - Accent3 2 3 4 2 2" xfId="4592"/>
    <cellStyle name="40% - Accent3 2 3 4 3" xfId="3179"/>
    <cellStyle name="40% - Accent3 2 3 5" xfId="775"/>
    <cellStyle name="40% - Accent3 2 3 5 2" xfId="2295"/>
    <cellStyle name="40% - Accent3 2 3 5 2 2" xfId="4593"/>
    <cellStyle name="40% - Accent3 2 3 5 3" xfId="3409"/>
    <cellStyle name="40% - Accent3 2 3 6" xfId="2287"/>
    <cellStyle name="40% - Accent3 2 3 6 2" xfId="4585"/>
    <cellStyle name="40% - Accent3 2 3 7" xfId="2945"/>
    <cellStyle name="40% - Accent3 2 3 8" xfId="5300"/>
    <cellStyle name="40% - Accent3 2 3 9" xfId="5637"/>
    <cellStyle name="40% - Accent3 2 4" xfId="254"/>
    <cellStyle name="40% - Accent3 2 4 10" xfId="6002"/>
    <cellStyle name="40% - Accent3 2 4 2" xfId="255"/>
    <cellStyle name="40% - Accent3 2 4 2 2" xfId="547"/>
    <cellStyle name="40% - Accent3 2 4 2 2 2" xfId="2298"/>
    <cellStyle name="40% - Accent3 2 4 2 2 2 2" xfId="4596"/>
    <cellStyle name="40% - Accent3 2 4 2 2 3" xfId="3183"/>
    <cellStyle name="40% - Accent3 2 4 2 3" xfId="779"/>
    <cellStyle name="40% - Accent3 2 4 2 3 2" xfId="2299"/>
    <cellStyle name="40% - Accent3 2 4 2 3 2 2" xfId="4597"/>
    <cellStyle name="40% - Accent3 2 4 2 3 3" xfId="3413"/>
    <cellStyle name="40% - Accent3 2 4 2 4" xfId="2297"/>
    <cellStyle name="40% - Accent3 2 4 2 4 2" xfId="4595"/>
    <cellStyle name="40% - Accent3 2 4 2 5" xfId="2949"/>
    <cellStyle name="40% - Accent3 2 4 2 6" xfId="5304"/>
    <cellStyle name="40% - Accent3 2 4 2 7" xfId="5641"/>
    <cellStyle name="40% - Accent3 2 4 2 8" xfId="6003"/>
    <cellStyle name="40% - Accent3 2 4 3" xfId="256"/>
    <cellStyle name="40% - Accent3 2 4 3 2" xfId="548"/>
    <cellStyle name="40% - Accent3 2 4 3 2 2" xfId="2301"/>
    <cellStyle name="40% - Accent3 2 4 3 2 2 2" xfId="4599"/>
    <cellStyle name="40% - Accent3 2 4 3 2 3" xfId="3184"/>
    <cellStyle name="40% - Accent3 2 4 3 3" xfId="780"/>
    <cellStyle name="40% - Accent3 2 4 3 3 2" xfId="2302"/>
    <cellStyle name="40% - Accent3 2 4 3 3 2 2" xfId="4600"/>
    <cellStyle name="40% - Accent3 2 4 3 3 3" xfId="3414"/>
    <cellStyle name="40% - Accent3 2 4 3 4" xfId="2300"/>
    <cellStyle name="40% - Accent3 2 4 3 4 2" xfId="4598"/>
    <cellStyle name="40% - Accent3 2 4 3 5" xfId="2950"/>
    <cellStyle name="40% - Accent3 2 4 3 6" xfId="5305"/>
    <cellStyle name="40% - Accent3 2 4 3 7" xfId="5642"/>
    <cellStyle name="40% - Accent3 2 4 3 8" xfId="6004"/>
    <cellStyle name="40% - Accent3 2 4 4" xfId="546"/>
    <cellStyle name="40% - Accent3 2 4 4 2" xfId="2303"/>
    <cellStyle name="40% - Accent3 2 4 4 2 2" xfId="4601"/>
    <cellStyle name="40% - Accent3 2 4 4 3" xfId="3182"/>
    <cellStyle name="40% - Accent3 2 4 5" xfId="778"/>
    <cellStyle name="40% - Accent3 2 4 5 2" xfId="2304"/>
    <cellStyle name="40% - Accent3 2 4 5 2 2" xfId="4602"/>
    <cellStyle name="40% - Accent3 2 4 5 3" xfId="3412"/>
    <cellStyle name="40% - Accent3 2 4 6" xfId="2296"/>
    <cellStyle name="40% - Accent3 2 4 6 2" xfId="4594"/>
    <cellStyle name="40% - Accent3 2 4 7" xfId="2948"/>
    <cellStyle name="40% - Accent3 2 4 8" xfId="5303"/>
    <cellStyle name="40% - Accent3 2 4 9" xfId="5640"/>
    <cellStyle name="40% - Accent3 2 5" xfId="257"/>
    <cellStyle name="40% - Accent3 2 5 2" xfId="549"/>
    <cellStyle name="40% - Accent3 2 5 2 2" xfId="2306"/>
    <cellStyle name="40% - Accent3 2 5 2 2 2" xfId="4604"/>
    <cellStyle name="40% - Accent3 2 5 2 3" xfId="3185"/>
    <cellStyle name="40% - Accent3 2 5 3" xfId="781"/>
    <cellStyle name="40% - Accent3 2 5 3 2" xfId="2307"/>
    <cellStyle name="40% - Accent3 2 5 3 2 2" xfId="4605"/>
    <cellStyle name="40% - Accent3 2 5 3 3" xfId="3415"/>
    <cellStyle name="40% - Accent3 2 5 4" xfId="2305"/>
    <cellStyle name="40% - Accent3 2 5 4 2" xfId="4603"/>
    <cellStyle name="40% - Accent3 2 5 5" xfId="2951"/>
    <cellStyle name="40% - Accent3 2 5 6" xfId="5306"/>
    <cellStyle name="40% - Accent3 2 5 7" xfId="5643"/>
    <cellStyle name="40% - Accent3 2 5 8" xfId="6005"/>
    <cellStyle name="40% - Accent3 2 6" xfId="258"/>
    <cellStyle name="40% - Accent3 2 6 2" xfId="550"/>
    <cellStyle name="40% - Accent3 2 6 2 2" xfId="2309"/>
    <cellStyle name="40% - Accent3 2 6 2 2 2" xfId="4607"/>
    <cellStyle name="40% - Accent3 2 6 2 3" xfId="3186"/>
    <cellStyle name="40% - Accent3 2 6 3" xfId="782"/>
    <cellStyle name="40% - Accent3 2 6 3 2" xfId="2310"/>
    <cellStyle name="40% - Accent3 2 6 3 2 2" xfId="4608"/>
    <cellStyle name="40% - Accent3 2 6 3 3" xfId="3416"/>
    <cellStyle name="40% - Accent3 2 6 4" xfId="2308"/>
    <cellStyle name="40% - Accent3 2 6 4 2" xfId="4606"/>
    <cellStyle name="40% - Accent3 2 6 5" xfId="2952"/>
    <cellStyle name="40% - Accent3 2 6 6" xfId="5307"/>
    <cellStyle name="40% - Accent3 2 6 7" xfId="5644"/>
    <cellStyle name="40% - Accent3 2 6 8" xfId="6006"/>
    <cellStyle name="40% - Accent3 2 7" xfId="1049"/>
    <cellStyle name="40% - Accent3 2 7 2" xfId="3575"/>
    <cellStyle name="40% - Accent3 2 7 3" xfId="5429"/>
    <cellStyle name="40% - Accent3 2 7 4" xfId="5771"/>
    <cellStyle name="40% - Accent3 2 7 5" xfId="6125"/>
    <cellStyle name="40% - Accent3 2 8" xfId="1075"/>
    <cellStyle name="40% - Accent3 2 8 2" xfId="3601"/>
    <cellStyle name="40% - Accent3 2 8 3" xfId="5514"/>
    <cellStyle name="40% - Accent3 2 8 4" xfId="5849"/>
    <cellStyle name="40% - Accent3 2 8 5" xfId="6203"/>
    <cellStyle name="40% - Accent3 2 9" xfId="1101"/>
    <cellStyle name="40% - Accent3 2 9 2" xfId="3627"/>
    <cellStyle name="40% - Accent3 20" xfId="3561"/>
    <cellStyle name="40% - Accent3 21" xfId="5155"/>
    <cellStyle name="40% - Accent3 22" xfId="5756"/>
    <cellStyle name="40% - Accent3 23" xfId="5862"/>
    <cellStyle name="40% - Accent3 24" xfId="6216"/>
    <cellStyle name="40% - Accent3 25" xfId="6242"/>
    <cellStyle name="40% - Accent3 26" xfId="6258"/>
    <cellStyle name="40% - Accent3 27" xfId="6269"/>
    <cellStyle name="40% - Accent3 28" xfId="6295"/>
    <cellStyle name="40% - Accent3 3" xfId="389"/>
    <cellStyle name="40% - Accent3 3 2" xfId="653"/>
    <cellStyle name="40% - Accent3 3 2 2" xfId="2311"/>
    <cellStyle name="40% - Accent3 3 2 2 2" xfId="4609"/>
    <cellStyle name="40% - Accent3 3 2 3" xfId="3289"/>
    <cellStyle name="40% - Accent3 3 3" xfId="886"/>
    <cellStyle name="40% - Accent3 3 3 2" xfId="2312"/>
    <cellStyle name="40% - Accent3 3 3 2 2" xfId="4610"/>
    <cellStyle name="40% - Accent3 3 3 3" xfId="3519"/>
    <cellStyle name="40% - Accent3 3 4" xfId="1892"/>
    <cellStyle name="40% - Accent3 3 4 2" xfId="4196"/>
    <cellStyle name="40% - Accent3 3 5" xfId="3055"/>
    <cellStyle name="40% - Accent3 3 6" xfId="5413"/>
    <cellStyle name="40% - Accent3 3 7" xfId="5747"/>
    <cellStyle name="40% - Accent3 3 8" xfId="6112"/>
    <cellStyle name="40% - Accent3 4" xfId="915"/>
    <cellStyle name="40% - Accent3 4 2" xfId="1907"/>
    <cellStyle name="40% - Accent3 4 2 2" xfId="4211"/>
    <cellStyle name="40% - Accent3 4 3" xfId="3537"/>
    <cellStyle name="40% - Accent3 4 4" xfId="5488"/>
    <cellStyle name="40% - Accent3 4 5" xfId="5823"/>
    <cellStyle name="40% - Accent3 4 6" xfId="6177"/>
    <cellStyle name="40% - Accent3 5" xfId="1062"/>
    <cellStyle name="40% - Accent3 5 2" xfId="3588"/>
    <cellStyle name="40% - Accent3 5 3" xfId="5501"/>
    <cellStyle name="40% - Accent3 5 4" xfId="5836"/>
    <cellStyle name="40% - Accent3 5 5" xfId="6190"/>
    <cellStyle name="40% - Accent3 6" xfId="1088"/>
    <cellStyle name="40% - Accent3 6 2" xfId="3614"/>
    <cellStyle name="40% - Accent3 7" xfId="1114"/>
    <cellStyle name="40% - Accent3 7 2" xfId="3640"/>
    <cellStyle name="40% - Accent3 8" xfId="1325"/>
    <cellStyle name="40% - Accent3 8 2" xfId="3691"/>
    <cellStyle name="40% - Accent3 9" xfId="1351"/>
    <cellStyle name="40% - Accent3 9 2" xfId="3717"/>
    <cellStyle name="40% - Accent4" xfId="1032" builtinId="43" customBuiltin="1"/>
    <cellStyle name="40% - Accent4 10" xfId="1406"/>
    <cellStyle name="40% - Accent4 10 2" xfId="3772"/>
    <cellStyle name="40% - Accent4 11" xfId="1432"/>
    <cellStyle name="40% - Accent4 11 2" xfId="3798"/>
    <cellStyle name="40% - Accent4 12" xfId="1458"/>
    <cellStyle name="40% - Accent4 12 2" xfId="3824"/>
    <cellStyle name="40% - Accent4 13" xfId="1553"/>
    <cellStyle name="40% - Accent4 13 2" xfId="3912"/>
    <cellStyle name="40% - Accent4 14" xfId="1579"/>
    <cellStyle name="40% - Accent4 14 2" xfId="3938"/>
    <cellStyle name="40% - Accent4 15" xfId="1605"/>
    <cellStyle name="40% - Accent4 15 2" xfId="3964"/>
    <cellStyle name="40% - Accent4 16" xfId="1631"/>
    <cellStyle name="40% - Accent4 16 2" xfId="3990"/>
    <cellStyle name="40% - Accent4 17" xfId="1695"/>
    <cellStyle name="40% - Accent4 17 2" xfId="4052"/>
    <cellStyle name="40% - Accent4 18" xfId="1866"/>
    <cellStyle name="40% - Accent4 18 2" xfId="4178"/>
    <cellStyle name="40% - Accent4 19" xfId="2820"/>
    <cellStyle name="40% - Accent4 2" xfId="27"/>
    <cellStyle name="40% - Accent4 2 10" xfId="1131"/>
    <cellStyle name="40% - Accent4 2 10 2" xfId="3657"/>
    <cellStyle name="40% - Accent4 2 11" xfId="1340"/>
    <cellStyle name="40% - Accent4 2 11 2" xfId="3706"/>
    <cellStyle name="40% - Accent4 2 12" xfId="1366"/>
    <cellStyle name="40% - Accent4 2 12 2" xfId="3732"/>
    <cellStyle name="40% - Accent4 2 13" xfId="1419"/>
    <cellStyle name="40% - Accent4 2 13 2" xfId="3785"/>
    <cellStyle name="40% - Accent4 2 14" xfId="1445"/>
    <cellStyle name="40% - Accent4 2 14 2" xfId="3811"/>
    <cellStyle name="40% - Accent4 2 15" xfId="1471"/>
    <cellStyle name="40% - Accent4 2 15 2" xfId="3837"/>
    <cellStyle name="40% - Accent4 2 16" xfId="1566"/>
    <cellStyle name="40% - Accent4 2 16 2" xfId="3925"/>
    <cellStyle name="40% - Accent4 2 17" xfId="1592"/>
    <cellStyle name="40% - Accent4 2 17 2" xfId="3951"/>
    <cellStyle name="40% - Accent4 2 18" xfId="1618"/>
    <cellStyle name="40% - Accent4 2 18 2" xfId="3977"/>
    <cellStyle name="40% - Accent4 2 19" xfId="1644"/>
    <cellStyle name="40% - Accent4 2 19 2" xfId="4003"/>
    <cellStyle name="40% - Accent4 2 2" xfId="89"/>
    <cellStyle name="40% - Accent4 2 2 2" xfId="259"/>
    <cellStyle name="40% - Accent4 2 2 2 10" xfId="6007"/>
    <cellStyle name="40% - Accent4 2 2 2 2" xfId="260"/>
    <cellStyle name="40% - Accent4 2 2 2 2 2" xfId="552"/>
    <cellStyle name="40% - Accent4 2 2 2 2 2 2" xfId="2315"/>
    <cellStyle name="40% - Accent4 2 2 2 2 2 2 2" xfId="4613"/>
    <cellStyle name="40% - Accent4 2 2 2 2 2 3" xfId="3188"/>
    <cellStyle name="40% - Accent4 2 2 2 2 3" xfId="784"/>
    <cellStyle name="40% - Accent4 2 2 2 2 3 2" xfId="2316"/>
    <cellStyle name="40% - Accent4 2 2 2 2 3 2 2" xfId="4614"/>
    <cellStyle name="40% - Accent4 2 2 2 2 3 3" xfId="3418"/>
    <cellStyle name="40% - Accent4 2 2 2 2 4" xfId="2314"/>
    <cellStyle name="40% - Accent4 2 2 2 2 4 2" xfId="4612"/>
    <cellStyle name="40% - Accent4 2 2 2 2 5" xfId="2954"/>
    <cellStyle name="40% - Accent4 2 2 2 2 6" xfId="5309"/>
    <cellStyle name="40% - Accent4 2 2 2 2 7" xfId="5646"/>
    <cellStyle name="40% - Accent4 2 2 2 2 8" xfId="6008"/>
    <cellStyle name="40% - Accent4 2 2 2 3" xfId="261"/>
    <cellStyle name="40% - Accent4 2 2 2 3 2" xfId="553"/>
    <cellStyle name="40% - Accent4 2 2 2 3 2 2" xfId="2318"/>
    <cellStyle name="40% - Accent4 2 2 2 3 2 2 2" xfId="4616"/>
    <cellStyle name="40% - Accent4 2 2 2 3 2 3" xfId="3189"/>
    <cellStyle name="40% - Accent4 2 2 2 3 3" xfId="785"/>
    <cellStyle name="40% - Accent4 2 2 2 3 3 2" xfId="2319"/>
    <cellStyle name="40% - Accent4 2 2 2 3 3 2 2" xfId="4617"/>
    <cellStyle name="40% - Accent4 2 2 2 3 3 3" xfId="3419"/>
    <cellStyle name="40% - Accent4 2 2 2 3 4" xfId="2317"/>
    <cellStyle name="40% - Accent4 2 2 2 3 4 2" xfId="4615"/>
    <cellStyle name="40% - Accent4 2 2 2 3 5" xfId="2955"/>
    <cellStyle name="40% - Accent4 2 2 2 3 6" xfId="5310"/>
    <cellStyle name="40% - Accent4 2 2 2 3 7" xfId="5647"/>
    <cellStyle name="40% - Accent4 2 2 2 3 8" xfId="6009"/>
    <cellStyle name="40% - Accent4 2 2 2 4" xfId="551"/>
    <cellStyle name="40% - Accent4 2 2 2 4 2" xfId="2320"/>
    <cellStyle name="40% - Accent4 2 2 2 4 2 2" xfId="4618"/>
    <cellStyle name="40% - Accent4 2 2 2 4 3" xfId="3187"/>
    <cellStyle name="40% - Accent4 2 2 2 5" xfId="783"/>
    <cellStyle name="40% - Accent4 2 2 2 5 2" xfId="2321"/>
    <cellStyle name="40% - Accent4 2 2 2 5 2 2" xfId="4619"/>
    <cellStyle name="40% - Accent4 2 2 2 5 3" xfId="3417"/>
    <cellStyle name="40% - Accent4 2 2 2 6" xfId="2313"/>
    <cellStyle name="40% - Accent4 2 2 2 6 2" xfId="4611"/>
    <cellStyle name="40% - Accent4 2 2 2 7" xfId="2953"/>
    <cellStyle name="40% - Accent4 2 2 2 8" xfId="5308"/>
    <cellStyle name="40% - Accent4 2 2 2 9" xfId="5645"/>
    <cellStyle name="40% - Accent4 2 2 3" xfId="262"/>
    <cellStyle name="40% - Accent4 2 2 3 2" xfId="554"/>
    <cellStyle name="40% - Accent4 2 2 3 2 2" xfId="2323"/>
    <cellStyle name="40% - Accent4 2 2 3 2 2 2" xfId="4621"/>
    <cellStyle name="40% - Accent4 2 2 3 2 3" xfId="3190"/>
    <cellStyle name="40% - Accent4 2 2 3 3" xfId="786"/>
    <cellStyle name="40% - Accent4 2 2 3 3 2" xfId="2324"/>
    <cellStyle name="40% - Accent4 2 2 3 3 2 2" xfId="4622"/>
    <cellStyle name="40% - Accent4 2 2 3 3 3" xfId="3420"/>
    <cellStyle name="40% - Accent4 2 2 3 4" xfId="2322"/>
    <cellStyle name="40% - Accent4 2 2 3 4 2" xfId="4620"/>
    <cellStyle name="40% - Accent4 2 2 3 5" xfId="2956"/>
    <cellStyle name="40% - Accent4 2 2 3 6" xfId="5311"/>
    <cellStyle name="40% - Accent4 2 2 3 7" xfId="5648"/>
    <cellStyle name="40% - Accent4 2 2 3 8" xfId="6010"/>
    <cellStyle name="40% - Accent4 2 2 4" xfId="263"/>
    <cellStyle name="40% - Accent4 2 2 4 2" xfId="555"/>
    <cellStyle name="40% - Accent4 2 2 4 2 2" xfId="2326"/>
    <cellStyle name="40% - Accent4 2 2 4 2 2 2" xfId="4624"/>
    <cellStyle name="40% - Accent4 2 2 4 2 3" xfId="3191"/>
    <cellStyle name="40% - Accent4 2 2 4 3" xfId="787"/>
    <cellStyle name="40% - Accent4 2 2 4 3 2" xfId="2327"/>
    <cellStyle name="40% - Accent4 2 2 4 3 2 2" xfId="4625"/>
    <cellStyle name="40% - Accent4 2 2 4 3 3" xfId="3421"/>
    <cellStyle name="40% - Accent4 2 2 4 4" xfId="2325"/>
    <cellStyle name="40% - Accent4 2 2 4 4 2" xfId="4623"/>
    <cellStyle name="40% - Accent4 2 2 4 5" xfId="2957"/>
    <cellStyle name="40% - Accent4 2 2 4 6" xfId="5312"/>
    <cellStyle name="40% - Accent4 2 2 4 7" xfId="5649"/>
    <cellStyle name="40% - Accent4 2 2 4 8" xfId="6011"/>
    <cellStyle name="40% - Accent4 2 2 5" xfId="1270"/>
    <cellStyle name="40% - Accent4 2 2 5 2" xfId="3674"/>
    <cellStyle name="40% - Accent4 2 2 6" xfId="1389"/>
    <cellStyle name="40% - Accent4 2 2 6 2" xfId="3755"/>
    <cellStyle name="40% - Accent4 2 2 7" xfId="1674"/>
    <cellStyle name="40% - Accent4 2 2 7 2" xfId="4033"/>
    <cellStyle name="40% - Accent4 2 20" xfId="1658"/>
    <cellStyle name="40% - Accent4 2 20 2" xfId="4017"/>
    <cellStyle name="40% - Accent4 2 21" xfId="1708"/>
    <cellStyle name="40% - Accent4 2 21 2" xfId="4065"/>
    <cellStyle name="40% - Accent4 2 22" xfId="1877"/>
    <cellStyle name="40% - Accent4 2 23" xfId="5170"/>
    <cellStyle name="40% - Accent4 2 24" xfId="5877"/>
    <cellStyle name="40% - Accent4 2 25" xfId="6231"/>
    <cellStyle name="40% - Accent4 2 26" xfId="6284"/>
    <cellStyle name="40% - Accent4 2 27" xfId="6310"/>
    <cellStyle name="40% - Accent4 2 3" xfId="264"/>
    <cellStyle name="40% - Accent4 2 3 10" xfId="6012"/>
    <cellStyle name="40% - Accent4 2 3 2" xfId="265"/>
    <cellStyle name="40% - Accent4 2 3 2 2" xfId="557"/>
    <cellStyle name="40% - Accent4 2 3 2 2 2" xfId="2330"/>
    <cellStyle name="40% - Accent4 2 3 2 2 2 2" xfId="4628"/>
    <cellStyle name="40% - Accent4 2 3 2 2 3" xfId="3193"/>
    <cellStyle name="40% - Accent4 2 3 2 3" xfId="789"/>
    <cellStyle name="40% - Accent4 2 3 2 3 2" xfId="2331"/>
    <cellStyle name="40% - Accent4 2 3 2 3 2 2" xfId="4629"/>
    <cellStyle name="40% - Accent4 2 3 2 3 3" xfId="3423"/>
    <cellStyle name="40% - Accent4 2 3 2 4" xfId="2329"/>
    <cellStyle name="40% - Accent4 2 3 2 4 2" xfId="4627"/>
    <cellStyle name="40% - Accent4 2 3 2 5" xfId="2959"/>
    <cellStyle name="40% - Accent4 2 3 2 6" xfId="5314"/>
    <cellStyle name="40% - Accent4 2 3 2 7" xfId="5651"/>
    <cellStyle name="40% - Accent4 2 3 2 8" xfId="6013"/>
    <cellStyle name="40% - Accent4 2 3 3" xfId="266"/>
    <cellStyle name="40% - Accent4 2 3 3 2" xfId="558"/>
    <cellStyle name="40% - Accent4 2 3 3 2 2" xfId="2333"/>
    <cellStyle name="40% - Accent4 2 3 3 2 2 2" xfId="4631"/>
    <cellStyle name="40% - Accent4 2 3 3 2 3" xfId="3194"/>
    <cellStyle name="40% - Accent4 2 3 3 3" xfId="790"/>
    <cellStyle name="40% - Accent4 2 3 3 3 2" xfId="2334"/>
    <cellStyle name="40% - Accent4 2 3 3 3 2 2" xfId="4632"/>
    <cellStyle name="40% - Accent4 2 3 3 3 3" xfId="3424"/>
    <cellStyle name="40% - Accent4 2 3 3 4" xfId="2332"/>
    <cellStyle name="40% - Accent4 2 3 3 4 2" xfId="4630"/>
    <cellStyle name="40% - Accent4 2 3 3 5" xfId="2960"/>
    <cellStyle name="40% - Accent4 2 3 3 6" xfId="5315"/>
    <cellStyle name="40% - Accent4 2 3 3 7" xfId="5652"/>
    <cellStyle name="40% - Accent4 2 3 3 8" xfId="6014"/>
    <cellStyle name="40% - Accent4 2 3 4" xfId="556"/>
    <cellStyle name="40% - Accent4 2 3 4 2" xfId="2335"/>
    <cellStyle name="40% - Accent4 2 3 4 2 2" xfId="4633"/>
    <cellStyle name="40% - Accent4 2 3 4 3" xfId="3192"/>
    <cellStyle name="40% - Accent4 2 3 5" xfId="788"/>
    <cellStyle name="40% - Accent4 2 3 5 2" xfId="2336"/>
    <cellStyle name="40% - Accent4 2 3 5 2 2" xfId="4634"/>
    <cellStyle name="40% - Accent4 2 3 5 3" xfId="3422"/>
    <cellStyle name="40% - Accent4 2 3 6" xfId="2328"/>
    <cellStyle name="40% - Accent4 2 3 6 2" xfId="4626"/>
    <cellStyle name="40% - Accent4 2 3 7" xfId="2958"/>
    <cellStyle name="40% - Accent4 2 3 8" xfId="5313"/>
    <cellStyle name="40% - Accent4 2 3 9" xfId="5650"/>
    <cellStyle name="40% - Accent4 2 4" xfId="267"/>
    <cellStyle name="40% - Accent4 2 4 10" xfId="6015"/>
    <cellStyle name="40% - Accent4 2 4 2" xfId="268"/>
    <cellStyle name="40% - Accent4 2 4 2 2" xfId="560"/>
    <cellStyle name="40% - Accent4 2 4 2 2 2" xfId="2339"/>
    <cellStyle name="40% - Accent4 2 4 2 2 2 2" xfId="4637"/>
    <cellStyle name="40% - Accent4 2 4 2 2 3" xfId="3196"/>
    <cellStyle name="40% - Accent4 2 4 2 3" xfId="792"/>
    <cellStyle name="40% - Accent4 2 4 2 3 2" xfId="2340"/>
    <cellStyle name="40% - Accent4 2 4 2 3 2 2" xfId="4638"/>
    <cellStyle name="40% - Accent4 2 4 2 3 3" xfId="3426"/>
    <cellStyle name="40% - Accent4 2 4 2 4" xfId="2338"/>
    <cellStyle name="40% - Accent4 2 4 2 4 2" xfId="4636"/>
    <cellStyle name="40% - Accent4 2 4 2 5" xfId="2962"/>
    <cellStyle name="40% - Accent4 2 4 2 6" xfId="5317"/>
    <cellStyle name="40% - Accent4 2 4 2 7" xfId="5654"/>
    <cellStyle name="40% - Accent4 2 4 2 8" xfId="6016"/>
    <cellStyle name="40% - Accent4 2 4 3" xfId="269"/>
    <cellStyle name="40% - Accent4 2 4 3 2" xfId="561"/>
    <cellStyle name="40% - Accent4 2 4 3 2 2" xfId="2342"/>
    <cellStyle name="40% - Accent4 2 4 3 2 2 2" xfId="4640"/>
    <cellStyle name="40% - Accent4 2 4 3 2 3" xfId="3197"/>
    <cellStyle name="40% - Accent4 2 4 3 3" xfId="793"/>
    <cellStyle name="40% - Accent4 2 4 3 3 2" xfId="2343"/>
    <cellStyle name="40% - Accent4 2 4 3 3 2 2" xfId="4641"/>
    <cellStyle name="40% - Accent4 2 4 3 3 3" xfId="3427"/>
    <cellStyle name="40% - Accent4 2 4 3 4" xfId="2341"/>
    <cellStyle name="40% - Accent4 2 4 3 4 2" xfId="4639"/>
    <cellStyle name="40% - Accent4 2 4 3 5" xfId="2963"/>
    <cellStyle name="40% - Accent4 2 4 3 6" xfId="5318"/>
    <cellStyle name="40% - Accent4 2 4 3 7" xfId="5655"/>
    <cellStyle name="40% - Accent4 2 4 3 8" xfId="6017"/>
    <cellStyle name="40% - Accent4 2 4 4" xfId="559"/>
    <cellStyle name="40% - Accent4 2 4 4 2" xfId="2344"/>
    <cellStyle name="40% - Accent4 2 4 4 2 2" xfId="4642"/>
    <cellStyle name="40% - Accent4 2 4 4 3" xfId="3195"/>
    <cellStyle name="40% - Accent4 2 4 5" xfId="791"/>
    <cellStyle name="40% - Accent4 2 4 5 2" xfId="2345"/>
    <cellStyle name="40% - Accent4 2 4 5 2 2" xfId="4643"/>
    <cellStyle name="40% - Accent4 2 4 5 3" xfId="3425"/>
    <cellStyle name="40% - Accent4 2 4 6" xfId="2337"/>
    <cellStyle name="40% - Accent4 2 4 6 2" xfId="4635"/>
    <cellStyle name="40% - Accent4 2 4 7" xfId="2961"/>
    <cellStyle name="40% - Accent4 2 4 8" xfId="5316"/>
    <cellStyle name="40% - Accent4 2 4 9" xfId="5653"/>
    <cellStyle name="40% - Accent4 2 5" xfId="270"/>
    <cellStyle name="40% - Accent4 2 5 2" xfId="562"/>
    <cellStyle name="40% - Accent4 2 5 2 2" xfId="2347"/>
    <cellStyle name="40% - Accent4 2 5 2 2 2" xfId="4645"/>
    <cellStyle name="40% - Accent4 2 5 2 3" xfId="3198"/>
    <cellStyle name="40% - Accent4 2 5 3" xfId="794"/>
    <cellStyle name="40% - Accent4 2 5 3 2" xfId="2348"/>
    <cellStyle name="40% - Accent4 2 5 3 2 2" xfId="4646"/>
    <cellStyle name="40% - Accent4 2 5 3 3" xfId="3428"/>
    <cellStyle name="40% - Accent4 2 5 4" xfId="2346"/>
    <cellStyle name="40% - Accent4 2 5 4 2" xfId="4644"/>
    <cellStyle name="40% - Accent4 2 5 5" xfId="2964"/>
    <cellStyle name="40% - Accent4 2 5 6" xfId="5319"/>
    <cellStyle name="40% - Accent4 2 5 7" xfId="5656"/>
    <cellStyle name="40% - Accent4 2 5 8" xfId="6018"/>
    <cellStyle name="40% - Accent4 2 6" xfId="271"/>
    <cellStyle name="40% - Accent4 2 6 2" xfId="563"/>
    <cellStyle name="40% - Accent4 2 6 2 2" xfId="2350"/>
    <cellStyle name="40% - Accent4 2 6 2 2 2" xfId="4648"/>
    <cellStyle name="40% - Accent4 2 6 2 3" xfId="3199"/>
    <cellStyle name="40% - Accent4 2 6 3" xfId="795"/>
    <cellStyle name="40% - Accent4 2 6 3 2" xfId="2351"/>
    <cellStyle name="40% - Accent4 2 6 3 2 2" xfId="4649"/>
    <cellStyle name="40% - Accent4 2 6 3 3" xfId="3429"/>
    <cellStyle name="40% - Accent4 2 6 4" xfId="2349"/>
    <cellStyle name="40% - Accent4 2 6 4 2" xfId="4647"/>
    <cellStyle name="40% - Accent4 2 6 5" xfId="2965"/>
    <cellStyle name="40% - Accent4 2 6 6" xfId="5320"/>
    <cellStyle name="40% - Accent4 2 6 7" xfId="5657"/>
    <cellStyle name="40% - Accent4 2 6 8" xfId="6019"/>
    <cellStyle name="40% - Accent4 2 7" xfId="1051"/>
    <cellStyle name="40% - Accent4 2 7 2" xfId="3577"/>
    <cellStyle name="40% - Accent4 2 7 3" xfId="5431"/>
    <cellStyle name="40% - Accent4 2 7 4" xfId="5773"/>
    <cellStyle name="40% - Accent4 2 7 5" xfId="6127"/>
    <cellStyle name="40% - Accent4 2 8" xfId="1077"/>
    <cellStyle name="40% - Accent4 2 8 2" xfId="3603"/>
    <cellStyle name="40% - Accent4 2 8 3" xfId="5516"/>
    <cellStyle name="40% - Accent4 2 8 4" xfId="5851"/>
    <cellStyle name="40% - Accent4 2 8 5" xfId="6205"/>
    <cellStyle name="40% - Accent4 2 9" xfId="1103"/>
    <cellStyle name="40% - Accent4 2 9 2" xfId="3629"/>
    <cellStyle name="40% - Accent4 20" xfId="3563"/>
    <cellStyle name="40% - Accent4 21" xfId="5157"/>
    <cellStyle name="40% - Accent4 22" xfId="5758"/>
    <cellStyle name="40% - Accent4 23" xfId="5864"/>
    <cellStyle name="40% - Accent4 24" xfId="6218"/>
    <cellStyle name="40% - Accent4 25" xfId="6244"/>
    <cellStyle name="40% - Accent4 26" xfId="6259"/>
    <cellStyle name="40% - Accent4 27" xfId="6271"/>
    <cellStyle name="40% - Accent4 28" xfId="6297"/>
    <cellStyle name="40% - Accent4 3" xfId="390"/>
    <cellStyle name="40% - Accent4 3 2" xfId="654"/>
    <cellStyle name="40% - Accent4 3 2 2" xfId="2352"/>
    <cellStyle name="40% - Accent4 3 2 2 2" xfId="4650"/>
    <cellStyle name="40% - Accent4 3 2 3" xfId="3290"/>
    <cellStyle name="40% - Accent4 3 3" xfId="887"/>
    <cellStyle name="40% - Accent4 3 3 2" xfId="2353"/>
    <cellStyle name="40% - Accent4 3 3 2 2" xfId="4651"/>
    <cellStyle name="40% - Accent4 3 3 3" xfId="3520"/>
    <cellStyle name="40% - Accent4 3 4" xfId="1894"/>
    <cellStyle name="40% - Accent4 3 4 2" xfId="4198"/>
    <cellStyle name="40% - Accent4 3 5" xfId="3056"/>
    <cellStyle name="40% - Accent4 3 6" xfId="5414"/>
    <cellStyle name="40% - Accent4 3 7" xfId="5748"/>
    <cellStyle name="40% - Accent4 3 8" xfId="6113"/>
    <cellStyle name="40% - Accent4 4" xfId="916"/>
    <cellStyle name="40% - Accent4 4 2" xfId="1909"/>
    <cellStyle name="40% - Accent4 4 2 2" xfId="4213"/>
    <cellStyle name="40% - Accent4 4 3" xfId="3538"/>
    <cellStyle name="40% - Accent4 4 4" xfId="5490"/>
    <cellStyle name="40% - Accent4 4 5" xfId="5825"/>
    <cellStyle name="40% - Accent4 4 6" xfId="6179"/>
    <cellStyle name="40% - Accent4 5" xfId="1064"/>
    <cellStyle name="40% - Accent4 5 2" xfId="3590"/>
    <cellStyle name="40% - Accent4 5 3" xfId="5503"/>
    <cellStyle name="40% - Accent4 5 4" xfId="5838"/>
    <cellStyle name="40% - Accent4 5 5" xfId="6192"/>
    <cellStyle name="40% - Accent4 6" xfId="1090"/>
    <cellStyle name="40% - Accent4 6 2" xfId="3616"/>
    <cellStyle name="40% - Accent4 7" xfId="1116"/>
    <cellStyle name="40% - Accent4 7 2" xfId="3642"/>
    <cellStyle name="40% - Accent4 8" xfId="1327"/>
    <cellStyle name="40% - Accent4 8 2" xfId="3693"/>
    <cellStyle name="40% - Accent4 9" xfId="1353"/>
    <cellStyle name="40% - Accent4 9 2" xfId="3719"/>
    <cellStyle name="40% - Accent5" xfId="1036" builtinId="47" customBuiltin="1"/>
    <cellStyle name="40% - Accent5 10" xfId="1408"/>
    <cellStyle name="40% - Accent5 10 2" xfId="3774"/>
    <cellStyle name="40% - Accent5 11" xfId="1434"/>
    <cellStyle name="40% - Accent5 11 2" xfId="3800"/>
    <cellStyle name="40% - Accent5 12" xfId="1460"/>
    <cellStyle name="40% - Accent5 12 2" xfId="3826"/>
    <cellStyle name="40% - Accent5 13" xfId="1555"/>
    <cellStyle name="40% - Accent5 13 2" xfId="3914"/>
    <cellStyle name="40% - Accent5 14" xfId="1581"/>
    <cellStyle name="40% - Accent5 14 2" xfId="3940"/>
    <cellStyle name="40% - Accent5 15" xfId="1607"/>
    <cellStyle name="40% - Accent5 15 2" xfId="3966"/>
    <cellStyle name="40% - Accent5 16" xfId="1633"/>
    <cellStyle name="40% - Accent5 16 2" xfId="3992"/>
    <cellStyle name="40% - Accent5 17" xfId="1697"/>
    <cellStyle name="40% - Accent5 17 2" xfId="4054"/>
    <cellStyle name="40% - Accent5 18" xfId="1875"/>
    <cellStyle name="40% - Accent5 18 2" xfId="4181"/>
    <cellStyle name="40% - Accent5 19" xfId="2822"/>
    <cellStyle name="40% - Accent5 2" xfId="28"/>
    <cellStyle name="40% - Accent5 2 10" xfId="1132"/>
    <cellStyle name="40% - Accent5 2 10 2" xfId="3658"/>
    <cellStyle name="40% - Accent5 2 11" xfId="1342"/>
    <cellStyle name="40% - Accent5 2 11 2" xfId="3708"/>
    <cellStyle name="40% - Accent5 2 12" xfId="1368"/>
    <cellStyle name="40% - Accent5 2 12 2" xfId="3734"/>
    <cellStyle name="40% - Accent5 2 13" xfId="1421"/>
    <cellStyle name="40% - Accent5 2 13 2" xfId="3787"/>
    <cellStyle name="40% - Accent5 2 14" xfId="1447"/>
    <cellStyle name="40% - Accent5 2 14 2" xfId="3813"/>
    <cellStyle name="40% - Accent5 2 15" xfId="1473"/>
    <cellStyle name="40% - Accent5 2 15 2" xfId="3839"/>
    <cellStyle name="40% - Accent5 2 16" xfId="1568"/>
    <cellStyle name="40% - Accent5 2 16 2" xfId="3927"/>
    <cellStyle name="40% - Accent5 2 17" xfId="1594"/>
    <cellStyle name="40% - Accent5 2 17 2" xfId="3953"/>
    <cellStyle name="40% - Accent5 2 18" xfId="1620"/>
    <cellStyle name="40% - Accent5 2 18 2" xfId="3979"/>
    <cellStyle name="40% - Accent5 2 19" xfId="1646"/>
    <cellStyle name="40% - Accent5 2 19 2" xfId="4005"/>
    <cellStyle name="40% - Accent5 2 2" xfId="90"/>
    <cellStyle name="40% - Accent5 2 2 2" xfId="272"/>
    <cellStyle name="40% - Accent5 2 2 2 10" xfId="6020"/>
    <cellStyle name="40% - Accent5 2 2 2 2" xfId="273"/>
    <cellStyle name="40% - Accent5 2 2 2 2 2" xfId="565"/>
    <cellStyle name="40% - Accent5 2 2 2 2 2 2" xfId="2356"/>
    <cellStyle name="40% - Accent5 2 2 2 2 2 2 2" xfId="4654"/>
    <cellStyle name="40% - Accent5 2 2 2 2 2 3" xfId="3201"/>
    <cellStyle name="40% - Accent5 2 2 2 2 3" xfId="797"/>
    <cellStyle name="40% - Accent5 2 2 2 2 3 2" xfId="2357"/>
    <cellStyle name="40% - Accent5 2 2 2 2 3 2 2" xfId="4655"/>
    <cellStyle name="40% - Accent5 2 2 2 2 3 3" xfId="3431"/>
    <cellStyle name="40% - Accent5 2 2 2 2 4" xfId="2355"/>
    <cellStyle name="40% - Accent5 2 2 2 2 4 2" xfId="4653"/>
    <cellStyle name="40% - Accent5 2 2 2 2 5" xfId="2967"/>
    <cellStyle name="40% - Accent5 2 2 2 2 6" xfId="5322"/>
    <cellStyle name="40% - Accent5 2 2 2 2 7" xfId="5659"/>
    <cellStyle name="40% - Accent5 2 2 2 2 8" xfId="6021"/>
    <cellStyle name="40% - Accent5 2 2 2 3" xfId="274"/>
    <cellStyle name="40% - Accent5 2 2 2 3 2" xfId="566"/>
    <cellStyle name="40% - Accent5 2 2 2 3 2 2" xfId="2359"/>
    <cellStyle name="40% - Accent5 2 2 2 3 2 2 2" xfId="4657"/>
    <cellStyle name="40% - Accent5 2 2 2 3 2 3" xfId="3202"/>
    <cellStyle name="40% - Accent5 2 2 2 3 3" xfId="798"/>
    <cellStyle name="40% - Accent5 2 2 2 3 3 2" xfId="2360"/>
    <cellStyle name="40% - Accent5 2 2 2 3 3 2 2" xfId="4658"/>
    <cellStyle name="40% - Accent5 2 2 2 3 3 3" xfId="3432"/>
    <cellStyle name="40% - Accent5 2 2 2 3 4" xfId="2358"/>
    <cellStyle name="40% - Accent5 2 2 2 3 4 2" xfId="4656"/>
    <cellStyle name="40% - Accent5 2 2 2 3 5" xfId="2968"/>
    <cellStyle name="40% - Accent5 2 2 2 3 6" xfId="5323"/>
    <cellStyle name="40% - Accent5 2 2 2 3 7" xfId="5660"/>
    <cellStyle name="40% - Accent5 2 2 2 3 8" xfId="6022"/>
    <cellStyle name="40% - Accent5 2 2 2 4" xfId="564"/>
    <cellStyle name="40% - Accent5 2 2 2 4 2" xfId="2361"/>
    <cellStyle name="40% - Accent5 2 2 2 4 2 2" xfId="4659"/>
    <cellStyle name="40% - Accent5 2 2 2 4 3" xfId="3200"/>
    <cellStyle name="40% - Accent5 2 2 2 5" xfId="796"/>
    <cellStyle name="40% - Accent5 2 2 2 5 2" xfId="2362"/>
    <cellStyle name="40% - Accent5 2 2 2 5 2 2" xfId="4660"/>
    <cellStyle name="40% - Accent5 2 2 2 5 3" xfId="3430"/>
    <cellStyle name="40% - Accent5 2 2 2 6" xfId="2354"/>
    <cellStyle name="40% - Accent5 2 2 2 6 2" xfId="4652"/>
    <cellStyle name="40% - Accent5 2 2 2 7" xfId="2966"/>
    <cellStyle name="40% - Accent5 2 2 2 8" xfId="5321"/>
    <cellStyle name="40% - Accent5 2 2 2 9" xfId="5658"/>
    <cellStyle name="40% - Accent5 2 2 3" xfId="275"/>
    <cellStyle name="40% - Accent5 2 2 3 2" xfId="567"/>
    <cellStyle name="40% - Accent5 2 2 3 2 2" xfId="2364"/>
    <cellStyle name="40% - Accent5 2 2 3 2 2 2" xfId="4662"/>
    <cellStyle name="40% - Accent5 2 2 3 2 3" xfId="3203"/>
    <cellStyle name="40% - Accent5 2 2 3 3" xfId="799"/>
    <cellStyle name="40% - Accent5 2 2 3 3 2" xfId="2365"/>
    <cellStyle name="40% - Accent5 2 2 3 3 2 2" xfId="4663"/>
    <cellStyle name="40% - Accent5 2 2 3 3 3" xfId="3433"/>
    <cellStyle name="40% - Accent5 2 2 3 4" xfId="2363"/>
    <cellStyle name="40% - Accent5 2 2 3 4 2" xfId="4661"/>
    <cellStyle name="40% - Accent5 2 2 3 5" xfId="2969"/>
    <cellStyle name="40% - Accent5 2 2 3 6" xfId="5324"/>
    <cellStyle name="40% - Accent5 2 2 3 7" xfId="5661"/>
    <cellStyle name="40% - Accent5 2 2 3 8" xfId="6023"/>
    <cellStyle name="40% - Accent5 2 2 4" xfId="276"/>
    <cellStyle name="40% - Accent5 2 2 4 2" xfId="568"/>
    <cellStyle name="40% - Accent5 2 2 4 2 2" xfId="2367"/>
    <cellStyle name="40% - Accent5 2 2 4 2 2 2" xfId="4665"/>
    <cellStyle name="40% - Accent5 2 2 4 2 3" xfId="3204"/>
    <cellStyle name="40% - Accent5 2 2 4 3" xfId="800"/>
    <cellStyle name="40% - Accent5 2 2 4 3 2" xfId="2368"/>
    <cellStyle name="40% - Accent5 2 2 4 3 2 2" xfId="4666"/>
    <cellStyle name="40% - Accent5 2 2 4 3 3" xfId="3434"/>
    <cellStyle name="40% - Accent5 2 2 4 4" xfId="2366"/>
    <cellStyle name="40% - Accent5 2 2 4 4 2" xfId="4664"/>
    <cellStyle name="40% - Accent5 2 2 4 5" xfId="2970"/>
    <cellStyle name="40% - Accent5 2 2 4 6" xfId="5325"/>
    <cellStyle name="40% - Accent5 2 2 4 7" xfId="5662"/>
    <cellStyle name="40% - Accent5 2 2 4 8" xfId="6024"/>
    <cellStyle name="40% - Accent5 2 2 5" xfId="1271"/>
    <cellStyle name="40% - Accent5 2 2 5 2" xfId="3675"/>
    <cellStyle name="40% - Accent5 2 2 6" xfId="1390"/>
    <cellStyle name="40% - Accent5 2 2 6 2" xfId="3756"/>
    <cellStyle name="40% - Accent5 2 2 7" xfId="1675"/>
    <cellStyle name="40% - Accent5 2 2 7 2" xfId="4034"/>
    <cellStyle name="40% - Accent5 2 20" xfId="1659"/>
    <cellStyle name="40% - Accent5 2 20 2" xfId="4018"/>
    <cellStyle name="40% - Accent5 2 21" xfId="1710"/>
    <cellStyle name="40% - Accent5 2 21 2" xfId="4067"/>
    <cellStyle name="40% - Accent5 2 22" xfId="1872"/>
    <cellStyle name="40% - Accent5 2 23" xfId="5172"/>
    <cellStyle name="40% - Accent5 2 24" xfId="5879"/>
    <cellStyle name="40% - Accent5 2 25" xfId="6233"/>
    <cellStyle name="40% - Accent5 2 26" xfId="6286"/>
    <cellStyle name="40% - Accent5 2 27" xfId="6312"/>
    <cellStyle name="40% - Accent5 2 3" xfId="277"/>
    <cellStyle name="40% - Accent5 2 3 10" xfId="6025"/>
    <cellStyle name="40% - Accent5 2 3 2" xfId="278"/>
    <cellStyle name="40% - Accent5 2 3 2 2" xfId="570"/>
    <cellStyle name="40% - Accent5 2 3 2 2 2" xfId="2371"/>
    <cellStyle name="40% - Accent5 2 3 2 2 2 2" xfId="4669"/>
    <cellStyle name="40% - Accent5 2 3 2 2 3" xfId="3206"/>
    <cellStyle name="40% - Accent5 2 3 2 3" xfId="802"/>
    <cellStyle name="40% - Accent5 2 3 2 3 2" xfId="2372"/>
    <cellStyle name="40% - Accent5 2 3 2 3 2 2" xfId="4670"/>
    <cellStyle name="40% - Accent5 2 3 2 3 3" xfId="3436"/>
    <cellStyle name="40% - Accent5 2 3 2 4" xfId="2370"/>
    <cellStyle name="40% - Accent5 2 3 2 4 2" xfId="4668"/>
    <cellStyle name="40% - Accent5 2 3 2 5" xfId="2972"/>
    <cellStyle name="40% - Accent5 2 3 2 6" xfId="5327"/>
    <cellStyle name="40% - Accent5 2 3 2 7" xfId="5664"/>
    <cellStyle name="40% - Accent5 2 3 2 8" xfId="6026"/>
    <cellStyle name="40% - Accent5 2 3 3" xfId="279"/>
    <cellStyle name="40% - Accent5 2 3 3 2" xfId="571"/>
    <cellStyle name="40% - Accent5 2 3 3 2 2" xfId="2374"/>
    <cellStyle name="40% - Accent5 2 3 3 2 2 2" xfId="4672"/>
    <cellStyle name="40% - Accent5 2 3 3 2 3" xfId="3207"/>
    <cellStyle name="40% - Accent5 2 3 3 3" xfId="803"/>
    <cellStyle name="40% - Accent5 2 3 3 3 2" xfId="2375"/>
    <cellStyle name="40% - Accent5 2 3 3 3 2 2" xfId="4673"/>
    <cellStyle name="40% - Accent5 2 3 3 3 3" xfId="3437"/>
    <cellStyle name="40% - Accent5 2 3 3 4" xfId="2373"/>
    <cellStyle name="40% - Accent5 2 3 3 4 2" xfId="4671"/>
    <cellStyle name="40% - Accent5 2 3 3 5" xfId="2973"/>
    <cellStyle name="40% - Accent5 2 3 3 6" xfId="5328"/>
    <cellStyle name="40% - Accent5 2 3 3 7" xfId="5665"/>
    <cellStyle name="40% - Accent5 2 3 3 8" xfId="6027"/>
    <cellStyle name="40% - Accent5 2 3 4" xfId="569"/>
    <cellStyle name="40% - Accent5 2 3 4 2" xfId="2376"/>
    <cellStyle name="40% - Accent5 2 3 4 2 2" xfId="4674"/>
    <cellStyle name="40% - Accent5 2 3 4 3" xfId="3205"/>
    <cellStyle name="40% - Accent5 2 3 5" xfId="801"/>
    <cellStyle name="40% - Accent5 2 3 5 2" xfId="2377"/>
    <cellStyle name="40% - Accent5 2 3 5 2 2" xfId="4675"/>
    <cellStyle name="40% - Accent5 2 3 5 3" xfId="3435"/>
    <cellStyle name="40% - Accent5 2 3 6" xfId="2369"/>
    <cellStyle name="40% - Accent5 2 3 6 2" xfId="4667"/>
    <cellStyle name="40% - Accent5 2 3 7" xfId="2971"/>
    <cellStyle name="40% - Accent5 2 3 8" xfId="5326"/>
    <cellStyle name="40% - Accent5 2 3 9" xfId="5663"/>
    <cellStyle name="40% - Accent5 2 4" xfId="280"/>
    <cellStyle name="40% - Accent5 2 4 10" xfId="6028"/>
    <cellStyle name="40% - Accent5 2 4 2" xfId="281"/>
    <cellStyle name="40% - Accent5 2 4 2 2" xfId="573"/>
    <cellStyle name="40% - Accent5 2 4 2 2 2" xfId="2380"/>
    <cellStyle name="40% - Accent5 2 4 2 2 2 2" xfId="4678"/>
    <cellStyle name="40% - Accent5 2 4 2 2 3" xfId="3209"/>
    <cellStyle name="40% - Accent5 2 4 2 3" xfId="805"/>
    <cellStyle name="40% - Accent5 2 4 2 3 2" xfId="2381"/>
    <cellStyle name="40% - Accent5 2 4 2 3 2 2" xfId="4679"/>
    <cellStyle name="40% - Accent5 2 4 2 3 3" xfId="3439"/>
    <cellStyle name="40% - Accent5 2 4 2 4" xfId="2379"/>
    <cellStyle name="40% - Accent5 2 4 2 4 2" xfId="4677"/>
    <cellStyle name="40% - Accent5 2 4 2 5" xfId="2975"/>
    <cellStyle name="40% - Accent5 2 4 2 6" xfId="5330"/>
    <cellStyle name="40% - Accent5 2 4 2 7" xfId="5667"/>
    <cellStyle name="40% - Accent5 2 4 2 8" xfId="6029"/>
    <cellStyle name="40% - Accent5 2 4 3" xfId="282"/>
    <cellStyle name="40% - Accent5 2 4 3 2" xfId="574"/>
    <cellStyle name="40% - Accent5 2 4 3 2 2" xfId="2383"/>
    <cellStyle name="40% - Accent5 2 4 3 2 2 2" xfId="4681"/>
    <cellStyle name="40% - Accent5 2 4 3 2 3" xfId="3210"/>
    <cellStyle name="40% - Accent5 2 4 3 3" xfId="806"/>
    <cellStyle name="40% - Accent5 2 4 3 3 2" xfId="2384"/>
    <cellStyle name="40% - Accent5 2 4 3 3 2 2" xfId="4682"/>
    <cellStyle name="40% - Accent5 2 4 3 3 3" xfId="3440"/>
    <cellStyle name="40% - Accent5 2 4 3 4" xfId="2382"/>
    <cellStyle name="40% - Accent5 2 4 3 4 2" xfId="4680"/>
    <cellStyle name="40% - Accent5 2 4 3 5" xfId="2976"/>
    <cellStyle name="40% - Accent5 2 4 3 6" xfId="5331"/>
    <cellStyle name="40% - Accent5 2 4 3 7" xfId="5668"/>
    <cellStyle name="40% - Accent5 2 4 3 8" xfId="6030"/>
    <cellStyle name="40% - Accent5 2 4 4" xfId="572"/>
    <cellStyle name="40% - Accent5 2 4 4 2" xfId="2385"/>
    <cellStyle name="40% - Accent5 2 4 4 2 2" xfId="4683"/>
    <cellStyle name="40% - Accent5 2 4 4 3" xfId="3208"/>
    <cellStyle name="40% - Accent5 2 4 5" xfId="804"/>
    <cellStyle name="40% - Accent5 2 4 5 2" xfId="2386"/>
    <cellStyle name="40% - Accent5 2 4 5 2 2" xfId="4684"/>
    <cellStyle name="40% - Accent5 2 4 5 3" xfId="3438"/>
    <cellStyle name="40% - Accent5 2 4 6" xfId="2378"/>
    <cellStyle name="40% - Accent5 2 4 6 2" xfId="4676"/>
    <cellStyle name="40% - Accent5 2 4 7" xfId="2974"/>
    <cellStyle name="40% - Accent5 2 4 8" xfId="5329"/>
    <cellStyle name="40% - Accent5 2 4 9" xfId="5666"/>
    <cellStyle name="40% - Accent5 2 5" xfId="283"/>
    <cellStyle name="40% - Accent5 2 5 2" xfId="575"/>
    <cellStyle name="40% - Accent5 2 5 2 2" xfId="2388"/>
    <cellStyle name="40% - Accent5 2 5 2 2 2" xfId="4686"/>
    <cellStyle name="40% - Accent5 2 5 2 3" xfId="3211"/>
    <cellStyle name="40% - Accent5 2 5 3" xfId="807"/>
    <cellStyle name="40% - Accent5 2 5 3 2" xfId="2389"/>
    <cellStyle name="40% - Accent5 2 5 3 2 2" xfId="4687"/>
    <cellStyle name="40% - Accent5 2 5 3 3" xfId="3441"/>
    <cellStyle name="40% - Accent5 2 5 4" xfId="2387"/>
    <cellStyle name="40% - Accent5 2 5 4 2" xfId="4685"/>
    <cellStyle name="40% - Accent5 2 5 5" xfId="2977"/>
    <cellStyle name="40% - Accent5 2 5 6" xfId="5332"/>
    <cellStyle name="40% - Accent5 2 5 7" xfId="5669"/>
    <cellStyle name="40% - Accent5 2 5 8" xfId="6031"/>
    <cellStyle name="40% - Accent5 2 6" xfId="284"/>
    <cellStyle name="40% - Accent5 2 6 2" xfId="576"/>
    <cellStyle name="40% - Accent5 2 6 2 2" xfId="2391"/>
    <cellStyle name="40% - Accent5 2 6 2 2 2" xfId="4689"/>
    <cellStyle name="40% - Accent5 2 6 2 3" xfId="3212"/>
    <cellStyle name="40% - Accent5 2 6 3" xfId="808"/>
    <cellStyle name="40% - Accent5 2 6 3 2" xfId="2392"/>
    <cellStyle name="40% - Accent5 2 6 3 2 2" xfId="4690"/>
    <cellStyle name="40% - Accent5 2 6 3 3" xfId="3442"/>
    <cellStyle name="40% - Accent5 2 6 4" xfId="2390"/>
    <cellStyle name="40% - Accent5 2 6 4 2" xfId="4688"/>
    <cellStyle name="40% - Accent5 2 6 5" xfId="2978"/>
    <cellStyle name="40% - Accent5 2 6 6" xfId="5333"/>
    <cellStyle name="40% - Accent5 2 6 7" xfId="5670"/>
    <cellStyle name="40% - Accent5 2 6 8" xfId="6032"/>
    <cellStyle name="40% - Accent5 2 7" xfId="1053"/>
    <cellStyle name="40% - Accent5 2 7 2" xfId="3579"/>
    <cellStyle name="40% - Accent5 2 7 3" xfId="5433"/>
    <cellStyle name="40% - Accent5 2 7 4" xfId="5775"/>
    <cellStyle name="40% - Accent5 2 7 5" xfId="6129"/>
    <cellStyle name="40% - Accent5 2 8" xfId="1079"/>
    <cellStyle name="40% - Accent5 2 8 2" xfId="3605"/>
    <cellStyle name="40% - Accent5 2 8 3" xfId="5518"/>
    <cellStyle name="40% - Accent5 2 8 4" xfId="5853"/>
    <cellStyle name="40% - Accent5 2 8 5" xfId="6207"/>
    <cellStyle name="40% - Accent5 2 9" xfId="1105"/>
    <cellStyle name="40% - Accent5 2 9 2" xfId="3631"/>
    <cellStyle name="40% - Accent5 20" xfId="3565"/>
    <cellStyle name="40% - Accent5 21" xfId="5159"/>
    <cellStyle name="40% - Accent5 22" xfId="5760"/>
    <cellStyle name="40% - Accent5 23" xfId="5866"/>
    <cellStyle name="40% - Accent5 24" xfId="6220"/>
    <cellStyle name="40% - Accent5 25" xfId="6246"/>
    <cellStyle name="40% - Accent5 26" xfId="6260"/>
    <cellStyle name="40% - Accent5 27" xfId="6273"/>
    <cellStyle name="40% - Accent5 28" xfId="6299"/>
    <cellStyle name="40% - Accent5 3" xfId="391"/>
    <cellStyle name="40% - Accent5 3 2" xfId="655"/>
    <cellStyle name="40% - Accent5 3 2 2" xfId="2393"/>
    <cellStyle name="40% - Accent5 3 2 2 2" xfId="4691"/>
    <cellStyle name="40% - Accent5 3 2 3" xfId="3291"/>
    <cellStyle name="40% - Accent5 3 3" xfId="888"/>
    <cellStyle name="40% - Accent5 3 3 2" xfId="2394"/>
    <cellStyle name="40% - Accent5 3 3 2 2" xfId="4692"/>
    <cellStyle name="40% - Accent5 3 3 3" xfId="3521"/>
    <cellStyle name="40% - Accent5 3 4" xfId="1896"/>
    <cellStyle name="40% - Accent5 3 4 2" xfId="4200"/>
    <cellStyle name="40% - Accent5 3 5" xfId="3057"/>
    <cellStyle name="40% - Accent5 3 6" xfId="5415"/>
    <cellStyle name="40% - Accent5 3 7" xfId="5749"/>
    <cellStyle name="40% - Accent5 3 8" xfId="6114"/>
    <cellStyle name="40% - Accent5 4" xfId="917"/>
    <cellStyle name="40% - Accent5 4 2" xfId="1911"/>
    <cellStyle name="40% - Accent5 4 2 2" xfId="4215"/>
    <cellStyle name="40% - Accent5 4 3" xfId="3539"/>
    <cellStyle name="40% - Accent5 4 4" xfId="5492"/>
    <cellStyle name="40% - Accent5 4 5" xfId="5827"/>
    <cellStyle name="40% - Accent5 4 6" xfId="6181"/>
    <cellStyle name="40% - Accent5 5" xfId="1066"/>
    <cellStyle name="40% - Accent5 5 2" xfId="3592"/>
    <cellStyle name="40% - Accent5 5 3" xfId="5505"/>
    <cellStyle name="40% - Accent5 5 4" xfId="5840"/>
    <cellStyle name="40% - Accent5 5 5" xfId="6194"/>
    <cellStyle name="40% - Accent5 6" xfId="1092"/>
    <cellStyle name="40% - Accent5 6 2" xfId="3618"/>
    <cellStyle name="40% - Accent5 7" xfId="1118"/>
    <cellStyle name="40% - Accent5 7 2" xfId="3644"/>
    <cellStyle name="40% - Accent5 8" xfId="1329"/>
    <cellStyle name="40% - Accent5 8 2" xfId="3695"/>
    <cellStyle name="40% - Accent5 9" xfId="1355"/>
    <cellStyle name="40% - Accent5 9 2" xfId="3721"/>
    <cellStyle name="40% - Accent6" xfId="1040" builtinId="51" customBuiltin="1"/>
    <cellStyle name="40% - Accent6 10" xfId="1410"/>
    <cellStyle name="40% - Accent6 10 2" xfId="3776"/>
    <cellStyle name="40% - Accent6 11" xfId="1436"/>
    <cellStyle name="40% - Accent6 11 2" xfId="3802"/>
    <cellStyle name="40% - Accent6 12" xfId="1462"/>
    <cellStyle name="40% - Accent6 12 2" xfId="3828"/>
    <cellStyle name="40% - Accent6 13" xfId="1557"/>
    <cellStyle name="40% - Accent6 13 2" xfId="3916"/>
    <cellStyle name="40% - Accent6 14" xfId="1583"/>
    <cellStyle name="40% - Accent6 14 2" xfId="3942"/>
    <cellStyle name="40% - Accent6 15" xfId="1609"/>
    <cellStyle name="40% - Accent6 15 2" xfId="3968"/>
    <cellStyle name="40% - Accent6 16" xfId="1635"/>
    <cellStyle name="40% - Accent6 16 2" xfId="3994"/>
    <cellStyle name="40% - Accent6 17" xfId="1699"/>
    <cellStyle name="40% - Accent6 17 2" xfId="4056"/>
    <cellStyle name="40% - Accent6 18" xfId="1864"/>
    <cellStyle name="40% - Accent6 18 2" xfId="4177"/>
    <cellStyle name="40% - Accent6 19" xfId="2824"/>
    <cellStyle name="40% - Accent6 2" xfId="29"/>
    <cellStyle name="40% - Accent6 2 10" xfId="1133"/>
    <cellStyle name="40% - Accent6 2 10 2" xfId="3659"/>
    <cellStyle name="40% - Accent6 2 11" xfId="1344"/>
    <cellStyle name="40% - Accent6 2 11 2" xfId="3710"/>
    <cellStyle name="40% - Accent6 2 12" xfId="1370"/>
    <cellStyle name="40% - Accent6 2 12 2" xfId="3736"/>
    <cellStyle name="40% - Accent6 2 13" xfId="1423"/>
    <cellStyle name="40% - Accent6 2 13 2" xfId="3789"/>
    <cellStyle name="40% - Accent6 2 14" xfId="1449"/>
    <cellStyle name="40% - Accent6 2 14 2" xfId="3815"/>
    <cellStyle name="40% - Accent6 2 15" xfId="1475"/>
    <cellStyle name="40% - Accent6 2 15 2" xfId="3841"/>
    <cellStyle name="40% - Accent6 2 16" xfId="1570"/>
    <cellStyle name="40% - Accent6 2 16 2" xfId="3929"/>
    <cellStyle name="40% - Accent6 2 17" xfId="1596"/>
    <cellStyle name="40% - Accent6 2 17 2" xfId="3955"/>
    <cellStyle name="40% - Accent6 2 18" xfId="1622"/>
    <cellStyle name="40% - Accent6 2 18 2" xfId="3981"/>
    <cellStyle name="40% - Accent6 2 19" xfId="1648"/>
    <cellStyle name="40% - Accent6 2 19 2" xfId="4007"/>
    <cellStyle name="40% - Accent6 2 2" xfId="91"/>
    <cellStyle name="40% - Accent6 2 2 2" xfId="285"/>
    <cellStyle name="40% - Accent6 2 2 2 10" xfId="6033"/>
    <cellStyle name="40% - Accent6 2 2 2 2" xfId="286"/>
    <cellStyle name="40% - Accent6 2 2 2 2 2" xfId="578"/>
    <cellStyle name="40% - Accent6 2 2 2 2 2 2" xfId="2397"/>
    <cellStyle name="40% - Accent6 2 2 2 2 2 2 2" xfId="4695"/>
    <cellStyle name="40% - Accent6 2 2 2 2 2 3" xfId="3214"/>
    <cellStyle name="40% - Accent6 2 2 2 2 3" xfId="810"/>
    <cellStyle name="40% - Accent6 2 2 2 2 3 2" xfId="2398"/>
    <cellStyle name="40% - Accent6 2 2 2 2 3 2 2" xfId="4696"/>
    <cellStyle name="40% - Accent6 2 2 2 2 3 3" xfId="3444"/>
    <cellStyle name="40% - Accent6 2 2 2 2 4" xfId="2396"/>
    <cellStyle name="40% - Accent6 2 2 2 2 4 2" xfId="4694"/>
    <cellStyle name="40% - Accent6 2 2 2 2 5" xfId="2980"/>
    <cellStyle name="40% - Accent6 2 2 2 2 6" xfId="5335"/>
    <cellStyle name="40% - Accent6 2 2 2 2 7" xfId="5672"/>
    <cellStyle name="40% - Accent6 2 2 2 2 8" xfId="6034"/>
    <cellStyle name="40% - Accent6 2 2 2 3" xfId="287"/>
    <cellStyle name="40% - Accent6 2 2 2 3 2" xfId="579"/>
    <cellStyle name="40% - Accent6 2 2 2 3 2 2" xfId="2400"/>
    <cellStyle name="40% - Accent6 2 2 2 3 2 2 2" xfId="4698"/>
    <cellStyle name="40% - Accent6 2 2 2 3 2 3" xfId="3215"/>
    <cellStyle name="40% - Accent6 2 2 2 3 3" xfId="811"/>
    <cellStyle name="40% - Accent6 2 2 2 3 3 2" xfId="2401"/>
    <cellStyle name="40% - Accent6 2 2 2 3 3 2 2" xfId="4699"/>
    <cellStyle name="40% - Accent6 2 2 2 3 3 3" xfId="3445"/>
    <cellStyle name="40% - Accent6 2 2 2 3 4" xfId="2399"/>
    <cellStyle name="40% - Accent6 2 2 2 3 4 2" xfId="4697"/>
    <cellStyle name="40% - Accent6 2 2 2 3 5" xfId="2981"/>
    <cellStyle name="40% - Accent6 2 2 2 3 6" xfId="5336"/>
    <cellStyle name="40% - Accent6 2 2 2 3 7" xfId="5673"/>
    <cellStyle name="40% - Accent6 2 2 2 3 8" xfId="6035"/>
    <cellStyle name="40% - Accent6 2 2 2 4" xfId="577"/>
    <cellStyle name="40% - Accent6 2 2 2 4 2" xfId="2402"/>
    <cellStyle name="40% - Accent6 2 2 2 4 2 2" xfId="4700"/>
    <cellStyle name="40% - Accent6 2 2 2 4 3" xfId="3213"/>
    <cellStyle name="40% - Accent6 2 2 2 5" xfId="809"/>
    <cellStyle name="40% - Accent6 2 2 2 5 2" xfId="2403"/>
    <cellStyle name="40% - Accent6 2 2 2 5 2 2" xfId="4701"/>
    <cellStyle name="40% - Accent6 2 2 2 5 3" xfId="3443"/>
    <cellStyle name="40% - Accent6 2 2 2 6" xfId="2395"/>
    <cellStyle name="40% - Accent6 2 2 2 6 2" xfId="4693"/>
    <cellStyle name="40% - Accent6 2 2 2 7" xfId="2979"/>
    <cellStyle name="40% - Accent6 2 2 2 8" xfId="5334"/>
    <cellStyle name="40% - Accent6 2 2 2 9" xfId="5671"/>
    <cellStyle name="40% - Accent6 2 2 3" xfId="288"/>
    <cellStyle name="40% - Accent6 2 2 3 2" xfId="580"/>
    <cellStyle name="40% - Accent6 2 2 3 2 2" xfId="2405"/>
    <cellStyle name="40% - Accent6 2 2 3 2 2 2" xfId="4703"/>
    <cellStyle name="40% - Accent6 2 2 3 2 3" xfId="3216"/>
    <cellStyle name="40% - Accent6 2 2 3 3" xfId="812"/>
    <cellStyle name="40% - Accent6 2 2 3 3 2" xfId="2406"/>
    <cellStyle name="40% - Accent6 2 2 3 3 2 2" xfId="4704"/>
    <cellStyle name="40% - Accent6 2 2 3 3 3" xfId="3446"/>
    <cellStyle name="40% - Accent6 2 2 3 4" xfId="2404"/>
    <cellStyle name="40% - Accent6 2 2 3 4 2" xfId="4702"/>
    <cellStyle name="40% - Accent6 2 2 3 5" xfId="2982"/>
    <cellStyle name="40% - Accent6 2 2 3 6" xfId="5337"/>
    <cellStyle name="40% - Accent6 2 2 3 7" xfId="5674"/>
    <cellStyle name="40% - Accent6 2 2 3 8" xfId="6036"/>
    <cellStyle name="40% - Accent6 2 2 4" xfId="289"/>
    <cellStyle name="40% - Accent6 2 2 4 2" xfId="581"/>
    <cellStyle name="40% - Accent6 2 2 4 2 2" xfId="2408"/>
    <cellStyle name="40% - Accent6 2 2 4 2 2 2" xfId="4706"/>
    <cellStyle name="40% - Accent6 2 2 4 2 3" xfId="3217"/>
    <cellStyle name="40% - Accent6 2 2 4 3" xfId="813"/>
    <cellStyle name="40% - Accent6 2 2 4 3 2" xfId="2409"/>
    <cellStyle name="40% - Accent6 2 2 4 3 2 2" xfId="4707"/>
    <cellStyle name="40% - Accent6 2 2 4 3 3" xfId="3447"/>
    <cellStyle name="40% - Accent6 2 2 4 4" xfId="2407"/>
    <cellStyle name="40% - Accent6 2 2 4 4 2" xfId="4705"/>
    <cellStyle name="40% - Accent6 2 2 4 5" xfId="2983"/>
    <cellStyle name="40% - Accent6 2 2 4 6" xfId="5338"/>
    <cellStyle name="40% - Accent6 2 2 4 7" xfId="5675"/>
    <cellStyle name="40% - Accent6 2 2 4 8" xfId="6037"/>
    <cellStyle name="40% - Accent6 2 2 5" xfId="1272"/>
    <cellStyle name="40% - Accent6 2 2 5 2" xfId="3676"/>
    <cellStyle name="40% - Accent6 2 2 6" xfId="1391"/>
    <cellStyle name="40% - Accent6 2 2 6 2" xfId="3757"/>
    <cellStyle name="40% - Accent6 2 2 7" xfId="1676"/>
    <cellStyle name="40% - Accent6 2 2 7 2" xfId="4035"/>
    <cellStyle name="40% - Accent6 2 20" xfId="1660"/>
    <cellStyle name="40% - Accent6 2 20 2" xfId="4019"/>
    <cellStyle name="40% - Accent6 2 21" xfId="1712"/>
    <cellStyle name="40% - Accent6 2 21 2" xfId="4069"/>
    <cellStyle name="40% - Accent6 2 22" xfId="1795"/>
    <cellStyle name="40% - Accent6 2 23" xfId="5174"/>
    <cellStyle name="40% - Accent6 2 24" xfId="5881"/>
    <cellStyle name="40% - Accent6 2 25" xfId="6235"/>
    <cellStyle name="40% - Accent6 2 26" xfId="6288"/>
    <cellStyle name="40% - Accent6 2 27" xfId="6314"/>
    <cellStyle name="40% - Accent6 2 3" xfId="290"/>
    <cellStyle name="40% - Accent6 2 3 10" xfId="6038"/>
    <cellStyle name="40% - Accent6 2 3 2" xfId="291"/>
    <cellStyle name="40% - Accent6 2 3 2 2" xfId="583"/>
    <cellStyle name="40% - Accent6 2 3 2 2 2" xfId="2412"/>
    <cellStyle name="40% - Accent6 2 3 2 2 2 2" xfId="4710"/>
    <cellStyle name="40% - Accent6 2 3 2 2 3" xfId="3219"/>
    <cellStyle name="40% - Accent6 2 3 2 3" xfId="815"/>
    <cellStyle name="40% - Accent6 2 3 2 3 2" xfId="2413"/>
    <cellStyle name="40% - Accent6 2 3 2 3 2 2" xfId="4711"/>
    <cellStyle name="40% - Accent6 2 3 2 3 3" xfId="3449"/>
    <cellStyle name="40% - Accent6 2 3 2 4" xfId="2411"/>
    <cellStyle name="40% - Accent6 2 3 2 4 2" xfId="4709"/>
    <cellStyle name="40% - Accent6 2 3 2 5" xfId="2985"/>
    <cellStyle name="40% - Accent6 2 3 2 6" xfId="5340"/>
    <cellStyle name="40% - Accent6 2 3 2 7" xfId="5677"/>
    <cellStyle name="40% - Accent6 2 3 2 8" xfId="6039"/>
    <cellStyle name="40% - Accent6 2 3 3" xfId="292"/>
    <cellStyle name="40% - Accent6 2 3 3 2" xfId="584"/>
    <cellStyle name="40% - Accent6 2 3 3 2 2" xfId="2415"/>
    <cellStyle name="40% - Accent6 2 3 3 2 2 2" xfId="4713"/>
    <cellStyle name="40% - Accent6 2 3 3 2 3" xfId="3220"/>
    <cellStyle name="40% - Accent6 2 3 3 3" xfId="816"/>
    <cellStyle name="40% - Accent6 2 3 3 3 2" xfId="2416"/>
    <cellStyle name="40% - Accent6 2 3 3 3 2 2" xfId="4714"/>
    <cellStyle name="40% - Accent6 2 3 3 3 3" xfId="3450"/>
    <cellStyle name="40% - Accent6 2 3 3 4" xfId="2414"/>
    <cellStyle name="40% - Accent6 2 3 3 4 2" xfId="4712"/>
    <cellStyle name="40% - Accent6 2 3 3 5" xfId="2986"/>
    <cellStyle name="40% - Accent6 2 3 3 6" xfId="5341"/>
    <cellStyle name="40% - Accent6 2 3 3 7" xfId="5678"/>
    <cellStyle name="40% - Accent6 2 3 3 8" xfId="6040"/>
    <cellStyle name="40% - Accent6 2 3 4" xfId="582"/>
    <cellStyle name="40% - Accent6 2 3 4 2" xfId="2417"/>
    <cellStyle name="40% - Accent6 2 3 4 2 2" xfId="4715"/>
    <cellStyle name="40% - Accent6 2 3 4 3" xfId="3218"/>
    <cellStyle name="40% - Accent6 2 3 5" xfId="814"/>
    <cellStyle name="40% - Accent6 2 3 5 2" xfId="2418"/>
    <cellStyle name="40% - Accent6 2 3 5 2 2" xfId="4716"/>
    <cellStyle name="40% - Accent6 2 3 5 3" xfId="3448"/>
    <cellStyle name="40% - Accent6 2 3 6" xfId="2410"/>
    <cellStyle name="40% - Accent6 2 3 6 2" xfId="4708"/>
    <cellStyle name="40% - Accent6 2 3 7" xfId="2984"/>
    <cellStyle name="40% - Accent6 2 3 8" xfId="5339"/>
    <cellStyle name="40% - Accent6 2 3 9" xfId="5676"/>
    <cellStyle name="40% - Accent6 2 4" xfId="293"/>
    <cellStyle name="40% - Accent6 2 4 10" xfId="6041"/>
    <cellStyle name="40% - Accent6 2 4 2" xfId="294"/>
    <cellStyle name="40% - Accent6 2 4 2 2" xfId="586"/>
    <cellStyle name="40% - Accent6 2 4 2 2 2" xfId="2421"/>
    <cellStyle name="40% - Accent6 2 4 2 2 2 2" xfId="4719"/>
    <cellStyle name="40% - Accent6 2 4 2 2 3" xfId="3222"/>
    <cellStyle name="40% - Accent6 2 4 2 3" xfId="818"/>
    <cellStyle name="40% - Accent6 2 4 2 3 2" xfId="2422"/>
    <cellStyle name="40% - Accent6 2 4 2 3 2 2" xfId="4720"/>
    <cellStyle name="40% - Accent6 2 4 2 3 3" xfId="3452"/>
    <cellStyle name="40% - Accent6 2 4 2 4" xfId="2420"/>
    <cellStyle name="40% - Accent6 2 4 2 4 2" xfId="4718"/>
    <cellStyle name="40% - Accent6 2 4 2 5" xfId="2988"/>
    <cellStyle name="40% - Accent6 2 4 2 6" xfId="5343"/>
    <cellStyle name="40% - Accent6 2 4 2 7" xfId="5680"/>
    <cellStyle name="40% - Accent6 2 4 2 8" xfId="6042"/>
    <cellStyle name="40% - Accent6 2 4 3" xfId="295"/>
    <cellStyle name="40% - Accent6 2 4 3 2" xfId="587"/>
    <cellStyle name="40% - Accent6 2 4 3 2 2" xfId="2424"/>
    <cellStyle name="40% - Accent6 2 4 3 2 2 2" xfId="4722"/>
    <cellStyle name="40% - Accent6 2 4 3 2 3" xfId="3223"/>
    <cellStyle name="40% - Accent6 2 4 3 3" xfId="819"/>
    <cellStyle name="40% - Accent6 2 4 3 3 2" xfId="2425"/>
    <cellStyle name="40% - Accent6 2 4 3 3 2 2" xfId="4723"/>
    <cellStyle name="40% - Accent6 2 4 3 3 3" xfId="3453"/>
    <cellStyle name="40% - Accent6 2 4 3 4" xfId="2423"/>
    <cellStyle name="40% - Accent6 2 4 3 4 2" xfId="4721"/>
    <cellStyle name="40% - Accent6 2 4 3 5" xfId="2989"/>
    <cellStyle name="40% - Accent6 2 4 3 6" xfId="5344"/>
    <cellStyle name="40% - Accent6 2 4 3 7" xfId="5681"/>
    <cellStyle name="40% - Accent6 2 4 3 8" xfId="6043"/>
    <cellStyle name="40% - Accent6 2 4 4" xfId="585"/>
    <cellStyle name="40% - Accent6 2 4 4 2" xfId="2426"/>
    <cellStyle name="40% - Accent6 2 4 4 2 2" xfId="4724"/>
    <cellStyle name="40% - Accent6 2 4 4 3" xfId="3221"/>
    <cellStyle name="40% - Accent6 2 4 5" xfId="817"/>
    <cellStyle name="40% - Accent6 2 4 5 2" xfId="2427"/>
    <cellStyle name="40% - Accent6 2 4 5 2 2" xfId="4725"/>
    <cellStyle name="40% - Accent6 2 4 5 3" xfId="3451"/>
    <cellStyle name="40% - Accent6 2 4 6" xfId="2419"/>
    <cellStyle name="40% - Accent6 2 4 6 2" xfId="4717"/>
    <cellStyle name="40% - Accent6 2 4 7" xfId="2987"/>
    <cellStyle name="40% - Accent6 2 4 8" xfId="5342"/>
    <cellStyle name="40% - Accent6 2 4 9" xfId="5679"/>
    <cellStyle name="40% - Accent6 2 5" xfId="296"/>
    <cellStyle name="40% - Accent6 2 5 2" xfId="588"/>
    <cellStyle name="40% - Accent6 2 5 2 2" xfId="2429"/>
    <cellStyle name="40% - Accent6 2 5 2 2 2" xfId="4727"/>
    <cellStyle name="40% - Accent6 2 5 2 3" xfId="3224"/>
    <cellStyle name="40% - Accent6 2 5 3" xfId="820"/>
    <cellStyle name="40% - Accent6 2 5 3 2" xfId="2430"/>
    <cellStyle name="40% - Accent6 2 5 3 2 2" xfId="4728"/>
    <cellStyle name="40% - Accent6 2 5 3 3" xfId="3454"/>
    <cellStyle name="40% - Accent6 2 5 4" xfId="2428"/>
    <cellStyle name="40% - Accent6 2 5 4 2" xfId="4726"/>
    <cellStyle name="40% - Accent6 2 5 5" xfId="2990"/>
    <cellStyle name="40% - Accent6 2 5 6" xfId="5345"/>
    <cellStyle name="40% - Accent6 2 5 7" xfId="5682"/>
    <cellStyle name="40% - Accent6 2 5 8" xfId="6044"/>
    <cellStyle name="40% - Accent6 2 6" xfId="297"/>
    <cellStyle name="40% - Accent6 2 6 2" xfId="589"/>
    <cellStyle name="40% - Accent6 2 6 2 2" xfId="2432"/>
    <cellStyle name="40% - Accent6 2 6 2 2 2" xfId="4730"/>
    <cellStyle name="40% - Accent6 2 6 2 3" xfId="3225"/>
    <cellStyle name="40% - Accent6 2 6 3" xfId="821"/>
    <cellStyle name="40% - Accent6 2 6 3 2" xfId="2433"/>
    <cellStyle name="40% - Accent6 2 6 3 2 2" xfId="4731"/>
    <cellStyle name="40% - Accent6 2 6 3 3" xfId="3455"/>
    <cellStyle name="40% - Accent6 2 6 4" xfId="2431"/>
    <cellStyle name="40% - Accent6 2 6 4 2" xfId="4729"/>
    <cellStyle name="40% - Accent6 2 6 5" xfId="2991"/>
    <cellStyle name="40% - Accent6 2 6 6" xfId="5346"/>
    <cellStyle name="40% - Accent6 2 6 7" xfId="5683"/>
    <cellStyle name="40% - Accent6 2 6 8" xfId="6045"/>
    <cellStyle name="40% - Accent6 2 7" xfId="1055"/>
    <cellStyle name="40% - Accent6 2 7 2" xfId="3581"/>
    <cellStyle name="40% - Accent6 2 7 3" xfId="5435"/>
    <cellStyle name="40% - Accent6 2 7 4" xfId="5777"/>
    <cellStyle name="40% - Accent6 2 7 5" xfId="6131"/>
    <cellStyle name="40% - Accent6 2 8" xfId="1081"/>
    <cellStyle name="40% - Accent6 2 8 2" xfId="3607"/>
    <cellStyle name="40% - Accent6 2 8 3" xfId="5520"/>
    <cellStyle name="40% - Accent6 2 8 4" xfId="5855"/>
    <cellStyle name="40% - Accent6 2 8 5" xfId="6209"/>
    <cellStyle name="40% - Accent6 2 9" xfId="1107"/>
    <cellStyle name="40% - Accent6 2 9 2" xfId="3633"/>
    <cellStyle name="40% - Accent6 20" xfId="3567"/>
    <cellStyle name="40% - Accent6 21" xfId="5161"/>
    <cellStyle name="40% - Accent6 22" xfId="5762"/>
    <cellStyle name="40% - Accent6 23" xfId="5868"/>
    <cellStyle name="40% - Accent6 24" xfId="6222"/>
    <cellStyle name="40% - Accent6 25" xfId="6248"/>
    <cellStyle name="40% - Accent6 26" xfId="6261"/>
    <cellStyle name="40% - Accent6 27" xfId="6275"/>
    <cellStyle name="40% - Accent6 28" xfId="6301"/>
    <cellStyle name="40% - Accent6 3" xfId="392"/>
    <cellStyle name="40% - Accent6 3 2" xfId="656"/>
    <cellStyle name="40% - Accent6 3 2 2" xfId="2434"/>
    <cellStyle name="40% - Accent6 3 2 2 2" xfId="4732"/>
    <cellStyle name="40% - Accent6 3 2 3" xfId="3292"/>
    <cellStyle name="40% - Accent6 3 3" xfId="889"/>
    <cellStyle name="40% - Accent6 3 3 2" xfId="2435"/>
    <cellStyle name="40% - Accent6 3 3 2 2" xfId="4733"/>
    <cellStyle name="40% - Accent6 3 3 3" xfId="3522"/>
    <cellStyle name="40% - Accent6 3 4" xfId="1898"/>
    <cellStyle name="40% - Accent6 3 4 2" xfId="4202"/>
    <cellStyle name="40% - Accent6 3 5" xfId="3058"/>
    <cellStyle name="40% - Accent6 3 6" xfId="5416"/>
    <cellStyle name="40% - Accent6 3 7" xfId="5750"/>
    <cellStyle name="40% - Accent6 3 8" xfId="6115"/>
    <cellStyle name="40% - Accent6 4" xfId="918"/>
    <cellStyle name="40% - Accent6 4 2" xfId="1913"/>
    <cellStyle name="40% - Accent6 4 2 2" xfId="4217"/>
    <cellStyle name="40% - Accent6 4 3" xfId="3540"/>
    <cellStyle name="40% - Accent6 4 4" xfId="5494"/>
    <cellStyle name="40% - Accent6 4 5" xfId="5829"/>
    <cellStyle name="40% - Accent6 4 6" xfId="6183"/>
    <cellStyle name="40% - Accent6 5" xfId="1068"/>
    <cellStyle name="40% - Accent6 5 2" xfId="3594"/>
    <cellStyle name="40% - Accent6 5 3" xfId="5507"/>
    <cellStyle name="40% - Accent6 5 4" xfId="5842"/>
    <cellStyle name="40% - Accent6 5 5" xfId="6196"/>
    <cellStyle name="40% - Accent6 6" xfId="1094"/>
    <cellStyle name="40% - Accent6 6 2" xfId="3620"/>
    <cellStyle name="40% - Accent6 7" xfId="1120"/>
    <cellStyle name="40% - Accent6 7 2" xfId="3646"/>
    <cellStyle name="40% - Accent6 8" xfId="1331"/>
    <cellStyle name="40% - Accent6 8 2" xfId="3697"/>
    <cellStyle name="40% - Accent6 9" xfId="1357"/>
    <cellStyle name="40% - Accent6 9 2" xfId="3723"/>
    <cellStyle name="40% - Акцент1 2" xfId="919"/>
    <cellStyle name="40% — акцент1 2" xfId="920"/>
    <cellStyle name="40% - Акцент1 2 10" xfId="2696"/>
    <cellStyle name="40% - Акцент1 2 10 2" xfId="4984"/>
    <cellStyle name="40% - Акцент1 2 11" xfId="2794"/>
    <cellStyle name="40% - Акцент1 2 11 2" xfId="5067"/>
    <cellStyle name="40% - Акцент1 2 12" xfId="2801"/>
    <cellStyle name="40% - Акцент1 2 12 2" xfId="5072"/>
    <cellStyle name="40% - Акцент1 2 13" xfId="3541"/>
    <cellStyle name="40% - Акцент1 2 14" xfId="5095"/>
    <cellStyle name="40% - Акцент1 2 15" xfId="5101"/>
    <cellStyle name="40% - Акцент1 2 16" xfId="3842"/>
    <cellStyle name="40% - Акцент1 2 2" xfId="1924"/>
    <cellStyle name="40% - Акцент1 2 2 2" xfId="4224"/>
    <cellStyle name="40% - Акцент1 2 3" xfId="1783"/>
    <cellStyle name="40% - Акцент1 2 3 2" xfId="4120"/>
    <cellStyle name="40% - Акцент1 2 4" xfId="2664"/>
    <cellStyle name="40% - Акцент1 2 4 2" xfId="4961"/>
    <cellStyle name="40% - Акцент1 2 5" xfId="2631"/>
    <cellStyle name="40% - Акцент1 2 5 2" xfId="4928"/>
    <cellStyle name="40% - Акцент1 2 6" xfId="1799"/>
    <cellStyle name="40% - Акцент1 2 6 2" xfId="4125"/>
    <cellStyle name="40% - Акцент1 2 7" xfId="1863"/>
    <cellStyle name="40% - Акцент1 2 7 2" xfId="4176"/>
    <cellStyle name="40% - Акцент1 2 8" xfId="2627"/>
    <cellStyle name="40% - Акцент1 2 8 2" xfId="4924"/>
    <cellStyle name="40% - Акцент1 2 9" xfId="2617"/>
    <cellStyle name="40% - Акцент1 2 9 2" xfId="4915"/>
    <cellStyle name="40% — акцент1 3" xfId="1483"/>
    <cellStyle name="40% — акцент1 3 2" xfId="3846"/>
    <cellStyle name="40% — акцент1 4" xfId="1481"/>
    <cellStyle name="40% — акцент1 4 2" xfId="3844"/>
    <cellStyle name="40% — акцент1 5" xfId="1509"/>
    <cellStyle name="40% — акцент1 5 2" xfId="3871"/>
    <cellStyle name="40% — акцент1 6" xfId="1511"/>
    <cellStyle name="40% — акцент1 6 2" xfId="3873"/>
    <cellStyle name="40% — акцент1 7" xfId="1533"/>
    <cellStyle name="40% — акцент1 7 2" xfId="3893"/>
    <cellStyle name="40% - Акцент2 2" xfId="921"/>
    <cellStyle name="40% — акцент2 2" xfId="922"/>
    <cellStyle name="40% - Акцент2 2 10" xfId="2698"/>
    <cellStyle name="40% - Акцент2 2 10 2" xfId="4986"/>
    <cellStyle name="40% - Акцент2 2 11" xfId="2792"/>
    <cellStyle name="40% - Акцент2 2 11 2" xfId="5065"/>
    <cellStyle name="40% - Акцент2 2 12" xfId="2803"/>
    <cellStyle name="40% - Акцент2 2 12 2" xfId="5074"/>
    <cellStyle name="40% - Акцент2 2 13" xfId="3542"/>
    <cellStyle name="40% - Акцент2 2 14" xfId="5096"/>
    <cellStyle name="40% - Акцент2 2 15" xfId="5118"/>
    <cellStyle name="40% - Акцент2 2 16" xfId="5108"/>
    <cellStyle name="40% - Акцент2 2 2" xfId="1926"/>
    <cellStyle name="40% - Акцент2 2 2 2" xfId="4226"/>
    <cellStyle name="40% - Акцент2 2 3" xfId="1781"/>
    <cellStyle name="40% - Акцент2 2 3 2" xfId="4118"/>
    <cellStyle name="40% - Акцент2 2 4" xfId="2662"/>
    <cellStyle name="40% - Акцент2 2 4 2" xfId="4959"/>
    <cellStyle name="40% - Акцент2 2 5" xfId="2633"/>
    <cellStyle name="40% - Акцент2 2 5 2" xfId="4930"/>
    <cellStyle name="40% - Акцент2 2 6" xfId="2629"/>
    <cellStyle name="40% - Акцент2 2 6 2" xfId="4926"/>
    <cellStyle name="40% - Акцент2 2 7" xfId="2438"/>
    <cellStyle name="40% - Акцент2 2 7 2" xfId="4736"/>
    <cellStyle name="40% - Акцент2 2 8" xfId="2436"/>
    <cellStyle name="40% - Акцент2 2 8 2" xfId="4734"/>
    <cellStyle name="40% - Акцент2 2 9" xfId="2666"/>
    <cellStyle name="40% - Акцент2 2 9 2" xfId="4963"/>
    <cellStyle name="40% — акцент2 3" xfId="1487"/>
    <cellStyle name="40% — акцент2 3 2" xfId="3850"/>
    <cellStyle name="40% — акцент2 4" xfId="1493"/>
    <cellStyle name="40% — акцент2 4 2" xfId="3856"/>
    <cellStyle name="40% — акцент2 5" xfId="1490"/>
    <cellStyle name="40% — акцент2 5 2" xfId="3853"/>
    <cellStyle name="40% — акцент2 6" xfId="1522"/>
    <cellStyle name="40% — акцент2 6 2" xfId="3884"/>
    <cellStyle name="40% — акцент2 7" xfId="1535"/>
    <cellStyle name="40% — акцент2 7 2" xfId="3895"/>
    <cellStyle name="40% - Акцент3 2" xfId="923"/>
    <cellStyle name="40% — акцент3 2" xfId="924"/>
    <cellStyle name="40% - Акцент3 2 10" xfId="2700"/>
    <cellStyle name="40% - Акцент3 2 10 2" xfId="4988"/>
    <cellStyle name="40% - Акцент3 2 11" xfId="2790"/>
    <cellStyle name="40% - Акцент3 2 11 2" xfId="5063"/>
    <cellStyle name="40% - Акцент3 2 12" xfId="2805"/>
    <cellStyle name="40% - Акцент3 2 12 2" xfId="5076"/>
    <cellStyle name="40% - Акцент3 2 13" xfId="3543"/>
    <cellStyle name="40% - Акцент3 2 14" xfId="5097"/>
    <cellStyle name="40% - Акцент3 2 15" xfId="5085"/>
    <cellStyle name="40% - Акцент3 2 16" xfId="5111"/>
    <cellStyle name="40% - Акцент3 2 2" xfId="1928"/>
    <cellStyle name="40% - Акцент3 2 2 2" xfId="4228"/>
    <cellStyle name="40% - Акцент3 2 3" xfId="2188"/>
    <cellStyle name="40% - Акцент3 2 3 2" xfId="4486"/>
    <cellStyle name="40% - Акцент3 2 4" xfId="2660"/>
    <cellStyle name="40% - Акцент3 2 4 2" xfId="4957"/>
    <cellStyle name="40% - Акцент3 2 5" xfId="2635"/>
    <cellStyle name="40% - Акцент3 2 5 2" xfId="4932"/>
    <cellStyle name="40% - Акцент3 2 6" xfId="2650"/>
    <cellStyle name="40% - Акцент3 2 6 2" xfId="4947"/>
    <cellStyle name="40% - Акцент3 2 7" xfId="2667"/>
    <cellStyle name="40% - Акцент3 2 7 2" xfId="4964"/>
    <cellStyle name="40% - Акцент3 2 8" xfId="2647"/>
    <cellStyle name="40% - Акцент3 2 8 2" xfId="4944"/>
    <cellStyle name="40% - Акцент3 2 9" xfId="2624"/>
    <cellStyle name="40% - Акцент3 2 9 2" xfId="4921"/>
    <cellStyle name="40% — акцент3 3" xfId="1489"/>
    <cellStyle name="40% — акцент3 3 2" xfId="3852"/>
    <cellStyle name="40% — акцент3 4" xfId="1501"/>
    <cellStyle name="40% — акцент3 4 2" xfId="3863"/>
    <cellStyle name="40% — акцент3 5" xfId="1513"/>
    <cellStyle name="40% — акцент3 5 2" xfId="3875"/>
    <cellStyle name="40% — акцент3 6" xfId="1500"/>
    <cellStyle name="40% — акцент3 6 2" xfId="3862"/>
    <cellStyle name="40% — акцент3 7" xfId="1537"/>
    <cellStyle name="40% — акцент3 7 2" xfId="3897"/>
    <cellStyle name="40% - Акцент4 2" xfId="925"/>
    <cellStyle name="40% — акцент4 2" xfId="926"/>
    <cellStyle name="40% - Акцент4 2 10" xfId="2702"/>
    <cellStyle name="40% - Акцент4 2 10 2" xfId="4990"/>
    <cellStyle name="40% - Акцент4 2 11" xfId="2788"/>
    <cellStyle name="40% - Акцент4 2 11 2" xfId="5061"/>
    <cellStyle name="40% - Акцент4 2 12" xfId="2807"/>
    <cellStyle name="40% - Акцент4 2 12 2" xfId="5078"/>
    <cellStyle name="40% - Акцент4 2 13" xfId="3544"/>
    <cellStyle name="40% - Акцент4 2 14" xfId="5098"/>
    <cellStyle name="40% - Акцент4 2 15" xfId="5117"/>
    <cellStyle name="40% - Акцент4 2 16" xfId="5106"/>
    <cellStyle name="40% - Акцент4 2 2" xfId="1930"/>
    <cellStyle name="40% - Акцент4 2 2 2" xfId="4230"/>
    <cellStyle name="40% - Акцент4 2 3" xfId="2186"/>
    <cellStyle name="40% - Акцент4 2 3 2" xfId="4484"/>
    <cellStyle name="40% - Акцент4 2 4" xfId="2659"/>
    <cellStyle name="40% - Акцент4 2 4 2" xfId="4956"/>
    <cellStyle name="40% - Акцент4 2 5" xfId="2636"/>
    <cellStyle name="40% - Акцент4 2 5 2" xfId="4933"/>
    <cellStyle name="40% - Акцент4 2 6" xfId="1882"/>
    <cellStyle name="40% - Акцент4 2 6 2" xfId="4186"/>
    <cellStyle name="40% - Акцент4 2 7" xfId="2670"/>
    <cellStyle name="40% - Акцент4 2 7 2" xfId="4967"/>
    <cellStyle name="40% - Акцент4 2 8" xfId="2672"/>
    <cellStyle name="40% - Акцент4 2 8 2" xfId="4969"/>
    <cellStyle name="40% - Акцент4 2 9" xfId="1879"/>
    <cellStyle name="40% - Акцент4 2 9 2" xfId="4183"/>
    <cellStyle name="40% — акцент4 3" xfId="1492"/>
    <cellStyle name="40% — акцент4 3 2" xfId="3855"/>
    <cellStyle name="40% — акцент4 4" xfId="1504"/>
    <cellStyle name="40% — акцент4 4 2" xfId="3866"/>
    <cellStyle name="40% — акцент4 5" xfId="1517"/>
    <cellStyle name="40% — акцент4 5 2" xfId="3879"/>
    <cellStyle name="40% — акцент4 6" xfId="1525"/>
    <cellStyle name="40% — акцент4 6 2" xfId="3887"/>
    <cellStyle name="40% — акцент4 7" xfId="1539"/>
    <cellStyle name="40% — акцент4 7 2" xfId="3899"/>
    <cellStyle name="40% - Акцент5 2" xfId="927"/>
    <cellStyle name="40% — акцент5 2" xfId="928"/>
    <cellStyle name="40% - Акцент5 2 10" xfId="2704"/>
    <cellStyle name="40% - Акцент5 2 10 2" xfId="4992"/>
    <cellStyle name="40% - Акцент5 2 11" xfId="2786"/>
    <cellStyle name="40% - Акцент5 2 11 2" xfId="5059"/>
    <cellStyle name="40% - Акцент5 2 12" xfId="2809"/>
    <cellStyle name="40% - Акцент5 2 12 2" xfId="5080"/>
    <cellStyle name="40% - Акцент5 2 13" xfId="3545"/>
    <cellStyle name="40% - Акцент5 2 14" xfId="5099"/>
    <cellStyle name="40% - Акцент5 2 15" xfId="5119"/>
    <cellStyle name="40% - Акцент5 2 16" xfId="5109"/>
    <cellStyle name="40% - Акцент5 2 2" xfId="1932"/>
    <cellStyle name="40% - Акцент5 2 2 2" xfId="4232"/>
    <cellStyle name="40% - Акцент5 2 3" xfId="2184"/>
    <cellStyle name="40% - Акцент5 2 3 2" xfId="4482"/>
    <cellStyle name="40% - Акцент5 2 4" xfId="2657"/>
    <cellStyle name="40% - Акцент5 2 4 2" xfId="4954"/>
    <cellStyle name="40% - Акцент5 2 5" xfId="2638"/>
    <cellStyle name="40% - Акцент5 2 5 2" xfId="4935"/>
    <cellStyle name="40% - Акцент5 2 6" xfId="1899"/>
    <cellStyle name="40% - Акцент5 2 6 2" xfId="4203"/>
    <cellStyle name="40% - Акцент5 2 7" xfId="1900"/>
    <cellStyle name="40% - Акцент5 2 7 2" xfId="4204"/>
    <cellStyle name="40% - Акцент5 2 8" xfId="2626"/>
    <cellStyle name="40% - Акцент5 2 8 2" xfId="4923"/>
    <cellStyle name="40% - Акцент5 2 9" xfId="2646"/>
    <cellStyle name="40% - Акцент5 2 9 2" xfId="4943"/>
    <cellStyle name="40% — акцент5 3" xfId="1496"/>
    <cellStyle name="40% — акцент5 3 2" xfId="3858"/>
    <cellStyle name="40% — акцент5 4" xfId="1506"/>
    <cellStyle name="40% — акцент5 4 2" xfId="3868"/>
    <cellStyle name="40% — акцент5 5" xfId="1519"/>
    <cellStyle name="40% — акцент5 5 2" xfId="3881"/>
    <cellStyle name="40% — акцент5 6" xfId="1527"/>
    <cellStyle name="40% — акцент5 6 2" xfId="3889"/>
    <cellStyle name="40% — акцент5 7" xfId="1541"/>
    <cellStyle name="40% — акцент5 7 2" xfId="3901"/>
    <cellStyle name="40% - Акцент6 2" xfId="929"/>
    <cellStyle name="40% — акцент6 2" xfId="930"/>
    <cellStyle name="40% - Акцент6 2 10" xfId="2706"/>
    <cellStyle name="40% - Акцент6 2 10 2" xfId="4994"/>
    <cellStyle name="40% - Акцент6 2 11" xfId="2784"/>
    <cellStyle name="40% - Акцент6 2 11 2" xfId="5057"/>
    <cellStyle name="40% - Акцент6 2 12" xfId="2811"/>
    <cellStyle name="40% - Акцент6 2 12 2" xfId="5082"/>
    <cellStyle name="40% - Акцент6 2 13" xfId="3546"/>
    <cellStyle name="40% - Акцент6 2 14" xfId="5100"/>
    <cellStyle name="40% - Акцент6 2 15" xfId="3555"/>
    <cellStyle name="40% - Акцент6 2 16" xfId="5127"/>
    <cellStyle name="40% - Акцент6 2 2" xfId="1934"/>
    <cellStyle name="40% - Акцент6 2 2 2" xfId="4234"/>
    <cellStyle name="40% - Акцент6 2 3" xfId="1820"/>
    <cellStyle name="40% - Акцент6 2 3 2" xfId="4141"/>
    <cellStyle name="40% - Акцент6 2 4" xfId="2655"/>
    <cellStyle name="40% - Акцент6 2 4 2" xfId="4952"/>
    <cellStyle name="40% - Акцент6 2 5" xfId="2640"/>
    <cellStyle name="40% - Акцент6 2 5 2" xfId="4937"/>
    <cellStyle name="40% - Акцент6 2 6" xfId="2618"/>
    <cellStyle name="40% - Акцент6 2 6 2" xfId="4916"/>
    <cellStyle name="40% - Акцент6 2 7" xfId="2644"/>
    <cellStyle name="40% - Акцент6 2 7 2" xfId="4941"/>
    <cellStyle name="40% - Акцент6 2 8" xfId="2673"/>
    <cellStyle name="40% - Акцент6 2 8 2" xfId="4970"/>
    <cellStyle name="40% - Акцент6 2 9" xfId="2669"/>
    <cellStyle name="40% - Акцент6 2 9 2" xfId="4966"/>
    <cellStyle name="40% — акцент6 3" xfId="1499"/>
    <cellStyle name="40% — акцент6 3 2" xfId="3861"/>
    <cellStyle name="40% — акцент6 4" xfId="1508"/>
    <cellStyle name="40% — акцент6 4 2" xfId="3870"/>
    <cellStyle name="40% — акцент6 5" xfId="1521"/>
    <cellStyle name="40% — акцент6 5 2" xfId="3883"/>
    <cellStyle name="40% — акцент6 6" xfId="1529"/>
    <cellStyle name="40% — акцент6 6 2" xfId="3891"/>
    <cellStyle name="40% — акцент6 7" xfId="1543"/>
    <cellStyle name="40% — акцент6 7 2" xfId="3903"/>
    <cellStyle name="60% - Accent1" xfId="1021" builtinId="32" customBuiltin="1"/>
    <cellStyle name="60% - Accent1 2" xfId="30"/>
    <cellStyle name="60% - Accent1 2 2" xfId="92"/>
    <cellStyle name="60% - Accent1 2 3" xfId="1134"/>
    <cellStyle name="60% - Accent1 2 4" xfId="1833"/>
    <cellStyle name="60% - Accent1 3" xfId="393"/>
    <cellStyle name="60% - Accent2" xfId="1025" builtinId="36" customBuiltin="1"/>
    <cellStyle name="60% - Accent2 2" xfId="31"/>
    <cellStyle name="60% - Accent2 2 2" xfId="93"/>
    <cellStyle name="60% - Accent2 2 3" xfId="1135"/>
    <cellStyle name="60% - Accent2 2 4" xfId="1771"/>
    <cellStyle name="60% - Accent2 3" xfId="394"/>
    <cellStyle name="60% - Accent3" xfId="1029" builtinId="40" customBuiltin="1"/>
    <cellStyle name="60% - Accent3 2" xfId="32"/>
    <cellStyle name="60% - Accent3 2 2" xfId="94"/>
    <cellStyle name="60% - Accent3 2 3" xfId="1136"/>
    <cellStyle name="60% - Accent3 2 4" xfId="1784"/>
    <cellStyle name="60% - Accent3 3" xfId="395"/>
    <cellStyle name="60% - Accent4" xfId="1033" builtinId="44" customBuiltin="1"/>
    <cellStyle name="60% - Accent4 2" xfId="33"/>
    <cellStyle name="60% - Accent4 2 2" xfId="95"/>
    <cellStyle name="60% - Accent4 2 3" xfId="1137"/>
    <cellStyle name="60% - Accent4 2 4" xfId="1876"/>
    <cellStyle name="60% - Accent4 3" xfId="396"/>
    <cellStyle name="60% - Accent5" xfId="1037" builtinId="48" customBuiltin="1"/>
    <cellStyle name="60% - Accent5 2" xfId="34"/>
    <cellStyle name="60% - Accent5 2 2" xfId="96"/>
    <cellStyle name="60% - Accent5 2 3" xfId="1138"/>
    <cellStyle name="60% - Accent5 2 4" xfId="1804"/>
    <cellStyle name="60% - Accent5 3" xfId="397"/>
    <cellStyle name="60% - Accent6" xfId="1041" builtinId="52" customBuiltin="1"/>
    <cellStyle name="60% - Accent6 2" xfId="35"/>
    <cellStyle name="60% - Accent6 2 2" xfId="97"/>
    <cellStyle name="60% - Accent6 2 3" xfId="1139"/>
    <cellStyle name="60% - Accent6 2 4" xfId="1791"/>
    <cellStyle name="60% - Accent6 3" xfId="398"/>
    <cellStyle name="60% - Акцент1 2" xfId="931"/>
    <cellStyle name="60% — акцент1 2" xfId="932"/>
    <cellStyle name="60% - Акцент2 2" xfId="933"/>
    <cellStyle name="60% — акцент2 2" xfId="934"/>
    <cellStyle name="60% - Акцент3 2" xfId="935"/>
    <cellStyle name="60% — акцент3 2" xfId="936"/>
    <cellStyle name="60% - Акцент4 2" xfId="937"/>
    <cellStyle name="60% — акцент4 2" xfId="938"/>
    <cellStyle name="60% - Акцент5 2" xfId="939"/>
    <cellStyle name="60% — акцент5 2" xfId="940"/>
    <cellStyle name="60% - Акцент6 2" xfId="941"/>
    <cellStyle name="60% — акцент6 2" xfId="942"/>
    <cellStyle name="Accent1" xfId="1018" builtinId="29" customBuiltin="1"/>
    <cellStyle name="Accent1 2" xfId="36"/>
    <cellStyle name="Accent1 2 2" xfId="98"/>
    <cellStyle name="Accent1 2 3" xfId="1140"/>
    <cellStyle name="Accent1 2 4" xfId="1792"/>
    <cellStyle name="Accent1 3" xfId="399"/>
    <cellStyle name="Accent2" xfId="1022" builtinId="33" customBuiltin="1"/>
    <cellStyle name="Accent2 2" xfId="37"/>
    <cellStyle name="Accent2 2 2" xfId="99"/>
    <cellStyle name="Accent2 2 3" xfId="1141"/>
    <cellStyle name="Accent2 2 4" xfId="1786"/>
    <cellStyle name="Accent2 3" xfId="400"/>
    <cellStyle name="Accent3" xfId="1026" builtinId="37" customBuiltin="1"/>
    <cellStyle name="Accent3 2" xfId="38"/>
    <cellStyle name="Accent3 2 2" xfId="100"/>
    <cellStyle name="Accent3 2 3" xfId="1142"/>
    <cellStyle name="Accent3 2 4" xfId="1797"/>
    <cellStyle name="Accent3 3" xfId="401"/>
    <cellStyle name="Accent4" xfId="1030" builtinId="41" customBuiltin="1"/>
    <cellStyle name="Accent4 2" xfId="39"/>
    <cellStyle name="Accent4 2 2" xfId="101"/>
    <cellStyle name="Accent4 2 3" xfId="1143"/>
    <cellStyle name="Accent4 2 4" xfId="1874"/>
    <cellStyle name="Accent4 3" xfId="402"/>
    <cellStyle name="Accent5" xfId="1034" builtinId="45" customBuiltin="1"/>
    <cellStyle name="Accent5 2" xfId="40"/>
    <cellStyle name="Accent5 2 2" xfId="102"/>
    <cellStyle name="Accent5 2 3" xfId="1144"/>
    <cellStyle name="Accent5 2 4" xfId="1776"/>
    <cellStyle name="Accent5 3" xfId="403"/>
    <cellStyle name="Accent6" xfId="1038" builtinId="49" customBuiltin="1"/>
    <cellStyle name="Accent6 2" xfId="41"/>
    <cellStyle name="Accent6 2 2" xfId="103"/>
    <cellStyle name="Accent6 2 3" xfId="1145"/>
    <cellStyle name="Accent6 2 4" xfId="1793"/>
    <cellStyle name="Accent6 3" xfId="404"/>
    <cellStyle name="Bad" xfId="1009" builtinId="27" customBuiltin="1"/>
    <cellStyle name="Bad 2" xfId="42"/>
    <cellStyle name="Bad 2 2" xfId="104"/>
    <cellStyle name="Bad 2 3" xfId="1146"/>
    <cellStyle name="Bad 2 4" xfId="1778"/>
    <cellStyle name="Bad 3" xfId="405"/>
    <cellStyle name="Calculation" xfId="1002" builtinId="22" customBuiltin="1"/>
    <cellStyle name="Calculation 2" xfId="43"/>
    <cellStyle name="Calculation 2 2" xfId="105"/>
    <cellStyle name="Calculation 2 2 2" xfId="426"/>
    <cellStyle name="Calculation 2 2 2 2" xfId="2439"/>
    <cellStyle name="Calculation 2 2 2 2 2" xfId="4737"/>
    <cellStyle name="Calculation 2 2 2 2 3" xfId="5128"/>
    <cellStyle name="Calculation 2 2 2 3" xfId="2829"/>
    <cellStyle name="Calculation 2 2 3" xfId="822"/>
    <cellStyle name="Calculation 2 2 3 2" xfId="2440"/>
    <cellStyle name="Calculation 2 2 3 2 2" xfId="4738"/>
    <cellStyle name="Calculation 2 2 3 2 3" xfId="5129"/>
    <cellStyle name="Calculation 2 2 3 3" xfId="5087"/>
    <cellStyle name="Calculation 2 2 4" xfId="1880"/>
    <cellStyle name="Calculation 2 2 4 2" xfId="4184"/>
    <cellStyle name="Calculation 2 2 4 3" xfId="5120"/>
    <cellStyle name="Calculation 2 2 5" xfId="3061"/>
    <cellStyle name="Calculation 2 2 6" xfId="5182"/>
    <cellStyle name="Calculation 2 2 7" xfId="5369"/>
    <cellStyle name="Calculation 2 2 8" xfId="5887"/>
    <cellStyle name="Calculation 2 3" xfId="1147"/>
    <cellStyle name="Calculation 2 3 2" xfId="5436"/>
    <cellStyle name="Calculation 2 3 3" xfId="5181"/>
    <cellStyle name="Calculation 2 4" xfId="1718"/>
    <cellStyle name="Calculation 2 4 2" xfId="4072"/>
    <cellStyle name="Calculation 2 4 3" xfId="5112"/>
    <cellStyle name="Calculation 2 5" xfId="1862"/>
    <cellStyle name="Calculation 3" xfId="406"/>
    <cellStyle name="Check Cell" xfId="1014" builtinId="23" customBuiltin="1"/>
    <cellStyle name="Check Cell 2" xfId="44"/>
    <cellStyle name="Check Cell 2 2" xfId="106"/>
    <cellStyle name="Check Cell 2 3" xfId="1148"/>
    <cellStyle name="Check Cell 2 4" xfId="1812"/>
    <cellStyle name="Check Cell 3" xfId="407"/>
    <cellStyle name="Comma" xfId="7" builtinId="3"/>
    <cellStyle name="Comma 10" xfId="421"/>
    <cellStyle name="Comma 10 2" xfId="1289"/>
    <cellStyle name="Comma 10 2 2" xfId="3681"/>
    <cellStyle name="Comma 10 3" xfId="1396"/>
    <cellStyle name="Comma 10 3 2" xfId="3762"/>
    <cellStyle name="Comma 10 4" xfId="1681"/>
    <cellStyle name="Comma 10 4 2" xfId="4040"/>
    <cellStyle name="Comma 10 5" xfId="2441"/>
    <cellStyle name="Comma 10 5 2" xfId="4739"/>
    <cellStyle name="Comma 10 6" xfId="2708"/>
    <cellStyle name="Comma 10 6 2" xfId="4995"/>
    <cellStyle name="Comma 10 7" xfId="3062"/>
    <cellStyle name="Comma 11" xfId="1003"/>
    <cellStyle name="Comma 12" xfId="1476"/>
    <cellStyle name="Comma 13" xfId="1686"/>
    <cellStyle name="Comma 13 2" xfId="1713"/>
    <cellStyle name="Comma 14" xfId="2674"/>
    <cellStyle name="Comma 15" xfId="1000"/>
    <cellStyle name="Comma 15 2" xfId="1292"/>
    <cellStyle name="Comma 15 3" xfId="2707"/>
    <cellStyle name="Comma 19" xfId="1743"/>
    <cellStyle name="Comma 2" xfId="10"/>
    <cellStyle name="Comma 2 2" xfId="72"/>
    <cellStyle name="Comma 2 2 2" xfId="107"/>
    <cellStyle name="Comma 2 2 2 2" xfId="298"/>
    <cellStyle name="Comma 2 2 2 2 2" xfId="2709"/>
    <cellStyle name="Comma 2 2 2 3" xfId="1001"/>
    <cellStyle name="Comma 2 2 2 4" xfId="1150"/>
    <cellStyle name="Comma 2 2 2 5" xfId="2681"/>
    <cellStyle name="Comma 2 2 3" xfId="1151"/>
    <cellStyle name="Comma 2 2 4" xfId="1273"/>
    <cellStyle name="Comma 2 2 5" xfId="1293"/>
    <cellStyle name="Comma 2 2 6" xfId="2678"/>
    <cellStyle name="Comma 2 3" xfId="75"/>
    <cellStyle name="Comma 2 3 2" xfId="299"/>
    <cellStyle name="Comma 2 3 2 2" xfId="1153"/>
    <cellStyle name="Comma 2 3 2 3" xfId="2710"/>
    <cellStyle name="Comma 2 3 3" xfId="1299"/>
    <cellStyle name="Comma 2 3 4" xfId="1152"/>
    <cellStyle name="Comma 2 3 5" xfId="2680"/>
    <cellStyle name="Comma 2 4" xfId="68"/>
    <cellStyle name="Comma 2 4 2" xfId="1154"/>
    <cellStyle name="Comma 2 4 3" xfId="2711"/>
    <cellStyle name="Comma 2 5" xfId="17"/>
    <cellStyle name="Comma 2 5 2" xfId="1294"/>
    <cellStyle name="Comma 2 5 3" xfId="2712"/>
    <cellStyle name="Comma 2 6" xfId="1149"/>
    <cellStyle name="Comma 2 7" xfId="2675"/>
    <cellStyle name="Comma 3" xfId="12"/>
    <cellStyle name="Comma 3 2" xfId="108"/>
    <cellStyle name="Comma 3 2 10" xfId="5183"/>
    <cellStyle name="Comma 3 2 11" xfId="5525"/>
    <cellStyle name="Comma 3 2 12" xfId="5886"/>
    <cellStyle name="Comma 3 2 2" xfId="300"/>
    <cellStyle name="Comma 3 2 2 2" xfId="301"/>
    <cellStyle name="Comma 3 2 2 2 2" xfId="1764"/>
    <cellStyle name="Comma 3 2 2 2 2 2" xfId="1852"/>
    <cellStyle name="Comma 3 2 2 2 2 2 2" xfId="4171"/>
    <cellStyle name="Comma 3 2 2 2 2 3" xfId="4113"/>
    <cellStyle name="Comma 3 2 2 2 2 4" xfId="5480"/>
    <cellStyle name="Comma 3 2 2 2 2 5" xfId="5815"/>
    <cellStyle name="Comma 3 2 2 2 2 6" xfId="6169"/>
    <cellStyle name="Comma 3 2 2 2 3" xfId="1740"/>
    <cellStyle name="Comma 3 2 2 2 3 2" xfId="4093"/>
    <cellStyle name="Comma 3 2 2 2 3 3" xfId="5458"/>
    <cellStyle name="Comma 3 2 2 2 3 4" xfId="5795"/>
    <cellStyle name="Comma 3 2 2 2 3 5" xfId="6149"/>
    <cellStyle name="Comma 3 2 2 2 4" xfId="1830"/>
    <cellStyle name="Comma 3 2 2 2 4 2" xfId="4150"/>
    <cellStyle name="Comma 3 2 2 2 5" xfId="2692"/>
    <cellStyle name="Comma 3 2 2 2 5 2" xfId="4982"/>
    <cellStyle name="Comma 3 2 2 3" xfId="1754"/>
    <cellStyle name="Comma 3 2 2 3 2" xfId="1842"/>
    <cellStyle name="Comma 3 2 2 3 2 2" xfId="4161"/>
    <cellStyle name="Comma 3 2 2 3 3" xfId="4103"/>
    <cellStyle name="Comma 3 2 2 3 4" xfId="5470"/>
    <cellStyle name="Comma 3 2 2 3 5" xfId="5805"/>
    <cellStyle name="Comma 3 2 2 3 6" xfId="6159"/>
    <cellStyle name="Comma 3 2 2 4" xfId="1729"/>
    <cellStyle name="Comma 3 2 2 4 2" xfId="4083"/>
    <cellStyle name="Comma 3 2 2 4 3" xfId="5447"/>
    <cellStyle name="Comma 3 2 2 4 4" xfId="5785"/>
    <cellStyle name="Comma 3 2 2 4 5" xfId="6139"/>
    <cellStyle name="Comma 3 2 2 5" xfId="1817"/>
    <cellStyle name="Comma 3 2 2 5 2" xfId="4139"/>
    <cellStyle name="Comma 3 2 2 6" xfId="2687"/>
    <cellStyle name="Comma 3 2 2 6 2" xfId="4977"/>
    <cellStyle name="Comma 3 2 3" xfId="427"/>
    <cellStyle name="Comma 3 2 3 2" xfId="1758"/>
    <cellStyle name="Comma 3 2 3 2 2" xfId="1846"/>
    <cellStyle name="Comma 3 2 3 2 2 2" xfId="4165"/>
    <cellStyle name="Comma 3 2 3 2 3" xfId="4107"/>
    <cellStyle name="Comma 3 2 3 2 4" xfId="5474"/>
    <cellStyle name="Comma 3 2 3 2 5" xfId="5809"/>
    <cellStyle name="Comma 3 2 3 2 6" xfId="6163"/>
    <cellStyle name="Comma 3 2 3 3" xfId="1734"/>
    <cellStyle name="Comma 3 2 3 3 2" xfId="4087"/>
    <cellStyle name="Comma 3 2 3 4" xfId="1824"/>
    <cellStyle name="Comma 3 2 3 4 2" xfId="4144"/>
    <cellStyle name="Comma 3 2 3 5" xfId="2685"/>
    <cellStyle name="Comma 3 2 3 5 2" xfId="4975"/>
    <cellStyle name="Comma 3 2 3 6" xfId="3067"/>
    <cellStyle name="Comma 3 2 3 7" xfId="5452"/>
    <cellStyle name="Comma 3 2 3 8" xfId="5789"/>
    <cellStyle name="Comma 3 2 3 9" xfId="6143"/>
    <cellStyle name="Comma 3 2 4" xfId="663"/>
    <cellStyle name="Comma 3 2 4 2" xfId="1748"/>
    <cellStyle name="Comma 3 2 4 2 2" xfId="4097"/>
    <cellStyle name="Comma 3 2 4 3" xfId="1836"/>
    <cellStyle name="Comma 3 2 4 3 2" xfId="4155"/>
    <cellStyle name="Comma 3 2 4 4" xfId="2689"/>
    <cellStyle name="Comma 3 2 4 4 2" xfId="4979"/>
    <cellStyle name="Comma 3 2 4 5" xfId="3297"/>
    <cellStyle name="Comma 3 2 4 6" xfId="5464"/>
    <cellStyle name="Comma 3 2 4 7" xfId="5799"/>
    <cellStyle name="Comma 3 2 4 8" xfId="6153"/>
    <cellStyle name="Comma 3 2 5" xfId="1155"/>
    <cellStyle name="Comma 3 2 5 2" xfId="5438"/>
    <cellStyle name="Comma 3 2 5 3" xfId="5779"/>
    <cellStyle name="Comma 3 2 5 4" xfId="6133"/>
    <cellStyle name="Comma 3 2 6" xfId="1719"/>
    <cellStyle name="Comma 3 2 6 2" xfId="4073"/>
    <cellStyle name="Comma 3 2 7" xfId="1798"/>
    <cellStyle name="Comma 3 2 7 2" xfId="4124"/>
    <cellStyle name="Comma 3 2 8" xfId="2682"/>
    <cellStyle name="Comma 3 2 8 2" xfId="4972"/>
    <cellStyle name="Comma 3 2 9" xfId="2833"/>
    <cellStyle name="Comma 3 3" xfId="71"/>
    <cellStyle name="Comma 3 3 2" xfId="1274"/>
    <cellStyle name="Comma 3 3 3" xfId="1156"/>
    <cellStyle name="Comma 3 3 4" xfId="2713"/>
    <cellStyle name="Comma 3 4" xfId="1300"/>
    <cellStyle name="Comma 3 5" xfId="2677"/>
    <cellStyle name="Comma 4" xfId="74"/>
    <cellStyle name="Comma 4 2" xfId="302"/>
    <cellStyle name="Comma 4 2 2" xfId="303"/>
    <cellStyle name="Comma 4 2 2 2" xfId="1290"/>
    <cellStyle name="Comma 4 2 2 3" xfId="2715"/>
    <cellStyle name="Comma 4 2 3" xfId="1315"/>
    <cellStyle name="Comma 4 2 4" xfId="1157"/>
    <cellStyle name="Comma 4 2 5" xfId="2714"/>
    <cellStyle name="Comma 4 3" xfId="304"/>
    <cellStyle name="Comma 4 3 2" xfId="305"/>
    <cellStyle name="Comma 4 3 2 2" xfId="2717"/>
    <cellStyle name="Comma 4 3 3" xfId="1158"/>
    <cellStyle name="Comma 4 3 4" xfId="2716"/>
    <cellStyle name="Comma 4 4" xfId="1305"/>
    <cellStyle name="Comma 4 5" xfId="2679"/>
    <cellStyle name="Comma 5" xfId="66"/>
    <cellStyle name="Comma 5 10" xfId="5179"/>
    <cellStyle name="Comma 5 11" xfId="5524"/>
    <cellStyle name="Comma 5 12" xfId="5885"/>
    <cellStyle name="Comma 5 2" xfId="306"/>
    <cellStyle name="Comma 5 2 2" xfId="307"/>
    <cellStyle name="Comma 5 2 2 2" xfId="1757"/>
    <cellStyle name="Comma 5 2 2 2 2" xfId="4106"/>
    <cellStyle name="Comma 5 2 2 2 3" xfId="5473"/>
    <cellStyle name="Comma 5 2 2 2 4" xfId="5808"/>
    <cellStyle name="Comma 5 2 2 2 5" xfId="6162"/>
    <cellStyle name="Comma 5 2 2 3" xfId="1845"/>
    <cellStyle name="Comma 5 2 2 3 2" xfId="4164"/>
    <cellStyle name="Comma 5 2 2 4" xfId="2718"/>
    <cellStyle name="Comma 5 2 3" xfId="1160"/>
    <cellStyle name="Comma 5 2 3 2" xfId="5451"/>
    <cellStyle name="Comma 5 2 3 3" xfId="5788"/>
    <cellStyle name="Comma 5 2 3 4" xfId="6142"/>
    <cellStyle name="Comma 5 2 4" xfId="1733"/>
    <cellStyle name="Comma 5 2 4 2" xfId="4086"/>
    <cellStyle name="Comma 5 2 5" xfId="1823"/>
    <cellStyle name="Comma 5 2 5 2" xfId="4143"/>
    <cellStyle name="Comma 5 2 6" xfId="2684"/>
    <cellStyle name="Comma 5 2 6 2" xfId="4974"/>
    <cellStyle name="Comma 5 3" xfId="425"/>
    <cellStyle name="Comma 5 3 2" xfId="1312"/>
    <cellStyle name="Comma 5 3 3" xfId="1747"/>
    <cellStyle name="Comma 5 3 3 2" xfId="4096"/>
    <cellStyle name="Comma 5 3 4" xfId="1835"/>
    <cellStyle name="Comma 5 3 4 2" xfId="4154"/>
    <cellStyle name="Comma 5 3 5" xfId="2688"/>
    <cellStyle name="Comma 5 3 5 2" xfId="4978"/>
    <cellStyle name="Comma 5 3 6" xfId="3066"/>
    <cellStyle name="Comma 5 3 7" xfId="5463"/>
    <cellStyle name="Comma 5 3 8" xfId="5798"/>
    <cellStyle name="Comma 5 3 9" xfId="6152"/>
    <cellStyle name="Comma 5 4" xfId="660"/>
    <cellStyle name="Comma 5 4 2" xfId="2442"/>
    <cellStyle name="Comma 5 4 2 2" xfId="4740"/>
    <cellStyle name="Comma 5 4 3" xfId="2719"/>
    <cellStyle name="Comma 5 4 3 2" xfId="4996"/>
    <cellStyle name="Comma 5 4 4" xfId="3296"/>
    <cellStyle name="Comma 5 4 5" xfId="5421"/>
    <cellStyle name="Comma 5 4 6" xfId="5764"/>
    <cellStyle name="Comma 5 4 7" xfId="6118"/>
    <cellStyle name="Comma 5 5" xfId="1159"/>
    <cellStyle name="Comma 5 6" xfId="1717"/>
    <cellStyle name="Comma 5 6 2" xfId="4071"/>
    <cellStyle name="Comma 5 7" xfId="1774"/>
    <cellStyle name="Comma 5 7 2" xfId="4116"/>
    <cellStyle name="Comma 5 8" xfId="2676"/>
    <cellStyle name="Comma 5 8 2" xfId="4971"/>
    <cellStyle name="Comma 5 9" xfId="2831"/>
    <cellStyle name="Comma 6" xfId="15"/>
    <cellStyle name="Comma 6 10" xfId="658"/>
    <cellStyle name="Comma 6 10 2" xfId="2443"/>
    <cellStyle name="Comma 6 10 2 2" xfId="4741"/>
    <cellStyle name="Comma 6 10 3" xfId="3294"/>
    <cellStyle name="Comma 6 11" xfId="1161"/>
    <cellStyle name="Comma 6 12" xfId="1728"/>
    <cellStyle name="Comma 6 12 2" xfId="4082"/>
    <cellStyle name="Comma 6 13" xfId="1816"/>
    <cellStyle name="Comma 6 13 2" xfId="4138"/>
    <cellStyle name="Comma 6 14" xfId="2686"/>
    <cellStyle name="Comma 6 14 2" xfId="4976"/>
    <cellStyle name="Comma 6 15" xfId="2827"/>
    <cellStyle name="Comma 6 16" xfId="5176"/>
    <cellStyle name="Comma 6 17" xfId="5522"/>
    <cellStyle name="Comma 6 18" xfId="5883"/>
    <cellStyle name="Comma 6 2" xfId="308"/>
    <cellStyle name="Comma 6 2 2" xfId="1162"/>
    <cellStyle name="Comma 6 2 2 2" xfId="1763"/>
    <cellStyle name="Comma 6 2 2 2 2" xfId="4112"/>
    <cellStyle name="Comma 6 2 2 3" xfId="1851"/>
    <cellStyle name="Comma 6 2 2 3 2" xfId="4170"/>
    <cellStyle name="Comma 6 2 2 4" xfId="5479"/>
    <cellStyle name="Comma 6 2 2 5" xfId="5814"/>
    <cellStyle name="Comma 6 2 2 6" xfId="6168"/>
    <cellStyle name="Comma 6 2 3" xfId="1739"/>
    <cellStyle name="Comma 6 2 3 2" xfId="4092"/>
    <cellStyle name="Comma 6 2 3 3" xfId="5457"/>
    <cellStyle name="Comma 6 2 3 4" xfId="5794"/>
    <cellStyle name="Comma 6 2 3 5" xfId="6148"/>
    <cellStyle name="Comma 6 2 4" xfId="1829"/>
    <cellStyle name="Comma 6 2 4 2" xfId="4149"/>
    <cellStyle name="Comma 6 2 5" xfId="2691"/>
    <cellStyle name="Comma 6 2 5 2" xfId="4981"/>
    <cellStyle name="Comma 6 3" xfId="309"/>
    <cellStyle name="Comma 6 3 10" xfId="1841"/>
    <cellStyle name="Comma 6 3 10 2" xfId="4160"/>
    <cellStyle name="Comma 6 3 11" xfId="2720"/>
    <cellStyle name="Comma 6 3 11 2" xfId="4997"/>
    <cellStyle name="Comma 6 3 12" xfId="2992"/>
    <cellStyle name="Comma 6 3 13" xfId="5349"/>
    <cellStyle name="Comma 6 3 14" xfId="5684"/>
    <cellStyle name="Comma 6 3 15" xfId="6049"/>
    <cellStyle name="Comma 6 3 2" xfId="310"/>
    <cellStyle name="Comma 6 3 2 10" xfId="5685"/>
    <cellStyle name="Comma 6 3 2 11" xfId="6050"/>
    <cellStyle name="Comma 6 3 2 2" xfId="311"/>
    <cellStyle name="Comma 6 3 2 2 2" xfId="592"/>
    <cellStyle name="Comma 6 3 2 2 2 2" xfId="2446"/>
    <cellStyle name="Comma 6 3 2 2 2 2 2" xfId="4744"/>
    <cellStyle name="Comma 6 3 2 2 2 3" xfId="2723"/>
    <cellStyle name="Comma 6 3 2 2 2 3 2" xfId="5000"/>
    <cellStyle name="Comma 6 3 2 2 2 4" xfId="3228"/>
    <cellStyle name="Comma 6 3 2 2 3" xfId="825"/>
    <cellStyle name="Comma 6 3 2 2 3 2" xfId="2447"/>
    <cellStyle name="Comma 6 3 2 2 3 2 2" xfId="4745"/>
    <cellStyle name="Comma 6 3 2 2 3 3" xfId="2724"/>
    <cellStyle name="Comma 6 3 2 2 3 3 2" xfId="5001"/>
    <cellStyle name="Comma 6 3 2 2 3 4" xfId="3458"/>
    <cellStyle name="Comma 6 3 2 2 4" xfId="2445"/>
    <cellStyle name="Comma 6 3 2 2 4 2" xfId="4743"/>
    <cellStyle name="Comma 6 3 2 2 5" xfId="2722"/>
    <cellStyle name="Comma 6 3 2 2 5 2" xfId="4999"/>
    <cellStyle name="Comma 6 3 2 2 6" xfId="2994"/>
    <cellStyle name="Comma 6 3 2 2 7" xfId="5351"/>
    <cellStyle name="Comma 6 3 2 2 8" xfId="5686"/>
    <cellStyle name="Comma 6 3 2 2 9" xfId="6051"/>
    <cellStyle name="Comma 6 3 2 3" xfId="312"/>
    <cellStyle name="Comma 6 3 2 3 2" xfId="593"/>
    <cellStyle name="Comma 6 3 2 3 2 2" xfId="2449"/>
    <cellStyle name="Comma 6 3 2 3 2 2 2" xfId="4747"/>
    <cellStyle name="Comma 6 3 2 3 2 3" xfId="2726"/>
    <cellStyle name="Comma 6 3 2 3 2 3 2" xfId="5003"/>
    <cellStyle name="Comma 6 3 2 3 2 4" xfId="3229"/>
    <cellStyle name="Comma 6 3 2 3 3" xfId="826"/>
    <cellStyle name="Comma 6 3 2 3 3 2" xfId="2450"/>
    <cellStyle name="Comma 6 3 2 3 3 2 2" xfId="4748"/>
    <cellStyle name="Comma 6 3 2 3 3 3" xfId="2727"/>
    <cellStyle name="Comma 6 3 2 3 3 3 2" xfId="5004"/>
    <cellStyle name="Comma 6 3 2 3 3 4" xfId="3459"/>
    <cellStyle name="Comma 6 3 2 3 4" xfId="2448"/>
    <cellStyle name="Comma 6 3 2 3 4 2" xfId="4746"/>
    <cellStyle name="Comma 6 3 2 3 5" xfId="2725"/>
    <cellStyle name="Comma 6 3 2 3 5 2" xfId="5002"/>
    <cellStyle name="Comma 6 3 2 3 6" xfId="2995"/>
    <cellStyle name="Comma 6 3 2 3 7" xfId="5352"/>
    <cellStyle name="Comma 6 3 2 3 8" xfId="5687"/>
    <cellStyle name="Comma 6 3 2 3 9" xfId="6052"/>
    <cellStyle name="Comma 6 3 2 4" xfId="591"/>
    <cellStyle name="Comma 6 3 2 4 2" xfId="2451"/>
    <cellStyle name="Comma 6 3 2 4 2 2" xfId="4749"/>
    <cellStyle name="Comma 6 3 2 4 3" xfId="2728"/>
    <cellStyle name="Comma 6 3 2 4 3 2" xfId="5005"/>
    <cellStyle name="Comma 6 3 2 4 4" xfId="3227"/>
    <cellStyle name="Comma 6 3 2 5" xfId="824"/>
    <cellStyle name="Comma 6 3 2 5 2" xfId="2452"/>
    <cellStyle name="Comma 6 3 2 5 2 2" xfId="4750"/>
    <cellStyle name="Comma 6 3 2 5 3" xfId="2729"/>
    <cellStyle name="Comma 6 3 2 5 3 2" xfId="5006"/>
    <cellStyle name="Comma 6 3 2 5 4" xfId="3457"/>
    <cellStyle name="Comma 6 3 2 6" xfId="2444"/>
    <cellStyle name="Comma 6 3 2 6 2" xfId="4742"/>
    <cellStyle name="Comma 6 3 2 7" xfId="2721"/>
    <cellStyle name="Comma 6 3 2 7 2" xfId="4998"/>
    <cellStyle name="Comma 6 3 2 8" xfId="2993"/>
    <cellStyle name="Comma 6 3 2 9" xfId="5350"/>
    <cellStyle name="Comma 6 3 3" xfId="313"/>
    <cellStyle name="Comma 6 3 3 2" xfId="594"/>
    <cellStyle name="Comma 6 3 3 2 2" xfId="2454"/>
    <cellStyle name="Comma 6 3 3 2 2 2" xfId="4752"/>
    <cellStyle name="Comma 6 3 3 2 3" xfId="2731"/>
    <cellStyle name="Comma 6 3 3 2 3 2" xfId="5008"/>
    <cellStyle name="Comma 6 3 3 2 4" xfId="3230"/>
    <cellStyle name="Comma 6 3 3 3" xfId="827"/>
    <cellStyle name="Comma 6 3 3 3 2" xfId="2455"/>
    <cellStyle name="Comma 6 3 3 3 2 2" xfId="4753"/>
    <cellStyle name="Comma 6 3 3 3 3" xfId="2732"/>
    <cellStyle name="Comma 6 3 3 3 3 2" xfId="5009"/>
    <cellStyle name="Comma 6 3 3 3 4" xfId="3460"/>
    <cellStyle name="Comma 6 3 3 4" xfId="2453"/>
    <cellStyle name="Comma 6 3 3 4 2" xfId="4751"/>
    <cellStyle name="Comma 6 3 3 5" xfId="2730"/>
    <cellStyle name="Comma 6 3 3 5 2" xfId="5007"/>
    <cellStyle name="Comma 6 3 3 6" xfId="2996"/>
    <cellStyle name="Comma 6 3 3 7" xfId="5353"/>
    <cellStyle name="Comma 6 3 3 8" xfId="5688"/>
    <cellStyle name="Comma 6 3 3 9" xfId="6053"/>
    <cellStyle name="Comma 6 3 4" xfId="314"/>
    <cellStyle name="Comma 6 3 4 2" xfId="595"/>
    <cellStyle name="Comma 6 3 4 2 2" xfId="2457"/>
    <cellStyle name="Comma 6 3 4 2 2 2" xfId="4755"/>
    <cellStyle name="Comma 6 3 4 2 3" xfId="2734"/>
    <cellStyle name="Comma 6 3 4 2 3 2" xfId="5011"/>
    <cellStyle name="Comma 6 3 4 2 4" xfId="3231"/>
    <cellStyle name="Comma 6 3 4 3" xfId="828"/>
    <cellStyle name="Comma 6 3 4 3 2" xfId="2458"/>
    <cellStyle name="Comma 6 3 4 3 2 2" xfId="4756"/>
    <cellStyle name="Comma 6 3 4 3 3" xfId="2735"/>
    <cellStyle name="Comma 6 3 4 3 3 2" xfId="5012"/>
    <cellStyle name="Comma 6 3 4 3 4" xfId="3461"/>
    <cellStyle name="Comma 6 3 4 4" xfId="2456"/>
    <cellStyle name="Comma 6 3 4 4 2" xfId="4754"/>
    <cellStyle name="Comma 6 3 4 5" xfId="2733"/>
    <cellStyle name="Comma 6 3 4 5 2" xfId="5010"/>
    <cellStyle name="Comma 6 3 4 6" xfId="2997"/>
    <cellStyle name="Comma 6 3 4 7" xfId="5354"/>
    <cellStyle name="Comma 6 3 4 8" xfId="5689"/>
    <cellStyle name="Comma 6 3 4 9" xfId="6054"/>
    <cellStyle name="Comma 6 3 5" xfId="590"/>
    <cellStyle name="Comma 6 3 5 2" xfId="2459"/>
    <cellStyle name="Comma 6 3 5 2 2" xfId="4757"/>
    <cellStyle name="Comma 6 3 5 3" xfId="2736"/>
    <cellStyle name="Comma 6 3 5 3 2" xfId="5013"/>
    <cellStyle name="Comma 6 3 5 4" xfId="3226"/>
    <cellStyle name="Comma 6 3 5 5" xfId="5469"/>
    <cellStyle name="Comma 6 3 5 6" xfId="5804"/>
    <cellStyle name="Comma 6 3 5 7" xfId="6158"/>
    <cellStyle name="Comma 6 3 6" xfId="823"/>
    <cellStyle name="Comma 6 3 6 2" xfId="2460"/>
    <cellStyle name="Comma 6 3 6 2 2" xfId="4758"/>
    <cellStyle name="Comma 6 3 6 3" xfId="2737"/>
    <cellStyle name="Comma 6 3 6 3 2" xfId="5014"/>
    <cellStyle name="Comma 6 3 6 4" xfId="3456"/>
    <cellStyle name="Comma 6 3 7" xfId="1317"/>
    <cellStyle name="Comma 6 3 7 2" xfId="3683"/>
    <cellStyle name="Comma 6 3 8" xfId="1683"/>
    <cellStyle name="Comma 6 3 8 2" xfId="4042"/>
    <cellStyle name="Comma 6 3 9" xfId="1753"/>
    <cellStyle name="Comma 6 3 9 2" xfId="4102"/>
    <cellStyle name="Comma 6 4" xfId="315"/>
    <cellStyle name="Comma 6 4 10" xfId="5355"/>
    <cellStyle name="Comma 6 4 11" xfId="5690"/>
    <cellStyle name="Comma 6 4 12" xfId="6055"/>
    <cellStyle name="Comma 6 4 2" xfId="316"/>
    <cellStyle name="Comma 6 4 2 10" xfId="5691"/>
    <cellStyle name="Comma 6 4 2 11" xfId="6056"/>
    <cellStyle name="Comma 6 4 2 2" xfId="317"/>
    <cellStyle name="Comma 6 4 2 2 2" xfId="598"/>
    <cellStyle name="Comma 6 4 2 2 2 2" xfId="2464"/>
    <cellStyle name="Comma 6 4 2 2 2 2 2" xfId="4762"/>
    <cellStyle name="Comma 6 4 2 2 2 3" xfId="2741"/>
    <cellStyle name="Comma 6 4 2 2 2 3 2" xfId="5018"/>
    <cellStyle name="Comma 6 4 2 2 2 4" xfId="3234"/>
    <cellStyle name="Comma 6 4 2 2 3" xfId="831"/>
    <cellStyle name="Comma 6 4 2 2 3 2" xfId="2465"/>
    <cellStyle name="Comma 6 4 2 2 3 2 2" xfId="4763"/>
    <cellStyle name="Comma 6 4 2 2 3 3" xfId="2742"/>
    <cellStyle name="Comma 6 4 2 2 3 3 2" xfId="5019"/>
    <cellStyle name="Comma 6 4 2 2 3 4" xfId="3464"/>
    <cellStyle name="Comma 6 4 2 2 4" xfId="2463"/>
    <cellStyle name="Comma 6 4 2 2 4 2" xfId="4761"/>
    <cellStyle name="Comma 6 4 2 2 5" xfId="2740"/>
    <cellStyle name="Comma 6 4 2 2 5 2" xfId="5017"/>
    <cellStyle name="Comma 6 4 2 2 6" xfId="3000"/>
    <cellStyle name="Comma 6 4 2 2 7" xfId="5357"/>
    <cellStyle name="Comma 6 4 2 2 8" xfId="5692"/>
    <cellStyle name="Comma 6 4 2 2 9" xfId="6057"/>
    <cellStyle name="Comma 6 4 2 3" xfId="318"/>
    <cellStyle name="Comma 6 4 2 3 2" xfId="599"/>
    <cellStyle name="Comma 6 4 2 3 2 2" xfId="2467"/>
    <cellStyle name="Comma 6 4 2 3 2 2 2" xfId="4765"/>
    <cellStyle name="Comma 6 4 2 3 2 3" xfId="2744"/>
    <cellStyle name="Comma 6 4 2 3 2 3 2" xfId="5021"/>
    <cellStyle name="Comma 6 4 2 3 2 4" xfId="3235"/>
    <cellStyle name="Comma 6 4 2 3 3" xfId="832"/>
    <cellStyle name="Comma 6 4 2 3 3 2" xfId="2468"/>
    <cellStyle name="Comma 6 4 2 3 3 2 2" xfId="4766"/>
    <cellStyle name="Comma 6 4 2 3 3 3" xfId="2745"/>
    <cellStyle name="Comma 6 4 2 3 3 3 2" xfId="5022"/>
    <cellStyle name="Comma 6 4 2 3 3 4" xfId="3465"/>
    <cellStyle name="Comma 6 4 2 3 4" xfId="2466"/>
    <cellStyle name="Comma 6 4 2 3 4 2" xfId="4764"/>
    <cellStyle name="Comma 6 4 2 3 5" xfId="2743"/>
    <cellStyle name="Comma 6 4 2 3 5 2" xfId="5020"/>
    <cellStyle name="Comma 6 4 2 3 6" xfId="3001"/>
    <cellStyle name="Comma 6 4 2 3 7" xfId="5358"/>
    <cellStyle name="Comma 6 4 2 3 8" xfId="5693"/>
    <cellStyle name="Comma 6 4 2 3 9" xfId="6058"/>
    <cellStyle name="Comma 6 4 2 4" xfId="597"/>
    <cellStyle name="Comma 6 4 2 4 2" xfId="2469"/>
    <cellStyle name="Comma 6 4 2 4 2 2" xfId="4767"/>
    <cellStyle name="Comma 6 4 2 4 3" xfId="2746"/>
    <cellStyle name="Comma 6 4 2 4 3 2" xfId="5023"/>
    <cellStyle name="Comma 6 4 2 4 4" xfId="3233"/>
    <cellStyle name="Comma 6 4 2 5" xfId="830"/>
    <cellStyle name="Comma 6 4 2 5 2" xfId="2470"/>
    <cellStyle name="Comma 6 4 2 5 2 2" xfId="4768"/>
    <cellStyle name="Comma 6 4 2 5 3" xfId="2747"/>
    <cellStyle name="Comma 6 4 2 5 3 2" xfId="5024"/>
    <cellStyle name="Comma 6 4 2 5 4" xfId="3463"/>
    <cellStyle name="Comma 6 4 2 6" xfId="2462"/>
    <cellStyle name="Comma 6 4 2 6 2" xfId="4760"/>
    <cellStyle name="Comma 6 4 2 7" xfId="2739"/>
    <cellStyle name="Comma 6 4 2 7 2" xfId="5016"/>
    <cellStyle name="Comma 6 4 2 8" xfId="2999"/>
    <cellStyle name="Comma 6 4 2 9" xfId="5356"/>
    <cellStyle name="Comma 6 4 3" xfId="319"/>
    <cellStyle name="Comma 6 4 3 2" xfId="600"/>
    <cellStyle name="Comma 6 4 3 2 2" xfId="2472"/>
    <cellStyle name="Comma 6 4 3 2 2 2" xfId="4770"/>
    <cellStyle name="Comma 6 4 3 2 3" xfId="2749"/>
    <cellStyle name="Comma 6 4 3 2 3 2" xfId="5026"/>
    <cellStyle name="Comma 6 4 3 2 4" xfId="3236"/>
    <cellStyle name="Comma 6 4 3 3" xfId="833"/>
    <cellStyle name="Comma 6 4 3 3 2" xfId="2473"/>
    <cellStyle name="Comma 6 4 3 3 2 2" xfId="4771"/>
    <cellStyle name="Comma 6 4 3 3 3" xfId="2750"/>
    <cellStyle name="Comma 6 4 3 3 3 2" xfId="5027"/>
    <cellStyle name="Comma 6 4 3 3 4" xfId="3466"/>
    <cellStyle name="Comma 6 4 3 4" xfId="2471"/>
    <cellStyle name="Comma 6 4 3 4 2" xfId="4769"/>
    <cellStyle name="Comma 6 4 3 5" xfId="2748"/>
    <cellStyle name="Comma 6 4 3 5 2" xfId="5025"/>
    <cellStyle name="Comma 6 4 3 6" xfId="3002"/>
    <cellStyle name="Comma 6 4 3 7" xfId="5359"/>
    <cellStyle name="Comma 6 4 3 8" xfId="5694"/>
    <cellStyle name="Comma 6 4 3 9" xfId="6059"/>
    <cellStyle name="Comma 6 4 4" xfId="320"/>
    <cellStyle name="Comma 6 4 4 2" xfId="601"/>
    <cellStyle name="Comma 6 4 4 2 2" xfId="2475"/>
    <cellStyle name="Comma 6 4 4 2 2 2" xfId="4773"/>
    <cellStyle name="Comma 6 4 4 2 3" xfId="2752"/>
    <cellStyle name="Comma 6 4 4 2 3 2" xfId="5029"/>
    <cellStyle name="Comma 6 4 4 2 4" xfId="3237"/>
    <cellStyle name="Comma 6 4 4 3" xfId="834"/>
    <cellStyle name="Comma 6 4 4 3 2" xfId="2476"/>
    <cellStyle name="Comma 6 4 4 3 2 2" xfId="4774"/>
    <cellStyle name="Comma 6 4 4 3 3" xfId="2753"/>
    <cellStyle name="Comma 6 4 4 3 3 2" xfId="5030"/>
    <cellStyle name="Comma 6 4 4 3 4" xfId="3467"/>
    <cellStyle name="Comma 6 4 4 4" xfId="2474"/>
    <cellStyle name="Comma 6 4 4 4 2" xfId="4772"/>
    <cellStyle name="Comma 6 4 4 5" xfId="2751"/>
    <cellStyle name="Comma 6 4 4 5 2" xfId="5028"/>
    <cellStyle name="Comma 6 4 4 6" xfId="3003"/>
    <cellStyle name="Comma 6 4 4 7" xfId="5360"/>
    <cellStyle name="Comma 6 4 4 8" xfId="5695"/>
    <cellStyle name="Comma 6 4 4 9" xfId="6060"/>
    <cellStyle name="Comma 6 4 5" xfId="596"/>
    <cellStyle name="Comma 6 4 5 2" xfId="2477"/>
    <cellStyle name="Comma 6 4 5 2 2" xfId="4775"/>
    <cellStyle name="Comma 6 4 5 3" xfId="2754"/>
    <cellStyle name="Comma 6 4 5 3 2" xfId="5031"/>
    <cellStyle name="Comma 6 4 5 4" xfId="3232"/>
    <cellStyle name="Comma 6 4 6" xfId="829"/>
    <cellStyle name="Comma 6 4 6 2" xfId="2478"/>
    <cellStyle name="Comma 6 4 6 2 2" xfId="4776"/>
    <cellStyle name="Comma 6 4 6 3" xfId="2755"/>
    <cellStyle name="Comma 6 4 6 3 2" xfId="5032"/>
    <cellStyle name="Comma 6 4 6 4" xfId="3462"/>
    <cellStyle name="Comma 6 4 7" xfId="2461"/>
    <cellStyle name="Comma 6 4 7 2" xfId="4759"/>
    <cellStyle name="Comma 6 4 8" xfId="2738"/>
    <cellStyle name="Comma 6 4 8 2" xfId="5015"/>
    <cellStyle name="Comma 6 4 9" xfId="2998"/>
    <cellStyle name="Comma 6 5" xfId="321"/>
    <cellStyle name="Comma 6 5 10" xfId="5696"/>
    <cellStyle name="Comma 6 5 11" xfId="6061"/>
    <cellStyle name="Comma 6 5 2" xfId="322"/>
    <cellStyle name="Comma 6 5 2 2" xfId="603"/>
    <cellStyle name="Comma 6 5 2 2 2" xfId="2481"/>
    <cellStyle name="Comma 6 5 2 2 2 2" xfId="4779"/>
    <cellStyle name="Comma 6 5 2 2 3" xfId="2758"/>
    <cellStyle name="Comma 6 5 2 2 3 2" xfId="5035"/>
    <cellStyle name="Comma 6 5 2 2 4" xfId="3239"/>
    <cellStyle name="Comma 6 5 2 3" xfId="836"/>
    <cellStyle name="Comma 6 5 2 3 2" xfId="2482"/>
    <cellStyle name="Comma 6 5 2 3 2 2" xfId="4780"/>
    <cellStyle name="Comma 6 5 2 3 3" xfId="2759"/>
    <cellStyle name="Comma 6 5 2 3 3 2" xfId="5036"/>
    <cellStyle name="Comma 6 5 2 3 4" xfId="3469"/>
    <cellStyle name="Comma 6 5 2 4" xfId="2480"/>
    <cellStyle name="Comma 6 5 2 4 2" xfId="4778"/>
    <cellStyle name="Comma 6 5 2 5" xfId="2757"/>
    <cellStyle name="Comma 6 5 2 5 2" xfId="5034"/>
    <cellStyle name="Comma 6 5 2 6" xfId="3005"/>
    <cellStyle name="Comma 6 5 2 7" xfId="5362"/>
    <cellStyle name="Comma 6 5 2 8" xfId="5697"/>
    <cellStyle name="Comma 6 5 2 9" xfId="6062"/>
    <cellStyle name="Comma 6 5 3" xfId="323"/>
    <cellStyle name="Comma 6 5 3 2" xfId="604"/>
    <cellStyle name="Comma 6 5 3 2 2" xfId="2484"/>
    <cellStyle name="Comma 6 5 3 2 2 2" xfId="4782"/>
    <cellStyle name="Comma 6 5 3 2 3" xfId="2761"/>
    <cellStyle name="Comma 6 5 3 2 3 2" xfId="5038"/>
    <cellStyle name="Comma 6 5 3 2 4" xfId="3240"/>
    <cellStyle name="Comma 6 5 3 3" xfId="837"/>
    <cellStyle name="Comma 6 5 3 3 2" xfId="2485"/>
    <cellStyle name="Comma 6 5 3 3 2 2" xfId="4783"/>
    <cellStyle name="Comma 6 5 3 3 3" xfId="2762"/>
    <cellStyle name="Comma 6 5 3 3 3 2" xfId="5039"/>
    <cellStyle name="Comma 6 5 3 3 4" xfId="3470"/>
    <cellStyle name="Comma 6 5 3 4" xfId="2483"/>
    <cellStyle name="Comma 6 5 3 4 2" xfId="4781"/>
    <cellStyle name="Comma 6 5 3 5" xfId="2760"/>
    <cellStyle name="Comma 6 5 3 5 2" xfId="5037"/>
    <cellStyle name="Comma 6 5 3 6" xfId="3006"/>
    <cellStyle name="Comma 6 5 3 7" xfId="5363"/>
    <cellStyle name="Comma 6 5 3 8" xfId="5698"/>
    <cellStyle name="Comma 6 5 3 9" xfId="6063"/>
    <cellStyle name="Comma 6 5 4" xfId="602"/>
    <cellStyle name="Comma 6 5 4 2" xfId="2486"/>
    <cellStyle name="Comma 6 5 4 2 2" xfId="4784"/>
    <cellStyle name="Comma 6 5 4 3" xfId="2763"/>
    <cellStyle name="Comma 6 5 4 3 2" xfId="5040"/>
    <cellStyle name="Comma 6 5 4 4" xfId="3238"/>
    <cellStyle name="Comma 6 5 5" xfId="835"/>
    <cellStyle name="Comma 6 5 5 2" xfId="2487"/>
    <cellStyle name="Comma 6 5 5 2 2" xfId="4785"/>
    <cellStyle name="Comma 6 5 5 3" xfId="2764"/>
    <cellStyle name="Comma 6 5 5 3 2" xfId="5041"/>
    <cellStyle name="Comma 6 5 5 4" xfId="3468"/>
    <cellStyle name="Comma 6 5 6" xfId="2479"/>
    <cellStyle name="Comma 6 5 6 2" xfId="4777"/>
    <cellStyle name="Comma 6 5 7" xfId="2756"/>
    <cellStyle name="Comma 6 5 7 2" xfId="5033"/>
    <cellStyle name="Comma 6 5 8" xfId="3004"/>
    <cellStyle name="Comma 6 5 9" xfId="5361"/>
    <cellStyle name="Comma 6 6" xfId="324"/>
    <cellStyle name="Comma 6 6 10" xfId="5699"/>
    <cellStyle name="Comma 6 6 11" xfId="6064"/>
    <cellStyle name="Comma 6 6 2" xfId="325"/>
    <cellStyle name="Comma 6 6 2 2" xfId="606"/>
    <cellStyle name="Comma 6 6 2 2 2" xfId="2490"/>
    <cellStyle name="Comma 6 6 2 2 2 2" xfId="4788"/>
    <cellStyle name="Comma 6 6 2 2 3" xfId="2767"/>
    <cellStyle name="Comma 6 6 2 2 3 2" xfId="5044"/>
    <cellStyle name="Comma 6 6 2 2 4" xfId="3242"/>
    <cellStyle name="Comma 6 6 2 3" xfId="839"/>
    <cellStyle name="Comma 6 6 2 3 2" xfId="2491"/>
    <cellStyle name="Comma 6 6 2 3 2 2" xfId="4789"/>
    <cellStyle name="Comma 6 6 2 3 3" xfId="2768"/>
    <cellStyle name="Comma 6 6 2 3 3 2" xfId="5045"/>
    <cellStyle name="Comma 6 6 2 3 4" xfId="3472"/>
    <cellStyle name="Comma 6 6 2 4" xfId="2489"/>
    <cellStyle name="Comma 6 6 2 4 2" xfId="4787"/>
    <cellStyle name="Comma 6 6 2 5" xfId="2766"/>
    <cellStyle name="Comma 6 6 2 5 2" xfId="5043"/>
    <cellStyle name="Comma 6 6 2 6" xfId="3008"/>
    <cellStyle name="Comma 6 6 2 7" xfId="5365"/>
    <cellStyle name="Comma 6 6 2 8" xfId="5700"/>
    <cellStyle name="Comma 6 6 2 9" xfId="6065"/>
    <cellStyle name="Comma 6 6 3" xfId="326"/>
    <cellStyle name="Comma 6 6 3 2" xfId="607"/>
    <cellStyle name="Comma 6 6 3 2 2" xfId="2493"/>
    <cellStyle name="Comma 6 6 3 2 2 2" xfId="4791"/>
    <cellStyle name="Comma 6 6 3 2 3" xfId="2770"/>
    <cellStyle name="Comma 6 6 3 2 3 2" xfId="5047"/>
    <cellStyle name="Comma 6 6 3 2 4" xfId="3243"/>
    <cellStyle name="Comma 6 6 3 3" xfId="840"/>
    <cellStyle name="Comma 6 6 3 3 2" xfId="2494"/>
    <cellStyle name="Comma 6 6 3 3 2 2" xfId="4792"/>
    <cellStyle name="Comma 6 6 3 3 3" xfId="2771"/>
    <cellStyle name="Comma 6 6 3 3 3 2" xfId="5048"/>
    <cellStyle name="Comma 6 6 3 3 4" xfId="3473"/>
    <cellStyle name="Comma 6 6 3 4" xfId="2492"/>
    <cellStyle name="Comma 6 6 3 4 2" xfId="4790"/>
    <cellStyle name="Comma 6 6 3 5" xfId="2769"/>
    <cellStyle name="Comma 6 6 3 5 2" xfId="5046"/>
    <cellStyle name="Comma 6 6 3 6" xfId="3009"/>
    <cellStyle name="Comma 6 6 3 7" xfId="5366"/>
    <cellStyle name="Comma 6 6 3 8" xfId="5701"/>
    <cellStyle name="Comma 6 6 3 9" xfId="6066"/>
    <cellStyle name="Comma 6 6 4" xfId="605"/>
    <cellStyle name="Comma 6 6 4 2" xfId="2495"/>
    <cellStyle name="Comma 6 6 4 2 2" xfId="4793"/>
    <cellStyle name="Comma 6 6 4 3" xfId="2772"/>
    <cellStyle name="Comma 6 6 4 3 2" xfId="5049"/>
    <cellStyle name="Comma 6 6 4 4" xfId="3241"/>
    <cellStyle name="Comma 6 6 5" xfId="838"/>
    <cellStyle name="Comma 6 6 5 2" xfId="2496"/>
    <cellStyle name="Comma 6 6 5 2 2" xfId="4794"/>
    <cellStyle name="Comma 6 6 5 3" xfId="2773"/>
    <cellStyle name="Comma 6 6 5 3 2" xfId="5050"/>
    <cellStyle name="Comma 6 6 5 4" xfId="3471"/>
    <cellStyle name="Comma 6 6 6" xfId="2488"/>
    <cellStyle name="Comma 6 6 6 2" xfId="4786"/>
    <cellStyle name="Comma 6 6 7" xfId="2765"/>
    <cellStyle name="Comma 6 6 7 2" xfId="5042"/>
    <cellStyle name="Comma 6 6 8" xfId="3007"/>
    <cellStyle name="Comma 6 6 9" xfId="5364"/>
    <cellStyle name="Comma 6 7" xfId="327"/>
    <cellStyle name="Comma 6 7 2" xfId="608"/>
    <cellStyle name="Comma 6 7 2 2" xfId="2498"/>
    <cellStyle name="Comma 6 7 2 2 2" xfId="4796"/>
    <cellStyle name="Comma 6 7 2 3" xfId="2775"/>
    <cellStyle name="Comma 6 7 2 3 2" xfId="5052"/>
    <cellStyle name="Comma 6 7 2 4" xfId="3244"/>
    <cellStyle name="Comma 6 7 3" xfId="841"/>
    <cellStyle name="Comma 6 7 3 2" xfId="2499"/>
    <cellStyle name="Comma 6 7 3 2 2" xfId="4797"/>
    <cellStyle name="Comma 6 7 3 3" xfId="2776"/>
    <cellStyle name="Comma 6 7 3 3 2" xfId="5053"/>
    <cellStyle name="Comma 6 7 3 4" xfId="3474"/>
    <cellStyle name="Comma 6 7 4" xfId="2497"/>
    <cellStyle name="Comma 6 7 4 2" xfId="4795"/>
    <cellStyle name="Comma 6 7 5" xfId="2774"/>
    <cellStyle name="Comma 6 7 5 2" xfId="5051"/>
    <cellStyle name="Comma 6 7 6" xfId="3010"/>
    <cellStyle name="Comma 6 7 7" xfId="5367"/>
    <cellStyle name="Comma 6 7 8" xfId="5702"/>
    <cellStyle name="Comma 6 7 9" xfId="6067"/>
    <cellStyle name="Comma 6 8" xfId="328"/>
    <cellStyle name="Comma 6 8 2" xfId="609"/>
    <cellStyle name="Comma 6 8 2 2" xfId="2501"/>
    <cellStyle name="Comma 6 8 2 2 2" xfId="4799"/>
    <cellStyle name="Comma 6 8 2 3" xfId="2778"/>
    <cellStyle name="Comma 6 8 2 3 2" xfId="5055"/>
    <cellStyle name="Comma 6 8 2 4" xfId="3245"/>
    <cellStyle name="Comma 6 8 3" xfId="842"/>
    <cellStyle name="Comma 6 8 3 2" xfId="2502"/>
    <cellStyle name="Comma 6 8 3 2 2" xfId="4800"/>
    <cellStyle name="Comma 6 8 3 3" xfId="2779"/>
    <cellStyle name="Comma 6 8 3 3 2" xfId="5056"/>
    <cellStyle name="Comma 6 8 3 4" xfId="3475"/>
    <cellStyle name="Comma 6 8 4" xfId="2500"/>
    <cellStyle name="Comma 6 8 4 2" xfId="4798"/>
    <cellStyle name="Comma 6 8 5" xfId="2777"/>
    <cellStyle name="Comma 6 8 5 2" xfId="5054"/>
    <cellStyle name="Comma 6 8 6" xfId="3011"/>
    <cellStyle name="Comma 6 8 7" xfId="5368"/>
    <cellStyle name="Comma 6 8 8" xfId="5703"/>
    <cellStyle name="Comma 6 8 9" xfId="6068"/>
    <cellStyle name="Comma 6 9" xfId="423"/>
    <cellStyle name="Comma 6 9 2" xfId="2503"/>
    <cellStyle name="Comma 6 9 2 2" xfId="4801"/>
    <cellStyle name="Comma 6 9 3" xfId="3064"/>
    <cellStyle name="Comma 6 9 4" xfId="5446"/>
    <cellStyle name="Comma 6 9 5" xfId="5784"/>
    <cellStyle name="Comma 6 9 6" xfId="6138"/>
    <cellStyle name="Comma 7" xfId="329"/>
    <cellStyle name="Comma 7 2" xfId="1164"/>
    <cellStyle name="Comma 7 2 2" xfId="1165"/>
    <cellStyle name="Comma 7 3" xfId="1166"/>
    <cellStyle name="Comma 7 4" xfId="1163"/>
    <cellStyle name="Comma 8" xfId="330"/>
    <cellStyle name="Comma 8 2" xfId="331"/>
    <cellStyle name="Comma 8 2 2" xfId="2781"/>
    <cellStyle name="Comma 8 3" xfId="1167"/>
    <cellStyle name="Comma 8 4" xfId="2780"/>
    <cellStyle name="Comma 9" xfId="332"/>
    <cellStyle name="Comma 9 2" xfId="333"/>
    <cellStyle name="Comma 9 2 2" xfId="1275"/>
    <cellStyle name="Comma 9 2 3" xfId="2783"/>
    <cellStyle name="Comma 9 3" xfId="1168"/>
    <cellStyle name="Comma 9 4" xfId="2782"/>
    <cellStyle name="Currency 2" xfId="1291"/>
    <cellStyle name="Currency 2 2" xfId="1397"/>
    <cellStyle name="Currency 2 2 2" xfId="3763"/>
    <cellStyle name="Currency 2 3" xfId="1682"/>
    <cellStyle name="Currency 2 3 2" xfId="4041"/>
    <cellStyle name="Currency 2 4" xfId="3682"/>
    <cellStyle name="Explanatory Text" xfId="1016" builtinId="53" customBuiltin="1"/>
    <cellStyle name="Explanatory Text 2" xfId="45"/>
    <cellStyle name="Explanatory Text 2 2" xfId="109"/>
    <cellStyle name="Explanatory Text 2 3" xfId="1169"/>
    <cellStyle name="Explanatory Text 2 4" xfId="1869"/>
    <cellStyle name="Explanatory Text 3" xfId="408"/>
    <cellStyle name="Good" xfId="1008" builtinId="26" customBuiltin="1"/>
    <cellStyle name="Good 2" xfId="46"/>
    <cellStyle name="Good 2 2" xfId="110"/>
    <cellStyle name="Good 2 3" xfId="1170"/>
    <cellStyle name="Good 2 4" xfId="1854"/>
    <cellStyle name="Good 3" xfId="409"/>
    <cellStyle name="Heading 1" xfId="1004" builtinId="16" customBuiltin="1"/>
    <cellStyle name="Heading 1 2" xfId="47"/>
    <cellStyle name="Heading 1 2 2" xfId="111"/>
    <cellStyle name="Heading 1 2 3" xfId="1171"/>
    <cellStyle name="Heading 1 2 4" xfId="1871"/>
    <cellStyle name="Heading 1 3" xfId="410"/>
    <cellStyle name="Heading 2" xfId="1005" builtinId="17" customBuiltin="1"/>
    <cellStyle name="Heading 2 2" xfId="48"/>
    <cellStyle name="Heading 2 2 2" xfId="112"/>
    <cellStyle name="Heading 2 2 3" xfId="1172"/>
    <cellStyle name="Heading 2 2 4" xfId="1808"/>
    <cellStyle name="Heading 2 3" xfId="411"/>
    <cellStyle name="Heading 3" xfId="1006" builtinId="18" customBuiltin="1"/>
    <cellStyle name="Heading 3 2" xfId="49"/>
    <cellStyle name="Heading 3 2 2" xfId="113"/>
    <cellStyle name="Heading 3 2 3" xfId="1173"/>
    <cellStyle name="Heading 3 2 4" xfId="1861"/>
    <cellStyle name="Heading 3 3" xfId="412"/>
    <cellStyle name="Heading 4" xfId="1007" builtinId="19" customBuiltin="1"/>
    <cellStyle name="Heading 4 2" xfId="50"/>
    <cellStyle name="Heading 4 2 2" xfId="114"/>
    <cellStyle name="Heading 4 2 3" xfId="1174"/>
    <cellStyle name="Heading 4 2 4" xfId="1821"/>
    <cellStyle name="Heading 4 3" xfId="413"/>
    <cellStyle name="Hyperlink" xfId="6249" builtinId="8"/>
    <cellStyle name="Input" xfId="1011" builtinId="20" customBuiltin="1"/>
    <cellStyle name="Input 2" xfId="51"/>
    <cellStyle name="Input 2 2" xfId="115"/>
    <cellStyle name="Input 2 2 2" xfId="428"/>
    <cellStyle name="Input 2 2 2 2" xfId="2506"/>
    <cellStyle name="Input 2 2 2 2 2" xfId="4804"/>
    <cellStyle name="Input 2 2 2 2 3" xfId="5130"/>
    <cellStyle name="Input 2 2 2 3" xfId="3059"/>
    <cellStyle name="Input 2 2 3" xfId="661"/>
    <cellStyle name="Input 2 2 3 2" xfId="2507"/>
    <cellStyle name="Input 2 2 3 2 2" xfId="4805"/>
    <cellStyle name="Input 2 2 3 2 3" xfId="5131"/>
    <cellStyle name="Input 2 2 3 3" xfId="5083"/>
    <cellStyle name="Input 2 2 4" xfId="1881"/>
    <cellStyle name="Input 2 2 4 2" xfId="4185"/>
    <cellStyle name="Input 2 2 4 3" xfId="5121"/>
    <cellStyle name="Input 2 2 5" xfId="4175"/>
    <cellStyle name="Input 2 2 6" xfId="5184"/>
    <cellStyle name="Input 2 2 7" xfId="5348"/>
    <cellStyle name="Input 2 2 8" xfId="6116"/>
    <cellStyle name="Input 2 3" xfId="1175"/>
    <cellStyle name="Input 2 3 2" xfId="5422"/>
    <cellStyle name="Input 2 3 3" xfId="5417"/>
    <cellStyle name="Input 2 4" xfId="1720"/>
    <cellStyle name="Input 2 4 2" xfId="4074"/>
    <cellStyle name="Input 2 4 3" xfId="5113"/>
    <cellStyle name="Input 2 5" xfId="1819"/>
    <cellStyle name="Input 3" xfId="414"/>
    <cellStyle name="KPMG Heading 1" xfId="1176"/>
    <cellStyle name="KPMG Heading 2" xfId="1177"/>
    <cellStyle name="KPMG Heading 3" xfId="1178"/>
    <cellStyle name="KPMG Heading 4" xfId="1179"/>
    <cellStyle name="KPMG Normal" xfId="1180"/>
    <cellStyle name="KPMG Normal Text" xfId="1181"/>
    <cellStyle name="KPMG Normal_123" xfId="1182"/>
    <cellStyle name="Linked Cell" xfId="1013" builtinId="24" customBuiltin="1"/>
    <cellStyle name="Linked Cell 2" xfId="52"/>
    <cellStyle name="Linked Cell 2 2" xfId="116"/>
    <cellStyle name="Linked Cell 2 3" xfId="1183"/>
    <cellStyle name="Linked Cell 2 4" xfId="1873"/>
    <cellStyle name="Linked Cell 3" xfId="415"/>
    <cellStyle name="Neutral" xfId="1010" builtinId="28" customBuiltin="1"/>
    <cellStyle name="Neutral 2" xfId="53"/>
    <cellStyle name="Neutral 2 2" xfId="78"/>
    <cellStyle name="Neutral 2 3" xfId="334"/>
    <cellStyle name="Neutral 2 4" xfId="1184"/>
    <cellStyle name="Neutral 2 5" xfId="1859"/>
    <cellStyle name="Neutral 3" xfId="117"/>
    <cellStyle name="Neutral 4" xfId="335"/>
    <cellStyle name="Neutral 4 2" xfId="416"/>
    <cellStyle name="Neutral 5" xfId="5419"/>
    <cellStyle name="Normal" xfId="0" builtinId="0"/>
    <cellStyle name="Normal 10" xfId="4"/>
    <cellStyle name="Normal 10 10" xfId="1767"/>
    <cellStyle name="Normal 10 2" xfId="336"/>
    <cellStyle name="Normal 10 2 10" xfId="3012"/>
    <cellStyle name="Normal 10 2 11" xfId="5370"/>
    <cellStyle name="Normal 10 2 12" xfId="5704"/>
    <cellStyle name="Normal 10 2 13" xfId="6069"/>
    <cellStyle name="Normal 10 2 2" xfId="337"/>
    <cellStyle name="Normal 10 2 2 10" xfId="5705"/>
    <cellStyle name="Normal 10 2 2 11" xfId="6070"/>
    <cellStyle name="Normal 10 2 2 2" xfId="338"/>
    <cellStyle name="Normal 10 2 2 2 2" xfId="612"/>
    <cellStyle name="Normal 10 2 2 2 2 2" xfId="2510"/>
    <cellStyle name="Normal 10 2 2 2 2 2 2" xfId="4808"/>
    <cellStyle name="Normal 10 2 2 2 2 3" xfId="3248"/>
    <cellStyle name="Normal 10 2 2 2 3" xfId="845"/>
    <cellStyle name="Normal 10 2 2 2 3 2" xfId="2511"/>
    <cellStyle name="Normal 10 2 2 2 3 2 2" xfId="4809"/>
    <cellStyle name="Normal 10 2 2 2 3 3" xfId="3478"/>
    <cellStyle name="Normal 10 2 2 2 4" xfId="2509"/>
    <cellStyle name="Normal 10 2 2 2 4 2" xfId="4807"/>
    <cellStyle name="Normal 10 2 2 2 5" xfId="3014"/>
    <cellStyle name="Normal 10 2 2 2 6" xfId="5372"/>
    <cellStyle name="Normal 10 2 2 2 7" xfId="5706"/>
    <cellStyle name="Normal 10 2 2 2 8" xfId="6071"/>
    <cellStyle name="Normal 10 2 2 3" xfId="339"/>
    <cellStyle name="Normal 10 2 2 3 2" xfId="613"/>
    <cellStyle name="Normal 10 2 2 3 2 2" xfId="2513"/>
    <cellStyle name="Normal 10 2 2 3 2 2 2" xfId="4811"/>
    <cellStyle name="Normal 10 2 2 3 2 3" xfId="3249"/>
    <cellStyle name="Normal 10 2 2 3 3" xfId="846"/>
    <cellStyle name="Normal 10 2 2 3 3 2" xfId="2514"/>
    <cellStyle name="Normal 10 2 2 3 3 2 2" xfId="4812"/>
    <cellStyle name="Normal 10 2 2 3 3 3" xfId="3479"/>
    <cellStyle name="Normal 10 2 2 3 4" xfId="2512"/>
    <cellStyle name="Normal 10 2 2 3 4 2" xfId="4810"/>
    <cellStyle name="Normal 10 2 2 3 5" xfId="3015"/>
    <cellStyle name="Normal 10 2 2 3 6" xfId="5373"/>
    <cellStyle name="Normal 10 2 2 3 7" xfId="5707"/>
    <cellStyle name="Normal 10 2 2 3 8" xfId="6072"/>
    <cellStyle name="Normal 10 2 2 4" xfId="611"/>
    <cellStyle name="Normal 10 2 2 4 2" xfId="2515"/>
    <cellStyle name="Normal 10 2 2 4 2 2" xfId="4813"/>
    <cellStyle name="Normal 10 2 2 4 3" xfId="3247"/>
    <cellStyle name="Normal 10 2 2 4 4" xfId="5477"/>
    <cellStyle name="Normal 10 2 2 4 5" xfId="5812"/>
    <cellStyle name="Normal 10 2 2 4 6" xfId="6166"/>
    <cellStyle name="Normal 10 2 2 5" xfId="844"/>
    <cellStyle name="Normal 10 2 2 5 2" xfId="2516"/>
    <cellStyle name="Normal 10 2 2 5 2 2" xfId="4814"/>
    <cellStyle name="Normal 10 2 2 5 3" xfId="3477"/>
    <cellStyle name="Normal 10 2 2 6" xfId="1761"/>
    <cellStyle name="Normal 10 2 2 6 2" xfId="4110"/>
    <cellStyle name="Normal 10 2 2 7" xfId="1849"/>
    <cellStyle name="Normal 10 2 2 7 2" xfId="4168"/>
    <cellStyle name="Normal 10 2 2 8" xfId="3013"/>
    <cellStyle name="Normal 10 2 2 9" xfId="5371"/>
    <cellStyle name="Normal 10 2 3" xfId="340"/>
    <cellStyle name="Normal 10 2 3 2" xfId="614"/>
    <cellStyle name="Normal 10 2 3 2 2" xfId="2518"/>
    <cellStyle name="Normal 10 2 3 2 2 2" xfId="4816"/>
    <cellStyle name="Normal 10 2 3 2 3" xfId="3250"/>
    <cellStyle name="Normal 10 2 3 3" xfId="847"/>
    <cellStyle name="Normal 10 2 3 3 2" xfId="2519"/>
    <cellStyle name="Normal 10 2 3 3 2 2" xfId="4817"/>
    <cellStyle name="Normal 10 2 3 3 3" xfId="3480"/>
    <cellStyle name="Normal 10 2 3 4" xfId="2517"/>
    <cellStyle name="Normal 10 2 3 4 2" xfId="4815"/>
    <cellStyle name="Normal 10 2 3 5" xfId="3016"/>
    <cellStyle name="Normal 10 2 3 6" xfId="5374"/>
    <cellStyle name="Normal 10 2 3 7" xfId="5708"/>
    <cellStyle name="Normal 10 2 3 8" xfId="6073"/>
    <cellStyle name="Normal 10 2 4" xfId="341"/>
    <cellStyle name="Normal 10 2 4 2" xfId="615"/>
    <cellStyle name="Normal 10 2 4 2 2" xfId="2521"/>
    <cellStyle name="Normal 10 2 4 2 2 2" xfId="4819"/>
    <cellStyle name="Normal 10 2 4 2 3" xfId="3251"/>
    <cellStyle name="Normal 10 2 4 3" xfId="848"/>
    <cellStyle name="Normal 10 2 4 3 2" xfId="2522"/>
    <cellStyle name="Normal 10 2 4 3 2 2" xfId="4820"/>
    <cellStyle name="Normal 10 2 4 3 3" xfId="3481"/>
    <cellStyle name="Normal 10 2 4 4" xfId="2520"/>
    <cellStyle name="Normal 10 2 4 4 2" xfId="4818"/>
    <cellStyle name="Normal 10 2 4 5" xfId="3017"/>
    <cellStyle name="Normal 10 2 4 6" xfId="5375"/>
    <cellStyle name="Normal 10 2 4 7" xfId="5709"/>
    <cellStyle name="Normal 10 2 4 8" xfId="6074"/>
    <cellStyle name="Normal 10 2 5" xfId="610"/>
    <cellStyle name="Normal 10 2 5 2" xfId="2523"/>
    <cellStyle name="Normal 10 2 5 2 2" xfId="4821"/>
    <cellStyle name="Normal 10 2 5 3" xfId="3246"/>
    <cellStyle name="Normal 10 2 5 4" xfId="5455"/>
    <cellStyle name="Normal 10 2 5 5" xfId="5792"/>
    <cellStyle name="Normal 10 2 5 6" xfId="6146"/>
    <cellStyle name="Normal 10 2 6" xfId="843"/>
    <cellStyle name="Normal 10 2 6 2" xfId="2524"/>
    <cellStyle name="Normal 10 2 6 2 2" xfId="4822"/>
    <cellStyle name="Normal 10 2 6 3" xfId="3476"/>
    <cellStyle name="Normal 10 2 7" xfId="1186"/>
    <cellStyle name="Normal 10 2 8" xfId="1737"/>
    <cellStyle name="Normal 10 2 8 2" xfId="4090"/>
    <cellStyle name="Normal 10 2 9" xfId="1827"/>
    <cellStyle name="Normal 10 2 9 2" xfId="4147"/>
    <cellStyle name="Normal 10 3" xfId="342"/>
    <cellStyle name="Normal 10 3 10" xfId="5376"/>
    <cellStyle name="Normal 10 3 11" xfId="5710"/>
    <cellStyle name="Normal 10 3 12" xfId="6075"/>
    <cellStyle name="Normal 10 3 2" xfId="343"/>
    <cellStyle name="Normal 10 3 2 2" xfId="617"/>
    <cellStyle name="Normal 10 3 2 2 2" xfId="2526"/>
    <cellStyle name="Normal 10 3 2 2 2 2" xfId="4824"/>
    <cellStyle name="Normal 10 3 2 2 3" xfId="3253"/>
    <cellStyle name="Normal 10 3 2 3" xfId="850"/>
    <cellStyle name="Normal 10 3 2 3 2" xfId="2527"/>
    <cellStyle name="Normal 10 3 2 3 2 2" xfId="4825"/>
    <cellStyle name="Normal 10 3 2 3 3" xfId="3483"/>
    <cellStyle name="Normal 10 3 2 4" xfId="2525"/>
    <cellStyle name="Normal 10 3 2 4 2" xfId="4823"/>
    <cellStyle name="Normal 10 3 2 5" xfId="3019"/>
    <cellStyle name="Normal 10 3 2 6" xfId="5377"/>
    <cellStyle name="Normal 10 3 2 7" xfId="5711"/>
    <cellStyle name="Normal 10 3 2 8" xfId="6076"/>
    <cellStyle name="Normal 10 3 3" xfId="344"/>
    <cellStyle name="Normal 10 3 3 2" xfId="618"/>
    <cellStyle name="Normal 10 3 3 2 2" xfId="2529"/>
    <cellStyle name="Normal 10 3 3 2 2 2" xfId="4827"/>
    <cellStyle name="Normal 10 3 3 2 3" xfId="3254"/>
    <cellStyle name="Normal 10 3 3 3" xfId="851"/>
    <cellStyle name="Normal 10 3 3 3 2" xfId="2530"/>
    <cellStyle name="Normal 10 3 3 3 2 2" xfId="4828"/>
    <cellStyle name="Normal 10 3 3 3 3" xfId="3484"/>
    <cellStyle name="Normal 10 3 3 4" xfId="2528"/>
    <cellStyle name="Normal 10 3 3 4 2" xfId="4826"/>
    <cellStyle name="Normal 10 3 3 5" xfId="3020"/>
    <cellStyle name="Normal 10 3 3 6" xfId="5378"/>
    <cellStyle name="Normal 10 3 3 7" xfId="5712"/>
    <cellStyle name="Normal 10 3 3 8" xfId="6077"/>
    <cellStyle name="Normal 10 3 4" xfId="616"/>
    <cellStyle name="Normal 10 3 4 2" xfId="2531"/>
    <cellStyle name="Normal 10 3 4 2 2" xfId="4829"/>
    <cellStyle name="Normal 10 3 4 3" xfId="3252"/>
    <cellStyle name="Normal 10 3 4 4" xfId="5460"/>
    <cellStyle name="Normal 10 3 5" xfId="849"/>
    <cellStyle name="Normal 10 3 5 2" xfId="2532"/>
    <cellStyle name="Normal 10 3 5 2 2" xfId="4830"/>
    <cellStyle name="Normal 10 3 5 3" xfId="3482"/>
    <cellStyle name="Normal 10 3 6" xfId="1276"/>
    <cellStyle name="Normal 10 3 7" xfId="1742"/>
    <cellStyle name="Normal 10 3 8" xfId="1915"/>
    <cellStyle name="Normal 10 3 8 2" xfId="4219"/>
    <cellStyle name="Normal 10 3 9" xfId="3018"/>
    <cellStyle name="Normal 10 4" xfId="345"/>
    <cellStyle name="Normal 10 4 10" xfId="5379"/>
    <cellStyle name="Normal 10 4 11" xfId="5713"/>
    <cellStyle name="Normal 10 4 12" xfId="6078"/>
    <cellStyle name="Normal 10 4 2" xfId="346"/>
    <cellStyle name="Normal 10 4 2 2" xfId="620"/>
    <cellStyle name="Normal 10 4 2 2 2" xfId="2534"/>
    <cellStyle name="Normal 10 4 2 2 2 2" xfId="4832"/>
    <cellStyle name="Normal 10 4 2 2 3" xfId="3256"/>
    <cellStyle name="Normal 10 4 2 3" xfId="853"/>
    <cellStyle name="Normal 10 4 2 3 2" xfId="2535"/>
    <cellStyle name="Normal 10 4 2 3 2 2" xfId="4833"/>
    <cellStyle name="Normal 10 4 2 3 3" xfId="3486"/>
    <cellStyle name="Normal 10 4 2 4" xfId="2533"/>
    <cellStyle name="Normal 10 4 2 4 2" xfId="4831"/>
    <cellStyle name="Normal 10 4 2 5" xfId="3022"/>
    <cellStyle name="Normal 10 4 2 6" xfId="5380"/>
    <cellStyle name="Normal 10 4 2 7" xfId="5714"/>
    <cellStyle name="Normal 10 4 2 8" xfId="6079"/>
    <cellStyle name="Normal 10 4 3" xfId="347"/>
    <cellStyle name="Normal 10 4 3 2" xfId="621"/>
    <cellStyle name="Normal 10 4 3 2 2" xfId="2537"/>
    <cellStyle name="Normal 10 4 3 2 2 2" xfId="4835"/>
    <cellStyle name="Normal 10 4 3 2 3" xfId="3257"/>
    <cellStyle name="Normal 10 4 3 3" xfId="854"/>
    <cellStyle name="Normal 10 4 3 3 2" xfId="2538"/>
    <cellStyle name="Normal 10 4 3 3 2 2" xfId="4836"/>
    <cellStyle name="Normal 10 4 3 3 3" xfId="3487"/>
    <cellStyle name="Normal 10 4 3 4" xfId="2536"/>
    <cellStyle name="Normal 10 4 3 4 2" xfId="4834"/>
    <cellStyle name="Normal 10 4 3 5" xfId="3023"/>
    <cellStyle name="Normal 10 4 3 6" xfId="5381"/>
    <cellStyle name="Normal 10 4 3 7" xfId="5715"/>
    <cellStyle name="Normal 10 4 3 8" xfId="6080"/>
    <cellStyle name="Normal 10 4 4" xfId="619"/>
    <cellStyle name="Normal 10 4 4 2" xfId="2539"/>
    <cellStyle name="Normal 10 4 4 2 2" xfId="4837"/>
    <cellStyle name="Normal 10 4 4 3" xfId="3255"/>
    <cellStyle name="Normal 10 4 4 4" xfId="5467"/>
    <cellStyle name="Normal 10 4 4 5" xfId="5802"/>
    <cellStyle name="Normal 10 4 4 6" xfId="6156"/>
    <cellStyle name="Normal 10 4 5" xfId="852"/>
    <cellStyle name="Normal 10 4 5 2" xfId="2540"/>
    <cellStyle name="Normal 10 4 5 2 2" xfId="4838"/>
    <cellStyle name="Normal 10 4 5 3" xfId="3485"/>
    <cellStyle name="Normal 10 4 6" xfId="1311"/>
    <cellStyle name="Normal 10 4 7" xfId="1751"/>
    <cellStyle name="Normal 10 4 7 2" xfId="4100"/>
    <cellStyle name="Normal 10 4 8" xfId="1839"/>
    <cellStyle name="Normal 10 4 8 2" xfId="4158"/>
    <cellStyle name="Normal 10 4 9" xfId="3021"/>
    <cellStyle name="Normal 10 5" xfId="348"/>
    <cellStyle name="Normal 10 5 2" xfId="622"/>
    <cellStyle name="Normal 10 5 2 2" xfId="2542"/>
    <cellStyle name="Normal 10 5 2 2 2" xfId="4840"/>
    <cellStyle name="Normal 10 5 2 3" xfId="3258"/>
    <cellStyle name="Normal 10 5 3" xfId="855"/>
    <cellStyle name="Normal 10 5 3 2" xfId="2543"/>
    <cellStyle name="Normal 10 5 3 2 2" xfId="4841"/>
    <cellStyle name="Normal 10 5 3 3" xfId="3488"/>
    <cellStyle name="Normal 10 5 4" xfId="2541"/>
    <cellStyle name="Normal 10 5 4 2" xfId="4839"/>
    <cellStyle name="Normal 10 5 5" xfId="3024"/>
    <cellStyle name="Normal 10 5 6" xfId="5382"/>
    <cellStyle name="Normal 10 5 7" xfId="5716"/>
    <cellStyle name="Normal 10 5 8" xfId="6081"/>
    <cellStyle name="Normal 10 6" xfId="349"/>
    <cellStyle name="Normal 10 6 2" xfId="623"/>
    <cellStyle name="Normal 10 6 2 2" xfId="2545"/>
    <cellStyle name="Normal 10 6 2 2 2" xfId="4843"/>
    <cellStyle name="Normal 10 6 2 3" xfId="3259"/>
    <cellStyle name="Normal 10 6 3" xfId="856"/>
    <cellStyle name="Normal 10 6 3 2" xfId="2546"/>
    <cellStyle name="Normal 10 6 3 2 2" xfId="4844"/>
    <cellStyle name="Normal 10 6 3 3" xfId="3489"/>
    <cellStyle name="Normal 10 6 4" xfId="2544"/>
    <cellStyle name="Normal 10 6 4 2" xfId="4842"/>
    <cellStyle name="Normal 10 6 5" xfId="3025"/>
    <cellStyle name="Normal 10 6 6" xfId="5383"/>
    <cellStyle name="Normal 10 6 7" xfId="5717"/>
    <cellStyle name="Normal 10 6 8" xfId="6082"/>
    <cellStyle name="Normal 10 7" xfId="1185"/>
    <cellStyle name="Normal 10 7 2" xfId="5444"/>
    <cellStyle name="Normal 10 7 3" xfId="5782"/>
    <cellStyle name="Normal 10 7 4" xfId="6136"/>
    <cellStyle name="Normal 10 8" xfId="1726"/>
    <cellStyle name="Normal 10 8 2" xfId="4080"/>
    <cellStyle name="Normal 10 9" xfId="1814"/>
    <cellStyle name="Normal 10 9 2" xfId="4136"/>
    <cellStyle name="Normal 11" xfId="350"/>
    <cellStyle name="Normal 11 2" xfId="351"/>
    <cellStyle name="Normal 11 2 2" xfId="1260"/>
    <cellStyle name="Normal 11 2 2 2" xfId="1762"/>
    <cellStyle name="Normal 11 2 2 2 2" xfId="4111"/>
    <cellStyle name="Normal 11 2 2 3" xfId="1850"/>
    <cellStyle name="Normal 11 2 2 3 2" xfId="4169"/>
    <cellStyle name="Normal 11 2 2 4" xfId="5478"/>
    <cellStyle name="Normal 11 2 2 5" xfId="5813"/>
    <cellStyle name="Normal 11 2 2 6" xfId="6167"/>
    <cellStyle name="Normal 11 2 3" xfId="1738"/>
    <cellStyle name="Normal 11 2 3 2" xfId="4091"/>
    <cellStyle name="Normal 11 2 3 3" xfId="5456"/>
    <cellStyle name="Normal 11 2 3 4" xfId="5793"/>
    <cellStyle name="Normal 11 2 3 5" xfId="6147"/>
    <cellStyle name="Normal 11 2 4" xfId="1828"/>
    <cellStyle name="Normal 11 2 4 2" xfId="4148"/>
    <cellStyle name="Normal 11 3" xfId="943"/>
    <cellStyle name="Normal 11 3 2" xfId="1314"/>
    <cellStyle name="Normal 11 3 3" xfId="1745"/>
    <cellStyle name="Normal 11 3 4" xfId="1916"/>
    <cellStyle name="Normal 11 3 4 2" xfId="4220"/>
    <cellStyle name="Normal 11 3 5" xfId="3547"/>
    <cellStyle name="Normal 11 4" xfId="1187"/>
    <cellStyle name="Normal 11 4 2" xfId="1752"/>
    <cellStyle name="Normal 11 4 2 2" xfId="4101"/>
    <cellStyle name="Normal 11 4 3" xfId="1840"/>
    <cellStyle name="Normal 11 4 3 2" xfId="4159"/>
    <cellStyle name="Normal 11 4 4" xfId="5468"/>
    <cellStyle name="Normal 11 4 5" xfId="5803"/>
    <cellStyle name="Normal 11 4 6" xfId="6157"/>
    <cellStyle name="Normal 11 5" xfId="1727"/>
    <cellStyle name="Normal 11 5 2" xfId="4081"/>
    <cellStyle name="Normal 11 5 3" xfId="5445"/>
    <cellStyle name="Normal 11 5 4" xfId="5783"/>
    <cellStyle name="Normal 11 5 5" xfId="6137"/>
    <cellStyle name="Normal 11 6" xfId="1815"/>
    <cellStyle name="Normal 11 6 2" xfId="4137"/>
    <cellStyle name="Normal 12" xfId="352"/>
    <cellStyle name="Normal 12 2" xfId="353"/>
    <cellStyle name="Normal 12 2 2" xfId="1714"/>
    <cellStyle name="Normal 12 3" xfId="893"/>
    <cellStyle name="Normal 12 3 2" xfId="1715"/>
    <cellStyle name="Normal 12 3 3" xfId="5449"/>
    <cellStyle name="Normal 12 4" xfId="1188"/>
    <cellStyle name="Normal 12 5" xfId="1731"/>
    <cellStyle name="Normal 13" xfId="1189"/>
    <cellStyle name="Normal 13 2" xfId="1744"/>
    <cellStyle name="Normal 14" xfId="1190"/>
    <cellStyle name="Normal 14 2" xfId="1191"/>
    <cellStyle name="Normal 15" xfId="1192"/>
    <cellStyle name="Normal 16" xfId="1193"/>
    <cellStyle name="Normal 16 2" xfId="1277"/>
    <cellStyle name="Normal 17" xfId="1288"/>
    <cellStyle name="Normal 17 2" xfId="1395"/>
    <cellStyle name="Normal 17 2 2" xfId="3761"/>
    <cellStyle name="Normal 17 3" xfId="1680"/>
    <cellStyle name="Normal 17 3 2" xfId="4039"/>
    <cellStyle name="Normal 17 4" xfId="3680"/>
    <cellStyle name="Normal 18" xfId="1121"/>
    <cellStyle name="Normal 18 2" xfId="3647"/>
    <cellStyle name="Normal 2" xfId="1"/>
    <cellStyle name="Normal 2 2" xfId="54"/>
    <cellStyle name="Normal 2 2 2" xfId="135"/>
    <cellStyle name="Normal 2 2 2 2" xfId="1195"/>
    <cellStyle name="Normal 2 2 3" xfId="118"/>
    <cellStyle name="Normal 2 2 3 2" xfId="1287"/>
    <cellStyle name="Normal 2 2 4" xfId="1301"/>
    <cellStyle name="Normal 2 2 5" xfId="1194"/>
    <cellStyle name="Normal 2 3" xfId="119"/>
    <cellStyle name="Normal 2 3 2" xfId="1197"/>
    <cellStyle name="Normal 2 3 2 2" xfId="1279"/>
    <cellStyle name="Normal 2 3 3" xfId="1278"/>
    <cellStyle name="Normal 2 3 4" xfId="1196"/>
    <cellStyle name="Normal 2 3 5" xfId="1768"/>
    <cellStyle name="Normal 2 4" xfId="67"/>
    <cellStyle name="Normal 2 4 2" xfId="1198"/>
    <cellStyle name="Normal 2 5" xfId="16"/>
    <cellStyle name="Normal 2 5 2" xfId="1199"/>
    <cellStyle name="Normal 2 5 3" xfId="1920"/>
    <cellStyle name="Normal 2_3.Havelvacner_N1_12 23.01.2018" xfId="354"/>
    <cellStyle name="Normal 28" xfId="1530"/>
    <cellStyle name="Normal 3" xfId="3"/>
    <cellStyle name="Normal 3 2" xfId="55"/>
    <cellStyle name="Normal 3 2 2" xfId="120"/>
    <cellStyle name="Normal 3 2 3" xfId="76"/>
    <cellStyle name="Normal 3 2 4" xfId="1200"/>
    <cellStyle name="Normal 3 3" xfId="70"/>
    <cellStyle name="Normal 3 3 2" xfId="1201"/>
    <cellStyle name="Normal 3 4" xfId="1202"/>
    <cellStyle name="Normal 3 4 2" xfId="1280"/>
    <cellStyle name="Normal 3_HavelvacN2axjusakN3" xfId="79"/>
    <cellStyle name="Normal 30" xfId="1531"/>
    <cellStyle name="Normal 4" xfId="5"/>
    <cellStyle name="Normal 4 2" xfId="77"/>
    <cellStyle name="Normal 4 2 2" xfId="355"/>
    <cellStyle name="Normal 4 2 3" xfId="1295"/>
    <cellStyle name="Normal 4 3" xfId="73"/>
    <cellStyle name="Normal 4 4" xfId="1203"/>
    <cellStyle name="Normal 4 7 4" xfId="1769"/>
    <cellStyle name="Normal 5" xfId="9"/>
    <cellStyle name="Normal 5 10" xfId="1204"/>
    <cellStyle name="Normal 5 2" xfId="56"/>
    <cellStyle name="Normal 5 2 2" xfId="121"/>
    <cellStyle name="Normal 5 2 2 10" xfId="5888"/>
    <cellStyle name="Normal 5 2 2 2" xfId="429"/>
    <cellStyle name="Normal 5 2 2 2 2" xfId="1765"/>
    <cellStyle name="Normal 5 2 2 2 2 2" xfId="1853"/>
    <cellStyle name="Normal 5 2 2 2 2 2 2" xfId="4172"/>
    <cellStyle name="Normal 5 2 2 2 2 3" xfId="4114"/>
    <cellStyle name="Normal 5 2 2 2 2 4" xfId="5481"/>
    <cellStyle name="Normal 5 2 2 2 2 5" xfId="5816"/>
    <cellStyle name="Normal 5 2 2 2 2 6" xfId="6170"/>
    <cellStyle name="Normal 5 2 2 2 3" xfId="1741"/>
    <cellStyle name="Normal 5 2 2 2 3 2" xfId="4094"/>
    <cellStyle name="Normal 5 2 2 2 4" xfId="1831"/>
    <cellStyle name="Normal 5 2 2 2 4 2" xfId="4151"/>
    <cellStyle name="Normal 5 2 2 2 5" xfId="3068"/>
    <cellStyle name="Normal 5 2 2 2 6" xfId="5459"/>
    <cellStyle name="Normal 5 2 2 2 7" xfId="5796"/>
    <cellStyle name="Normal 5 2 2 2 8" xfId="6150"/>
    <cellStyle name="Normal 5 2 2 3" xfId="664"/>
    <cellStyle name="Normal 5 2 2 3 2" xfId="1755"/>
    <cellStyle name="Normal 5 2 2 3 2 2" xfId="4104"/>
    <cellStyle name="Normal 5 2 2 3 3" xfId="1843"/>
    <cellStyle name="Normal 5 2 2 3 3 2" xfId="4162"/>
    <cellStyle name="Normal 5 2 2 3 4" xfId="3298"/>
    <cellStyle name="Normal 5 2 2 3 5" xfId="5471"/>
    <cellStyle name="Normal 5 2 2 3 6" xfId="5806"/>
    <cellStyle name="Normal 5 2 2 3 7" xfId="6160"/>
    <cellStyle name="Normal 5 2 2 4" xfId="1281"/>
    <cellStyle name="Normal 5 2 2 4 2" xfId="5448"/>
    <cellStyle name="Normal 5 2 2 4 3" xfId="5786"/>
    <cellStyle name="Normal 5 2 2 4 4" xfId="6140"/>
    <cellStyle name="Normal 5 2 2 5" xfId="1730"/>
    <cellStyle name="Normal 5 2 2 5 2" xfId="4084"/>
    <cellStyle name="Normal 5 2 2 6" xfId="1818"/>
    <cellStyle name="Normal 5 2 2 6 2" xfId="4140"/>
    <cellStyle name="Normal 5 2 2 7" xfId="2834"/>
    <cellStyle name="Normal 5 2 2 8" xfId="5185"/>
    <cellStyle name="Normal 5 2 2 9" xfId="5526"/>
    <cellStyle name="Normal 5 2 3" xfId="944"/>
    <cellStyle name="Normal 5 2 3 2" xfId="1302"/>
    <cellStyle name="Normal 5 2 3 2 2" xfId="1759"/>
    <cellStyle name="Normal 5 2 3 2 2 2" xfId="4108"/>
    <cellStyle name="Normal 5 2 3 2 3" xfId="1847"/>
    <cellStyle name="Normal 5 2 3 2 3 2" xfId="4166"/>
    <cellStyle name="Normal 5 2 3 2 4" xfId="5475"/>
    <cellStyle name="Normal 5 2 3 2 5" xfId="5810"/>
    <cellStyle name="Normal 5 2 3 2 6" xfId="6164"/>
    <cellStyle name="Normal 5 2 3 3" xfId="1735"/>
    <cellStyle name="Normal 5 2 3 3 2" xfId="4088"/>
    <cellStyle name="Normal 5 2 3 4" xfId="1825"/>
    <cellStyle name="Normal 5 2 3 4 2" xfId="4145"/>
    <cellStyle name="Normal 5 2 3 5" xfId="3548"/>
    <cellStyle name="Normal 5 2 3 6" xfId="5453"/>
    <cellStyle name="Normal 5 2 3 7" xfId="5790"/>
    <cellStyle name="Normal 5 2 3 8" xfId="6144"/>
    <cellStyle name="Normal 5 2 4" xfId="945"/>
    <cellStyle name="Normal 5 2 4 2" xfId="1749"/>
    <cellStyle name="Normal 5 2 4 2 2" xfId="4098"/>
    <cellStyle name="Normal 5 2 4 3" xfId="1837"/>
    <cellStyle name="Normal 5 2 4 3 2" xfId="4156"/>
    <cellStyle name="Normal 5 2 4 4" xfId="3549"/>
    <cellStyle name="Normal 5 2 4 5" xfId="5465"/>
    <cellStyle name="Normal 5 2 4 6" xfId="5800"/>
    <cellStyle name="Normal 5 2 4 7" xfId="6154"/>
    <cellStyle name="Normal 5 2 5" xfId="1205"/>
    <cellStyle name="Normal 5 2 5 2" xfId="5439"/>
    <cellStyle name="Normal 5 2 5 3" xfId="5780"/>
    <cellStyle name="Normal 5 2 5 4" xfId="6134"/>
    <cellStyle name="Normal 5 2 6" xfId="1721"/>
    <cellStyle name="Normal 5 2 6 2" xfId="4075"/>
    <cellStyle name="Normal 5 2 7" xfId="1802"/>
    <cellStyle name="Normal 5 2 7 2" xfId="4128"/>
    <cellStyle name="Normal 5 3" xfId="356"/>
    <cellStyle name="Normal 5 3 10" xfId="5384"/>
    <cellStyle name="Normal 5 3 11" xfId="5718"/>
    <cellStyle name="Normal 5 3 12" xfId="6083"/>
    <cellStyle name="Normal 5 3 2" xfId="357"/>
    <cellStyle name="Normal 5 3 2 10" xfId="6084"/>
    <cellStyle name="Normal 5 3 2 2" xfId="358"/>
    <cellStyle name="Normal 5 3 2 2 2" xfId="626"/>
    <cellStyle name="Normal 5 3 2 2 2 2" xfId="2549"/>
    <cellStyle name="Normal 5 3 2 2 2 2 2" xfId="4847"/>
    <cellStyle name="Normal 5 3 2 2 2 3" xfId="3262"/>
    <cellStyle name="Normal 5 3 2 2 3" xfId="859"/>
    <cellStyle name="Normal 5 3 2 2 3 2" xfId="2550"/>
    <cellStyle name="Normal 5 3 2 2 3 2 2" xfId="4848"/>
    <cellStyle name="Normal 5 3 2 2 3 3" xfId="3492"/>
    <cellStyle name="Normal 5 3 2 2 4" xfId="2548"/>
    <cellStyle name="Normal 5 3 2 2 4 2" xfId="4846"/>
    <cellStyle name="Normal 5 3 2 2 5" xfId="3028"/>
    <cellStyle name="Normal 5 3 2 2 6" xfId="5386"/>
    <cellStyle name="Normal 5 3 2 2 7" xfId="5720"/>
    <cellStyle name="Normal 5 3 2 2 8" xfId="6085"/>
    <cellStyle name="Normal 5 3 2 3" xfId="359"/>
    <cellStyle name="Normal 5 3 2 3 2" xfId="627"/>
    <cellStyle name="Normal 5 3 2 3 2 2" xfId="2552"/>
    <cellStyle name="Normal 5 3 2 3 2 2 2" xfId="4850"/>
    <cellStyle name="Normal 5 3 2 3 2 3" xfId="3263"/>
    <cellStyle name="Normal 5 3 2 3 3" xfId="860"/>
    <cellStyle name="Normal 5 3 2 3 3 2" xfId="2553"/>
    <cellStyle name="Normal 5 3 2 3 3 2 2" xfId="4851"/>
    <cellStyle name="Normal 5 3 2 3 3 3" xfId="3493"/>
    <cellStyle name="Normal 5 3 2 3 4" xfId="2551"/>
    <cellStyle name="Normal 5 3 2 3 4 2" xfId="4849"/>
    <cellStyle name="Normal 5 3 2 3 5" xfId="3029"/>
    <cellStyle name="Normal 5 3 2 3 6" xfId="5387"/>
    <cellStyle name="Normal 5 3 2 3 7" xfId="5721"/>
    <cellStyle name="Normal 5 3 2 3 8" xfId="6086"/>
    <cellStyle name="Normal 5 3 2 4" xfId="625"/>
    <cellStyle name="Normal 5 3 2 4 2" xfId="2554"/>
    <cellStyle name="Normal 5 3 2 4 2 2" xfId="4852"/>
    <cellStyle name="Normal 5 3 2 4 3" xfId="3261"/>
    <cellStyle name="Normal 5 3 2 5" xfId="858"/>
    <cellStyle name="Normal 5 3 2 5 2" xfId="2555"/>
    <cellStyle name="Normal 5 3 2 5 2 2" xfId="4853"/>
    <cellStyle name="Normal 5 3 2 5 3" xfId="3491"/>
    <cellStyle name="Normal 5 3 2 6" xfId="2547"/>
    <cellStyle name="Normal 5 3 2 6 2" xfId="4845"/>
    <cellStyle name="Normal 5 3 2 7" xfId="3027"/>
    <cellStyle name="Normal 5 3 2 8" xfId="5385"/>
    <cellStyle name="Normal 5 3 2 9" xfId="5719"/>
    <cellStyle name="Normal 5 3 3" xfId="360"/>
    <cellStyle name="Normal 5 3 3 2" xfId="628"/>
    <cellStyle name="Normal 5 3 3 2 2" xfId="2557"/>
    <cellStyle name="Normal 5 3 3 2 2 2" xfId="4855"/>
    <cellStyle name="Normal 5 3 3 2 3" xfId="3264"/>
    <cellStyle name="Normal 5 3 3 3" xfId="861"/>
    <cellStyle name="Normal 5 3 3 3 2" xfId="2558"/>
    <cellStyle name="Normal 5 3 3 3 2 2" xfId="4856"/>
    <cellStyle name="Normal 5 3 3 3 3" xfId="3494"/>
    <cellStyle name="Normal 5 3 3 4" xfId="2556"/>
    <cellStyle name="Normal 5 3 3 4 2" xfId="4854"/>
    <cellStyle name="Normal 5 3 3 5" xfId="3030"/>
    <cellStyle name="Normal 5 3 3 6" xfId="5388"/>
    <cellStyle name="Normal 5 3 3 7" xfId="5722"/>
    <cellStyle name="Normal 5 3 3 8" xfId="6087"/>
    <cellStyle name="Normal 5 3 4" xfId="361"/>
    <cellStyle name="Normal 5 3 4 2" xfId="629"/>
    <cellStyle name="Normal 5 3 4 2 2" xfId="2560"/>
    <cellStyle name="Normal 5 3 4 2 2 2" xfId="4858"/>
    <cellStyle name="Normal 5 3 4 2 3" xfId="3265"/>
    <cellStyle name="Normal 5 3 4 3" xfId="862"/>
    <cellStyle name="Normal 5 3 4 3 2" xfId="2561"/>
    <cellStyle name="Normal 5 3 4 3 2 2" xfId="4859"/>
    <cellStyle name="Normal 5 3 4 3 3" xfId="3495"/>
    <cellStyle name="Normal 5 3 4 4" xfId="2559"/>
    <cellStyle name="Normal 5 3 4 4 2" xfId="4857"/>
    <cellStyle name="Normal 5 3 4 5" xfId="3031"/>
    <cellStyle name="Normal 5 3 4 6" xfId="5389"/>
    <cellStyle name="Normal 5 3 4 7" xfId="5723"/>
    <cellStyle name="Normal 5 3 4 8" xfId="6088"/>
    <cellStyle name="Normal 5 3 5" xfId="624"/>
    <cellStyle name="Normal 5 3 5 2" xfId="2562"/>
    <cellStyle name="Normal 5 3 5 2 2" xfId="4860"/>
    <cellStyle name="Normal 5 3 5 3" xfId="3260"/>
    <cellStyle name="Normal 5 3 6" xfId="857"/>
    <cellStyle name="Normal 5 3 6 2" xfId="2563"/>
    <cellStyle name="Normal 5 3 6 2 2" xfId="4861"/>
    <cellStyle name="Normal 5 3 6 3" xfId="3490"/>
    <cellStyle name="Normal 5 3 7" xfId="1296"/>
    <cellStyle name="Normal 5 3 7 2" xfId="2622"/>
    <cellStyle name="Normal 5 3 8" xfId="1937"/>
    <cellStyle name="Normal 5 3 9" xfId="3026"/>
    <cellStyle name="Normal 5 4" xfId="362"/>
    <cellStyle name="Normal 5 4 10" xfId="5724"/>
    <cellStyle name="Normal 5 4 11" xfId="6089"/>
    <cellStyle name="Normal 5 4 2" xfId="363"/>
    <cellStyle name="Normal 5 4 2 10" xfId="6090"/>
    <cellStyle name="Normal 5 4 2 2" xfId="364"/>
    <cellStyle name="Normal 5 4 2 2 2" xfId="632"/>
    <cellStyle name="Normal 5 4 2 2 2 2" xfId="2567"/>
    <cellStyle name="Normal 5 4 2 2 2 2 2" xfId="4865"/>
    <cellStyle name="Normal 5 4 2 2 2 3" xfId="3268"/>
    <cellStyle name="Normal 5 4 2 2 3" xfId="865"/>
    <cellStyle name="Normal 5 4 2 2 3 2" xfId="2568"/>
    <cellStyle name="Normal 5 4 2 2 3 2 2" xfId="4866"/>
    <cellStyle name="Normal 5 4 2 2 3 3" xfId="3498"/>
    <cellStyle name="Normal 5 4 2 2 4" xfId="2566"/>
    <cellStyle name="Normal 5 4 2 2 4 2" xfId="4864"/>
    <cellStyle name="Normal 5 4 2 2 5" xfId="3034"/>
    <cellStyle name="Normal 5 4 2 2 6" xfId="5392"/>
    <cellStyle name="Normal 5 4 2 2 7" xfId="5726"/>
    <cellStyle name="Normal 5 4 2 2 8" xfId="6091"/>
    <cellStyle name="Normal 5 4 2 3" xfId="365"/>
    <cellStyle name="Normal 5 4 2 3 2" xfId="633"/>
    <cellStyle name="Normal 5 4 2 3 2 2" xfId="2570"/>
    <cellStyle name="Normal 5 4 2 3 2 2 2" xfId="4868"/>
    <cellStyle name="Normal 5 4 2 3 2 3" xfId="3269"/>
    <cellStyle name="Normal 5 4 2 3 3" xfId="866"/>
    <cellStyle name="Normal 5 4 2 3 3 2" xfId="2571"/>
    <cellStyle name="Normal 5 4 2 3 3 2 2" xfId="4869"/>
    <cellStyle name="Normal 5 4 2 3 3 3" xfId="3499"/>
    <cellStyle name="Normal 5 4 2 3 4" xfId="2569"/>
    <cellStyle name="Normal 5 4 2 3 4 2" xfId="4867"/>
    <cellStyle name="Normal 5 4 2 3 5" xfId="3035"/>
    <cellStyle name="Normal 5 4 2 3 6" xfId="5393"/>
    <cellStyle name="Normal 5 4 2 3 7" xfId="5727"/>
    <cellStyle name="Normal 5 4 2 3 8" xfId="6092"/>
    <cellStyle name="Normal 5 4 2 4" xfId="631"/>
    <cellStyle name="Normal 5 4 2 4 2" xfId="2572"/>
    <cellStyle name="Normal 5 4 2 4 2 2" xfId="4870"/>
    <cellStyle name="Normal 5 4 2 4 3" xfId="3267"/>
    <cellStyle name="Normal 5 4 2 5" xfId="864"/>
    <cellStyle name="Normal 5 4 2 5 2" xfId="2573"/>
    <cellStyle name="Normal 5 4 2 5 2 2" xfId="4871"/>
    <cellStyle name="Normal 5 4 2 5 3" xfId="3497"/>
    <cellStyle name="Normal 5 4 2 6" xfId="2565"/>
    <cellStyle name="Normal 5 4 2 6 2" xfId="4863"/>
    <cellStyle name="Normal 5 4 2 7" xfId="3033"/>
    <cellStyle name="Normal 5 4 2 8" xfId="5391"/>
    <cellStyle name="Normal 5 4 2 9" xfId="5725"/>
    <cellStyle name="Normal 5 4 3" xfId="366"/>
    <cellStyle name="Normal 5 4 3 2" xfId="634"/>
    <cellStyle name="Normal 5 4 3 2 2" xfId="2575"/>
    <cellStyle name="Normal 5 4 3 2 2 2" xfId="4873"/>
    <cellStyle name="Normal 5 4 3 2 3" xfId="3270"/>
    <cellStyle name="Normal 5 4 3 3" xfId="867"/>
    <cellStyle name="Normal 5 4 3 3 2" xfId="2576"/>
    <cellStyle name="Normal 5 4 3 3 2 2" xfId="4874"/>
    <cellStyle name="Normal 5 4 3 3 3" xfId="3500"/>
    <cellStyle name="Normal 5 4 3 4" xfId="2574"/>
    <cellStyle name="Normal 5 4 3 4 2" xfId="4872"/>
    <cellStyle name="Normal 5 4 3 5" xfId="3036"/>
    <cellStyle name="Normal 5 4 3 6" xfId="5394"/>
    <cellStyle name="Normal 5 4 3 7" xfId="5728"/>
    <cellStyle name="Normal 5 4 3 8" xfId="6093"/>
    <cellStyle name="Normal 5 4 4" xfId="367"/>
    <cellStyle name="Normal 5 4 4 2" xfId="635"/>
    <cellStyle name="Normal 5 4 4 2 2" xfId="2578"/>
    <cellStyle name="Normal 5 4 4 2 2 2" xfId="4876"/>
    <cellStyle name="Normal 5 4 4 2 3" xfId="3271"/>
    <cellStyle name="Normal 5 4 4 3" xfId="868"/>
    <cellStyle name="Normal 5 4 4 3 2" xfId="2579"/>
    <cellStyle name="Normal 5 4 4 3 2 2" xfId="4877"/>
    <cellStyle name="Normal 5 4 4 3 3" xfId="3501"/>
    <cellStyle name="Normal 5 4 4 4" xfId="2577"/>
    <cellStyle name="Normal 5 4 4 4 2" xfId="4875"/>
    <cellStyle name="Normal 5 4 4 5" xfId="3037"/>
    <cellStyle name="Normal 5 4 4 6" xfId="5395"/>
    <cellStyle name="Normal 5 4 4 7" xfId="5729"/>
    <cellStyle name="Normal 5 4 4 8" xfId="6094"/>
    <cellStyle name="Normal 5 4 5" xfId="630"/>
    <cellStyle name="Normal 5 4 5 2" xfId="2580"/>
    <cellStyle name="Normal 5 4 5 2 2" xfId="4878"/>
    <cellStyle name="Normal 5 4 5 3" xfId="3266"/>
    <cellStyle name="Normal 5 4 6" xfId="863"/>
    <cellStyle name="Normal 5 4 6 2" xfId="2581"/>
    <cellStyle name="Normal 5 4 6 2 2" xfId="4879"/>
    <cellStyle name="Normal 5 4 6 3" xfId="3496"/>
    <cellStyle name="Normal 5 4 7" xfId="2564"/>
    <cellStyle name="Normal 5 4 7 2" xfId="4862"/>
    <cellStyle name="Normal 5 4 8" xfId="3032"/>
    <cellStyle name="Normal 5 4 9" xfId="5390"/>
    <cellStyle name="Normal 5 5" xfId="368"/>
    <cellStyle name="Normal 5 5 10" xfId="6095"/>
    <cellStyle name="Normal 5 5 2" xfId="369"/>
    <cellStyle name="Normal 5 5 2 2" xfId="637"/>
    <cellStyle name="Normal 5 5 2 2 2" xfId="2584"/>
    <cellStyle name="Normal 5 5 2 2 2 2" xfId="4882"/>
    <cellStyle name="Normal 5 5 2 2 3" xfId="3273"/>
    <cellStyle name="Normal 5 5 2 3" xfId="870"/>
    <cellStyle name="Normal 5 5 2 3 2" xfId="2585"/>
    <cellStyle name="Normal 5 5 2 3 2 2" xfId="4883"/>
    <cellStyle name="Normal 5 5 2 3 3" xfId="3503"/>
    <cellStyle name="Normal 5 5 2 4" xfId="2583"/>
    <cellStyle name="Normal 5 5 2 4 2" xfId="4881"/>
    <cellStyle name="Normal 5 5 2 5" xfId="3039"/>
    <cellStyle name="Normal 5 5 2 6" xfId="5397"/>
    <cellStyle name="Normal 5 5 2 7" xfId="5731"/>
    <cellStyle name="Normal 5 5 2 8" xfId="6096"/>
    <cellStyle name="Normal 5 5 3" xfId="370"/>
    <cellStyle name="Normal 5 5 3 2" xfId="638"/>
    <cellStyle name="Normal 5 5 3 2 2" xfId="2587"/>
    <cellStyle name="Normal 5 5 3 2 2 2" xfId="4885"/>
    <cellStyle name="Normal 5 5 3 2 3" xfId="3274"/>
    <cellStyle name="Normal 5 5 3 3" xfId="871"/>
    <cellStyle name="Normal 5 5 3 3 2" xfId="2588"/>
    <cellStyle name="Normal 5 5 3 3 2 2" xfId="4886"/>
    <cellStyle name="Normal 5 5 3 3 3" xfId="3504"/>
    <cellStyle name="Normal 5 5 3 4" xfId="2586"/>
    <cellStyle name="Normal 5 5 3 4 2" xfId="4884"/>
    <cellStyle name="Normal 5 5 3 5" xfId="3040"/>
    <cellStyle name="Normal 5 5 3 6" xfId="5398"/>
    <cellStyle name="Normal 5 5 3 7" xfId="5732"/>
    <cellStyle name="Normal 5 5 3 8" xfId="6097"/>
    <cellStyle name="Normal 5 5 4" xfId="636"/>
    <cellStyle name="Normal 5 5 4 2" xfId="2589"/>
    <cellStyle name="Normal 5 5 4 2 2" xfId="4887"/>
    <cellStyle name="Normal 5 5 4 3" xfId="3272"/>
    <cellStyle name="Normal 5 5 5" xfId="869"/>
    <cellStyle name="Normal 5 5 5 2" xfId="2590"/>
    <cellStyle name="Normal 5 5 5 2 2" xfId="4888"/>
    <cellStyle name="Normal 5 5 5 3" xfId="3502"/>
    <cellStyle name="Normal 5 5 6" xfId="2582"/>
    <cellStyle name="Normal 5 5 6 2" xfId="4880"/>
    <cellStyle name="Normal 5 5 7" xfId="3038"/>
    <cellStyle name="Normal 5 5 8" xfId="5396"/>
    <cellStyle name="Normal 5 5 9" xfId="5730"/>
    <cellStyle name="Normal 5 6" xfId="371"/>
    <cellStyle name="Normal 5 6 10" xfId="6098"/>
    <cellStyle name="Normal 5 6 2" xfId="372"/>
    <cellStyle name="Normal 5 6 2 2" xfId="640"/>
    <cellStyle name="Normal 5 6 2 2 2" xfId="2593"/>
    <cellStyle name="Normal 5 6 2 2 2 2" xfId="4891"/>
    <cellStyle name="Normal 5 6 2 2 3" xfId="3276"/>
    <cellStyle name="Normal 5 6 2 3" xfId="873"/>
    <cellStyle name="Normal 5 6 2 3 2" xfId="2594"/>
    <cellStyle name="Normal 5 6 2 3 2 2" xfId="4892"/>
    <cellStyle name="Normal 5 6 2 3 3" xfId="3506"/>
    <cellStyle name="Normal 5 6 2 4" xfId="2592"/>
    <cellStyle name="Normal 5 6 2 4 2" xfId="4890"/>
    <cellStyle name="Normal 5 6 2 5" xfId="3042"/>
    <cellStyle name="Normal 5 6 2 6" xfId="5400"/>
    <cellStyle name="Normal 5 6 2 7" xfId="5734"/>
    <cellStyle name="Normal 5 6 2 8" xfId="6099"/>
    <cellStyle name="Normal 5 6 3" xfId="373"/>
    <cellStyle name="Normal 5 6 3 2" xfId="641"/>
    <cellStyle name="Normal 5 6 3 2 2" xfId="2596"/>
    <cellStyle name="Normal 5 6 3 2 2 2" xfId="4894"/>
    <cellStyle name="Normal 5 6 3 2 3" xfId="3277"/>
    <cellStyle name="Normal 5 6 3 3" xfId="874"/>
    <cellStyle name="Normal 5 6 3 3 2" xfId="2597"/>
    <cellStyle name="Normal 5 6 3 3 2 2" xfId="4895"/>
    <cellStyle name="Normal 5 6 3 3 3" xfId="3507"/>
    <cellStyle name="Normal 5 6 3 4" xfId="2595"/>
    <cellStyle name="Normal 5 6 3 4 2" xfId="4893"/>
    <cellStyle name="Normal 5 6 3 5" xfId="3043"/>
    <cellStyle name="Normal 5 6 3 6" xfId="5401"/>
    <cellStyle name="Normal 5 6 3 7" xfId="5735"/>
    <cellStyle name="Normal 5 6 3 8" xfId="6100"/>
    <cellStyle name="Normal 5 6 4" xfId="639"/>
    <cellStyle name="Normal 5 6 4 2" xfId="2598"/>
    <cellStyle name="Normal 5 6 4 2 2" xfId="4896"/>
    <cellStyle name="Normal 5 6 4 3" xfId="3275"/>
    <cellStyle name="Normal 5 6 5" xfId="872"/>
    <cellStyle name="Normal 5 6 5 2" xfId="2599"/>
    <cellStyle name="Normal 5 6 5 2 2" xfId="4897"/>
    <cellStyle name="Normal 5 6 5 3" xfId="3505"/>
    <cellStyle name="Normal 5 6 6" xfId="2591"/>
    <cellStyle name="Normal 5 6 6 2" xfId="4889"/>
    <cellStyle name="Normal 5 6 7" xfId="3041"/>
    <cellStyle name="Normal 5 6 8" xfId="5399"/>
    <cellStyle name="Normal 5 6 9" xfId="5733"/>
    <cellStyle name="Normal 5 7" xfId="374"/>
    <cellStyle name="Normal 5 7 2" xfId="642"/>
    <cellStyle name="Normal 5 7 2 2" xfId="2601"/>
    <cellStyle name="Normal 5 7 2 2 2" xfId="4899"/>
    <cellStyle name="Normal 5 7 2 3" xfId="3278"/>
    <cellStyle name="Normal 5 7 3" xfId="875"/>
    <cellStyle name="Normal 5 7 3 2" xfId="2602"/>
    <cellStyle name="Normal 5 7 3 2 2" xfId="4900"/>
    <cellStyle name="Normal 5 7 3 3" xfId="3508"/>
    <cellStyle name="Normal 5 7 4" xfId="2600"/>
    <cellStyle name="Normal 5 7 4 2" xfId="4898"/>
    <cellStyle name="Normal 5 7 5" xfId="3044"/>
    <cellStyle name="Normal 5 7 6" xfId="5402"/>
    <cellStyle name="Normal 5 7 7" xfId="5736"/>
    <cellStyle name="Normal 5 7 8" xfId="6101"/>
    <cellStyle name="Normal 5 8" xfId="375"/>
    <cellStyle name="Normal 5 8 2" xfId="643"/>
    <cellStyle name="Normal 5 8 2 2" xfId="2604"/>
    <cellStyle name="Normal 5 8 2 2 2" xfId="4902"/>
    <cellStyle name="Normal 5 8 2 3" xfId="3279"/>
    <cellStyle name="Normal 5 8 3" xfId="876"/>
    <cellStyle name="Normal 5 8 3 2" xfId="2605"/>
    <cellStyle name="Normal 5 8 3 2 2" xfId="4903"/>
    <cellStyle name="Normal 5 8 3 3" xfId="3509"/>
    <cellStyle name="Normal 5 8 4" xfId="2603"/>
    <cellStyle name="Normal 5 8 4 2" xfId="4901"/>
    <cellStyle name="Normal 5 8 5" xfId="3045"/>
    <cellStyle name="Normal 5 8 6" xfId="5403"/>
    <cellStyle name="Normal 5 8 7" xfId="5737"/>
    <cellStyle name="Normal 5 8 8" xfId="6102"/>
    <cellStyle name="Normal 5 9" xfId="376"/>
    <cellStyle name="Normal 5 9 2" xfId="644"/>
    <cellStyle name="Normal 5 9 2 2" xfId="2607"/>
    <cellStyle name="Normal 5 9 2 2 2" xfId="4905"/>
    <cellStyle name="Normal 5 9 2 3" xfId="3280"/>
    <cellStyle name="Normal 5 9 3" xfId="877"/>
    <cellStyle name="Normal 5 9 3 2" xfId="2608"/>
    <cellStyle name="Normal 5 9 3 2 2" xfId="4906"/>
    <cellStyle name="Normal 5 9 3 3" xfId="3510"/>
    <cellStyle name="Normal 5 9 4" xfId="2606"/>
    <cellStyle name="Normal 5 9 4 2" xfId="4904"/>
    <cellStyle name="Normal 5 9 5" xfId="3046"/>
    <cellStyle name="Normal 5 9 6" xfId="5404"/>
    <cellStyle name="Normal 5 9 7" xfId="5738"/>
    <cellStyle name="Normal 5 9 8" xfId="6103"/>
    <cellStyle name="Normal 6" xfId="122"/>
    <cellStyle name="Normal 6 2" xfId="946"/>
    <cellStyle name="Normal 6 2 2" xfId="1207"/>
    <cellStyle name="Normal 6 3" xfId="1297"/>
    <cellStyle name="Normal 6 4" xfId="1206"/>
    <cellStyle name="Normal 7" xfId="123"/>
    <cellStyle name="Normal 7 2" xfId="1259"/>
    <cellStyle name="Normal 7 3" xfId="1298"/>
    <cellStyle name="Normal 7 4" xfId="1208"/>
    <cellStyle name="Normal 8" xfId="8"/>
    <cellStyle name="Normal 8 2" xfId="134"/>
    <cellStyle name="Normal 8 2 2" xfId="1313"/>
    <cellStyle name="Normal 8 2 2 2" xfId="1756"/>
    <cellStyle name="Normal 8 2 2 2 2" xfId="4105"/>
    <cellStyle name="Normal 8 2 2 3" xfId="1844"/>
    <cellStyle name="Normal 8 2 2 3 2" xfId="4163"/>
    <cellStyle name="Normal 8 2 2 4" xfId="5472"/>
    <cellStyle name="Normal 8 2 2 5" xfId="5807"/>
    <cellStyle name="Normal 8 2 2 6" xfId="6161"/>
    <cellStyle name="Normal 8 2 3" xfId="1210"/>
    <cellStyle name="Normal 8 2 3 2" xfId="5450"/>
    <cellStyle name="Normal 8 2 3 3" xfId="5787"/>
    <cellStyle name="Normal 8 2 3 4" xfId="6141"/>
    <cellStyle name="Normal 8 2 4" xfId="1732"/>
    <cellStyle name="Normal 8 2 4 2" xfId="4085"/>
    <cellStyle name="Normal 8 2 5" xfId="1822"/>
    <cellStyle name="Normal 8 2 5 2" xfId="4142"/>
    <cellStyle name="Normal 8 3" xfId="947"/>
    <cellStyle name="Normal 8 3 10" xfId="6151"/>
    <cellStyle name="Normal 8 3 2" xfId="1282"/>
    <cellStyle name="Normal 8 3 2 2" xfId="3677"/>
    <cellStyle name="Normal 8 3 3" xfId="1392"/>
    <cellStyle name="Normal 8 3 3 2" xfId="3758"/>
    <cellStyle name="Normal 8 3 4" xfId="1677"/>
    <cellStyle name="Normal 8 3 4 2" xfId="4036"/>
    <cellStyle name="Normal 8 3 5" xfId="1746"/>
    <cellStyle name="Normal 8 3 5 2" xfId="4095"/>
    <cellStyle name="Normal 8 3 6" xfId="1834"/>
    <cellStyle name="Normal 8 3 6 2" xfId="4153"/>
    <cellStyle name="Normal 8 3 7" xfId="3550"/>
    <cellStyle name="Normal 8 3 8" xfId="5462"/>
    <cellStyle name="Normal 8 3 9" xfId="5797"/>
    <cellStyle name="Normal 8 4" xfId="948"/>
    <cellStyle name="Normal 8 4 2" xfId="1304"/>
    <cellStyle name="Normal 8 4 3" xfId="1914"/>
    <cellStyle name="Normal 8 4 3 2" xfId="4218"/>
    <cellStyle name="Normal 8 4 4" xfId="3551"/>
    <cellStyle name="Normal 8 4 5" xfId="5437"/>
    <cellStyle name="Normal 8 4 6" xfId="5778"/>
    <cellStyle name="Normal 8 4 7" xfId="6132"/>
    <cellStyle name="Normal 8 5" xfId="1209"/>
    <cellStyle name="Normal 8 5 2" xfId="3660"/>
    <cellStyle name="Normal 8 6" xfId="1377"/>
    <cellStyle name="Normal 8 6 2" xfId="3743"/>
    <cellStyle name="Normal 8 7" xfId="1661"/>
    <cellStyle name="Normal 8 7 2" xfId="4020"/>
    <cellStyle name="Normal 8 8" xfId="1716"/>
    <cellStyle name="Normal 8 8 2" xfId="4070"/>
    <cellStyle name="Normal 8 9" xfId="1773"/>
    <cellStyle name="Normal 8 9 2" xfId="4115"/>
    <cellStyle name="Normal 88" xfId="1308"/>
    <cellStyle name="Normal 89" xfId="1310"/>
    <cellStyle name="Normal 9" xfId="13"/>
    <cellStyle name="Normal 9 10" xfId="5882"/>
    <cellStyle name="Normal 9 2" xfId="422"/>
    <cellStyle name="Normal 9 2 2" xfId="1212"/>
    <cellStyle name="Normal 9 2 2 2" xfId="1760"/>
    <cellStyle name="Normal 9 2 2 2 2" xfId="4109"/>
    <cellStyle name="Normal 9 2 2 3" xfId="1848"/>
    <cellStyle name="Normal 9 2 2 3 2" xfId="4167"/>
    <cellStyle name="Normal 9 2 2 4" xfId="5476"/>
    <cellStyle name="Normal 9 2 2 5" xfId="5811"/>
    <cellStyle name="Normal 9 2 2 6" xfId="6165"/>
    <cellStyle name="Normal 9 2 3" xfId="1736"/>
    <cellStyle name="Normal 9 2 3 2" xfId="4089"/>
    <cellStyle name="Normal 9 2 4" xfId="1826"/>
    <cellStyle name="Normal 9 2 4 2" xfId="4146"/>
    <cellStyle name="Normal 9 2 5" xfId="3063"/>
    <cellStyle name="Normal 9 2 6" xfId="5454"/>
    <cellStyle name="Normal 9 2 7" xfId="5791"/>
    <cellStyle name="Normal 9 2 8" xfId="6145"/>
    <cellStyle name="Normal 9 3" xfId="657"/>
    <cellStyle name="Normal 9 3 2" xfId="1307"/>
    <cellStyle name="Normal 9 3 3" xfId="1750"/>
    <cellStyle name="Normal 9 3 3 2" xfId="4099"/>
    <cellStyle name="Normal 9 3 4" xfId="1838"/>
    <cellStyle name="Normal 9 3 4 2" xfId="4157"/>
    <cellStyle name="Normal 9 3 5" xfId="3293"/>
    <cellStyle name="Normal 9 3 6" xfId="5466"/>
    <cellStyle name="Normal 9 3 7" xfId="5801"/>
    <cellStyle name="Normal 9 3 8" xfId="6155"/>
    <cellStyle name="Normal 9 4" xfId="1211"/>
    <cellStyle name="Normal 9 4 2" xfId="5443"/>
    <cellStyle name="Normal 9 4 3" xfId="5781"/>
    <cellStyle name="Normal 9 4 4" xfId="6135"/>
    <cellStyle name="Normal 9 5" xfId="1725"/>
    <cellStyle name="Normal 9 5 2" xfId="4079"/>
    <cellStyle name="Normal 9 6" xfId="1813"/>
    <cellStyle name="Normal 9 6 2" xfId="4135"/>
    <cellStyle name="Normal 9 7" xfId="2826"/>
    <cellStyle name="Normal 9 8" xfId="5175"/>
    <cellStyle name="Normal 9 9" xfId="5521"/>
    <cellStyle name="Normal 90" xfId="1309"/>
    <cellStyle name="Normal_Book2" xfId="997"/>
    <cellStyle name="Normal_Varabashxum-ynderk" xfId="1544"/>
    <cellStyle name="Note" xfId="1770" builtinId="10" customBuiltin="1"/>
    <cellStyle name="Note 10" xfId="1345"/>
    <cellStyle name="Note 10 2" xfId="3711"/>
    <cellStyle name="Note 11" xfId="1398"/>
    <cellStyle name="Note 11 2" xfId="3764"/>
    <cellStyle name="Note 12" xfId="1424"/>
    <cellStyle name="Note 12 2" xfId="3790"/>
    <cellStyle name="Note 13" xfId="1450"/>
    <cellStyle name="Note 13 2" xfId="3816"/>
    <cellStyle name="Note 14" xfId="1545"/>
    <cellStyle name="Note 14 2" xfId="3904"/>
    <cellStyle name="Note 15" xfId="1571"/>
    <cellStyle name="Note 15 2" xfId="3930"/>
    <cellStyle name="Note 16" xfId="1597"/>
    <cellStyle name="Note 16 2" xfId="3956"/>
    <cellStyle name="Note 17" xfId="1623"/>
    <cellStyle name="Note 17 2" xfId="3982"/>
    <cellStyle name="Note 18" xfId="1687"/>
    <cellStyle name="Note 18 2" xfId="4044"/>
    <cellStyle name="Note 19" xfId="2812"/>
    <cellStyle name="Note 2" xfId="57"/>
    <cellStyle name="Note 2 10" xfId="1411"/>
    <cellStyle name="Note 2 10 2" xfId="3777"/>
    <cellStyle name="Note 2 11" xfId="1437"/>
    <cellStyle name="Note 2 11 2" xfId="3803"/>
    <cellStyle name="Note 2 12" xfId="1463"/>
    <cellStyle name="Note 2 12 2" xfId="3829"/>
    <cellStyle name="Note 2 13" xfId="1558"/>
    <cellStyle name="Note 2 13 2" xfId="3917"/>
    <cellStyle name="Note 2 14" xfId="1584"/>
    <cellStyle name="Note 2 14 2" xfId="3943"/>
    <cellStyle name="Note 2 15" xfId="1610"/>
    <cellStyle name="Note 2 15 2" xfId="3969"/>
    <cellStyle name="Note 2 16" xfId="1636"/>
    <cellStyle name="Note 2 16 2" xfId="3995"/>
    <cellStyle name="Note 2 17" xfId="1662"/>
    <cellStyle name="Note 2 17 2" xfId="4021"/>
    <cellStyle name="Note 2 17 3" xfId="5110"/>
    <cellStyle name="Note 2 17 4" xfId="5132"/>
    <cellStyle name="Note 2 18" xfId="1700"/>
    <cellStyle name="Note 2 18 2" xfId="4057"/>
    <cellStyle name="Note 2 19" xfId="1722"/>
    <cellStyle name="Note 2 19 2" xfId="4076"/>
    <cellStyle name="Note 2 19 3" xfId="5114"/>
    <cellStyle name="Note 2 2" xfId="124"/>
    <cellStyle name="Note 2 2 2" xfId="430"/>
    <cellStyle name="Note 2 2 2 2" xfId="2609"/>
    <cellStyle name="Note 2 2 2 2 2" xfId="4907"/>
    <cellStyle name="Note 2 2 2 2 3" xfId="5135"/>
    <cellStyle name="Note 2 2 2 3" xfId="2795"/>
    <cellStyle name="Note 2 2 2 3 2" xfId="5068"/>
    <cellStyle name="Note 2 2 2 3 3" xfId="5144"/>
    <cellStyle name="Note 2 2 2 3 4" xfId="5147"/>
    <cellStyle name="Note 2 2 3" xfId="891"/>
    <cellStyle name="Note 2 2 3 2" xfId="2610"/>
    <cellStyle name="Note 2 2 3 2 2" xfId="4908"/>
    <cellStyle name="Note 2 2 3 2 3" xfId="5136"/>
    <cellStyle name="Note 2 2 3 3" xfId="2796"/>
    <cellStyle name="Note 2 2 3 3 2" xfId="5069"/>
    <cellStyle name="Note 2 2 3 3 3" xfId="5145"/>
    <cellStyle name="Note 2 2 3 3 4" xfId="5148"/>
    <cellStyle name="Note 2 2 4" xfId="1214"/>
    <cellStyle name="Note 2 2 5" xfId="1883"/>
    <cellStyle name="Note 2 2 5 2" xfId="4187"/>
    <cellStyle name="Note 2 2 5 3" xfId="5122"/>
    <cellStyle name="Note 2 2 6" xfId="2683"/>
    <cellStyle name="Note 2 2 6 2" xfId="4973"/>
    <cellStyle name="Note 2 2 6 3" xfId="5141"/>
    <cellStyle name="Note 2 2 6 4" xfId="5146"/>
    <cellStyle name="Note 2 2 7" xfId="5186"/>
    <cellStyle name="Note 2 2 8" xfId="6048"/>
    <cellStyle name="Note 2 20" xfId="1811"/>
    <cellStyle name="Note 2 20 2" xfId="4134"/>
    <cellStyle name="Note 2 21" xfId="5162"/>
    <cellStyle name="Note 2 22" xfId="5869"/>
    <cellStyle name="Note 2 23" xfId="6223"/>
    <cellStyle name="Note 2 24" xfId="6276"/>
    <cellStyle name="Note 2 25" xfId="6302"/>
    <cellStyle name="Note 2 3" xfId="1043"/>
    <cellStyle name="Note 2 3 2" xfId="3569"/>
    <cellStyle name="Note 2 3 3" xfId="5423"/>
    <cellStyle name="Note 2 3 4" xfId="5765"/>
    <cellStyle name="Note 2 3 5" xfId="6119"/>
    <cellStyle name="Note 2 4" xfId="1069"/>
    <cellStyle name="Note 2 4 2" xfId="3595"/>
    <cellStyle name="Note 2 4 3" xfId="5440"/>
    <cellStyle name="Note 2 4 4" xfId="5418"/>
    <cellStyle name="Note 2 4 5" xfId="5347"/>
    <cellStyle name="Note 2 5" xfId="1095"/>
    <cellStyle name="Note 2 5 2" xfId="3621"/>
    <cellStyle name="Note 2 5 3" xfId="5508"/>
    <cellStyle name="Note 2 5 4" xfId="5843"/>
    <cellStyle name="Note 2 5 5" xfId="6197"/>
    <cellStyle name="Note 2 6" xfId="1213"/>
    <cellStyle name="Note 2 6 2" xfId="3661"/>
    <cellStyle name="Note 2 6 3" xfId="5103"/>
    <cellStyle name="Note 2 6 4" xfId="5143"/>
    <cellStyle name="Note 2 7" xfId="1332"/>
    <cellStyle name="Note 2 7 2" xfId="3698"/>
    <cellStyle name="Note 2 8" xfId="1358"/>
    <cellStyle name="Note 2 8 2" xfId="3724"/>
    <cellStyle name="Note 2 9" xfId="1376"/>
    <cellStyle name="Note 2 9 2" xfId="3742"/>
    <cellStyle name="Note 2 9 3" xfId="5105"/>
    <cellStyle name="Note 20" xfId="5149"/>
    <cellStyle name="Note 21" xfId="5856"/>
    <cellStyle name="Note 22" xfId="6210"/>
    <cellStyle name="Note 23" xfId="6236"/>
    <cellStyle name="Note 24" xfId="6262"/>
    <cellStyle name="Note 25" xfId="6263"/>
    <cellStyle name="Note 26" xfId="6289"/>
    <cellStyle name="Note 3" xfId="58"/>
    <cellStyle name="Note 3 2" xfId="424"/>
    <cellStyle name="Note 3 2 2" xfId="2611"/>
    <cellStyle name="Note 3 2 2 2" xfId="4909"/>
    <cellStyle name="Note 3 2 3" xfId="3065"/>
    <cellStyle name="Note 3 3" xfId="659"/>
    <cellStyle name="Note 3 3 2" xfId="2612"/>
    <cellStyle name="Note 3 3 2 2" xfId="4910"/>
    <cellStyle name="Note 3 3 3" xfId="3295"/>
    <cellStyle name="Note 3 4" xfId="1886"/>
    <cellStyle name="Note 3 4 2" xfId="4190"/>
    <cellStyle name="Note 3 5" xfId="2830"/>
    <cellStyle name="Note 3 6" xfId="5178"/>
    <cellStyle name="Note 3 7" xfId="5523"/>
    <cellStyle name="Note 3 8" xfId="5884"/>
    <cellStyle name="Note 4" xfId="949"/>
    <cellStyle name="Note 4 2" xfId="1901"/>
    <cellStyle name="Note 4 2 2" xfId="4205"/>
    <cellStyle name="Note 4 3" xfId="3552"/>
    <cellStyle name="Note 4 4" xfId="5420"/>
    <cellStyle name="Note 4 5" xfId="5763"/>
    <cellStyle name="Note 4 6" xfId="6117"/>
    <cellStyle name="Note 5" xfId="1042"/>
    <cellStyle name="Note 5 2" xfId="3568"/>
    <cellStyle name="Note 5 3" xfId="5482"/>
    <cellStyle name="Note 5 4" xfId="5817"/>
    <cellStyle name="Note 5 5" xfId="6171"/>
    <cellStyle name="Note 6" xfId="1056"/>
    <cellStyle name="Note 6 2" xfId="3582"/>
    <cellStyle name="Note 6 3" xfId="5495"/>
    <cellStyle name="Note 6 4" xfId="5830"/>
    <cellStyle name="Note 6 5" xfId="6184"/>
    <cellStyle name="Note 7" xfId="1082"/>
    <cellStyle name="Note 7 2" xfId="3608"/>
    <cellStyle name="Note 8" xfId="1108"/>
    <cellStyle name="Note 8 2" xfId="3634"/>
    <cellStyle name="Note 9" xfId="1319"/>
    <cellStyle name="Note 9 2" xfId="3685"/>
    <cellStyle name="Output" xfId="1012" builtinId="21" customBuiltin="1"/>
    <cellStyle name="Output 2" xfId="59"/>
    <cellStyle name="Output 2 2" xfId="125"/>
    <cellStyle name="Output 2 2 2" xfId="431"/>
    <cellStyle name="Output 2 2 2 2" xfId="2613"/>
    <cellStyle name="Output 2 2 2 2 2" xfId="4911"/>
    <cellStyle name="Output 2 2 2 2 3" xfId="5137"/>
    <cellStyle name="Output 2 2 2 3" xfId="2832"/>
    <cellStyle name="Output 2 2 3" xfId="662"/>
    <cellStyle name="Output 2 2 3 2" xfId="2614"/>
    <cellStyle name="Output 2 2 3 2 2" xfId="4912"/>
    <cellStyle name="Output 2 2 3 2 3" xfId="5138"/>
    <cellStyle name="Output 2 2 3 3" xfId="5084"/>
    <cellStyle name="Output 2 2 4" xfId="1884"/>
    <cellStyle name="Output 2 2 4 2" xfId="4188"/>
    <cellStyle name="Output 2 2 4 3" xfId="5123"/>
    <cellStyle name="Output 2 2 5" xfId="2825"/>
    <cellStyle name="Output 2 2 6" xfId="5187"/>
    <cellStyle name="Output 2 2 7" xfId="5180"/>
    <cellStyle name="Output 2 2 8" xfId="6047"/>
    <cellStyle name="Output 2 3" xfId="1215"/>
    <cellStyle name="Output 2 3 2" xfId="5441"/>
    <cellStyle name="Output 2 3 3" xfId="5190"/>
    <cellStyle name="Output 2 4" xfId="1723"/>
    <cellStyle name="Output 2 4 2" xfId="4077"/>
    <cellStyle name="Output 2 4 3" xfId="5115"/>
    <cellStyle name="Output 2 5" xfId="1775"/>
    <cellStyle name="Output 3" xfId="417"/>
    <cellStyle name="Percent 2" xfId="2"/>
    <cellStyle name="Percent 2 2" xfId="69"/>
    <cellStyle name="Percent 2 2 2" xfId="377"/>
    <cellStyle name="Percent 2 2 2 2" xfId="1217"/>
    <cellStyle name="Percent 2 2 3" xfId="1216"/>
    <cellStyle name="Percent 2 3" xfId="60"/>
    <cellStyle name="Percent 2 3 2" xfId="1283"/>
    <cellStyle name="Percent 2 3 3" xfId="1218"/>
    <cellStyle name="Percent 3" xfId="11"/>
    <cellStyle name="Percent 3 2" xfId="378"/>
    <cellStyle name="Percent 3 2 2" xfId="1220"/>
    <cellStyle name="Percent 3 3" xfId="1303"/>
    <cellStyle name="Percent 3 4" xfId="1219"/>
    <cellStyle name="Percent 4" xfId="1221"/>
    <cellStyle name="Percent 4 2" xfId="1222"/>
    <cellStyle name="Percent 4 2 2" xfId="1316"/>
    <cellStyle name="Percent 4 3" xfId="1306"/>
    <cellStyle name="Percent 5" xfId="1223"/>
    <cellStyle name="Percent 5 2" xfId="1224"/>
    <cellStyle name="Percent 5 2 2" xfId="1225"/>
    <cellStyle name="Percent 5 3" xfId="1226"/>
    <cellStyle name="Percent 5 4" xfId="1318"/>
    <cellStyle name="Percent 5 4 2" xfId="1684"/>
    <cellStyle name="Percent 5 4 2 2" xfId="4043"/>
    <cellStyle name="Percent 5 4 3" xfId="3684"/>
    <cellStyle name="RowLevel_1_N6+artabyuje" xfId="379"/>
    <cellStyle name="SN_241" xfId="6"/>
    <cellStyle name="SN_b" xfId="892"/>
    <cellStyle name="SN_it" xfId="998"/>
    <cellStyle name="Style 1" xfId="126"/>
    <cellStyle name="Style 1 2" xfId="127"/>
    <cellStyle name="Style 1 2 2" xfId="950"/>
    <cellStyle name="Style 1_verchnakan_ax21-25_2018" xfId="128"/>
    <cellStyle name="Title" xfId="1685" builtinId="15" customBuiltin="1"/>
    <cellStyle name="Title 2" xfId="61"/>
    <cellStyle name="Title 2 2" xfId="129"/>
    <cellStyle name="Title 2 3" xfId="1860"/>
    <cellStyle name="Title 3" xfId="418"/>
    <cellStyle name="Title 3 2" xfId="1779"/>
    <cellStyle name="Total" xfId="1017" builtinId="25" customBuiltin="1"/>
    <cellStyle name="Total 2" xfId="62"/>
    <cellStyle name="Total 2 2" xfId="130"/>
    <cellStyle name="Total 2 2 2" xfId="432"/>
    <cellStyle name="Total 2 2 2 2" xfId="2615"/>
    <cellStyle name="Total 2 2 2 2 2" xfId="4913"/>
    <cellStyle name="Total 2 2 2 2 3" xfId="5139"/>
    <cellStyle name="Total 2 2 2 3" xfId="2828"/>
    <cellStyle name="Total 2 2 3" xfId="890"/>
    <cellStyle name="Total 2 2 3 2" xfId="2616"/>
    <cellStyle name="Total 2 2 3 2 2" xfId="4914"/>
    <cellStyle name="Total 2 2 3 2 3" xfId="5140"/>
    <cellStyle name="Total 2 2 3 3" xfId="5088"/>
    <cellStyle name="Total 2 2 4" xfId="1885"/>
    <cellStyle name="Total 2 2 4 2" xfId="4189"/>
    <cellStyle name="Total 2 2 4 3" xfId="5124"/>
    <cellStyle name="Total 2 2 5" xfId="3662"/>
    <cellStyle name="Total 2 2 6" xfId="5188"/>
    <cellStyle name="Total 2 2 7" xfId="5461"/>
    <cellStyle name="Total 2 2 8" xfId="6046"/>
    <cellStyle name="Total 2 3" xfId="1227"/>
    <cellStyle name="Total 2 3 2" xfId="5442"/>
    <cellStyle name="Total 2 3 3" xfId="5177"/>
    <cellStyle name="Total 2 4" xfId="1724"/>
    <cellStyle name="Total 2 4 2" xfId="4078"/>
    <cellStyle name="Total 2 4 3" xfId="5116"/>
    <cellStyle name="Total 2 5" xfId="1810"/>
    <cellStyle name="Total 3" xfId="419"/>
    <cellStyle name="Warning Text" xfId="1015" builtinId="11" customBuiltin="1"/>
    <cellStyle name="Warning Text 2" xfId="63"/>
    <cellStyle name="Warning Text 2 2" xfId="131"/>
    <cellStyle name="Warning Text 2 3" xfId="1228"/>
    <cellStyle name="Warning Text 2 4" xfId="1785"/>
    <cellStyle name="Warning Text 3" xfId="420"/>
    <cellStyle name="Акцент1 2" xfId="951"/>
    <cellStyle name="Акцент1 3" xfId="952"/>
    <cellStyle name="Акцент2 2" xfId="953"/>
    <cellStyle name="Акцент2 3" xfId="954"/>
    <cellStyle name="Акцент3 2" xfId="955"/>
    <cellStyle name="Акцент3 3" xfId="956"/>
    <cellStyle name="Акцент4 2" xfId="957"/>
    <cellStyle name="Акцент4 3" xfId="958"/>
    <cellStyle name="Акцент5 2" xfId="959"/>
    <cellStyle name="Акцент5 3" xfId="960"/>
    <cellStyle name="Акцент6 2" xfId="961"/>
    <cellStyle name="Акцент6 3" xfId="962"/>
    <cellStyle name="Беззащитный" xfId="1229"/>
    <cellStyle name="Беззащитный 2" xfId="1284"/>
    <cellStyle name="Ввод  2" xfId="963"/>
    <cellStyle name="Ввод  3" xfId="964"/>
    <cellStyle name="Вывод 2" xfId="965"/>
    <cellStyle name="Вывод 3" xfId="966"/>
    <cellStyle name="Вычисление 2" xfId="967"/>
    <cellStyle name="Вычисление 3" xfId="968"/>
    <cellStyle name="Заголовок 1 2" xfId="969"/>
    <cellStyle name="Заголовок 1 3" xfId="970"/>
    <cellStyle name="Заголовок 2 2" xfId="971"/>
    <cellStyle name="Заголовок 2 3" xfId="972"/>
    <cellStyle name="Заголовок 3 2" xfId="973"/>
    <cellStyle name="Заголовок 3 3" xfId="974"/>
    <cellStyle name="Заголовок 4 2" xfId="975"/>
    <cellStyle name="Заголовок 4 3" xfId="976"/>
    <cellStyle name="Защитный" xfId="1230"/>
    <cellStyle name="Итог 2" xfId="977"/>
    <cellStyle name="Итог 3" xfId="978"/>
    <cellStyle name="Контрольная ячейка 2" xfId="979"/>
    <cellStyle name="Контрольная ячейка 3" xfId="980"/>
    <cellStyle name="Название 2" xfId="380"/>
    <cellStyle name="Название 3" xfId="1478"/>
    <cellStyle name="Нейтральный 2" xfId="981"/>
    <cellStyle name="Нейтральный 3" xfId="982"/>
    <cellStyle name="Обычный 10" xfId="1494"/>
    <cellStyle name="Обычный 14" xfId="1766"/>
    <cellStyle name="Обычный 2" xfId="14"/>
    <cellStyle name="Обычный 2 10" xfId="1232"/>
    <cellStyle name="Обычный 2 11" xfId="1233"/>
    <cellStyle name="Обычный 2 12" xfId="1234"/>
    <cellStyle name="Обычный 2 13" xfId="1235"/>
    <cellStyle name="Обычный 2 14" xfId="1285"/>
    <cellStyle name="Обычный 2 14 2" xfId="1393"/>
    <cellStyle name="Обычный 2 14 2 2" xfId="3759"/>
    <cellStyle name="Обычный 2 14 3" xfId="1678"/>
    <cellStyle name="Обычный 2 14 3 2" xfId="4037"/>
    <cellStyle name="Обычный 2 14 4" xfId="3678"/>
    <cellStyle name="Обычный 2 15" xfId="1231"/>
    <cellStyle name="Обычный 2 15 2" xfId="3663"/>
    <cellStyle name="Обычный 2 16" xfId="1378"/>
    <cellStyle name="Обычный 2 16 2" xfId="3744"/>
    <cellStyle name="Обычный 2 17" xfId="1663"/>
    <cellStyle name="Обычный 2 17 2" xfId="4022"/>
    <cellStyle name="Обычный 2 18" xfId="1787"/>
    <cellStyle name="Обычный 2 2" xfId="133"/>
    <cellStyle name="Обычный 2 2 2" xfId="1237"/>
    <cellStyle name="Обычный 2 2 3" xfId="1236"/>
    <cellStyle name="Обычный 2 2 4" xfId="1936"/>
    <cellStyle name="Обычный 2 3" xfId="132"/>
    <cellStyle name="Обычный 2 3 2" xfId="1238"/>
    <cellStyle name="Обычный 2 4" xfId="1239"/>
    <cellStyle name="Обычный 2 4 2" xfId="1240"/>
    <cellStyle name="Обычный 2 5" xfId="1241"/>
    <cellStyle name="Обычный 2 5 2" xfId="1242"/>
    <cellStyle name="Обычный 2 6" xfId="1243"/>
    <cellStyle name="Обычный 2 6 2" xfId="1244"/>
    <cellStyle name="Обычный 2 7" xfId="1245"/>
    <cellStyle name="Обычный 2 7 2" xfId="1246"/>
    <cellStyle name="Обычный 2 8" xfId="1247"/>
    <cellStyle name="Обычный 2 8 2" xfId="1248"/>
    <cellStyle name="Обычный 2 9" xfId="1249"/>
    <cellStyle name="Обычный 2 9 2" xfId="1286"/>
    <cellStyle name="Обычный 2 9 2 2" xfId="1394"/>
    <cellStyle name="Обычный 2 9 2 2 2" xfId="3760"/>
    <cellStyle name="Обычный 2 9 2 3" xfId="1679"/>
    <cellStyle name="Обычный 2 9 2 3 2" xfId="4038"/>
    <cellStyle name="Обычный 2 9 2 4" xfId="3679"/>
    <cellStyle name="Обычный 2 9 3" xfId="1379"/>
    <cellStyle name="Обычный 2 9 3 2" xfId="3745"/>
    <cellStyle name="Обычный 2 9 4" xfId="1664"/>
    <cellStyle name="Обычный 2 9 4 2" xfId="4023"/>
    <cellStyle name="Обычный 2 9 5" xfId="3664"/>
    <cellStyle name="Обычный 2_900005052015" xfId="1250"/>
    <cellStyle name="Обычный 3" xfId="136"/>
    <cellStyle name="Обычный 3 2" xfId="433"/>
    <cellStyle name="Обычный 3 2 2" xfId="1252"/>
    <cellStyle name="Обычный 3 2 3" xfId="2619"/>
    <cellStyle name="Обычный 3 2 3 2" xfId="4917"/>
    <cellStyle name="Обычный 3 2 4" xfId="3069"/>
    <cellStyle name="Обычный 3 3" xfId="665"/>
    <cellStyle name="Обычный 3 3 2" xfId="2620"/>
    <cellStyle name="Обычный 3 3 2 2" xfId="4918"/>
    <cellStyle name="Обычный 3 3 3" xfId="3299"/>
    <cellStyle name="Обычный 3 4" xfId="1251"/>
    <cellStyle name="Обычный 3 5" xfId="1919"/>
    <cellStyle name="Обычный 3 6" xfId="2835"/>
    <cellStyle name="Обычный 3 7" xfId="5189"/>
    <cellStyle name="Обычный 3 8" xfId="5527"/>
    <cellStyle name="Обычный 3 9" xfId="5889"/>
    <cellStyle name="Обычный 4" xfId="137"/>
    <cellStyle name="Обычный 5" xfId="138"/>
    <cellStyle name="Обычный 6" xfId="139"/>
    <cellStyle name="Обычный 7" xfId="983"/>
    <cellStyle name="Обычный 8" xfId="1477"/>
    <cellStyle name="Обычный 9" xfId="1479"/>
    <cellStyle name="Обычный 9 2" xfId="999"/>
    <cellStyle name="Плохой 2" xfId="984"/>
    <cellStyle name="Плохой 3" xfId="985"/>
    <cellStyle name="Пояснение 2" xfId="986"/>
    <cellStyle name="Пояснение 3" xfId="987"/>
    <cellStyle name="Примечание 2" xfId="988"/>
    <cellStyle name="Примечание 2 2" xfId="1922"/>
    <cellStyle name="Примечание 2 2 2" xfId="4222"/>
    <cellStyle name="Примечание 2 3" xfId="3554"/>
    <cellStyle name="Примечание 3" xfId="1480"/>
    <cellStyle name="Примечание 3 2" xfId="3843"/>
    <cellStyle name="Связанная ячейка 2" xfId="989"/>
    <cellStyle name="Связанная ячейка 3" xfId="990"/>
    <cellStyle name="Стиль 1" xfId="64"/>
    <cellStyle name="Стиль 1 2" xfId="1253"/>
    <cellStyle name="Текст предупреждения 2" xfId="991"/>
    <cellStyle name="Текст предупреждения 3" xfId="992"/>
    <cellStyle name="Финансовый 2" xfId="65"/>
    <cellStyle name="Финансовый 2 2" xfId="993"/>
    <cellStyle name="Финансовый 2 2 2" xfId="1255"/>
    <cellStyle name="Финансовый 2 3" xfId="1254"/>
    <cellStyle name="Финансовый 2 4" xfId="1917"/>
    <cellStyle name="Финансовый 2 5" xfId="2693"/>
    <cellStyle name="Финансовый 2 6" xfId="2798"/>
    <cellStyle name="Финансовый 3" xfId="894"/>
    <cellStyle name="Финансовый 3 2" xfId="1256"/>
    <cellStyle name="Финансовый 3 3" xfId="1918"/>
    <cellStyle name="Финансовый 4" xfId="994"/>
    <cellStyle name="Финансовый 4 2" xfId="1258"/>
    <cellStyle name="Финансовый 4 3" xfId="1257"/>
    <cellStyle name="Финансовый 4 4" xfId="2694"/>
    <cellStyle name="Финансовый 4 5" xfId="2799"/>
    <cellStyle name="Финансовый 5" xfId="2621"/>
    <cellStyle name="Финансовый 5 2" xfId="2797"/>
    <cellStyle name="Финансовый 5 2 2" xfId="5070"/>
    <cellStyle name="Финансовый 5 3" xfId="4919"/>
    <cellStyle name="Хороший 2" xfId="995"/>
    <cellStyle name="Хороший 3" xfId="99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Artak%20Albertyan\Downloads\Havelvacner_&#1344;&#1359;&#1334;&#134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Siranush%20Chteyan\mij%20canap%201.6\Naxagic%20%20mij%201.6\Havelvats%201.6%20Kare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1"/>
      <sheetName val="5.2"/>
    </sheetNames>
    <sheetDataSet>
      <sheetData sheetId="0" refreshError="1"/>
      <sheetData sheetId="1" refreshError="1"/>
      <sheetData sheetId="2" refreshError="1"/>
      <sheetData sheetId="3" refreshError="1">
        <row r="16">
          <cell r="D16" t="str">
            <v xml:space="preserve"> Ոռոգման համակարգի առողջացում</v>
          </cell>
        </row>
      </sheetData>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Հ1"/>
      <sheetName val="Հ2"/>
      <sheetName val="Հ3 "/>
      <sheetName val="Հ4"/>
      <sheetName val="Հ5"/>
      <sheetName val="Հ6"/>
      <sheetName val="Հ7 "/>
      <sheetName val="Հ8"/>
    </sheetNames>
    <sheetDataSet>
      <sheetData sheetId="0" refreshError="1"/>
      <sheetData sheetId="1" refreshError="1"/>
      <sheetData sheetId="2" refreshError="1">
        <row r="23">
          <cell r="F23" t="str">
            <v xml:space="preserve"> Միջպետական և հանրապետական նշանակության ավտոճանապարհների պահպանման և անվտանգ երթևեկության ծառայություններ</v>
          </cell>
        </row>
        <row r="41">
          <cell r="F41" t="str">
            <v xml:space="preserve"> Պետական նշանակության ավտոճանապարհների հիմնանորոգում</v>
          </cell>
        </row>
      </sheetData>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0"/>
  <sheetViews>
    <sheetView topLeftCell="A271" zoomScaleNormal="100" zoomScaleSheetLayoutView="100" workbookViewId="0">
      <selection activeCell="L283" sqref="L283"/>
    </sheetView>
  </sheetViews>
  <sheetFormatPr defaultColWidth="9.140625" defaultRowHeight="17.25"/>
  <cols>
    <col min="1" max="2" width="9.140625" style="439"/>
    <col min="3" max="3" width="10.7109375" style="438" customWidth="1"/>
    <col min="4" max="4" width="16" style="438" customWidth="1"/>
    <col min="5" max="5" width="80" style="439" customWidth="1"/>
    <col min="6" max="6" width="40" style="439" customWidth="1"/>
    <col min="7" max="7" width="17.7109375" style="439" bestFit="1" customWidth="1"/>
    <col min="8" max="16384" width="9.140625" style="439"/>
  </cols>
  <sheetData>
    <row r="1" spans="3:6">
      <c r="F1" s="440" t="s">
        <v>668</v>
      </c>
    </row>
    <row r="2" spans="3:6">
      <c r="F2" s="440" t="s">
        <v>130</v>
      </c>
    </row>
    <row r="3" spans="3:6">
      <c r="F3" s="440" t="s">
        <v>0</v>
      </c>
    </row>
    <row r="5" spans="3:6" ht="78.75" customHeight="1">
      <c r="C5" s="983" t="s">
        <v>126</v>
      </c>
      <c r="D5" s="983"/>
      <c r="E5" s="983"/>
      <c r="F5" s="983"/>
    </row>
    <row r="6" spans="3:6">
      <c r="F6" s="441" t="s">
        <v>27</v>
      </c>
    </row>
    <row r="7" spans="3:6" s="443" customFormat="1" ht="100.5" customHeight="1">
      <c r="C7" s="986" t="s">
        <v>1</v>
      </c>
      <c r="D7" s="987"/>
      <c r="E7" s="984" t="s">
        <v>36</v>
      </c>
      <c r="F7" s="442" t="s">
        <v>22</v>
      </c>
    </row>
    <row r="8" spans="3:6" s="443" customFormat="1" ht="23.25" customHeight="1">
      <c r="C8" s="444" t="s">
        <v>19</v>
      </c>
      <c r="D8" s="445" t="s">
        <v>37</v>
      </c>
      <c r="E8" s="985"/>
      <c r="F8" s="446" t="s">
        <v>2</v>
      </c>
    </row>
    <row r="9" spans="3:6" s="447" customFormat="1" ht="24.75" customHeight="1">
      <c r="C9" s="444" t="s">
        <v>38</v>
      </c>
      <c r="D9" s="444"/>
      <c r="E9" s="344" t="s">
        <v>39</v>
      </c>
      <c r="F9" s="21">
        <f>F11+F263+F277</f>
        <v>0</v>
      </c>
    </row>
    <row r="10" spans="3:6" s="443" customFormat="1" ht="18" customHeight="1">
      <c r="C10" s="444"/>
      <c r="D10" s="444"/>
      <c r="E10" s="367" t="s">
        <v>40</v>
      </c>
      <c r="F10" s="448"/>
    </row>
    <row r="11" spans="3:6" s="447" customFormat="1" ht="36" customHeight="1">
      <c r="C11" s="444"/>
      <c r="D11" s="449"/>
      <c r="E11" s="450" t="s">
        <v>41</v>
      </c>
      <c r="F11" s="21">
        <f>F12+F37+F110+F183+F208+F244+F196</f>
        <v>-454118.10000000044</v>
      </c>
    </row>
    <row r="12" spans="3:6" s="447" customFormat="1" ht="22.9" customHeight="1">
      <c r="C12" s="451">
        <v>1004</v>
      </c>
      <c r="D12" s="451"/>
      <c r="E12" s="452" t="s">
        <v>53</v>
      </c>
      <c r="F12" s="130">
        <f>F19+F25+F31</f>
        <v>-176500</v>
      </c>
    </row>
    <row r="13" spans="3:6" s="447" customFormat="1" ht="18.600000000000001" customHeight="1">
      <c r="C13" s="451"/>
      <c r="D13" s="451"/>
      <c r="E13" s="453" t="s">
        <v>584</v>
      </c>
      <c r="F13" s="130"/>
    </row>
    <row r="14" spans="3:6" s="447" customFormat="1" ht="21" customHeight="1">
      <c r="C14" s="451"/>
      <c r="D14" s="451"/>
      <c r="E14" s="452" t="s">
        <v>54</v>
      </c>
      <c r="F14" s="130"/>
    </row>
    <row r="15" spans="3:6" s="447" customFormat="1" ht="23.45" customHeight="1">
      <c r="C15" s="451"/>
      <c r="D15" s="451"/>
      <c r="E15" s="453" t="s">
        <v>660</v>
      </c>
      <c r="F15" s="130"/>
    </row>
    <row r="16" spans="3:6" s="447" customFormat="1" ht="23.45" customHeight="1">
      <c r="C16" s="451"/>
      <c r="D16" s="451"/>
      <c r="E16" s="452" t="s">
        <v>55</v>
      </c>
      <c r="F16" s="130"/>
    </row>
    <row r="17" spans="3:6" s="447" customFormat="1" ht="51" customHeight="1">
      <c r="C17" s="451"/>
      <c r="D17" s="451"/>
      <c r="E17" s="453" t="s">
        <v>661</v>
      </c>
      <c r="F17" s="130"/>
    </row>
    <row r="18" spans="3:6" s="447" customFormat="1" ht="17.45" customHeight="1">
      <c r="C18" s="451"/>
      <c r="D18" s="451"/>
      <c r="E18" s="337" t="s">
        <v>83</v>
      </c>
      <c r="F18" s="130"/>
    </row>
    <row r="19" spans="3:6" s="447" customFormat="1" ht="17.45" customHeight="1">
      <c r="C19" s="451"/>
      <c r="D19" s="454" t="s">
        <v>753</v>
      </c>
      <c r="E19" s="455" t="s">
        <v>56</v>
      </c>
      <c r="F19" s="130">
        <f>h4v!E19</f>
        <v>-13500</v>
      </c>
    </row>
    <row r="20" spans="3:6" s="447" customFormat="1" ht="17.45" customHeight="1">
      <c r="C20" s="451"/>
      <c r="D20" s="454"/>
      <c r="E20" s="454" t="s">
        <v>754</v>
      </c>
      <c r="F20" s="130"/>
    </row>
    <row r="21" spans="3:6" s="447" customFormat="1" ht="17.45" customHeight="1">
      <c r="C21" s="451"/>
      <c r="D21" s="454"/>
      <c r="E21" s="455" t="s">
        <v>58</v>
      </c>
      <c r="F21" s="130"/>
    </row>
    <row r="22" spans="3:6" s="447" customFormat="1" ht="17.45" customHeight="1">
      <c r="C22" s="451"/>
      <c r="D22" s="454"/>
      <c r="E22" s="454" t="s">
        <v>755</v>
      </c>
      <c r="F22" s="130"/>
    </row>
    <row r="23" spans="3:6" s="447" customFormat="1" ht="17.45" customHeight="1">
      <c r="C23" s="451"/>
      <c r="D23" s="454"/>
      <c r="E23" s="455" t="s">
        <v>59</v>
      </c>
      <c r="F23" s="130"/>
    </row>
    <row r="24" spans="3:6" s="447" customFormat="1" ht="17.45" customHeight="1">
      <c r="C24" s="451"/>
      <c r="D24" s="454"/>
      <c r="E24" s="454" t="s">
        <v>60</v>
      </c>
      <c r="F24" s="130"/>
    </row>
    <row r="25" spans="3:6" s="447" customFormat="1" ht="17.45" customHeight="1">
      <c r="C25" s="451"/>
      <c r="D25" s="453" t="s">
        <v>570</v>
      </c>
      <c r="E25" s="452" t="s">
        <v>56</v>
      </c>
      <c r="F25" s="130">
        <f>h4v!E28</f>
        <v>-139000</v>
      </c>
    </row>
    <row r="26" spans="3:6" s="447" customFormat="1" ht="17.45" customHeight="1">
      <c r="C26" s="451"/>
      <c r="D26" s="453"/>
      <c r="E26" s="453" t="s">
        <v>571</v>
      </c>
      <c r="F26" s="130"/>
    </row>
    <row r="27" spans="3:6" s="447" customFormat="1" ht="17.45" customHeight="1">
      <c r="C27" s="451"/>
      <c r="D27" s="453"/>
      <c r="E27" s="452" t="s">
        <v>58</v>
      </c>
      <c r="F27" s="130"/>
    </row>
    <row r="28" spans="3:6" s="447" customFormat="1" ht="17.45" customHeight="1">
      <c r="C28" s="451"/>
      <c r="D28" s="453"/>
      <c r="E28" s="453" t="s">
        <v>662</v>
      </c>
      <c r="F28" s="130"/>
    </row>
    <row r="29" spans="3:6" s="447" customFormat="1" ht="17.45" customHeight="1">
      <c r="C29" s="451"/>
      <c r="D29" s="453"/>
      <c r="E29" s="452" t="s">
        <v>59</v>
      </c>
      <c r="F29" s="130"/>
    </row>
    <row r="30" spans="3:6" s="447" customFormat="1" ht="17.45" customHeight="1">
      <c r="C30" s="451"/>
      <c r="D30" s="453"/>
      <c r="E30" s="453" t="s">
        <v>663</v>
      </c>
      <c r="F30" s="130"/>
    </row>
    <row r="31" spans="3:6" s="447" customFormat="1" ht="17.45" customHeight="1">
      <c r="C31" s="451"/>
      <c r="D31" s="453" t="s">
        <v>654</v>
      </c>
      <c r="E31" s="452" t="s">
        <v>56</v>
      </c>
      <c r="F31" s="130">
        <f>h4v!E37</f>
        <v>-24000</v>
      </c>
    </row>
    <row r="32" spans="3:6" s="447" customFormat="1" ht="17.45" customHeight="1">
      <c r="C32" s="451"/>
      <c r="D32" s="453"/>
      <c r="E32" s="453" t="s">
        <v>655</v>
      </c>
      <c r="F32" s="130"/>
    </row>
    <row r="33" spans="3:6" s="447" customFormat="1" ht="17.45" customHeight="1">
      <c r="C33" s="451"/>
      <c r="D33" s="453"/>
      <c r="E33" s="452" t="s">
        <v>58</v>
      </c>
      <c r="F33" s="130"/>
    </row>
    <row r="34" spans="3:6" s="447" customFormat="1" ht="17.45" customHeight="1">
      <c r="C34" s="451"/>
      <c r="D34" s="453"/>
      <c r="E34" s="453" t="s">
        <v>664</v>
      </c>
      <c r="F34" s="130"/>
    </row>
    <row r="35" spans="3:6" s="447" customFormat="1" ht="17.45" customHeight="1">
      <c r="C35" s="451"/>
      <c r="D35" s="453"/>
      <c r="E35" s="452" t="s">
        <v>59</v>
      </c>
      <c r="F35" s="130"/>
    </row>
    <row r="36" spans="3:6" s="447" customFormat="1" ht="17.45" customHeight="1">
      <c r="C36" s="451"/>
      <c r="D36" s="453"/>
      <c r="E36" s="453" t="s">
        <v>663</v>
      </c>
      <c r="F36" s="130"/>
    </row>
    <row r="37" spans="3:6" s="447" customFormat="1">
      <c r="C37" s="456">
        <v>1049</v>
      </c>
      <c r="D37" s="457"/>
      <c r="E37" s="458" t="s">
        <v>150</v>
      </c>
      <c r="F37" s="21">
        <f>F44+F50+F56+F62+F68+F74+F80+F86+F92+F98+F104</f>
        <v>-1681408.7000000002</v>
      </c>
    </row>
    <row r="38" spans="3:6" s="443" customFormat="1">
      <c r="C38" s="456"/>
      <c r="D38" s="275"/>
      <c r="E38" s="459" t="s">
        <v>140</v>
      </c>
      <c r="F38" s="448"/>
    </row>
    <row r="39" spans="3:6" s="443" customFormat="1">
      <c r="C39" s="456"/>
      <c r="D39" s="275"/>
      <c r="E39" s="460" t="s">
        <v>151</v>
      </c>
      <c r="F39" s="448"/>
    </row>
    <row r="40" spans="3:6" s="443" customFormat="1" ht="34.5">
      <c r="C40" s="456"/>
      <c r="D40" s="275"/>
      <c r="E40" s="459" t="s">
        <v>152</v>
      </c>
      <c r="F40" s="448"/>
    </row>
    <row r="41" spans="3:6" s="443" customFormat="1">
      <c r="C41" s="456"/>
      <c r="D41" s="275"/>
      <c r="E41" s="460" t="s">
        <v>153</v>
      </c>
      <c r="F41" s="448"/>
    </row>
    <row r="42" spans="3:6" s="443" customFormat="1" ht="49.9" customHeight="1">
      <c r="C42" s="456"/>
      <c r="D42" s="275"/>
      <c r="E42" s="461" t="s">
        <v>154</v>
      </c>
      <c r="F42" s="448"/>
    </row>
    <row r="43" spans="3:6" s="443" customFormat="1">
      <c r="C43" s="456"/>
      <c r="D43" s="275"/>
      <c r="E43" s="462" t="s">
        <v>83</v>
      </c>
      <c r="F43" s="448"/>
    </row>
    <row r="44" spans="3:6" s="447" customFormat="1">
      <c r="C44" s="463"/>
      <c r="D44" s="423" t="s">
        <v>585</v>
      </c>
      <c r="E44" s="464" t="s">
        <v>56</v>
      </c>
      <c r="F44" s="465">
        <f>h4v!E48</f>
        <v>-559000</v>
      </c>
    </row>
    <row r="45" spans="3:6" s="443" customFormat="1" ht="51.75">
      <c r="C45" s="463"/>
      <c r="D45" s="453"/>
      <c r="E45" s="453" t="s">
        <v>586</v>
      </c>
      <c r="F45" s="466"/>
    </row>
    <row r="46" spans="3:6" s="443" customFormat="1">
      <c r="C46" s="463"/>
      <c r="D46" s="453"/>
      <c r="E46" s="452" t="s">
        <v>58</v>
      </c>
      <c r="F46" s="466"/>
    </row>
    <row r="47" spans="3:6" s="443" customFormat="1" ht="19.149999999999999" customHeight="1">
      <c r="C47" s="463"/>
      <c r="D47" s="453"/>
      <c r="E47" s="453" t="s">
        <v>659</v>
      </c>
      <c r="F47" s="466"/>
    </row>
    <row r="48" spans="3:6" s="443" customFormat="1">
      <c r="C48" s="463"/>
      <c r="D48" s="453"/>
      <c r="E48" s="452" t="s">
        <v>59</v>
      </c>
      <c r="F48" s="466"/>
    </row>
    <row r="49" spans="3:6" s="443" customFormat="1">
      <c r="C49" s="463"/>
      <c r="D49" s="453"/>
      <c r="E49" s="453" t="s">
        <v>60</v>
      </c>
      <c r="F49" s="466"/>
    </row>
    <row r="50" spans="3:6" s="447" customFormat="1">
      <c r="C50" s="467"/>
      <c r="D50" s="294" t="s">
        <v>319</v>
      </c>
      <c r="E50" s="296" t="s">
        <v>56</v>
      </c>
      <c r="F50" s="468">
        <f>'h3'!D14</f>
        <v>-2047058.7000000002</v>
      </c>
    </row>
    <row r="51" spans="3:6" s="443" customFormat="1">
      <c r="C51" s="467"/>
      <c r="D51" s="294"/>
      <c r="E51" s="291" t="s">
        <v>320</v>
      </c>
      <c r="F51" s="469"/>
    </row>
    <row r="52" spans="3:6" s="443" customFormat="1">
      <c r="C52" s="467"/>
      <c r="D52" s="294"/>
      <c r="E52" s="296" t="s">
        <v>58</v>
      </c>
      <c r="F52" s="469"/>
    </row>
    <row r="53" spans="3:6" s="443" customFormat="1" ht="51.75">
      <c r="C53" s="467"/>
      <c r="D53" s="294"/>
      <c r="E53" s="291" t="s">
        <v>322</v>
      </c>
      <c r="F53" s="469"/>
    </row>
    <row r="54" spans="3:6" s="443" customFormat="1">
      <c r="C54" s="467"/>
      <c r="D54" s="294"/>
      <c r="E54" s="296" t="s">
        <v>59</v>
      </c>
      <c r="F54" s="469"/>
    </row>
    <row r="55" spans="3:6" s="443" customFormat="1" ht="34.5">
      <c r="C55" s="467"/>
      <c r="D55" s="294"/>
      <c r="E55" s="291" t="s">
        <v>156</v>
      </c>
      <c r="F55" s="469"/>
    </row>
    <row r="56" spans="3:6" s="447" customFormat="1">
      <c r="C56" s="470"/>
      <c r="D56" s="457">
        <v>21002</v>
      </c>
      <c r="E56" s="471" t="s">
        <v>56</v>
      </c>
      <c r="F56" s="472">
        <f>'h3'!D36</f>
        <v>-34480</v>
      </c>
    </row>
    <row r="57" spans="3:6" s="443" customFormat="1">
      <c r="C57" s="470"/>
      <c r="D57" s="454"/>
      <c r="E57" s="454" t="s">
        <v>359</v>
      </c>
      <c r="F57" s="473"/>
    </row>
    <row r="58" spans="3:6" s="443" customFormat="1">
      <c r="C58" s="470"/>
      <c r="D58" s="454"/>
      <c r="E58" s="455" t="s">
        <v>58</v>
      </c>
      <c r="F58" s="473"/>
    </row>
    <row r="59" spans="3:6" s="443" customFormat="1" ht="34.5">
      <c r="C59" s="470"/>
      <c r="D59" s="454"/>
      <c r="E59" s="454" t="s">
        <v>402</v>
      </c>
      <c r="F59" s="473"/>
    </row>
    <row r="60" spans="3:6" s="443" customFormat="1">
      <c r="C60" s="470"/>
      <c r="D60" s="454"/>
      <c r="E60" s="455" t="s">
        <v>59</v>
      </c>
      <c r="F60" s="473"/>
    </row>
    <row r="61" spans="3:6" s="443" customFormat="1" ht="34.5">
      <c r="C61" s="470"/>
      <c r="D61" s="454"/>
      <c r="E61" s="454" t="s">
        <v>156</v>
      </c>
      <c r="F61" s="473"/>
    </row>
    <row r="62" spans="3:6" s="443" customFormat="1">
      <c r="C62" s="456"/>
      <c r="D62" s="343" t="s">
        <v>155</v>
      </c>
      <c r="E62" s="349" t="s">
        <v>56</v>
      </c>
      <c r="F62" s="474">
        <f>h4v!E57</f>
        <v>-8000</v>
      </c>
    </row>
    <row r="63" spans="3:6" s="443" customFormat="1" ht="51.75">
      <c r="C63" s="456"/>
      <c r="D63" s="343"/>
      <c r="E63" s="284" t="s">
        <v>145</v>
      </c>
      <c r="F63" s="448"/>
    </row>
    <row r="64" spans="3:6" s="443" customFormat="1">
      <c r="C64" s="456"/>
      <c r="D64" s="343"/>
      <c r="E64" s="349" t="s">
        <v>58</v>
      </c>
      <c r="F64" s="448"/>
    </row>
    <row r="65" spans="3:6" s="443" customFormat="1">
      <c r="C65" s="456"/>
      <c r="D65" s="343"/>
      <c r="E65" s="284" t="s">
        <v>95</v>
      </c>
      <c r="F65" s="448"/>
    </row>
    <row r="66" spans="3:6" s="443" customFormat="1">
      <c r="C66" s="456"/>
      <c r="D66" s="343"/>
      <c r="E66" s="349" t="s">
        <v>59</v>
      </c>
      <c r="F66" s="448"/>
    </row>
    <row r="67" spans="3:6" s="443" customFormat="1" ht="34.5">
      <c r="C67" s="456"/>
      <c r="D67" s="343"/>
      <c r="E67" s="284" t="s">
        <v>156</v>
      </c>
      <c r="F67" s="448"/>
    </row>
    <row r="68" spans="3:6" s="443" customFormat="1">
      <c r="C68" s="456"/>
      <c r="D68" s="343" t="s">
        <v>157</v>
      </c>
      <c r="E68" s="349" t="s">
        <v>56</v>
      </c>
      <c r="F68" s="474">
        <f>h4v!E68</f>
        <v>1258000</v>
      </c>
    </row>
    <row r="69" spans="3:6" s="443" customFormat="1" ht="34.5">
      <c r="C69" s="456"/>
      <c r="D69" s="343"/>
      <c r="E69" s="284" t="s">
        <v>146</v>
      </c>
      <c r="F69" s="448"/>
    </row>
    <row r="70" spans="3:6" s="443" customFormat="1">
      <c r="C70" s="456"/>
      <c r="D70" s="343"/>
      <c r="E70" s="349" t="s">
        <v>58</v>
      </c>
      <c r="F70" s="448"/>
    </row>
    <row r="71" spans="3:6" s="443" customFormat="1">
      <c r="C71" s="456"/>
      <c r="D71" s="343"/>
      <c r="E71" s="284" t="s">
        <v>158</v>
      </c>
      <c r="F71" s="448"/>
    </row>
    <row r="72" spans="3:6" s="443" customFormat="1">
      <c r="C72" s="456"/>
      <c r="D72" s="343"/>
      <c r="E72" s="349" t="s">
        <v>59</v>
      </c>
      <c r="F72" s="448"/>
    </row>
    <row r="73" spans="3:6" s="443" customFormat="1" ht="34.5">
      <c r="C73" s="456"/>
      <c r="D73" s="343"/>
      <c r="E73" s="284" t="s">
        <v>156</v>
      </c>
      <c r="F73" s="448"/>
    </row>
    <row r="74" spans="3:6" s="443" customFormat="1">
      <c r="C74" s="463"/>
      <c r="D74" s="454" t="s">
        <v>756</v>
      </c>
      <c r="E74" s="455" t="s">
        <v>56</v>
      </c>
      <c r="F74" s="475">
        <f>h5d!H18</f>
        <v>-283000</v>
      </c>
    </row>
    <row r="75" spans="3:6" s="443" customFormat="1" ht="51.75">
      <c r="C75" s="463"/>
      <c r="D75" s="454"/>
      <c r="E75" s="454" t="s">
        <v>757</v>
      </c>
      <c r="F75" s="466"/>
    </row>
    <row r="76" spans="3:6" s="443" customFormat="1">
      <c r="C76" s="463"/>
      <c r="D76" s="454"/>
      <c r="E76" s="455" t="s">
        <v>58</v>
      </c>
      <c r="F76" s="466"/>
    </row>
    <row r="77" spans="3:6" s="443" customFormat="1" ht="34.5">
      <c r="C77" s="463"/>
      <c r="D77" s="454"/>
      <c r="E77" s="454" t="s">
        <v>775</v>
      </c>
      <c r="F77" s="466"/>
    </row>
    <row r="78" spans="3:6" s="443" customFormat="1">
      <c r="C78" s="463"/>
      <c r="D78" s="454"/>
      <c r="E78" s="455" t="s">
        <v>59</v>
      </c>
      <c r="F78" s="466"/>
    </row>
    <row r="79" spans="3:6" s="443" customFormat="1" ht="34.5">
      <c r="C79" s="463"/>
      <c r="D79" s="454"/>
      <c r="E79" s="454" t="s">
        <v>156</v>
      </c>
      <c r="F79" s="466"/>
    </row>
    <row r="80" spans="3:6" s="443" customFormat="1">
      <c r="C80" s="456"/>
      <c r="D80" s="343" t="s">
        <v>159</v>
      </c>
      <c r="E80" s="349" t="s">
        <v>56</v>
      </c>
      <c r="F80" s="474">
        <f>h4v!E79</f>
        <v>-30000</v>
      </c>
    </row>
    <row r="81" spans="3:6" s="443" customFormat="1" ht="34.5">
      <c r="C81" s="456"/>
      <c r="D81" s="343"/>
      <c r="E81" s="284" t="s">
        <v>147</v>
      </c>
      <c r="F81" s="448"/>
    </row>
    <row r="82" spans="3:6" s="443" customFormat="1">
      <c r="C82" s="456"/>
      <c r="D82" s="343"/>
      <c r="E82" s="349" t="s">
        <v>58</v>
      </c>
      <c r="F82" s="448"/>
    </row>
    <row r="83" spans="3:6" s="443" customFormat="1" ht="34.5">
      <c r="C83" s="456"/>
      <c r="D83" s="343"/>
      <c r="E83" s="284" t="s">
        <v>160</v>
      </c>
      <c r="F83" s="448"/>
    </row>
    <row r="84" spans="3:6" s="443" customFormat="1">
      <c r="C84" s="456"/>
      <c r="D84" s="343"/>
      <c r="E84" s="349" t="s">
        <v>59</v>
      </c>
      <c r="F84" s="448"/>
    </row>
    <row r="85" spans="3:6" s="443" customFormat="1" ht="34.5">
      <c r="C85" s="456"/>
      <c r="D85" s="343"/>
      <c r="E85" s="284" t="s">
        <v>156</v>
      </c>
      <c r="F85" s="448"/>
    </row>
    <row r="86" spans="3:6" s="443" customFormat="1">
      <c r="C86" s="456"/>
      <c r="D86" s="343" t="s">
        <v>161</v>
      </c>
      <c r="E86" s="349" t="s">
        <v>56</v>
      </c>
      <c r="F86" s="474">
        <f>h4v!E88</f>
        <v>-263000</v>
      </c>
    </row>
    <row r="87" spans="3:6" s="443" customFormat="1" ht="34.5">
      <c r="C87" s="456"/>
      <c r="D87" s="343"/>
      <c r="E87" s="284" t="s">
        <v>148</v>
      </c>
      <c r="F87" s="448"/>
    </row>
    <row r="88" spans="3:6" s="443" customFormat="1">
      <c r="C88" s="456"/>
      <c r="D88" s="343"/>
      <c r="E88" s="349" t="s">
        <v>58</v>
      </c>
      <c r="F88" s="448"/>
    </row>
    <row r="89" spans="3:6" s="443" customFormat="1" ht="34.5">
      <c r="C89" s="456"/>
      <c r="D89" s="343"/>
      <c r="E89" s="284" t="s">
        <v>162</v>
      </c>
      <c r="F89" s="448"/>
    </row>
    <row r="90" spans="3:6" s="443" customFormat="1">
      <c r="C90" s="456"/>
      <c r="D90" s="343"/>
      <c r="E90" s="349" t="s">
        <v>59</v>
      </c>
      <c r="F90" s="448"/>
    </row>
    <row r="91" spans="3:6" s="443" customFormat="1" ht="34.5">
      <c r="C91" s="456"/>
      <c r="D91" s="343"/>
      <c r="E91" s="284" t="s">
        <v>156</v>
      </c>
      <c r="F91" s="448"/>
    </row>
    <row r="92" spans="3:6" s="443" customFormat="1">
      <c r="C92" s="456"/>
      <c r="D92" s="343" t="s">
        <v>163</v>
      </c>
      <c r="E92" s="349" t="s">
        <v>56</v>
      </c>
      <c r="F92" s="474">
        <f>h4v!E99</f>
        <v>-149900</v>
      </c>
    </row>
    <row r="93" spans="3:6" s="443" customFormat="1" ht="34.5">
      <c r="C93" s="456"/>
      <c r="D93" s="343"/>
      <c r="E93" s="284" t="s">
        <v>149</v>
      </c>
      <c r="F93" s="448"/>
    </row>
    <row r="94" spans="3:6" s="443" customFormat="1">
      <c r="C94" s="456"/>
      <c r="D94" s="343"/>
      <c r="E94" s="349" t="s">
        <v>58</v>
      </c>
      <c r="F94" s="448"/>
    </row>
    <row r="95" spans="3:6" s="443" customFormat="1">
      <c r="C95" s="456"/>
      <c r="D95" s="343"/>
      <c r="E95" s="284" t="s">
        <v>95</v>
      </c>
      <c r="F95" s="448"/>
    </row>
    <row r="96" spans="3:6" s="443" customFormat="1">
      <c r="C96" s="456"/>
      <c r="D96" s="343"/>
      <c r="E96" s="349" t="s">
        <v>59</v>
      </c>
      <c r="F96" s="448"/>
    </row>
    <row r="97" spans="3:6" s="443" customFormat="1" ht="34.5">
      <c r="C97" s="456"/>
      <c r="D97" s="343"/>
      <c r="E97" s="284" t="s">
        <v>156</v>
      </c>
      <c r="F97" s="448"/>
    </row>
    <row r="98" spans="3:6" s="443" customFormat="1">
      <c r="C98" s="456"/>
      <c r="D98" s="343" t="s">
        <v>164</v>
      </c>
      <c r="E98" s="349" t="s">
        <v>56</v>
      </c>
      <c r="F98" s="474">
        <f>h5d!H27</f>
        <v>606513.19999999995</v>
      </c>
    </row>
    <row r="99" spans="3:6" s="443" customFormat="1" ht="69">
      <c r="C99" s="456"/>
      <c r="D99" s="343"/>
      <c r="E99" s="284" t="s">
        <v>141</v>
      </c>
      <c r="F99" s="448"/>
    </row>
    <row r="100" spans="3:6" s="443" customFormat="1">
      <c r="C100" s="456"/>
      <c r="D100" s="343"/>
      <c r="E100" s="349" t="s">
        <v>58</v>
      </c>
      <c r="F100" s="448"/>
    </row>
    <row r="101" spans="3:6" s="443" customFormat="1">
      <c r="C101" s="456"/>
      <c r="D101" s="343"/>
      <c r="E101" s="284" t="s">
        <v>95</v>
      </c>
      <c r="F101" s="448"/>
    </row>
    <row r="102" spans="3:6" s="443" customFormat="1">
      <c r="C102" s="456"/>
      <c r="D102" s="343"/>
      <c r="E102" s="349" t="s">
        <v>59</v>
      </c>
      <c r="F102" s="448"/>
    </row>
    <row r="103" spans="3:6" s="443" customFormat="1" ht="35.25" thickBot="1">
      <c r="C103" s="456"/>
      <c r="D103" s="476"/>
      <c r="E103" s="477" t="s">
        <v>156</v>
      </c>
      <c r="F103" s="448"/>
    </row>
    <row r="104" spans="3:6" s="443" customFormat="1">
      <c r="C104" s="456"/>
      <c r="D104" s="456">
        <v>21020</v>
      </c>
      <c r="E104" s="455" t="s">
        <v>56</v>
      </c>
      <c r="F104" s="474">
        <f>'h3'!D41</f>
        <v>-171483.2</v>
      </c>
    </row>
    <row r="105" spans="3:6" s="443" customFormat="1" ht="34.5">
      <c r="C105" s="456"/>
      <c r="D105" s="454"/>
      <c r="E105" s="454" t="s">
        <v>403</v>
      </c>
      <c r="F105" s="448"/>
    </row>
    <row r="106" spans="3:6" s="443" customFormat="1">
      <c r="C106" s="456"/>
      <c r="D106" s="454"/>
      <c r="E106" s="455" t="s">
        <v>58</v>
      </c>
      <c r="F106" s="448"/>
    </row>
    <row r="107" spans="3:6" s="443" customFormat="1" ht="69">
      <c r="C107" s="456"/>
      <c r="D107" s="454"/>
      <c r="E107" s="454" t="s">
        <v>404</v>
      </c>
      <c r="F107" s="448"/>
    </row>
    <row r="108" spans="3:6" s="443" customFormat="1">
      <c r="C108" s="456"/>
      <c r="D108" s="454"/>
      <c r="E108" s="455" t="s">
        <v>59</v>
      </c>
      <c r="F108" s="448"/>
    </row>
    <row r="109" spans="3:6" s="443" customFormat="1" ht="34.5">
      <c r="C109" s="456"/>
      <c r="D109" s="454"/>
      <c r="E109" s="454" t="s">
        <v>156</v>
      </c>
      <c r="F109" s="448"/>
    </row>
    <row r="110" spans="3:6" s="478" customFormat="1" ht="24.75" customHeight="1">
      <c r="C110" s="456">
        <v>1157</v>
      </c>
      <c r="D110" s="282"/>
      <c r="E110" s="281" t="s">
        <v>53</v>
      </c>
      <c r="F110" s="18">
        <f>F117+F123+F129+F135+F141+F147+F160+F154+F165+F171+F177</f>
        <v>-2240203.2000000002</v>
      </c>
    </row>
    <row r="111" spans="3:6" s="479" customFormat="1">
      <c r="C111" s="456"/>
      <c r="D111" s="456"/>
      <c r="E111" s="284" t="s">
        <v>92</v>
      </c>
      <c r="F111" s="12"/>
    </row>
    <row r="112" spans="3:6" s="479" customFormat="1">
      <c r="C112" s="456"/>
      <c r="D112" s="456"/>
      <c r="E112" s="284" t="s">
        <v>54</v>
      </c>
      <c r="F112" s="480"/>
    </row>
    <row r="113" spans="3:6" s="479" customFormat="1" ht="22.5" customHeight="1">
      <c r="C113" s="456"/>
      <c r="D113" s="456"/>
      <c r="E113" s="284" t="s">
        <v>93</v>
      </c>
      <c r="F113" s="480"/>
    </row>
    <row r="114" spans="3:6" s="479" customFormat="1">
      <c r="C114" s="456"/>
      <c r="D114" s="456"/>
      <c r="E114" s="284" t="s">
        <v>55</v>
      </c>
      <c r="F114" s="480"/>
    </row>
    <row r="115" spans="3:6" s="479" customFormat="1" ht="20.25" customHeight="1">
      <c r="C115" s="456"/>
      <c r="D115" s="456"/>
      <c r="E115" s="284" t="s">
        <v>94</v>
      </c>
      <c r="F115" s="480"/>
    </row>
    <row r="116" spans="3:6" s="479" customFormat="1">
      <c r="C116" s="456"/>
      <c r="D116" s="282"/>
      <c r="E116" s="221" t="s">
        <v>83</v>
      </c>
      <c r="F116" s="448"/>
    </row>
    <row r="117" spans="3:6" s="479" customFormat="1" ht="20.25" customHeight="1">
      <c r="C117" s="456"/>
      <c r="D117" s="482" t="s">
        <v>409</v>
      </c>
      <c r="E117" s="483" t="s">
        <v>56</v>
      </c>
      <c r="F117" s="474">
        <f>'h2'!H321</f>
        <v>-200000</v>
      </c>
    </row>
    <row r="118" spans="3:6" s="479" customFormat="1" ht="39" customHeight="1">
      <c r="C118" s="456"/>
      <c r="D118" s="482"/>
      <c r="E118" s="482" t="s">
        <v>401</v>
      </c>
      <c r="F118" s="448"/>
    </row>
    <row r="119" spans="3:6" s="479" customFormat="1">
      <c r="C119" s="456"/>
      <c r="D119" s="482"/>
      <c r="E119" s="483" t="s">
        <v>58</v>
      </c>
      <c r="F119" s="448"/>
    </row>
    <row r="120" spans="3:6" s="479" customFormat="1" ht="34.5">
      <c r="C120" s="456"/>
      <c r="D120" s="482"/>
      <c r="E120" s="482" t="s">
        <v>410</v>
      </c>
      <c r="F120" s="448"/>
    </row>
    <row r="121" spans="3:6" s="479" customFormat="1">
      <c r="C121" s="456"/>
      <c r="D121" s="482"/>
      <c r="E121" s="483" t="s">
        <v>59</v>
      </c>
      <c r="F121" s="448"/>
    </row>
    <row r="122" spans="3:6" s="479" customFormat="1">
      <c r="C122" s="456"/>
      <c r="D122" s="482"/>
      <c r="E122" s="482" t="s">
        <v>100</v>
      </c>
      <c r="F122" s="448"/>
    </row>
    <row r="123" spans="3:6" s="479" customFormat="1">
      <c r="C123" s="456"/>
      <c r="D123" s="482" t="s">
        <v>393</v>
      </c>
      <c r="E123" s="483" t="s">
        <v>56</v>
      </c>
      <c r="F123" s="474">
        <f>'h2'!H447</f>
        <v>-94465.8</v>
      </c>
    </row>
    <row r="124" spans="3:6" s="479" customFormat="1" ht="51.75">
      <c r="C124" s="456"/>
      <c r="D124" s="482"/>
      <c r="E124" s="482" t="s">
        <v>394</v>
      </c>
      <c r="F124" s="448"/>
    </row>
    <row r="125" spans="3:6" s="479" customFormat="1">
      <c r="C125" s="456"/>
      <c r="D125" s="482"/>
      <c r="E125" s="483" t="s">
        <v>58</v>
      </c>
      <c r="F125" s="448"/>
    </row>
    <row r="126" spans="3:6" s="479" customFormat="1" ht="34.5">
      <c r="C126" s="456"/>
      <c r="D126" s="482"/>
      <c r="E126" s="482" t="s">
        <v>411</v>
      </c>
      <c r="F126" s="448"/>
    </row>
    <row r="127" spans="3:6" s="479" customFormat="1">
      <c r="C127" s="456"/>
      <c r="D127" s="482"/>
      <c r="E127" s="483" t="s">
        <v>59</v>
      </c>
      <c r="F127" s="448"/>
    </row>
    <row r="128" spans="3:6" s="479" customFormat="1">
      <c r="C128" s="456"/>
      <c r="D128" s="482"/>
      <c r="E128" s="482" t="s">
        <v>100</v>
      </c>
      <c r="F128" s="448"/>
    </row>
    <row r="129" spans="3:6" s="479" customFormat="1">
      <c r="C129" s="456"/>
      <c r="D129" s="482" t="s">
        <v>397</v>
      </c>
      <c r="E129" s="483" t="s">
        <v>56</v>
      </c>
      <c r="F129" s="474">
        <f>'h2'!H455</f>
        <v>-35000</v>
      </c>
    </row>
    <row r="130" spans="3:6" s="479" customFormat="1" ht="51.75">
      <c r="C130" s="456"/>
      <c r="D130" s="482"/>
      <c r="E130" s="482" t="s">
        <v>398</v>
      </c>
      <c r="F130" s="448"/>
    </row>
    <row r="131" spans="3:6" s="479" customFormat="1">
      <c r="C131" s="456"/>
      <c r="D131" s="482"/>
      <c r="E131" s="483" t="s">
        <v>58</v>
      </c>
      <c r="F131" s="448"/>
    </row>
    <row r="132" spans="3:6" s="479" customFormat="1" ht="34.5">
      <c r="C132" s="456"/>
      <c r="D132" s="482"/>
      <c r="E132" s="482" t="s">
        <v>411</v>
      </c>
      <c r="F132" s="448"/>
    </row>
    <row r="133" spans="3:6" s="479" customFormat="1">
      <c r="C133" s="456"/>
      <c r="D133" s="482"/>
      <c r="E133" s="483" t="s">
        <v>59</v>
      </c>
      <c r="F133" s="448"/>
    </row>
    <row r="134" spans="3:6" s="479" customFormat="1">
      <c r="C134" s="456"/>
      <c r="D134" s="482"/>
      <c r="E134" s="482" t="s">
        <v>100</v>
      </c>
      <c r="F134" s="448"/>
    </row>
    <row r="135" spans="3:6" s="479" customFormat="1">
      <c r="C135" s="456"/>
      <c r="D135" s="482" t="s">
        <v>395</v>
      </c>
      <c r="E135" s="483" t="s">
        <v>56</v>
      </c>
      <c r="F135" s="474">
        <f>'h2'!H464</f>
        <v>46000</v>
      </c>
    </row>
    <row r="136" spans="3:6" s="479" customFormat="1" ht="69">
      <c r="C136" s="456"/>
      <c r="D136" s="482"/>
      <c r="E136" s="482" t="s">
        <v>396</v>
      </c>
      <c r="F136" s="448"/>
    </row>
    <row r="137" spans="3:6" s="479" customFormat="1">
      <c r="C137" s="456"/>
      <c r="D137" s="482"/>
      <c r="E137" s="483" t="s">
        <v>58</v>
      </c>
      <c r="F137" s="448"/>
    </row>
    <row r="138" spans="3:6" s="479" customFormat="1" ht="34.5">
      <c r="C138" s="456"/>
      <c r="D138" s="482"/>
      <c r="E138" s="482" t="s">
        <v>412</v>
      </c>
      <c r="F138" s="448"/>
    </row>
    <row r="139" spans="3:6" s="479" customFormat="1">
      <c r="C139" s="456"/>
      <c r="D139" s="482"/>
      <c r="E139" s="483" t="s">
        <v>59</v>
      </c>
      <c r="F139" s="448"/>
    </row>
    <row r="140" spans="3:6" s="479" customFormat="1">
      <c r="C140" s="456"/>
      <c r="D140" s="482"/>
      <c r="E140" s="482" t="s">
        <v>100</v>
      </c>
      <c r="F140" s="448"/>
    </row>
    <row r="141" spans="3:6" s="479" customFormat="1" ht="20.25" customHeight="1">
      <c r="C141" s="484"/>
      <c r="D141" s="454" t="s">
        <v>358</v>
      </c>
      <c r="E141" s="455" t="s">
        <v>56</v>
      </c>
      <c r="F141" s="485">
        <f>'h2'!H487</f>
        <v>-770000</v>
      </c>
    </row>
    <row r="142" spans="3:6" s="479" customFormat="1">
      <c r="C142" s="484"/>
      <c r="D142" s="454"/>
      <c r="E142" s="454" t="s">
        <v>378</v>
      </c>
      <c r="F142" s="486"/>
    </row>
    <row r="143" spans="3:6" s="479" customFormat="1">
      <c r="C143" s="484"/>
      <c r="D143" s="454"/>
      <c r="E143" s="455" t="s">
        <v>58</v>
      </c>
      <c r="F143" s="486"/>
    </row>
    <row r="144" spans="3:6" s="479" customFormat="1">
      <c r="C144" s="484"/>
      <c r="D144" s="454"/>
      <c r="E144" s="454" t="s">
        <v>378</v>
      </c>
      <c r="F144" s="486"/>
    </row>
    <row r="145" spans="3:6" s="479" customFormat="1">
      <c r="C145" s="484"/>
      <c r="D145" s="454"/>
      <c r="E145" s="455" t="s">
        <v>59</v>
      </c>
      <c r="F145" s="486"/>
    </row>
    <row r="146" spans="3:6" s="479" customFormat="1" ht="34.5">
      <c r="C146" s="484"/>
      <c r="D146" s="454"/>
      <c r="E146" s="454" t="s">
        <v>156</v>
      </c>
      <c r="F146" s="486"/>
    </row>
    <row r="147" spans="3:6" s="479" customFormat="1">
      <c r="C147" s="484"/>
      <c r="D147" s="487">
        <v>21031</v>
      </c>
      <c r="E147" s="488" t="s">
        <v>78</v>
      </c>
      <c r="F147" s="485">
        <f>'h2'!H309</f>
        <v>-2378</v>
      </c>
    </row>
    <row r="148" spans="3:6" s="479" customFormat="1">
      <c r="C148" s="484"/>
      <c r="D148" s="487"/>
      <c r="E148" s="387" t="s">
        <v>384</v>
      </c>
      <c r="F148" s="486"/>
    </row>
    <row r="149" spans="3:6" s="479" customFormat="1">
      <c r="C149" s="484"/>
      <c r="D149" s="487"/>
      <c r="E149" s="488" t="s">
        <v>405</v>
      </c>
      <c r="F149" s="486"/>
    </row>
    <row r="150" spans="3:6" s="479" customFormat="1" ht="34.5">
      <c r="C150" s="484"/>
      <c r="D150" s="487"/>
      <c r="E150" s="489" t="s">
        <v>406</v>
      </c>
      <c r="F150" s="486"/>
    </row>
    <row r="151" spans="3:6" s="479" customFormat="1">
      <c r="C151" s="484"/>
      <c r="D151" s="487"/>
      <c r="E151" s="490" t="s">
        <v>80</v>
      </c>
      <c r="F151" s="486"/>
    </row>
    <row r="152" spans="3:6" s="479" customFormat="1" ht="34.5">
      <c r="C152" s="484"/>
      <c r="D152" s="487"/>
      <c r="E152" s="491" t="s">
        <v>156</v>
      </c>
      <c r="F152" s="486"/>
    </row>
    <row r="153" spans="3:6" s="479" customFormat="1">
      <c r="C153" s="484"/>
      <c r="D153" s="487"/>
      <c r="E153" s="488" t="s">
        <v>78</v>
      </c>
      <c r="F153" s="486"/>
    </row>
    <row r="154" spans="3:6" s="479" customFormat="1">
      <c r="C154" s="463"/>
      <c r="D154" s="364">
        <v>21032</v>
      </c>
      <c r="E154" s="492" t="s">
        <v>78</v>
      </c>
      <c r="F154" s="475">
        <f>'h2'!H473</f>
        <v>-249717.6</v>
      </c>
    </row>
    <row r="155" spans="3:6" s="479" customFormat="1" ht="34.5">
      <c r="C155" s="463"/>
      <c r="D155" s="364"/>
      <c r="E155" s="387" t="s">
        <v>761</v>
      </c>
      <c r="F155" s="466"/>
    </row>
    <row r="156" spans="3:6" s="479" customFormat="1">
      <c r="C156" s="463"/>
      <c r="D156" s="364"/>
      <c r="E156" s="493" t="s">
        <v>405</v>
      </c>
      <c r="F156" s="466"/>
    </row>
    <row r="157" spans="3:6" s="479" customFormat="1" ht="69">
      <c r="C157" s="463"/>
      <c r="D157" s="364"/>
      <c r="E157" s="494" t="s">
        <v>762</v>
      </c>
      <c r="F157" s="466"/>
    </row>
    <row r="158" spans="3:6" s="479" customFormat="1">
      <c r="C158" s="463"/>
      <c r="D158" s="364"/>
      <c r="E158" s="493" t="s">
        <v>80</v>
      </c>
      <c r="F158" s="466"/>
    </row>
    <row r="159" spans="3:6" s="479" customFormat="1" ht="34.5">
      <c r="C159" s="463"/>
      <c r="D159" s="364"/>
      <c r="E159" s="491" t="s">
        <v>156</v>
      </c>
      <c r="F159" s="466"/>
    </row>
    <row r="160" spans="3:6" s="479" customFormat="1" ht="34.5">
      <c r="C160" s="484"/>
      <c r="D160" s="487">
        <v>21033</v>
      </c>
      <c r="E160" s="495" t="s">
        <v>386</v>
      </c>
      <c r="F160" s="485">
        <f>'h2'!H496</f>
        <v>-627770.30000000005</v>
      </c>
    </row>
    <row r="161" spans="3:6" s="479" customFormat="1">
      <c r="C161" s="484"/>
      <c r="D161" s="487"/>
      <c r="E161" s="488" t="s">
        <v>405</v>
      </c>
      <c r="F161" s="486"/>
    </row>
    <row r="162" spans="3:6" s="479" customFormat="1" ht="34.5">
      <c r="C162" s="484"/>
      <c r="D162" s="487"/>
      <c r="E162" s="489" t="s">
        <v>407</v>
      </c>
      <c r="F162" s="486"/>
    </row>
    <row r="163" spans="3:6" s="479" customFormat="1">
      <c r="C163" s="484"/>
      <c r="D163" s="487"/>
      <c r="E163" s="490" t="s">
        <v>80</v>
      </c>
      <c r="F163" s="486"/>
    </row>
    <row r="164" spans="3:6" s="479" customFormat="1" ht="34.5">
      <c r="C164" s="484"/>
      <c r="D164" s="487"/>
      <c r="E164" s="496" t="s">
        <v>156</v>
      </c>
      <c r="F164" s="486"/>
    </row>
    <row r="165" spans="3:6" s="479" customFormat="1">
      <c r="C165" s="484"/>
      <c r="D165" s="487">
        <v>21034</v>
      </c>
      <c r="E165" s="488" t="s">
        <v>78</v>
      </c>
      <c r="F165" s="485">
        <f>'h2'!H515</f>
        <v>-44971.9</v>
      </c>
    </row>
    <row r="166" spans="3:6" s="479" customFormat="1" ht="34.5">
      <c r="C166" s="484"/>
      <c r="D166" s="487"/>
      <c r="E166" s="497" t="s">
        <v>391</v>
      </c>
      <c r="F166" s="486"/>
    </row>
    <row r="167" spans="3:6" s="479" customFormat="1">
      <c r="C167" s="484"/>
      <c r="D167" s="487"/>
      <c r="E167" s="488" t="s">
        <v>405</v>
      </c>
      <c r="F167" s="486"/>
    </row>
    <row r="168" spans="3:6" s="479" customFormat="1" ht="21" customHeight="1">
      <c r="C168" s="484"/>
      <c r="D168" s="487"/>
      <c r="E168" s="498" t="s">
        <v>408</v>
      </c>
      <c r="F168" s="486"/>
    </row>
    <row r="169" spans="3:6" s="479" customFormat="1">
      <c r="C169" s="484"/>
      <c r="D169" s="487"/>
      <c r="E169" s="499" t="s">
        <v>80</v>
      </c>
      <c r="F169" s="486"/>
    </row>
    <row r="170" spans="3:6" s="479" customFormat="1" ht="34.5">
      <c r="C170" s="484"/>
      <c r="D170" s="487"/>
      <c r="E170" s="500" t="s">
        <v>156</v>
      </c>
      <c r="F170" s="486"/>
    </row>
    <row r="171" spans="3:6" s="479" customFormat="1">
      <c r="C171" s="463"/>
      <c r="D171" s="364">
        <v>21036</v>
      </c>
      <c r="E171" s="492" t="s">
        <v>78</v>
      </c>
      <c r="F171" s="475">
        <f>'h2'!H534</f>
        <v>-155751</v>
      </c>
    </row>
    <row r="172" spans="3:6" s="479" customFormat="1" ht="34.5">
      <c r="C172" s="463"/>
      <c r="D172" s="364"/>
      <c r="E172" s="399" t="s">
        <v>764</v>
      </c>
      <c r="F172" s="466"/>
    </row>
    <row r="173" spans="3:6" s="479" customFormat="1">
      <c r="C173" s="463"/>
      <c r="D173" s="364"/>
      <c r="E173" s="492" t="s">
        <v>405</v>
      </c>
      <c r="F173" s="466"/>
    </row>
    <row r="174" spans="3:6" s="479" customFormat="1" ht="34.5">
      <c r="C174" s="463"/>
      <c r="D174" s="364"/>
      <c r="E174" s="494" t="s">
        <v>765</v>
      </c>
      <c r="F174" s="466"/>
    </row>
    <row r="175" spans="3:6" s="479" customFormat="1">
      <c r="C175" s="463"/>
      <c r="D175" s="364"/>
      <c r="E175" s="493" t="s">
        <v>80</v>
      </c>
      <c r="F175" s="466"/>
    </row>
    <row r="176" spans="3:6" s="479" customFormat="1" ht="34.5">
      <c r="C176" s="463"/>
      <c r="D176" s="364"/>
      <c r="E176" s="491" t="s">
        <v>156</v>
      </c>
      <c r="F176" s="466"/>
    </row>
    <row r="177" spans="3:6" s="479" customFormat="1">
      <c r="C177" s="463"/>
      <c r="D177" s="364">
        <v>21037</v>
      </c>
      <c r="E177" s="492" t="s">
        <v>78</v>
      </c>
      <c r="F177" s="475">
        <f>'h2'!H553</f>
        <v>-106148.6</v>
      </c>
    </row>
    <row r="178" spans="3:6" s="479" customFormat="1" ht="34.5">
      <c r="C178" s="463"/>
      <c r="D178" s="364"/>
      <c r="E178" s="399" t="s">
        <v>766</v>
      </c>
      <c r="F178" s="466"/>
    </row>
    <row r="179" spans="3:6" s="479" customFormat="1">
      <c r="C179" s="463"/>
      <c r="D179" s="364"/>
      <c r="E179" s="492" t="s">
        <v>405</v>
      </c>
      <c r="F179" s="466"/>
    </row>
    <row r="180" spans="3:6" s="479" customFormat="1" ht="51.75">
      <c r="C180" s="463"/>
      <c r="D180" s="364"/>
      <c r="E180" s="494" t="s">
        <v>767</v>
      </c>
      <c r="F180" s="466"/>
    </row>
    <row r="181" spans="3:6" s="479" customFormat="1">
      <c r="C181" s="463"/>
      <c r="D181" s="364"/>
      <c r="E181" s="492" t="s">
        <v>80</v>
      </c>
      <c r="F181" s="466"/>
    </row>
    <row r="182" spans="3:6" s="479" customFormat="1" ht="34.5">
      <c r="C182" s="463"/>
      <c r="D182" s="364"/>
      <c r="E182" s="491" t="s">
        <v>156</v>
      </c>
      <c r="F182" s="466"/>
    </row>
    <row r="183" spans="3:6" s="479" customFormat="1">
      <c r="C183" s="501" t="s">
        <v>442</v>
      </c>
      <c r="D183" s="501"/>
      <c r="E183" s="502" t="s">
        <v>53</v>
      </c>
      <c r="F183" s="503">
        <f>F190</f>
        <v>-10000</v>
      </c>
    </row>
    <row r="184" spans="3:6" s="479" customFormat="1" ht="34.5">
      <c r="C184" s="501"/>
      <c r="D184" s="501"/>
      <c r="E184" s="501" t="s">
        <v>437</v>
      </c>
      <c r="F184" s="504"/>
    </row>
    <row r="185" spans="3:6" s="479" customFormat="1">
      <c r="C185" s="501"/>
      <c r="D185" s="501"/>
      <c r="E185" s="502" t="s">
        <v>54</v>
      </c>
      <c r="F185" s="504"/>
    </row>
    <row r="186" spans="3:6" s="479" customFormat="1" ht="34.5">
      <c r="C186" s="501"/>
      <c r="D186" s="501"/>
      <c r="E186" s="501" t="s">
        <v>443</v>
      </c>
      <c r="F186" s="504"/>
    </row>
    <row r="187" spans="3:6" s="479" customFormat="1">
      <c r="C187" s="501"/>
      <c r="D187" s="501"/>
      <c r="E187" s="502" t="s">
        <v>55</v>
      </c>
      <c r="F187" s="504"/>
    </row>
    <row r="188" spans="3:6" s="479" customFormat="1" ht="51.75">
      <c r="C188" s="501"/>
      <c r="D188" s="501"/>
      <c r="E188" s="501" t="s">
        <v>444</v>
      </c>
      <c r="F188" s="504"/>
    </row>
    <row r="189" spans="3:6" s="479" customFormat="1">
      <c r="C189" s="505"/>
      <c r="D189" s="506"/>
      <c r="E189" s="507" t="s">
        <v>445</v>
      </c>
      <c r="F189" s="504"/>
    </row>
    <row r="190" spans="3:6" s="479" customFormat="1">
      <c r="C190" s="505"/>
      <c r="D190" s="501" t="s">
        <v>434</v>
      </c>
      <c r="E190" s="502" t="s">
        <v>56</v>
      </c>
      <c r="F190" s="508">
        <f>'h2'!H568</f>
        <v>-10000</v>
      </c>
    </row>
    <row r="191" spans="3:6" s="479" customFormat="1">
      <c r="C191" s="505"/>
      <c r="D191" s="501"/>
      <c r="E191" s="501" t="s">
        <v>435</v>
      </c>
      <c r="F191" s="504"/>
    </row>
    <row r="192" spans="3:6" s="479" customFormat="1">
      <c r="C192" s="505"/>
      <c r="D192" s="501"/>
      <c r="E192" s="502" t="s">
        <v>58</v>
      </c>
      <c r="F192" s="504"/>
    </row>
    <row r="193" spans="3:6" s="479" customFormat="1" ht="34.5">
      <c r="C193" s="505"/>
      <c r="D193" s="501"/>
      <c r="E193" s="501" t="s">
        <v>446</v>
      </c>
      <c r="F193" s="504"/>
    </row>
    <row r="194" spans="3:6" s="479" customFormat="1">
      <c r="C194" s="505"/>
      <c r="D194" s="501"/>
      <c r="E194" s="502" t="s">
        <v>59</v>
      </c>
      <c r="F194" s="504"/>
    </row>
    <row r="195" spans="3:6" s="479" customFormat="1">
      <c r="C195" s="505"/>
      <c r="D195" s="501"/>
      <c r="E195" s="501" t="s">
        <v>60</v>
      </c>
      <c r="F195" s="504"/>
    </row>
    <row r="196" spans="3:6" s="479" customFormat="1" ht="22.5" customHeight="1">
      <c r="C196" s="454" t="s">
        <v>737</v>
      </c>
      <c r="D196" s="454"/>
      <c r="E196" s="455" t="s">
        <v>53</v>
      </c>
      <c r="F196" s="509">
        <f>F202</f>
        <v>115000</v>
      </c>
    </row>
    <row r="197" spans="3:6" s="479" customFormat="1" ht="38.25" customHeight="1">
      <c r="C197" s="454"/>
      <c r="D197" s="454"/>
      <c r="E197" s="454" t="s">
        <v>573</v>
      </c>
      <c r="F197" s="466"/>
    </row>
    <row r="198" spans="3:6" s="479" customFormat="1" ht="27" customHeight="1">
      <c r="C198" s="454"/>
      <c r="D198" s="454"/>
      <c r="E198" s="455" t="s">
        <v>54</v>
      </c>
      <c r="F198" s="466"/>
    </row>
    <row r="199" spans="3:6" s="479" customFormat="1" ht="38.25" customHeight="1">
      <c r="C199" s="454"/>
      <c r="D199" s="454"/>
      <c r="E199" s="454" t="s">
        <v>738</v>
      </c>
      <c r="F199" s="466"/>
    </row>
    <row r="200" spans="3:6" s="479" customFormat="1" ht="17.25" customHeight="1">
      <c r="C200" s="454"/>
      <c r="D200" s="454"/>
      <c r="E200" s="455" t="s">
        <v>55</v>
      </c>
      <c r="F200" s="466"/>
    </row>
    <row r="201" spans="3:6" s="479" customFormat="1" ht="18.75" customHeight="1">
      <c r="C201" s="454"/>
      <c r="D201" s="454"/>
      <c r="E201" s="454" t="s">
        <v>739</v>
      </c>
      <c r="F201" s="466"/>
    </row>
    <row r="202" spans="3:6" s="479" customFormat="1" ht="21.75" customHeight="1">
      <c r="C202" s="454"/>
      <c r="D202" s="454" t="s">
        <v>556</v>
      </c>
      <c r="E202" s="455" t="s">
        <v>56</v>
      </c>
      <c r="F202" s="475">
        <f>h4v!E138</f>
        <v>115000</v>
      </c>
    </row>
    <row r="203" spans="3:6" s="479" customFormat="1" ht="79.5" customHeight="1">
      <c r="C203" s="454"/>
      <c r="D203" s="454"/>
      <c r="E203" s="454" t="s">
        <v>574</v>
      </c>
      <c r="F203" s="466"/>
    </row>
    <row r="204" spans="3:6" s="479" customFormat="1" ht="21.75" customHeight="1">
      <c r="C204" s="454"/>
      <c r="D204" s="454"/>
      <c r="E204" s="455" t="s">
        <v>58</v>
      </c>
      <c r="F204" s="466"/>
    </row>
    <row r="205" spans="3:6" s="479" customFormat="1" ht="38.25" customHeight="1">
      <c r="C205" s="454"/>
      <c r="D205" s="454"/>
      <c r="E205" s="454" t="s">
        <v>740</v>
      </c>
      <c r="F205" s="466"/>
    </row>
    <row r="206" spans="3:6" s="479" customFormat="1" ht="19.5" customHeight="1">
      <c r="C206" s="454"/>
      <c r="D206" s="454"/>
      <c r="E206" s="455" t="s">
        <v>59</v>
      </c>
      <c r="F206" s="466"/>
    </row>
    <row r="207" spans="3:6" s="479" customFormat="1" ht="25.5" customHeight="1">
      <c r="C207" s="454"/>
      <c r="D207" s="454"/>
      <c r="E207" s="454" t="s">
        <v>100</v>
      </c>
      <c r="F207" s="466"/>
    </row>
    <row r="208" spans="3:6" ht="20.25" customHeight="1">
      <c r="C208" s="510">
        <v>1212</v>
      </c>
      <c r="D208" s="510"/>
      <c r="E208" s="511" t="s">
        <v>53</v>
      </c>
      <c r="F208" s="512">
        <f>F214+F220+F226+F232+F238</f>
        <v>3881695.9</v>
      </c>
    </row>
    <row r="209" spans="1:6" ht="20.25" customHeight="1">
      <c r="C209" s="510"/>
      <c r="D209" s="510"/>
      <c r="E209" s="513" t="s">
        <v>232</v>
      </c>
      <c r="F209" s="480"/>
    </row>
    <row r="210" spans="1:6" ht="20.25" customHeight="1">
      <c r="C210" s="510"/>
      <c r="D210" s="510"/>
      <c r="E210" s="514" t="s">
        <v>54</v>
      </c>
      <c r="F210" s="480"/>
    </row>
    <row r="211" spans="1:6" ht="20.25" customHeight="1">
      <c r="C211" s="510"/>
      <c r="D211" s="510"/>
      <c r="E211" s="513" t="s">
        <v>298</v>
      </c>
      <c r="F211" s="480"/>
    </row>
    <row r="212" spans="1:6" ht="20.25" customHeight="1">
      <c r="C212" s="510"/>
      <c r="D212" s="510"/>
      <c r="E212" s="514" t="s">
        <v>55</v>
      </c>
      <c r="F212" s="480"/>
    </row>
    <row r="213" spans="1:6" ht="18.75" customHeight="1">
      <c r="C213" s="510"/>
      <c r="D213" s="510"/>
      <c r="E213" s="513" t="s">
        <v>299</v>
      </c>
      <c r="F213" s="480"/>
    </row>
    <row r="214" spans="1:6" ht="20.25" customHeight="1">
      <c r="C214" s="510"/>
      <c r="D214" s="515" t="s">
        <v>300</v>
      </c>
      <c r="E214" s="516" t="s">
        <v>56</v>
      </c>
      <c r="F214" s="155">
        <f>հ7.!E14</f>
        <v>3277023.9</v>
      </c>
    </row>
    <row r="215" spans="1:6" ht="20.25" customHeight="1">
      <c r="C215" s="510"/>
      <c r="D215" s="515"/>
      <c r="E215" s="517" t="s">
        <v>301</v>
      </c>
      <c r="F215" s="480"/>
    </row>
    <row r="216" spans="1:6" ht="20.25" customHeight="1">
      <c r="C216" s="510"/>
      <c r="D216" s="515"/>
      <c r="E216" s="516" t="s">
        <v>58</v>
      </c>
      <c r="F216" s="480"/>
    </row>
    <row r="217" spans="1:6" ht="20.25" customHeight="1">
      <c r="C217" s="510"/>
      <c r="D217" s="515"/>
      <c r="E217" s="517" t="s">
        <v>301</v>
      </c>
      <c r="F217" s="480"/>
    </row>
    <row r="218" spans="1:6" ht="20.25" customHeight="1">
      <c r="C218" s="510"/>
      <c r="D218" s="515"/>
      <c r="E218" s="516" t="s">
        <v>59</v>
      </c>
      <c r="F218" s="480"/>
    </row>
    <row r="219" spans="1:6" ht="20.25" customHeight="1">
      <c r="C219" s="510"/>
      <c r="D219" s="515"/>
      <c r="E219" s="517" t="s">
        <v>100</v>
      </c>
      <c r="F219" s="480"/>
    </row>
    <row r="220" spans="1:6" s="518" customFormat="1" ht="20.25" customHeight="1">
      <c r="A220" s="518" t="s">
        <v>227</v>
      </c>
      <c r="C220" s="519"/>
      <c r="D220" s="520">
        <v>12025</v>
      </c>
      <c r="E220" s="521" t="s">
        <v>56</v>
      </c>
      <c r="F220" s="156">
        <f>'h2'!H103</f>
        <v>44352</v>
      </c>
    </row>
    <row r="221" spans="1:6" ht="35.450000000000003" customHeight="1">
      <c r="C221" s="519"/>
      <c r="D221" s="522"/>
      <c r="E221" s="523" t="s">
        <v>371</v>
      </c>
      <c r="F221" s="524"/>
    </row>
    <row r="222" spans="1:6" ht="20.25" customHeight="1">
      <c r="C222" s="519"/>
      <c r="D222" s="525"/>
      <c r="E222" s="526" t="s">
        <v>58</v>
      </c>
      <c r="F222" s="524"/>
    </row>
    <row r="223" spans="1:6" ht="60.75" customHeight="1">
      <c r="C223" s="519"/>
      <c r="D223" s="525"/>
      <c r="E223" s="527" t="s">
        <v>416</v>
      </c>
      <c r="F223" s="524"/>
    </row>
    <row r="224" spans="1:6" ht="20.25" customHeight="1">
      <c r="C224" s="519"/>
      <c r="D224" s="525"/>
      <c r="E224" s="526" t="s">
        <v>59</v>
      </c>
      <c r="F224" s="524"/>
    </row>
    <row r="225" spans="3:6" ht="20.25" customHeight="1">
      <c r="C225" s="519"/>
      <c r="D225" s="525"/>
      <c r="E225" s="526" t="s">
        <v>100</v>
      </c>
      <c r="F225" s="524"/>
    </row>
    <row r="226" spans="3:6" s="518" customFormat="1" ht="20.25" customHeight="1">
      <c r="C226" s="528"/>
      <c r="D226" s="529">
        <v>12029</v>
      </c>
      <c r="E226" s="471" t="s">
        <v>56</v>
      </c>
      <c r="F226" s="157">
        <f>'h2'!H135</f>
        <v>54520</v>
      </c>
    </row>
    <row r="227" spans="3:6" ht="52.5" customHeight="1">
      <c r="C227" s="528"/>
      <c r="D227" s="530"/>
      <c r="E227" s="300" t="s">
        <v>368</v>
      </c>
      <c r="F227" s="531"/>
    </row>
    <row r="228" spans="3:6" ht="20.25" customHeight="1">
      <c r="C228" s="528"/>
      <c r="D228" s="530"/>
      <c r="E228" s="371" t="s">
        <v>58</v>
      </c>
      <c r="F228" s="531"/>
    </row>
    <row r="229" spans="3:6" ht="20.25" customHeight="1">
      <c r="C229" s="528"/>
      <c r="D229" s="530"/>
      <c r="E229" s="300" t="s">
        <v>422</v>
      </c>
      <c r="F229" s="531"/>
    </row>
    <row r="230" spans="3:6" ht="20.25" customHeight="1">
      <c r="C230" s="528"/>
      <c r="D230" s="530"/>
      <c r="E230" s="371" t="s">
        <v>59</v>
      </c>
      <c r="F230" s="531"/>
    </row>
    <row r="231" spans="3:6" ht="20.25" customHeight="1">
      <c r="C231" s="528"/>
      <c r="D231" s="530"/>
      <c r="E231" s="300" t="s">
        <v>100</v>
      </c>
      <c r="F231" s="531"/>
    </row>
    <row r="232" spans="3:6" s="518" customFormat="1" ht="20.25" customHeight="1">
      <c r="C232" s="528"/>
      <c r="D232" s="532">
        <v>12030</v>
      </c>
      <c r="E232" s="471" t="s">
        <v>56</v>
      </c>
      <c r="F232" s="157">
        <f>'h2'!H144</f>
        <v>480000</v>
      </c>
    </row>
    <row r="233" spans="3:6" ht="51.75">
      <c r="C233" s="528"/>
      <c r="D233" s="525"/>
      <c r="E233" s="533" t="s">
        <v>367</v>
      </c>
      <c r="F233" s="531"/>
    </row>
    <row r="234" spans="3:6" ht="20.25" customHeight="1">
      <c r="C234" s="528"/>
      <c r="D234" s="525"/>
      <c r="E234" s="371" t="s">
        <v>58</v>
      </c>
      <c r="F234" s="531"/>
    </row>
    <row r="235" spans="3:6" ht="71.25" customHeight="1">
      <c r="C235" s="528"/>
      <c r="D235" s="525"/>
      <c r="E235" s="533" t="s">
        <v>423</v>
      </c>
      <c r="F235" s="531"/>
    </row>
    <row r="236" spans="3:6" ht="20.25" customHeight="1">
      <c r="C236" s="528"/>
      <c r="D236" s="525"/>
      <c r="E236" s="371" t="s">
        <v>59</v>
      </c>
      <c r="F236" s="531"/>
    </row>
    <row r="237" spans="3:6" ht="20.25" customHeight="1">
      <c r="C237" s="528"/>
      <c r="D237" s="525"/>
      <c r="E237" s="300" t="s">
        <v>100</v>
      </c>
      <c r="F237" s="531"/>
    </row>
    <row r="238" spans="3:6" s="518" customFormat="1" ht="20.25" customHeight="1">
      <c r="C238" s="528"/>
      <c r="D238" s="534">
        <v>32001</v>
      </c>
      <c r="E238" s="535" t="s">
        <v>417</v>
      </c>
      <c r="F238" s="156">
        <f>'h2'!H231</f>
        <v>25800</v>
      </c>
    </row>
    <row r="239" spans="3:6" ht="42" customHeight="1">
      <c r="C239" s="536"/>
      <c r="D239" s="537"/>
      <c r="E239" s="538" t="s">
        <v>376</v>
      </c>
      <c r="F239" s="524"/>
    </row>
    <row r="240" spans="3:6" ht="20.25" customHeight="1">
      <c r="C240" s="519"/>
      <c r="D240" s="539"/>
      <c r="E240" s="540" t="s">
        <v>418</v>
      </c>
      <c r="F240" s="524"/>
    </row>
    <row r="241" spans="3:6" ht="20.25" customHeight="1">
      <c r="C241" s="519"/>
      <c r="D241" s="539"/>
      <c r="E241" s="541" t="s">
        <v>419</v>
      </c>
      <c r="F241" s="524"/>
    </row>
    <row r="242" spans="3:6" ht="20.25" customHeight="1">
      <c r="C242" s="519"/>
      <c r="D242" s="539"/>
      <c r="E242" s="540" t="s">
        <v>420</v>
      </c>
      <c r="F242" s="524"/>
    </row>
    <row r="243" spans="3:6" ht="20.25" customHeight="1">
      <c r="C243" s="519"/>
      <c r="D243" s="539"/>
      <c r="E243" s="541" t="s">
        <v>421</v>
      </c>
      <c r="F243" s="524"/>
    </row>
    <row r="244" spans="3:6" s="518" customFormat="1" ht="18.75" customHeight="1">
      <c r="C244" s="275" t="s">
        <v>118</v>
      </c>
      <c r="D244" s="275"/>
      <c r="E244" s="542" t="s">
        <v>53</v>
      </c>
      <c r="F244" s="543">
        <f>F251+F257</f>
        <v>-342702.1</v>
      </c>
    </row>
    <row r="245" spans="3:6">
      <c r="C245" s="275"/>
      <c r="D245" s="275"/>
      <c r="E245" s="289" t="s">
        <v>119</v>
      </c>
      <c r="F245" s="480"/>
    </row>
    <row r="246" spans="3:6">
      <c r="C246" s="275"/>
      <c r="D246" s="275"/>
      <c r="E246" s="307" t="s">
        <v>54</v>
      </c>
      <c r="F246" s="480"/>
    </row>
    <row r="247" spans="3:6" ht="39.75" customHeight="1">
      <c r="C247" s="275"/>
      <c r="D247" s="275"/>
      <c r="E247" s="289" t="s">
        <v>120</v>
      </c>
      <c r="F247" s="480"/>
    </row>
    <row r="248" spans="3:6">
      <c r="C248" s="275"/>
      <c r="D248" s="275"/>
      <c r="E248" s="307" t="s">
        <v>55</v>
      </c>
      <c r="F248" s="480"/>
    </row>
    <row r="249" spans="3:6" ht="34.5">
      <c r="C249" s="275"/>
      <c r="D249" s="275"/>
      <c r="E249" s="289" t="s">
        <v>121</v>
      </c>
      <c r="F249" s="480"/>
    </row>
    <row r="250" spans="3:6">
      <c r="C250" s="275"/>
      <c r="D250" s="275"/>
      <c r="E250" s="462" t="str">
        <f>E116</f>
        <v xml:space="preserve"> Ծրագրի միջոցառումներ</v>
      </c>
      <c r="F250" s="480"/>
    </row>
    <row r="251" spans="3:6" s="518" customFormat="1">
      <c r="C251" s="510"/>
      <c r="D251" s="281" t="s">
        <v>328</v>
      </c>
      <c r="E251" s="544" t="s">
        <v>56</v>
      </c>
      <c r="F251" s="545">
        <f>h5d!H38</f>
        <v>-14522.1</v>
      </c>
    </row>
    <row r="252" spans="3:6" ht="69">
      <c r="C252" s="510"/>
      <c r="D252" s="546"/>
      <c r="E252" s="546" t="s">
        <v>354</v>
      </c>
      <c r="F252" s="480"/>
    </row>
    <row r="253" spans="3:6">
      <c r="C253" s="510"/>
      <c r="D253" s="546"/>
      <c r="E253" s="547" t="s">
        <v>58</v>
      </c>
      <c r="F253" s="480"/>
    </row>
    <row r="254" spans="3:6" ht="34.5">
      <c r="C254" s="510"/>
      <c r="D254" s="546"/>
      <c r="E254" s="546" t="s">
        <v>413</v>
      </c>
      <c r="F254" s="480"/>
    </row>
    <row r="255" spans="3:6">
      <c r="C255" s="510"/>
      <c r="D255" s="546"/>
      <c r="E255" s="547" t="s">
        <v>59</v>
      </c>
      <c r="F255" s="480"/>
    </row>
    <row r="256" spans="3:6" ht="24.75" customHeight="1">
      <c r="C256" s="510"/>
      <c r="D256" s="546"/>
      <c r="E256" s="546" t="s">
        <v>60</v>
      </c>
      <c r="F256" s="480"/>
    </row>
    <row r="257" spans="3:6" s="518" customFormat="1" ht="20.25" customHeight="1">
      <c r="C257" s="510"/>
      <c r="D257" s="281" t="s">
        <v>414</v>
      </c>
      <c r="E257" s="544" t="s">
        <v>56</v>
      </c>
      <c r="F257" s="545">
        <f>h5d!H49</f>
        <v>-328180</v>
      </c>
    </row>
    <row r="258" spans="3:6" ht="51.75" customHeight="1">
      <c r="C258" s="510"/>
      <c r="D258" s="546"/>
      <c r="E258" s="546" t="s">
        <v>355</v>
      </c>
      <c r="F258" s="480"/>
    </row>
    <row r="259" spans="3:6" ht="16.5" customHeight="1">
      <c r="C259" s="510"/>
      <c r="D259" s="546"/>
      <c r="E259" s="547" t="s">
        <v>58</v>
      </c>
      <c r="F259" s="480"/>
    </row>
    <row r="260" spans="3:6" ht="37.5" customHeight="1">
      <c r="C260" s="510"/>
      <c r="D260" s="546"/>
      <c r="E260" s="546" t="s">
        <v>415</v>
      </c>
      <c r="F260" s="480"/>
    </row>
    <row r="261" spans="3:6" ht="18" customHeight="1">
      <c r="C261" s="510"/>
      <c r="D261" s="546"/>
      <c r="E261" s="547" t="s">
        <v>59</v>
      </c>
      <c r="F261" s="480"/>
    </row>
    <row r="262" spans="3:6" ht="36.75" customHeight="1">
      <c r="C262" s="510"/>
      <c r="D262" s="546"/>
      <c r="E262" s="546" t="s">
        <v>112</v>
      </c>
      <c r="F262" s="480"/>
    </row>
    <row r="263" spans="3:6" s="518" customFormat="1" ht="24" customHeight="1">
      <c r="C263" s="510"/>
      <c r="D263" s="281"/>
      <c r="E263" s="281" t="s">
        <v>560</v>
      </c>
      <c r="F263" s="543">
        <f>F264</f>
        <v>-515000</v>
      </c>
    </row>
    <row r="264" spans="3:6" ht="19.5" customHeight="1">
      <c r="C264" s="287" t="s">
        <v>552</v>
      </c>
      <c r="D264" s="482"/>
      <c r="E264" s="483" t="s">
        <v>53</v>
      </c>
      <c r="F264" s="512">
        <f>F271</f>
        <v>-515000</v>
      </c>
    </row>
    <row r="265" spans="3:6" ht="17.25" customHeight="1">
      <c r="C265" s="482"/>
      <c r="D265" s="482"/>
      <c r="E265" s="482" t="s">
        <v>553</v>
      </c>
      <c r="F265" s="480"/>
    </row>
    <row r="266" spans="3:6" ht="18" customHeight="1">
      <c r="C266" s="482"/>
      <c r="D266" s="482"/>
      <c r="E266" s="483" t="s">
        <v>54</v>
      </c>
      <c r="F266" s="480"/>
    </row>
    <row r="267" spans="3:6" ht="36.75" customHeight="1">
      <c r="C267" s="482"/>
      <c r="D267" s="482"/>
      <c r="E267" s="482" t="s">
        <v>554</v>
      </c>
      <c r="F267" s="480"/>
    </row>
    <row r="268" spans="3:6" ht="24.75" customHeight="1">
      <c r="C268" s="482"/>
      <c r="D268" s="482"/>
      <c r="E268" s="483" t="s">
        <v>55</v>
      </c>
      <c r="F268" s="480"/>
    </row>
    <row r="269" spans="3:6" ht="24" customHeight="1">
      <c r="C269" s="482"/>
      <c r="D269" s="482"/>
      <c r="E269" s="482" t="s">
        <v>555</v>
      </c>
      <c r="F269" s="480"/>
    </row>
    <row r="270" spans="3:6" ht="21" customHeight="1">
      <c r="C270" s="510"/>
      <c r="D270" s="546"/>
      <c r="E270" s="548" t="str">
        <f>E250</f>
        <v xml:space="preserve"> Ծրագրի միջոցառումներ</v>
      </c>
      <c r="F270" s="480"/>
    </row>
    <row r="271" spans="3:6" ht="15.75" customHeight="1">
      <c r="C271" s="510"/>
      <c r="D271" s="482" t="s">
        <v>556</v>
      </c>
      <c r="E271" s="483" t="s">
        <v>56</v>
      </c>
      <c r="F271" s="155">
        <f>h4v!E149</f>
        <v>-515000</v>
      </c>
    </row>
    <row r="272" spans="3:6" ht="36.75" customHeight="1">
      <c r="C272" s="510"/>
      <c r="D272" s="482"/>
      <c r="E272" s="482" t="s">
        <v>557</v>
      </c>
      <c r="F272" s="480"/>
    </row>
    <row r="273" spans="3:7" ht="18.75" customHeight="1">
      <c r="C273" s="510"/>
      <c r="D273" s="482"/>
      <c r="E273" s="483" t="s">
        <v>58</v>
      </c>
      <c r="F273" s="480"/>
    </row>
    <row r="274" spans="3:7" ht="36.75" customHeight="1">
      <c r="C274" s="510"/>
      <c r="D274" s="482"/>
      <c r="E274" s="482" t="s">
        <v>558</v>
      </c>
      <c r="F274" s="480"/>
    </row>
    <row r="275" spans="3:7" ht="21.75" customHeight="1">
      <c r="C275" s="510"/>
      <c r="D275" s="482"/>
      <c r="E275" s="483" t="s">
        <v>59</v>
      </c>
      <c r="F275" s="480"/>
    </row>
    <row r="276" spans="3:7" ht="21.75" customHeight="1">
      <c r="C276" s="510"/>
      <c r="D276" s="482"/>
      <c r="E276" s="482" t="s">
        <v>100</v>
      </c>
      <c r="F276" s="480"/>
    </row>
    <row r="277" spans="3:7" s="518" customFormat="1">
      <c r="C277" s="528"/>
      <c r="D277" s="528"/>
      <c r="E277" s="549" t="s">
        <v>216</v>
      </c>
      <c r="F277" s="550">
        <f>F278</f>
        <v>969118.1</v>
      </c>
    </row>
    <row r="278" spans="3:7">
      <c r="C278" s="453" t="s">
        <v>326</v>
      </c>
      <c r="D278" s="453"/>
      <c r="E278" s="452" t="s">
        <v>53</v>
      </c>
      <c r="F278" s="551">
        <f>F285</f>
        <v>969118.1</v>
      </c>
    </row>
    <row r="279" spans="3:7">
      <c r="C279" s="453"/>
      <c r="D279" s="453"/>
      <c r="E279" s="453" t="s">
        <v>327</v>
      </c>
      <c r="F279" s="551"/>
    </row>
    <row r="280" spans="3:7">
      <c r="C280" s="453"/>
      <c r="D280" s="453"/>
      <c r="E280" s="452" t="s">
        <v>54</v>
      </c>
      <c r="F280" s="531"/>
    </row>
    <row r="281" spans="3:7" ht="34.5">
      <c r="C281" s="453"/>
      <c r="D281" s="453"/>
      <c r="E281" s="453" t="s">
        <v>665</v>
      </c>
      <c r="F281" s="531"/>
    </row>
    <row r="282" spans="3:7">
      <c r="C282" s="453"/>
      <c r="D282" s="453"/>
      <c r="E282" s="452" t="s">
        <v>55</v>
      </c>
      <c r="F282" s="531"/>
    </row>
    <row r="283" spans="3:7" ht="34.5">
      <c r="C283" s="453"/>
      <c r="D283" s="453"/>
      <c r="E283" s="453" t="s">
        <v>666</v>
      </c>
      <c r="F283" s="531"/>
    </row>
    <row r="284" spans="3:7">
      <c r="C284" s="528"/>
      <c r="D284" s="528"/>
      <c r="E284" s="552" t="str">
        <f>E270</f>
        <v xml:space="preserve"> Ծրագրի միջոցառումներ</v>
      </c>
      <c r="F284" s="531"/>
    </row>
    <row r="285" spans="3:7">
      <c r="C285" s="528"/>
      <c r="D285" s="453" t="s">
        <v>328</v>
      </c>
      <c r="E285" s="452" t="s">
        <v>56</v>
      </c>
      <c r="F285" s="551">
        <v>969118.1</v>
      </c>
      <c r="G285" s="976"/>
    </row>
    <row r="286" spans="3:7">
      <c r="C286" s="528"/>
      <c r="D286" s="453"/>
      <c r="E286" s="453" t="s">
        <v>327</v>
      </c>
      <c r="F286" s="553"/>
      <c r="G286" s="976"/>
    </row>
    <row r="287" spans="3:7">
      <c r="C287" s="528"/>
      <c r="D287" s="453"/>
      <c r="E287" s="452" t="s">
        <v>58</v>
      </c>
      <c r="F287" s="554"/>
    </row>
    <row r="288" spans="3:7" ht="69">
      <c r="C288" s="528"/>
      <c r="D288" s="453"/>
      <c r="E288" s="453" t="s">
        <v>667</v>
      </c>
      <c r="F288" s="531"/>
    </row>
    <row r="289" spans="3:6">
      <c r="C289" s="528"/>
      <c r="D289" s="453"/>
      <c r="E289" s="452" t="s">
        <v>59</v>
      </c>
      <c r="F289" s="531"/>
    </row>
    <row r="290" spans="3:6">
      <c r="C290" s="528"/>
      <c r="D290" s="453"/>
      <c r="E290" s="453" t="s">
        <v>60</v>
      </c>
      <c r="F290" s="531"/>
    </row>
  </sheetData>
  <mergeCells count="3">
    <mergeCell ref="C5:F5"/>
    <mergeCell ref="E7:E8"/>
    <mergeCell ref="C7:D7"/>
  </mergeCells>
  <pageMargins left="0.5" right="0.25" top="0.196850393700787" bottom="0.196850393700787" header="0.31496062992126" footer="0.31496062992126"/>
  <pageSetup paperSize="9" scale="52" orientation="portrait" r:id="rId1"/>
  <rowBreaks count="1" manualBreakCount="1">
    <brk id="228"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3"/>
  <sheetViews>
    <sheetView zoomScaleNormal="100" workbookViewId="0">
      <selection activeCell="H12" sqref="H12"/>
    </sheetView>
  </sheetViews>
  <sheetFormatPr defaultRowHeight="17.25"/>
  <cols>
    <col min="1" max="1" width="8.85546875" style="1"/>
    <col min="2" max="3" width="8.5703125" style="7" customWidth="1"/>
    <col min="4" max="4" width="6.5703125" style="7" customWidth="1"/>
    <col min="5" max="5" width="11.85546875" style="7" bestFit="1" customWidth="1"/>
    <col min="6" max="6" width="15.42578125" style="7" customWidth="1"/>
    <col min="7" max="7" width="76.140625" style="1" customWidth="1"/>
    <col min="8" max="8" width="19.42578125" style="1" customWidth="1"/>
    <col min="9" max="9" width="20.85546875" style="1" customWidth="1"/>
    <col min="10" max="10" width="18.140625" style="1" bestFit="1" customWidth="1"/>
    <col min="11" max="12" width="16.42578125" style="1" bestFit="1" customWidth="1"/>
    <col min="13" max="255" width="8.85546875" style="1"/>
    <col min="256" max="256" width="7.5703125" style="1" bestFit="1" customWidth="1"/>
    <col min="257" max="257" width="7" style="1" bestFit="1" customWidth="1"/>
    <col min="258" max="258" width="5.5703125" style="1" bestFit="1" customWidth="1"/>
    <col min="259" max="259" width="8.5703125" style="1" bestFit="1" customWidth="1"/>
    <col min="260" max="260" width="8.42578125" style="1" bestFit="1" customWidth="1"/>
    <col min="261" max="261" width="76.140625" style="1" customWidth="1"/>
    <col min="262" max="264" width="16.5703125" style="1" customWidth="1"/>
    <col min="265" max="265" width="18.5703125" style="1" customWidth="1"/>
    <col min="266" max="511" width="8.85546875" style="1"/>
    <col min="512" max="512" width="7.5703125" style="1" bestFit="1" customWidth="1"/>
    <col min="513" max="513" width="7" style="1" bestFit="1" customWidth="1"/>
    <col min="514" max="514" width="5.5703125" style="1" bestFit="1" customWidth="1"/>
    <col min="515" max="515" width="8.5703125" style="1" bestFit="1" customWidth="1"/>
    <col min="516" max="516" width="8.42578125" style="1" bestFit="1" customWidth="1"/>
    <col min="517" max="517" width="76.140625" style="1" customWidth="1"/>
    <col min="518" max="520" width="16.5703125" style="1" customWidth="1"/>
    <col min="521" max="521" width="18.5703125" style="1" customWidth="1"/>
    <col min="522" max="767" width="8.85546875" style="1"/>
    <col min="768" max="768" width="7.5703125" style="1" bestFit="1" customWidth="1"/>
    <col min="769" max="769" width="7" style="1" bestFit="1" customWidth="1"/>
    <col min="770" max="770" width="5.5703125" style="1" bestFit="1" customWidth="1"/>
    <col min="771" max="771" width="8.5703125" style="1" bestFit="1" customWidth="1"/>
    <col min="772" max="772" width="8.42578125" style="1" bestFit="1" customWidth="1"/>
    <col min="773" max="773" width="76.140625" style="1" customWidth="1"/>
    <col min="774" max="776" width="16.5703125" style="1" customWidth="1"/>
    <col min="777" max="777" width="18.5703125" style="1" customWidth="1"/>
    <col min="778" max="1023" width="8.85546875" style="1"/>
    <col min="1024" max="1024" width="7.5703125" style="1" bestFit="1" customWidth="1"/>
    <col min="1025" max="1025" width="7" style="1" bestFit="1" customWidth="1"/>
    <col min="1026" max="1026" width="5.5703125" style="1" bestFit="1" customWidth="1"/>
    <col min="1027" max="1027" width="8.5703125" style="1" bestFit="1" customWidth="1"/>
    <col min="1028" max="1028" width="8.42578125" style="1" bestFit="1" customWidth="1"/>
    <col min="1029" max="1029" width="76.140625" style="1" customWidth="1"/>
    <col min="1030" max="1032" width="16.5703125" style="1" customWidth="1"/>
    <col min="1033" max="1033" width="18.5703125" style="1" customWidth="1"/>
    <col min="1034" max="1279" width="8.85546875" style="1"/>
    <col min="1280" max="1280" width="7.5703125" style="1" bestFit="1" customWidth="1"/>
    <col min="1281" max="1281" width="7" style="1" bestFit="1" customWidth="1"/>
    <col min="1282" max="1282" width="5.5703125" style="1" bestFit="1" customWidth="1"/>
    <col min="1283" max="1283" width="8.5703125" style="1" bestFit="1" customWidth="1"/>
    <col min="1284" max="1284" width="8.42578125" style="1" bestFit="1" customWidth="1"/>
    <col min="1285" max="1285" width="76.140625" style="1" customWidth="1"/>
    <col min="1286" max="1288" width="16.5703125" style="1" customWidth="1"/>
    <col min="1289" max="1289" width="18.5703125" style="1" customWidth="1"/>
    <col min="1290" max="1535" width="8.85546875" style="1"/>
    <col min="1536" max="1536" width="7.5703125" style="1" bestFit="1" customWidth="1"/>
    <col min="1537" max="1537" width="7" style="1" bestFit="1" customWidth="1"/>
    <col min="1538" max="1538" width="5.5703125" style="1" bestFit="1" customWidth="1"/>
    <col min="1539" max="1539" width="8.5703125" style="1" bestFit="1" customWidth="1"/>
    <col min="1540" max="1540" width="8.42578125" style="1" bestFit="1" customWidth="1"/>
    <col min="1541" max="1541" width="76.140625" style="1" customWidth="1"/>
    <col min="1542" max="1544" width="16.5703125" style="1" customWidth="1"/>
    <col min="1545" max="1545" width="18.5703125" style="1" customWidth="1"/>
    <col min="1546" max="1791" width="8.85546875" style="1"/>
    <col min="1792" max="1792" width="7.5703125" style="1" bestFit="1" customWidth="1"/>
    <col min="1793" max="1793" width="7" style="1" bestFit="1" customWidth="1"/>
    <col min="1794" max="1794" width="5.5703125" style="1" bestFit="1" customWidth="1"/>
    <col min="1795" max="1795" width="8.5703125" style="1" bestFit="1" customWidth="1"/>
    <col min="1796" max="1796" width="8.42578125" style="1" bestFit="1" customWidth="1"/>
    <col min="1797" max="1797" width="76.140625" style="1" customWidth="1"/>
    <col min="1798" max="1800" width="16.5703125" style="1" customWidth="1"/>
    <col min="1801" max="1801" width="18.5703125" style="1" customWidth="1"/>
    <col min="1802" max="2047" width="8.85546875" style="1"/>
    <col min="2048" max="2048" width="7.5703125" style="1" bestFit="1" customWidth="1"/>
    <col min="2049" max="2049" width="7" style="1" bestFit="1" customWidth="1"/>
    <col min="2050" max="2050" width="5.5703125" style="1" bestFit="1" customWidth="1"/>
    <col min="2051" max="2051" width="8.5703125" style="1" bestFit="1" customWidth="1"/>
    <col min="2052" max="2052" width="8.42578125" style="1" bestFit="1" customWidth="1"/>
    <col min="2053" max="2053" width="76.140625" style="1" customWidth="1"/>
    <col min="2054" max="2056" width="16.5703125" style="1" customWidth="1"/>
    <col min="2057" max="2057" width="18.5703125" style="1" customWidth="1"/>
    <col min="2058" max="2303" width="8.85546875" style="1"/>
    <col min="2304" max="2304" width="7.5703125" style="1" bestFit="1" customWidth="1"/>
    <col min="2305" max="2305" width="7" style="1" bestFit="1" customWidth="1"/>
    <col min="2306" max="2306" width="5.5703125" style="1" bestFit="1" customWidth="1"/>
    <col min="2307" max="2307" width="8.5703125" style="1" bestFit="1" customWidth="1"/>
    <col min="2308" max="2308" width="8.42578125" style="1" bestFit="1" customWidth="1"/>
    <col min="2309" max="2309" width="76.140625" style="1" customWidth="1"/>
    <col min="2310" max="2312" width="16.5703125" style="1" customWidth="1"/>
    <col min="2313" max="2313" width="18.5703125" style="1" customWidth="1"/>
    <col min="2314" max="2559" width="8.85546875" style="1"/>
    <col min="2560" max="2560" width="7.5703125" style="1" bestFit="1" customWidth="1"/>
    <col min="2561" max="2561" width="7" style="1" bestFit="1" customWidth="1"/>
    <col min="2562" max="2562" width="5.5703125" style="1" bestFit="1" customWidth="1"/>
    <col min="2563" max="2563" width="8.5703125" style="1" bestFit="1" customWidth="1"/>
    <col min="2564" max="2564" width="8.42578125" style="1" bestFit="1" customWidth="1"/>
    <col min="2565" max="2565" width="76.140625" style="1" customWidth="1"/>
    <col min="2566" max="2568" width="16.5703125" style="1" customWidth="1"/>
    <col min="2569" max="2569" width="18.5703125" style="1" customWidth="1"/>
    <col min="2570" max="2815" width="8.85546875" style="1"/>
    <col min="2816" max="2816" width="7.5703125" style="1" bestFit="1" customWidth="1"/>
    <col min="2817" max="2817" width="7" style="1" bestFit="1" customWidth="1"/>
    <col min="2818" max="2818" width="5.5703125" style="1" bestFit="1" customWidth="1"/>
    <col min="2819" max="2819" width="8.5703125" style="1" bestFit="1" customWidth="1"/>
    <col min="2820" max="2820" width="8.42578125" style="1" bestFit="1" customWidth="1"/>
    <col min="2821" max="2821" width="76.140625" style="1" customWidth="1"/>
    <col min="2822" max="2824" width="16.5703125" style="1" customWidth="1"/>
    <col min="2825" max="2825" width="18.5703125" style="1" customWidth="1"/>
    <col min="2826" max="3071" width="8.85546875" style="1"/>
    <col min="3072" max="3072" width="7.5703125" style="1" bestFit="1" customWidth="1"/>
    <col min="3073" max="3073" width="7" style="1" bestFit="1" customWidth="1"/>
    <col min="3074" max="3074" width="5.5703125" style="1" bestFit="1" customWidth="1"/>
    <col min="3075" max="3075" width="8.5703125" style="1" bestFit="1" customWidth="1"/>
    <col min="3076" max="3076" width="8.42578125" style="1" bestFit="1" customWidth="1"/>
    <col min="3077" max="3077" width="76.140625" style="1" customWidth="1"/>
    <col min="3078" max="3080" width="16.5703125" style="1" customWidth="1"/>
    <col min="3081" max="3081" width="18.5703125" style="1" customWidth="1"/>
    <col min="3082" max="3327" width="8.85546875" style="1"/>
    <col min="3328" max="3328" width="7.5703125" style="1" bestFit="1" customWidth="1"/>
    <col min="3329" max="3329" width="7" style="1" bestFit="1" customWidth="1"/>
    <col min="3330" max="3330" width="5.5703125" style="1" bestFit="1" customWidth="1"/>
    <col min="3331" max="3331" width="8.5703125" style="1" bestFit="1" customWidth="1"/>
    <col min="3332" max="3332" width="8.42578125" style="1" bestFit="1" customWidth="1"/>
    <col min="3333" max="3333" width="76.140625" style="1" customWidth="1"/>
    <col min="3334" max="3336" width="16.5703125" style="1" customWidth="1"/>
    <col min="3337" max="3337" width="18.5703125" style="1" customWidth="1"/>
    <col min="3338" max="3583" width="8.85546875" style="1"/>
    <col min="3584" max="3584" width="7.5703125" style="1" bestFit="1" customWidth="1"/>
    <col min="3585" max="3585" width="7" style="1" bestFit="1" customWidth="1"/>
    <col min="3586" max="3586" width="5.5703125" style="1" bestFit="1" customWidth="1"/>
    <col min="3587" max="3587" width="8.5703125" style="1" bestFit="1" customWidth="1"/>
    <col min="3588" max="3588" width="8.42578125" style="1" bestFit="1" customWidth="1"/>
    <col min="3589" max="3589" width="76.140625" style="1" customWidth="1"/>
    <col min="3590" max="3592" width="16.5703125" style="1" customWidth="1"/>
    <col min="3593" max="3593" width="18.5703125" style="1" customWidth="1"/>
    <col min="3594" max="3839" width="8.85546875" style="1"/>
    <col min="3840" max="3840" width="7.5703125" style="1" bestFit="1" customWidth="1"/>
    <col min="3841" max="3841" width="7" style="1" bestFit="1" customWidth="1"/>
    <col min="3842" max="3842" width="5.5703125" style="1" bestFit="1" customWidth="1"/>
    <col min="3843" max="3843" width="8.5703125" style="1" bestFit="1" customWidth="1"/>
    <col min="3844" max="3844" width="8.42578125" style="1" bestFit="1" customWidth="1"/>
    <col min="3845" max="3845" width="76.140625" style="1" customWidth="1"/>
    <col min="3846" max="3848" width="16.5703125" style="1" customWidth="1"/>
    <col min="3849" max="3849" width="18.5703125" style="1" customWidth="1"/>
    <col min="3850" max="4095" width="8.85546875" style="1"/>
    <col min="4096" max="4096" width="7.5703125" style="1" bestFit="1" customWidth="1"/>
    <col min="4097" max="4097" width="7" style="1" bestFit="1" customWidth="1"/>
    <col min="4098" max="4098" width="5.5703125" style="1" bestFit="1" customWidth="1"/>
    <col min="4099" max="4099" width="8.5703125" style="1" bestFit="1" customWidth="1"/>
    <col min="4100" max="4100" width="8.42578125" style="1" bestFit="1" customWidth="1"/>
    <col min="4101" max="4101" width="76.140625" style="1" customWidth="1"/>
    <col min="4102" max="4104" width="16.5703125" style="1" customWidth="1"/>
    <col min="4105" max="4105" width="18.5703125" style="1" customWidth="1"/>
    <col min="4106" max="4351" width="8.85546875" style="1"/>
    <col min="4352" max="4352" width="7.5703125" style="1" bestFit="1" customWidth="1"/>
    <col min="4353" max="4353" width="7" style="1" bestFit="1" customWidth="1"/>
    <col min="4354" max="4354" width="5.5703125" style="1" bestFit="1" customWidth="1"/>
    <col min="4355" max="4355" width="8.5703125" style="1" bestFit="1" customWidth="1"/>
    <col min="4356" max="4356" width="8.42578125" style="1" bestFit="1" customWidth="1"/>
    <col min="4357" max="4357" width="76.140625" style="1" customWidth="1"/>
    <col min="4358" max="4360" width="16.5703125" style="1" customWidth="1"/>
    <col min="4361" max="4361" width="18.5703125" style="1" customWidth="1"/>
    <col min="4362" max="4607" width="8.85546875" style="1"/>
    <col min="4608" max="4608" width="7.5703125" style="1" bestFit="1" customWidth="1"/>
    <col min="4609" max="4609" width="7" style="1" bestFit="1" customWidth="1"/>
    <col min="4610" max="4610" width="5.5703125" style="1" bestFit="1" customWidth="1"/>
    <col min="4611" max="4611" width="8.5703125" style="1" bestFit="1" customWidth="1"/>
    <col min="4612" max="4612" width="8.42578125" style="1" bestFit="1" customWidth="1"/>
    <col min="4613" max="4613" width="76.140625" style="1" customWidth="1"/>
    <col min="4614" max="4616" width="16.5703125" style="1" customWidth="1"/>
    <col min="4617" max="4617" width="18.5703125" style="1" customWidth="1"/>
    <col min="4618" max="4863" width="8.85546875" style="1"/>
    <col min="4864" max="4864" width="7.5703125" style="1" bestFit="1" customWidth="1"/>
    <col min="4865" max="4865" width="7" style="1" bestFit="1" customWidth="1"/>
    <col min="4866" max="4866" width="5.5703125" style="1" bestFit="1" customWidth="1"/>
    <col min="4867" max="4867" width="8.5703125" style="1" bestFit="1" customWidth="1"/>
    <col min="4868" max="4868" width="8.42578125" style="1" bestFit="1" customWidth="1"/>
    <col min="4869" max="4869" width="76.140625" style="1" customWidth="1"/>
    <col min="4870" max="4872" width="16.5703125" style="1" customWidth="1"/>
    <col min="4873" max="4873" width="18.5703125" style="1" customWidth="1"/>
    <col min="4874" max="5119" width="8.85546875" style="1"/>
    <col min="5120" max="5120" width="7.5703125" style="1" bestFit="1" customWidth="1"/>
    <col min="5121" max="5121" width="7" style="1" bestFit="1" customWidth="1"/>
    <col min="5122" max="5122" width="5.5703125" style="1" bestFit="1" customWidth="1"/>
    <col min="5123" max="5123" width="8.5703125" style="1" bestFit="1" customWidth="1"/>
    <col min="5124" max="5124" width="8.42578125" style="1" bestFit="1" customWidth="1"/>
    <col min="5125" max="5125" width="76.140625" style="1" customWidth="1"/>
    <col min="5126" max="5128" width="16.5703125" style="1" customWidth="1"/>
    <col min="5129" max="5129" width="18.5703125" style="1" customWidth="1"/>
    <col min="5130" max="5375" width="8.85546875" style="1"/>
    <col min="5376" max="5376" width="7.5703125" style="1" bestFit="1" customWidth="1"/>
    <col min="5377" max="5377" width="7" style="1" bestFit="1" customWidth="1"/>
    <col min="5378" max="5378" width="5.5703125" style="1" bestFit="1" customWidth="1"/>
    <col min="5379" max="5379" width="8.5703125" style="1" bestFit="1" customWidth="1"/>
    <col min="5380" max="5380" width="8.42578125" style="1" bestFit="1" customWidth="1"/>
    <col min="5381" max="5381" width="76.140625" style="1" customWidth="1"/>
    <col min="5382" max="5384" width="16.5703125" style="1" customWidth="1"/>
    <col min="5385" max="5385" width="18.5703125" style="1" customWidth="1"/>
    <col min="5386" max="5631" width="8.85546875" style="1"/>
    <col min="5632" max="5632" width="7.5703125" style="1" bestFit="1" customWidth="1"/>
    <col min="5633" max="5633" width="7" style="1" bestFit="1" customWidth="1"/>
    <col min="5634" max="5634" width="5.5703125" style="1" bestFit="1" customWidth="1"/>
    <col min="5635" max="5635" width="8.5703125" style="1" bestFit="1" customWidth="1"/>
    <col min="5636" max="5636" width="8.42578125" style="1" bestFit="1" customWidth="1"/>
    <col min="5637" max="5637" width="76.140625" style="1" customWidth="1"/>
    <col min="5638" max="5640" width="16.5703125" style="1" customWidth="1"/>
    <col min="5641" max="5641" width="18.5703125" style="1" customWidth="1"/>
    <col min="5642" max="5887" width="8.85546875" style="1"/>
    <col min="5888" max="5888" width="7.5703125" style="1" bestFit="1" customWidth="1"/>
    <col min="5889" max="5889" width="7" style="1" bestFit="1" customWidth="1"/>
    <col min="5890" max="5890" width="5.5703125" style="1" bestFit="1" customWidth="1"/>
    <col min="5891" max="5891" width="8.5703125" style="1" bestFit="1" customWidth="1"/>
    <col min="5892" max="5892" width="8.42578125" style="1" bestFit="1" customWidth="1"/>
    <col min="5893" max="5893" width="76.140625" style="1" customWidth="1"/>
    <col min="5894" max="5896" width="16.5703125" style="1" customWidth="1"/>
    <col min="5897" max="5897" width="18.5703125" style="1" customWidth="1"/>
    <col min="5898" max="6143" width="8.85546875" style="1"/>
    <col min="6144" max="6144" width="7.5703125" style="1" bestFit="1" customWidth="1"/>
    <col min="6145" max="6145" width="7" style="1" bestFit="1" customWidth="1"/>
    <col min="6146" max="6146" width="5.5703125" style="1" bestFit="1" customWidth="1"/>
    <col min="6147" max="6147" width="8.5703125" style="1" bestFit="1" customWidth="1"/>
    <col min="6148" max="6148" width="8.42578125" style="1" bestFit="1" customWidth="1"/>
    <col min="6149" max="6149" width="76.140625" style="1" customWidth="1"/>
    <col min="6150" max="6152" width="16.5703125" style="1" customWidth="1"/>
    <col min="6153" max="6153" width="18.5703125" style="1" customWidth="1"/>
    <col min="6154" max="6399" width="8.85546875" style="1"/>
    <col min="6400" max="6400" width="7.5703125" style="1" bestFit="1" customWidth="1"/>
    <col min="6401" max="6401" width="7" style="1" bestFit="1" customWidth="1"/>
    <col min="6402" max="6402" width="5.5703125" style="1" bestFit="1" customWidth="1"/>
    <col min="6403" max="6403" width="8.5703125" style="1" bestFit="1" customWidth="1"/>
    <col min="6404" max="6404" width="8.42578125" style="1" bestFit="1" customWidth="1"/>
    <col min="6405" max="6405" width="76.140625" style="1" customWidth="1"/>
    <col min="6406" max="6408" width="16.5703125" style="1" customWidth="1"/>
    <col min="6409" max="6409" width="18.5703125" style="1" customWidth="1"/>
    <col min="6410" max="6655" width="8.85546875" style="1"/>
    <col min="6656" max="6656" width="7.5703125" style="1" bestFit="1" customWidth="1"/>
    <col min="6657" max="6657" width="7" style="1" bestFit="1" customWidth="1"/>
    <col min="6658" max="6658" width="5.5703125" style="1" bestFit="1" customWidth="1"/>
    <col min="6659" max="6659" width="8.5703125" style="1" bestFit="1" customWidth="1"/>
    <col min="6660" max="6660" width="8.42578125" style="1" bestFit="1" customWidth="1"/>
    <col min="6661" max="6661" width="76.140625" style="1" customWidth="1"/>
    <col min="6662" max="6664" width="16.5703125" style="1" customWidth="1"/>
    <col min="6665" max="6665" width="18.5703125" style="1" customWidth="1"/>
    <col min="6666" max="6911" width="8.85546875" style="1"/>
    <col min="6912" max="6912" width="7.5703125" style="1" bestFit="1" customWidth="1"/>
    <col min="6913" max="6913" width="7" style="1" bestFit="1" customWidth="1"/>
    <col min="6914" max="6914" width="5.5703125" style="1" bestFit="1" customWidth="1"/>
    <col min="6915" max="6915" width="8.5703125" style="1" bestFit="1" customWidth="1"/>
    <col min="6916" max="6916" width="8.42578125" style="1" bestFit="1" customWidth="1"/>
    <col min="6917" max="6917" width="76.140625" style="1" customWidth="1"/>
    <col min="6918" max="6920" width="16.5703125" style="1" customWidth="1"/>
    <col min="6921" max="6921" width="18.5703125" style="1" customWidth="1"/>
    <col min="6922" max="7167" width="8.85546875" style="1"/>
    <col min="7168" max="7168" width="7.5703125" style="1" bestFit="1" customWidth="1"/>
    <col min="7169" max="7169" width="7" style="1" bestFit="1" customWidth="1"/>
    <col min="7170" max="7170" width="5.5703125" style="1" bestFit="1" customWidth="1"/>
    <col min="7171" max="7171" width="8.5703125" style="1" bestFit="1" customWidth="1"/>
    <col min="7172" max="7172" width="8.42578125" style="1" bestFit="1" customWidth="1"/>
    <col min="7173" max="7173" width="76.140625" style="1" customWidth="1"/>
    <col min="7174" max="7176" width="16.5703125" style="1" customWidth="1"/>
    <col min="7177" max="7177" width="18.5703125" style="1" customWidth="1"/>
    <col min="7178" max="7423" width="8.85546875" style="1"/>
    <col min="7424" max="7424" width="7.5703125" style="1" bestFit="1" customWidth="1"/>
    <col min="7425" max="7425" width="7" style="1" bestFit="1" customWidth="1"/>
    <col min="7426" max="7426" width="5.5703125" style="1" bestFit="1" customWidth="1"/>
    <col min="7427" max="7427" width="8.5703125" style="1" bestFit="1" customWidth="1"/>
    <col min="7428" max="7428" width="8.42578125" style="1" bestFit="1" customWidth="1"/>
    <col min="7429" max="7429" width="76.140625" style="1" customWidth="1"/>
    <col min="7430" max="7432" width="16.5703125" style="1" customWidth="1"/>
    <col min="7433" max="7433" width="18.5703125" style="1" customWidth="1"/>
    <col min="7434" max="7679" width="8.85546875" style="1"/>
    <col min="7680" max="7680" width="7.5703125" style="1" bestFit="1" customWidth="1"/>
    <col min="7681" max="7681" width="7" style="1" bestFit="1" customWidth="1"/>
    <col min="7682" max="7682" width="5.5703125" style="1" bestFit="1" customWidth="1"/>
    <col min="7683" max="7683" width="8.5703125" style="1" bestFit="1" customWidth="1"/>
    <col min="7684" max="7684" width="8.42578125" style="1" bestFit="1" customWidth="1"/>
    <col min="7685" max="7685" width="76.140625" style="1" customWidth="1"/>
    <col min="7686" max="7688" width="16.5703125" style="1" customWidth="1"/>
    <col min="7689" max="7689" width="18.5703125" style="1" customWidth="1"/>
    <col min="7690" max="7935" width="8.85546875" style="1"/>
    <col min="7936" max="7936" width="7.5703125" style="1" bestFit="1" customWidth="1"/>
    <col min="7937" max="7937" width="7" style="1" bestFit="1" customWidth="1"/>
    <col min="7938" max="7938" width="5.5703125" style="1" bestFit="1" customWidth="1"/>
    <col min="7939" max="7939" width="8.5703125" style="1" bestFit="1" customWidth="1"/>
    <col min="7940" max="7940" width="8.42578125" style="1" bestFit="1" customWidth="1"/>
    <col min="7941" max="7941" width="76.140625" style="1" customWidth="1"/>
    <col min="7942" max="7944" width="16.5703125" style="1" customWidth="1"/>
    <col min="7945" max="7945" width="18.5703125" style="1" customWidth="1"/>
    <col min="7946" max="8191" width="8.85546875" style="1"/>
    <col min="8192" max="8192" width="7.5703125" style="1" bestFit="1" customWidth="1"/>
    <col min="8193" max="8193" width="7" style="1" bestFit="1" customWidth="1"/>
    <col min="8194" max="8194" width="5.5703125" style="1" bestFit="1" customWidth="1"/>
    <col min="8195" max="8195" width="8.5703125" style="1" bestFit="1" customWidth="1"/>
    <col min="8196" max="8196" width="8.42578125" style="1" bestFit="1" customWidth="1"/>
    <col min="8197" max="8197" width="76.140625" style="1" customWidth="1"/>
    <col min="8198" max="8200" width="16.5703125" style="1" customWidth="1"/>
    <col min="8201" max="8201" width="18.5703125" style="1" customWidth="1"/>
    <col min="8202" max="8447" width="8.85546875" style="1"/>
    <col min="8448" max="8448" width="7.5703125" style="1" bestFit="1" customWidth="1"/>
    <col min="8449" max="8449" width="7" style="1" bestFit="1" customWidth="1"/>
    <col min="8450" max="8450" width="5.5703125" style="1" bestFit="1" customWidth="1"/>
    <col min="8451" max="8451" width="8.5703125" style="1" bestFit="1" customWidth="1"/>
    <col min="8452" max="8452" width="8.42578125" style="1" bestFit="1" customWidth="1"/>
    <col min="8453" max="8453" width="76.140625" style="1" customWidth="1"/>
    <col min="8454" max="8456" width="16.5703125" style="1" customWidth="1"/>
    <col min="8457" max="8457" width="18.5703125" style="1" customWidth="1"/>
    <col min="8458" max="8703" width="8.85546875" style="1"/>
    <col min="8704" max="8704" width="7.5703125" style="1" bestFit="1" customWidth="1"/>
    <col min="8705" max="8705" width="7" style="1" bestFit="1" customWidth="1"/>
    <col min="8706" max="8706" width="5.5703125" style="1" bestFit="1" customWidth="1"/>
    <col min="8707" max="8707" width="8.5703125" style="1" bestFit="1" customWidth="1"/>
    <col min="8708" max="8708" width="8.42578125" style="1" bestFit="1" customWidth="1"/>
    <col min="8709" max="8709" width="76.140625" style="1" customWidth="1"/>
    <col min="8710" max="8712" width="16.5703125" style="1" customWidth="1"/>
    <col min="8713" max="8713" width="18.5703125" style="1" customWidth="1"/>
    <col min="8714" max="8959" width="8.85546875" style="1"/>
    <col min="8960" max="8960" width="7.5703125" style="1" bestFit="1" customWidth="1"/>
    <col min="8961" max="8961" width="7" style="1" bestFit="1" customWidth="1"/>
    <col min="8962" max="8962" width="5.5703125" style="1" bestFit="1" customWidth="1"/>
    <col min="8963" max="8963" width="8.5703125" style="1" bestFit="1" customWidth="1"/>
    <col min="8964" max="8964" width="8.42578125" style="1" bestFit="1" customWidth="1"/>
    <col min="8965" max="8965" width="76.140625" style="1" customWidth="1"/>
    <col min="8966" max="8968" width="16.5703125" style="1" customWidth="1"/>
    <col min="8969" max="8969" width="18.5703125" style="1" customWidth="1"/>
    <col min="8970" max="9215" width="8.85546875" style="1"/>
    <col min="9216" max="9216" width="7.5703125" style="1" bestFit="1" customWidth="1"/>
    <col min="9217" max="9217" width="7" style="1" bestFit="1" customWidth="1"/>
    <col min="9218" max="9218" width="5.5703125" style="1" bestFit="1" customWidth="1"/>
    <col min="9219" max="9219" width="8.5703125" style="1" bestFit="1" customWidth="1"/>
    <col min="9220" max="9220" width="8.42578125" style="1" bestFit="1" customWidth="1"/>
    <col min="9221" max="9221" width="76.140625" style="1" customWidth="1"/>
    <col min="9222" max="9224" width="16.5703125" style="1" customWidth="1"/>
    <col min="9225" max="9225" width="18.5703125" style="1" customWidth="1"/>
    <col min="9226" max="9471" width="8.85546875" style="1"/>
    <col min="9472" max="9472" width="7.5703125" style="1" bestFit="1" customWidth="1"/>
    <col min="9473" max="9473" width="7" style="1" bestFit="1" customWidth="1"/>
    <col min="9474" max="9474" width="5.5703125" style="1" bestFit="1" customWidth="1"/>
    <col min="9475" max="9475" width="8.5703125" style="1" bestFit="1" customWidth="1"/>
    <col min="9476" max="9476" width="8.42578125" style="1" bestFit="1" customWidth="1"/>
    <col min="9477" max="9477" width="76.140625" style="1" customWidth="1"/>
    <col min="9478" max="9480" width="16.5703125" style="1" customWidth="1"/>
    <col min="9481" max="9481" width="18.5703125" style="1" customWidth="1"/>
    <col min="9482" max="9727" width="8.85546875" style="1"/>
    <col min="9728" max="9728" width="7.5703125" style="1" bestFit="1" customWidth="1"/>
    <col min="9729" max="9729" width="7" style="1" bestFit="1" customWidth="1"/>
    <col min="9730" max="9730" width="5.5703125" style="1" bestFit="1" customWidth="1"/>
    <col min="9731" max="9731" width="8.5703125" style="1" bestFit="1" customWidth="1"/>
    <col min="9732" max="9732" width="8.42578125" style="1" bestFit="1" customWidth="1"/>
    <col min="9733" max="9733" width="76.140625" style="1" customWidth="1"/>
    <col min="9734" max="9736" width="16.5703125" style="1" customWidth="1"/>
    <col min="9737" max="9737" width="18.5703125" style="1" customWidth="1"/>
    <col min="9738" max="9983" width="8.85546875" style="1"/>
    <col min="9984" max="9984" width="7.5703125" style="1" bestFit="1" customWidth="1"/>
    <col min="9985" max="9985" width="7" style="1" bestFit="1" customWidth="1"/>
    <col min="9986" max="9986" width="5.5703125" style="1" bestFit="1" customWidth="1"/>
    <col min="9987" max="9987" width="8.5703125" style="1" bestFit="1" customWidth="1"/>
    <col min="9988" max="9988" width="8.42578125" style="1" bestFit="1" customWidth="1"/>
    <col min="9989" max="9989" width="76.140625" style="1" customWidth="1"/>
    <col min="9990" max="9992" width="16.5703125" style="1" customWidth="1"/>
    <col min="9993" max="9993" width="18.5703125" style="1" customWidth="1"/>
    <col min="9994" max="10239" width="8.85546875" style="1"/>
    <col min="10240" max="10240" width="7.5703125" style="1" bestFit="1" customWidth="1"/>
    <col min="10241" max="10241" width="7" style="1" bestFit="1" customWidth="1"/>
    <col min="10242" max="10242" width="5.5703125" style="1" bestFit="1" customWidth="1"/>
    <col min="10243" max="10243" width="8.5703125" style="1" bestFit="1" customWidth="1"/>
    <col min="10244" max="10244" width="8.42578125" style="1" bestFit="1" customWidth="1"/>
    <col min="10245" max="10245" width="76.140625" style="1" customWidth="1"/>
    <col min="10246" max="10248" width="16.5703125" style="1" customWidth="1"/>
    <col min="10249" max="10249" width="18.5703125" style="1" customWidth="1"/>
    <col min="10250" max="10495" width="8.85546875" style="1"/>
    <col min="10496" max="10496" width="7.5703125" style="1" bestFit="1" customWidth="1"/>
    <col min="10497" max="10497" width="7" style="1" bestFit="1" customWidth="1"/>
    <col min="10498" max="10498" width="5.5703125" style="1" bestFit="1" customWidth="1"/>
    <col min="10499" max="10499" width="8.5703125" style="1" bestFit="1" customWidth="1"/>
    <col min="10500" max="10500" width="8.42578125" style="1" bestFit="1" customWidth="1"/>
    <col min="10501" max="10501" width="76.140625" style="1" customWidth="1"/>
    <col min="10502" max="10504" width="16.5703125" style="1" customWidth="1"/>
    <col min="10505" max="10505" width="18.5703125" style="1" customWidth="1"/>
    <col min="10506" max="10751" width="8.85546875" style="1"/>
    <col min="10752" max="10752" width="7.5703125" style="1" bestFit="1" customWidth="1"/>
    <col min="10753" max="10753" width="7" style="1" bestFit="1" customWidth="1"/>
    <col min="10754" max="10754" width="5.5703125" style="1" bestFit="1" customWidth="1"/>
    <col min="10755" max="10755" width="8.5703125" style="1" bestFit="1" customWidth="1"/>
    <col min="10756" max="10756" width="8.42578125" style="1" bestFit="1" customWidth="1"/>
    <col min="10757" max="10757" width="76.140625" style="1" customWidth="1"/>
    <col min="10758" max="10760" width="16.5703125" style="1" customWidth="1"/>
    <col min="10761" max="10761" width="18.5703125" style="1" customWidth="1"/>
    <col min="10762" max="11007" width="8.85546875" style="1"/>
    <col min="11008" max="11008" width="7.5703125" style="1" bestFit="1" customWidth="1"/>
    <col min="11009" max="11009" width="7" style="1" bestFit="1" customWidth="1"/>
    <col min="11010" max="11010" width="5.5703125" style="1" bestFit="1" customWidth="1"/>
    <col min="11011" max="11011" width="8.5703125" style="1" bestFit="1" customWidth="1"/>
    <col min="11012" max="11012" width="8.42578125" style="1" bestFit="1" customWidth="1"/>
    <col min="11013" max="11013" width="76.140625" style="1" customWidth="1"/>
    <col min="11014" max="11016" width="16.5703125" style="1" customWidth="1"/>
    <col min="11017" max="11017" width="18.5703125" style="1" customWidth="1"/>
    <col min="11018" max="11263" width="8.85546875" style="1"/>
    <col min="11264" max="11264" width="7.5703125" style="1" bestFit="1" customWidth="1"/>
    <col min="11265" max="11265" width="7" style="1" bestFit="1" customWidth="1"/>
    <col min="11266" max="11266" width="5.5703125" style="1" bestFit="1" customWidth="1"/>
    <col min="11267" max="11267" width="8.5703125" style="1" bestFit="1" customWidth="1"/>
    <col min="11268" max="11268" width="8.42578125" style="1" bestFit="1" customWidth="1"/>
    <col min="11269" max="11269" width="76.140625" style="1" customWidth="1"/>
    <col min="11270" max="11272" width="16.5703125" style="1" customWidth="1"/>
    <col min="11273" max="11273" width="18.5703125" style="1" customWidth="1"/>
    <col min="11274" max="11519" width="8.85546875" style="1"/>
    <col min="11520" max="11520" width="7.5703125" style="1" bestFit="1" customWidth="1"/>
    <col min="11521" max="11521" width="7" style="1" bestFit="1" customWidth="1"/>
    <col min="11522" max="11522" width="5.5703125" style="1" bestFit="1" customWidth="1"/>
    <col min="11523" max="11523" width="8.5703125" style="1" bestFit="1" customWidth="1"/>
    <col min="11524" max="11524" width="8.42578125" style="1" bestFit="1" customWidth="1"/>
    <col min="11525" max="11525" width="76.140625" style="1" customWidth="1"/>
    <col min="11526" max="11528" width="16.5703125" style="1" customWidth="1"/>
    <col min="11529" max="11529" width="18.5703125" style="1" customWidth="1"/>
    <col min="11530" max="11775" width="8.85546875" style="1"/>
    <col min="11776" max="11776" width="7.5703125" style="1" bestFit="1" customWidth="1"/>
    <col min="11777" max="11777" width="7" style="1" bestFit="1" customWidth="1"/>
    <col min="11778" max="11778" width="5.5703125" style="1" bestFit="1" customWidth="1"/>
    <col min="11779" max="11779" width="8.5703125" style="1" bestFit="1" customWidth="1"/>
    <col min="11780" max="11780" width="8.42578125" style="1" bestFit="1" customWidth="1"/>
    <col min="11781" max="11781" width="76.140625" style="1" customWidth="1"/>
    <col min="11782" max="11784" width="16.5703125" style="1" customWidth="1"/>
    <col min="11785" max="11785" width="18.5703125" style="1" customWidth="1"/>
    <col min="11786" max="12031" width="8.85546875" style="1"/>
    <col min="12032" max="12032" width="7.5703125" style="1" bestFit="1" customWidth="1"/>
    <col min="12033" max="12033" width="7" style="1" bestFit="1" customWidth="1"/>
    <col min="12034" max="12034" width="5.5703125" style="1" bestFit="1" customWidth="1"/>
    <col min="12035" max="12035" width="8.5703125" style="1" bestFit="1" customWidth="1"/>
    <col min="12036" max="12036" width="8.42578125" style="1" bestFit="1" customWidth="1"/>
    <col min="12037" max="12037" width="76.140625" style="1" customWidth="1"/>
    <col min="12038" max="12040" width="16.5703125" style="1" customWidth="1"/>
    <col min="12041" max="12041" width="18.5703125" style="1" customWidth="1"/>
    <col min="12042" max="12287" width="8.85546875" style="1"/>
    <col min="12288" max="12288" width="7.5703125" style="1" bestFit="1" customWidth="1"/>
    <col min="12289" max="12289" width="7" style="1" bestFit="1" customWidth="1"/>
    <col min="12290" max="12290" width="5.5703125" style="1" bestFit="1" customWidth="1"/>
    <col min="12291" max="12291" width="8.5703125" style="1" bestFit="1" customWidth="1"/>
    <col min="12292" max="12292" width="8.42578125" style="1" bestFit="1" customWidth="1"/>
    <col min="12293" max="12293" width="76.140625" style="1" customWidth="1"/>
    <col min="12294" max="12296" width="16.5703125" style="1" customWidth="1"/>
    <col min="12297" max="12297" width="18.5703125" style="1" customWidth="1"/>
    <col min="12298" max="12543" width="8.85546875" style="1"/>
    <col min="12544" max="12544" width="7.5703125" style="1" bestFit="1" customWidth="1"/>
    <col min="12545" max="12545" width="7" style="1" bestFit="1" customWidth="1"/>
    <col min="12546" max="12546" width="5.5703125" style="1" bestFit="1" customWidth="1"/>
    <col min="12547" max="12547" width="8.5703125" style="1" bestFit="1" customWidth="1"/>
    <col min="12548" max="12548" width="8.42578125" style="1" bestFit="1" customWidth="1"/>
    <col min="12549" max="12549" width="76.140625" style="1" customWidth="1"/>
    <col min="12550" max="12552" width="16.5703125" style="1" customWidth="1"/>
    <col min="12553" max="12553" width="18.5703125" style="1" customWidth="1"/>
    <col min="12554" max="12799" width="8.85546875" style="1"/>
    <col min="12800" max="12800" width="7.5703125" style="1" bestFit="1" customWidth="1"/>
    <col min="12801" max="12801" width="7" style="1" bestFit="1" customWidth="1"/>
    <col min="12802" max="12802" width="5.5703125" style="1" bestFit="1" customWidth="1"/>
    <col min="12803" max="12803" width="8.5703125" style="1" bestFit="1" customWidth="1"/>
    <col min="12804" max="12804" width="8.42578125" style="1" bestFit="1" customWidth="1"/>
    <col min="12805" max="12805" width="76.140625" style="1" customWidth="1"/>
    <col min="12806" max="12808" width="16.5703125" style="1" customWidth="1"/>
    <col min="12809" max="12809" width="18.5703125" style="1" customWidth="1"/>
    <col min="12810" max="13055" width="8.85546875" style="1"/>
    <col min="13056" max="13056" width="7.5703125" style="1" bestFit="1" customWidth="1"/>
    <col min="13057" max="13057" width="7" style="1" bestFit="1" customWidth="1"/>
    <col min="13058" max="13058" width="5.5703125" style="1" bestFit="1" customWidth="1"/>
    <col min="13059" max="13059" width="8.5703125" style="1" bestFit="1" customWidth="1"/>
    <col min="13060" max="13060" width="8.42578125" style="1" bestFit="1" customWidth="1"/>
    <col min="13061" max="13061" width="76.140625" style="1" customWidth="1"/>
    <col min="13062" max="13064" width="16.5703125" style="1" customWidth="1"/>
    <col min="13065" max="13065" width="18.5703125" style="1" customWidth="1"/>
    <col min="13066" max="13311" width="8.85546875" style="1"/>
    <col min="13312" max="13312" width="7.5703125" style="1" bestFit="1" customWidth="1"/>
    <col min="13313" max="13313" width="7" style="1" bestFit="1" customWidth="1"/>
    <col min="13314" max="13314" width="5.5703125" style="1" bestFit="1" customWidth="1"/>
    <col min="13315" max="13315" width="8.5703125" style="1" bestFit="1" customWidth="1"/>
    <col min="13316" max="13316" width="8.42578125" style="1" bestFit="1" customWidth="1"/>
    <col min="13317" max="13317" width="76.140625" style="1" customWidth="1"/>
    <col min="13318" max="13320" width="16.5703125" style="1" customWidth="1"/>
    <col min="13321" max="13321" width="18.5703125" style="1" customWidth="1"/>
    <col min="13322" max="13567" width="8.85546875" style="1"/>
    <col min="13568" max="13568" width="7.5703125" style="1" bestFit="1" customWidth="1"/>
    <col min="13569" max="13569" width="7" style="1" bestFit="1" customWidth="1"/>
    <col min="13570" max="13570" width="5.5703125" style="1" bestFit="1" customWidth="1"/>
    <col min="13571" max="13571" width="8.5703125" style="1" bestFit="1" customWidth="1"/>
    <col min="13572" max="13572" width="8.42578125" style="1" bestFit="1" customWidth="1"/>
    <col min="13573" max="13573" width="76.140625" style="1" customWidth="1"/>
    <col min="13574" max="13576" width="16.5703125" style="1" customWidth="1"/>
    <col min="13577" max="13577" width="18.5703125" style="1" customWidth="1"/>
    <col min="13578" max="13823" width="8.85546875" style="1"/>
    <col min="13824" max="13824" width="7.5703125" style="1" bestFit="1" customWidth="1"/>
    <col min="13825" max="13825" width="7" style="1" bestFit="1" customWidth="1"/>
    <col min="13826" max="13826" width="5.5703125" style="1" bestFit="1" customWidth="1"/>
    <col min="13827" max="13827" width="8.5703125" style="1" bestFit="1" customWidth="1"/>
    <col min="13828" max="13828" width="8.42578125" style="1" bestFit="1" customWidth="1"/>
    <col min="13829" max="13829" width="76.140625" style="1" customWidth="1"/>
    <col min="13830" max="13832" width="16.5703125" style="1" customWidth="1"/>
    <col min="13833" max="13833" width="18.5703125" style="1" customWidth="1"/>
    <col min="13834" max="14079" width="8.85546875" style="1"/>
    <col min="14080" max="14080" width="7.5703125" style="1" bestFit="1" customWidth="1"/>
    <col min="14081" max="14081" width="7" style="1" bestFit="1" customWidth="1"/>
    <col min="14082" max="14082" width="5.5703125" style="1" bestFit="1" customWidth="1"/>
    <col min="14083" max="14083" width="8.5703125" style="1" bestFit="1" customWidth="1"/>
    <col min="14084" max="14084" width="8.42578125" style="1" bestFit="1" customWidth="1"/>
    <col min="14085" max="14085" width="76.140625" style="1" customWidth="1"/>
    <col min="14086" max="14088" width="16.5703125" style="1" customWidth="1"/>
    <col min="14089" max="14089" width="18.5703125" style="1" customWidth="1"/>
    <col min="14090" max="14335" width="8.85546875" style="1"/>
    <col min="14336" max="14336" width="7.5703125" style="1" bestFit="1" customWidth="1"/>
    <col min="14337" max="14337" width="7" style="1" bestFit="1" customWidth="1"/>
    <col min="14338" max="14338" width="5.5703125" style="1" bestFit="1" customWidth="1"/>
    <col min="14339" max="14339" width="8.5703125" style="1" bestFit="1" customWidth="1"/>
    <col min="14340" max="14340" width="8.42578125" style="1" bestFit="1" customWidth="1"/>
    <col min="14341" max="14341" width="76.140625" style="1" customWidth="1"/>
    <col min="14342" max="14344" width="16.5703125" style="1" customWidth="1"/>
    <col min="14345" max="14345" width="18.5703125" style="1" customWidth="1"/>
    <col min="14346" max="14591" width="8.85546875" style="1"/>
    <col min="14592" max="14592" width="7.5703125" style="1" bestFit="1" customWidth="1"/>
    <col min="14593" max="14593" width="7" style="1" bestFit="1" customWidth="1"/>
    <col min="14594" max="14594" width="5.5703125" style="1" bestFit="1" customWidth="1"/>
    <col min="14595" max="14595" width="8.5703125" style="1" bestFit="1" customWidth="1"/>
    <col min="14596" max="14596" width="8.42578125" style="1" bestFit="1" customWidth="1"/>
    <col min="14597" max="14597" width="76.140625" style="1" customWidth="1"/>
    <col min="14598" max="14600" width="16.5703125" style="1" customWidth="1"/>
    <col min="14601" max="14601" width="18.5703125" style="1" customWidth="1"/>
    <col min="14602" max="14847" width="8.85546875" style="1"/>
    <col min="14848" max="14848" width="7.5703125" style="1" bestFit="1" customWidth="1"/>
    <col min="14849" max="14849" width="7" style="1" bestFit="1" customWidth="1"/>
    <col min="14850" max="14850" width="5.5703125" style="1" bestFit="1" customWidth="1"/>
    <col min="14851" max="14851" width="8.5703125" style="1" bestFit="1" customWidth="1"/>
    <col min="14852" max="14852" width="8.42578125" style="1" bestFit="1" customWidth="1"/>
    <col min="14853" max="14853" width="76.140625" style="1" customWidth="1"/>
    <col min="14854" max="14856" width="16.5703125" style="1" customWidth="1"/>
    <col min="14857" max="14857" width="18.5703125" style="1" customWidth="1"/>
    <col min="14858" max="15103" width="8.85546875" style="1"/>
    <col min="15104" max="15104" width="7.5703125" style="1" bestFit="1" customWidth="1"/>
    <col min="15105" max="15105" width="7" style="1" bestFit="1" customWidth="1"/>
    <col min="15106" max="15106" width="5.5703125" style="1" bestFit="1" customWidth="1"/>
    <col min="15107" max="15107" width="8.5703125" style="1" bestFit="1" customWidth="1"/>
    <col min="15108" max="15108" width="8.42578125" style="1" bestFit="1" customWidth="1"/>
    <col min="15109" max="15109" width="76.140625" style="1" customWidth="1"/>
    <col min="15110" max="15112" width="16.5703125" style="1" customWidth="1"/>
    <col min="15113" max="15113" width="18.5703125" style="1" customWidth="1"/>
    <col min="15114" max="15359" width="8.85546875" style="1"/>
    <col min="15360" max="15360" width="7.5703125" style="1" bestFit="1" customWidth="1"/>
    <col min="15361" max="15361" width="7" style="1" bestFit="1" customWidth="1"/>
    <col min="15362" max="15362" width="5.5703125" style="1" bestFit="1" customWidth="1"/>
    <col min="15363" max="15363" width="8.5703125" style="1" bestFit="1" customWidth="1"/>
    <col min="15364" max="15364" width="8.42578125" style="1" bestFit="1" customWidth="1"/>
    <col min="15365" max="15365" width="76.140625" style="1" customWidth="1"/>
    <col min="15366" max="15368" width="16.5703125" style="1" customWidth="1"/>
    <col min="15369" max="15369" width="18.5703125" style="1" customWidth="1"/>
    <col min="15370" max="15615" width="8.85546875" style="1"/>
    <col min="15616" max="15616" width="7.5703125" style="1" bestFit="1" customWidth="1"/>
    <col min="15617" max="15617" width="7" style="1" bestFit="1" customWidth="1"/>
    <col min="15618" max="15618" width="5.5703125" style="1" bestFit="1" customWidth="1"/>
    <col min="15619" max="15619" width="8.5703125" style="1" bestFit="1" customWidth="1"/>
    <col min="15620" max="15620" width="8.42578125" style="1" bestFit="1" customWidth="1"/>
    <col min="15621" max="15621" width="76.140625" style="1" customWidth="1"/>
    <col min="15622" max="15624" width="16.5703125" style="1" customWidth="1"/>
    <col min="15625" max="15625" width="18.5703125" style="1" customWidth="1"/>
    <col min="15626" max="15871" width="8.85546875" style="1"/>
    <col min="15872" max="15872" width="7.5703125" style="1" bestFit="1" customWidth="1"/>
    <col min="15873" max="15873" width="7" style="1" bestFit="1" customWidth="1"/>
    <col min="15874" max="15874" width="5.5703125" style="1" bestFit="1" customWidth="1"/>
    <col min="15875" max="15875" width="8.5703125" style="1" bestFit="1" customWidth="1"/>
    <col min="15876" max="15876" width="8.42578125" style="1" bestFit="1" customWidth="1"/>
    <col min="15877" max="15877" width="76.140625" style="1" customWidth="1"/>
    <col min="15878" max="15880" width="16.5703125" style="1" customWidth="1"/>
    <col min="15881" max="15881" width="18.5703125" style="1" customWidth="1"/>
    <col min="15882" max="16127" width="8.85546875" style="1"/>
    <col min="16128" max="16128" width="7.5703125" style="1" bestFit="1" customWidth="1"/>
    <col min="16129" max="16129" width="7" style="1" bestFit="1" customWidth="1"/>
    <col min="16130" max="16130" width="5.5703125" style="1" bestFit="1" customWidth="1"/>
    <col min="16131" max="16131" width="8.5703125" style="1" bestFit="1" customWidth="1"/>
    <col min="16132" max="16132" width="8.42578125" style="1" bestFit="1" customWidth="1"/>
    <col min="16133" max="16133" width="76.140625" style="1" customWidth="1"/>
    <col min="16134" max="16136" width="16.5703125" style="1" customWidth="1"/>
    <col min="16137" max="16137" width="18.5703125" style="1" customWidth="1"/>
    <col min="16138" max="16384" width="8.85546875" style="1"/>
  </cols>
  <sheetData>
    <row r="1" spans="2:10" ht="14.25" customHeight="1">
      <c r="B1" s="989" t="s">
        <v>24</v>
      </c>
      <c r="C1" s="989"/>
      <c r="D1" s="989"/>
      <c r="E1" s="989"/>
      <c r="F1" s="989"/>
      <c r="G1" s="989"/>
      <c r="H1" s="989"/>
      <c r="I1" s="989"/>
    </row>
    <row r="2" spans="2:10" ht="15" customHeight="1">
      <c r="B2" s="989" t="s">
        <v>28</v>
      </c>
      <c r="C2" s="989"/>
      <c r="D2" s="989"/>
      <c r="E2" s="989"/>
      <c r="F2" s="989"/>
      <c r="G2" s="989"/>
      <c r="H2" s="989"/>
      <c r="I2" s="989"/>
    </row>
    <row r="3" spans="2:10">
      <c r="B3" s="989" t="s">
        <v>0</v>
      </c>
      <c r="C3" s="989"/>
      <c r="D3" s="989"/>
      <c r="E3" s="989"/>
      <c r="F3" s="989"/>
      <c r="G3" s="989"/>
      <c r="H3" s="989"/>
      <c r="I3" s="989"/>
    </row>
    <row r="4" spans="2:10">
      <c r="B4" s="989"/>
      <c r="C4" s="989"/>
      <c r="D4" s="989"/>
      <c r="E4" s="989"/>
      <c r="F4" s="989"/>
      <c r="G4" s="989"/>
      <c r="H4" s="989"/>
      <c r="I4" s="989"/>
    </row>
    <row r="5" spans="2:10" ht="46.5" customHeight="1">
      <c r="B5" s="990" t="s">
        <v>29</v>
      </c>
      <c r="C5" s="990"/>
      <c r="D5" s="990"/>
      <c r="E5" s="990"/>
      <c r="F5" s="990"/>
      <c r="G5" s="990"/>
      <c r="H5" s="990"/>
      <c r="I5" s="990"/>
    </row>
    <row r="6" spans="2:10">
      <c r="G6" s="7"/>
      <c r="H6" s="7"/>
      <c r="I6" s="7"/>
    </row>
    <row r="7" spans="2:10">
      <c r="H7" s="991" t="s">
        <v>27</v>
      </c>
      <c r="I7" s="991"/>
    </row>
    <row r="8" spans="2:10" ht="68.25" customHeight="1">
      <c r="B8" s="988" t="s">
        <v>5</v>
      </c>
      <c r="C8" s="988"/>
      <c r="D8" s="988"/>
      <c r="E8" s="988" t="s">
        <v>1</v>
      </c>
      <c r="F8" s="988"/>
      <c r="G8" s="988" t="s">
        <v>17</v>
      </c>
      <c r="H8" s="988" t="s">
        <v>22</v>
      </c>
      <c r="I8" s="988"/>
    </row>
    <row r="9" spans="2:10">
      <c r="B9" s="6" t="s">
        <v>30</v>
      </c>
      <c r="C9" s="6" t="s">
        <v>31</v>
      </c>
      <c r="D9" s="6" t="s">
        <v>32</v>
      </c>
      <c r="E9" s="6" t="s">
        <v>19</v>
      </c>
      <c r="F9" s="6" t="s">
        <v>20</v>
      </c>
      <c r="G9" s="988"/>
      <c r="H9" s="6" t="s">
        <v>26</v>
      </c>
      <c r="I9" s="6" t="s">
        <v>2</v>
      </c>
    </row>
    <row r="10" spans="2:10">
      <c r="B10" s="6"/>
      <c r="C10" s="6"/>
      <c r="D10" s="6"/>
      <c r="E10" s="6"/>
      <c r="F10" s="6"/>
      <c r="G10" s="2" t="s">
        <v>4</v>
      </c>
      <c r="H10" s="9">
        <f>+H12+H13</f>
        <v>14976.426700000004</v>
      </c>
      <c r="I10" s="9">
        <f>+I12+I13</f>
        <v>-363431.87</v>
      </c>
    </row>
    <row r="11" spans="2:10" ht="18" customHeight="1">
      <c r="B11" s="6"/>
      <c r="C11" s="6"/>
      <c r="D11" s="6"/>
      <c r="E11" s="6"/>
      <c r="F11" s="6"/>
      <c r="G11" s="3" t="s">
        <v>3</v>
      </c>
      <c r="H11" s="8"/>
      <c r="I11" s="8"/>
    </row>
    <row r="12" spans="2:10" ht="69">
      <c r="B12" s="4" t="s">
        <v>62</v>
      </c>
      <c r="C12" s="4" t="s">
        <v>63</v>
      </c>
      <c r="D12" s="4" t="s">
        <v>64</v>
      </c>
      <c r="E12" s="6">
        <v>1167</v>
      </c>
      <c r="F12" s="6">
        <v>11006</v>
      </c>
      <c r="G12" s="2" t="s">
        <v>57</v>
      </c>
      <c r="H12" s="9">
        <v>14976.426700000004</v>
      </c>
      <c r="I12" s="9">
        <v>-25089.770000000004</v>
      </c>
      <c r="J12" s="5"/>
    </row>
    <row r="13" spans="2:10" ht="69">
      <c r="B13" s="4" t="s">
        <v>62</v>
      </c>
      <c r="C13" s="4" t="s">
        <v>63</v>
      </c>
      <c r="D13" s="4" t="s">
        <v>64</v>
      </c>
      <c r="E13" s="6">
        <v>1167</v>
      </c>
      <c r="F13" s="6">
        <v>32006</v>
      </c>
      <c r="G13" s="2" t="s">
        <v>61</v>
      </c>
      <c r="H13" s="9">
        <v>0</v>
      </c>
      <c r="I13" s="9">
        <v>-338342.1</v>
      </c>
    </row>
  </sheetData>
  <mergeCells count="10">
    <mergeCell ref="B8:D8"/>
    <mergeCell ref="E8:F8"/>
    <mergeCell ref="G8:G9"/>
    <mergeCell ref="H8:I8"/>
    <mergeCell ref="B1:I1"/>
    <mergeCell ref="B2:I2"/>
    <mergeCell ref="B3:I3"/>
    <mergeCell ref="B4:I4"/>
    <mergeCell ref="B5:I5"/>
    <mergeCell ref="H7:I7"/>
  </mergeCells>
  <pageMargins left="0.19685039370078741" right="0.19685039370078741" top="0.15748031496062992" bottom="0.15748031496062992" header="0.15748031496062992" footer="0.15748031496062992"/>
  <pageSetup paperSize="9" scale="6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629"/>
  <sheetViews>
    <sheetView topLeftCell="A417" zoomScale="90" zoomScaleNormal="90" workbookViewId="0">
      <selection activeCell="G427" sqref="G427"/>
    </sheetView>
  </sheetViews>
  <sheetFormatPr defaultColWidth="5.5703125" defaultRowHeight="17.25"/>
  <cols>
    <col min="1" max="1" width="9.140625" style="216" customWidth="1"/>
    <col min="2" max="2" width="8.5703125" style="217" customWidth="1"/>
    <col min="3" max="3" width="9.85546875" style="217" customWidth="1"/>
    <col min="4" max="4" width="7.42578125" style="217" customWidth="1"/>
    <col min="5" max="5" width="10" style="217" customWidth="1"/>
    <col min="6" max="6" width="16.42578125" style="218" customWidth="1"/>
    <col min="7" max="7" width="77.28515625" style="216" customWidth="1"/>
    <col min="8" max="8" width="32.5703125" style="216" customWidth="1"/>
    <col min="9" max="9" width="16.42578125" style="216" customWidth="1"/>
    <col min="10" max="241" width="9.140625" style="216" customWidth="1"/>
    <col min="242" max="242" width="7.5703125" style="216" bestFit="1" customWidth="1"/>
    <col min="243" max="243" width="7" style="216" bestFit="1" customWidth="1"/>
    <col min="244" max="244" width="5.5703125" style="216"/>
    <col min="245" max="245" width="9.140625" style="216" customWidth="1"/>
    <col min="246" max="247" width="8.5703125" style="216" customWidth="1"/>
    <col min="248" max="248" width="6.5703125" style="216" customWidth="1"/>
    <col min="249" max="249" width="11.85546875" style="216" bestFit="1" customWidth="1"/>
    <col min="250" max="250" width="15.42578125" style="216" customWidth="1"/>
    <col min="251" max="251" width="76.140625" style="216" customWidth="1"/>
    <col min="252" max="252" width="19.42578125" style="216" customWidth="1"/>
    <col min="253" max="253" width="20.85546875" style="216" customWidth="1"/>
    <col min="254" max="254" width="16.42578125" style="216" bestFit="1" customWidth="1"/>
    <col min="255" max="497" width="9.140625" style="216" customWidth="1"/>
    <col min="498" max="498" width="7.5703125" style="216" bestFit="1" customWidth="1"/>
    <col min="499" max="499" width="7" style="216" bestFit="1" customWidth="1"/>
    <col min="500" max="500" width="5.5703125" style="216"/>
    <col min="501" max="501" width="9.140625" style="216" customWidth="1"/>
    <col min="502" max="503" width="8.5703125" style="216" customWidth="1"/>
    <col min="504" max="504" width="6.5703125" style="216" customWidth="1"/>
    <col min="505" max="505" width="11.85546875" style="216" bestFit="1" customWidth="1"/>
    <col min="506" max="506" width="15.42578125" style="216" customWidth="1"/>
    <col min="507" max="507" width="76.140625" style="216" customWidth="1"/>
    <col min="508" max="508" width="19.42578125" style="216" customWidth="1"/>
    <col min="509" max="509" width="20.85546875" style="216" customWidth="1"/>
    <col min="510" max="510" width="16.42578125" style="216" bestFit="1" customWidth="1"/>
    <col min="511" max="753" width="9.140625" style="216" customWidth="1"/>
    <col min="754" max="754" width="7.5703125" style="216" bestFit="1" customWidth="1"/>
    <col min="755" max="755" width="7" style="216" bestFit="1" customWidth="1"/>
    <col min="756" max="756" width="5.5703125" style="216"/>
    <col min="757" max="757" width="9.140625" style="216" customWidth="1"/>
    <col min="758" max="759" width="8.5703125" style="216" customWidth="1"/>
    <col min="760" max="760" width="6.5703125" style="216" customWidth="1"/>
    <col min="761" max="761" width="11.85546875" style="216" bestFit="1" customWidth="1"/>
    <col min="762" max="762" width="15.42578125" style="216" customWidth="1"/>
    <col min="763" max="763" width="76.140625" style="216" customWidth="1"/>
    <col min="764" max="764" width="19.42578125" style="216" customWidth="1"/>
    <col min="765" max="765" width="20.85546875" style="216" customWidth="1"/>
    <col min="766" max="766" width="16.42578125" style="216" bestFit="1" customWidth="1"/>
    <col min="767" max="1009" width="9.140625" style="216" customWidth="1"/>
    <col min="1010" max="1010" width="7.5703125" style="216" bestFit="1" customWidth="1"/>
    <col min="1011" max="1011" width="7" style="216" bestFit="1" customWidth="1"/>
    <col min="1012" max="1012" width="5.5703125" style="216"/>
    <col min="1013" max="1013" width="9.140625" style="216" customWidth="1"/>
    <col min="1014" max="1015" width="8.5703125" style="216" customWidth="1"/>
    <col min="1016" max="1016" width="6.5703125" style="216" customWidth="1"/>
    <col min="1017" max="1017" width="11.85546875" style="216" bestFit="1" customWidth="1"/>
    <col min="1018" max="1018" width="15.42578125" style="216" customWidth="1"/>
    <col min="1019" max="1019" width="76.140625" style="216" customWidth="1"/>
    <col min="1020" max="1020" width="19.42578125" style="216" customWidth="1"/>
    <col min="1021" max="1021" width="20.85546875" style="216" customWidth="1"/>
    <col min="1022" max="1022" width="16.42578125" style="216" bestFit="1" customWidth="1"/>
    <col min="1023" max="1265" width="9.140625" style="216" customWidth="1"/>
    <col min="1266" max="1266" width="7.5703125" style="216" bestFit="1" customWidth="1"/>
    <col min="1267" max="1267" width="7" style="216" bestFit="1" customWidth="1"/>
    <col min="1268" max="1268" width="5.5703125" style="216"/>
    <col min="1269" max="1269" width="9.140625" style="216" customWidth="1"/>
    <col min="1270" max="1271" width="8.5703125" style="216" customWidth="1"/>
    <col min="1272" max="1272" width="6.5703125" style="216" customWidth="1"/>
    <col min="1273" max="1273" width="11.85546875" style="216" bestFit="1" customWidth="1"/>
    <col min="1274" max="1274" width="15.42578125" style="216" customWidth="1"/>
    <col min="1275" max="1275" width="76.140625" style="216" customWidth="1"/>
    <col min="1276" max="1276" width="19.42578125" style="216" customWidth="1"/>
    <col min="1277" max="1277" width="20.85546875" style="216" customWidth="1"/>
    <col min="1278" max="1278" width="16.42578125" style="216" bestFit="1" customWidth="1"/>
    <col min="1279" max="1521" width="9.140625" style="216" customWidth="1"/>
    <col min="1522" max="1522" width="7.5703125" style="216" bestFit="1" customWidth="1"/>
    <col min="1523" max="1523" width="7" style="216" bestFit="1" customWidth="1"/>
    <col min="1524" max="1524" width="5.5703125" style="216"/>
    <col min="1525" max="1525" width="9.140625" style="216" customWidth="1"/>
    <col min="1526" max="1527" width="8.5703125" style="216" customWidth="1"/>
    <col min="1528" max="1528" width="6.5703125" style="216" customWidth="1"/>
    <col min="1529" max="1529" width="11.85546875" style="216" bestFit="1" customWidth="1"/>
    <col min="1530" max="1530" width="15.42578125" style="216" customWidth="1"/>
    <col min="1531" max="1531" width="76.140625" style="216" customWidth="1"/>
    <col min="1532" max="1532" width="19.42578125" style="216" customWidth="1"/>
    <col min="1533" max="1533" width="20.85546875" style="216" customWidth="1"/>
    <col min="1534" max="1534" width="16.42578125" style="216" bestFit="1" customWidth="1"/>
    <col min="1535" max="1777" width="9.140625" style="216" customWidth="1"/>
    <col min="1778" max="1778" width="7.5703125" style="216" bestFit="1" customWidth="1"/>
    <col min="1779" max="1779" width="7" style="216" bestFit="1" customWidth="1"/>
    <col min="1780" max="1780" width="5.5703125" style="216"/>
    <col min="1781" max="1781" width="9.140625" style="216" customWidth="1"/>
    <col min="1782" max="1783" width="8.5703125" style="216" customWidth="1"/>
    <col min="1784" max="1784" width="6.5703125" style="216" customWidth="1"/>
    <col min="1785" max="1785" width="11.85546875" style="216" bestFit="1" customWidth="1"/>
    <col min="1786" max="1786" width="15.42578125" style="216" customWidth="1"/>
    <col min="1787" max="1787" width="76.140625" style="216" customWidth="1"/>
    <col min="1788" max="1788" width="19.42578125" style="216" customWidth="1"/>
    <col min="1789" max="1789" width="20.85546875" style="216" customWidth="1"/>
    <col min="1790" max="1790" width="16.42578125" style="216" bestFit="1" customWidth="1"/>
    <col min="1791" max="2033" width="9.140625" style="216" customWidth="1"/>
    <col min="2034" max="2034" width="7.5703125" style="216" bestFit="1" customWidth="1"/>
    <col min="2035" max="2035" width="7" style="216" bestFit="1" customWidth="1"/>
    <col min="2036" max="2036" width="5.5703125" style="216"/>
    <col min="2037" max="2037" width="9.140625" style="216" customWidth="1"/>
    <col min="2038" max="2039" width="8.5703125" style="216" customWidth="1"/>
    <col min="2040" max="2040" width="6.5703125" style="216" customWidth="1"/>
    <col min="2041" max="2041" width="11.85546875" style="216" bestFit="1" customWidth="1"/>
    <col min="2042" max="2042" width="15.42578125" style="216" customWidth="1"/>
    <col min="2043" max="2043" width="76.140625" style="216" customWidth="1"/>
    <col min="2044" max="2044" width="19.42578125" style="216" customWidth="1"/>
    <col min="2045" max="2045" width="20.85546875" style="216" customWidth="1"/>
    <col min="2046" max="2046" width="16.42578125" style="216" bestFit="1" customWidth="1"/>
    <col min="2047" max="2289" width="9.140625" style="216" customWidth="1"/>
    <col min="2290" max="2290" width="7.5703125" style="216" bestFit="1" customWidth="1"/>
    <col min="2291" max="2291" width="7" style="216" bestFit="1" customWidth="1"/>
    <col min="2292" max="2292" width="5.5703125" style="216"/>
    <col min="2293" max="2293" width="9.140625" style="216" customWidth="1"/>
    <col min="2294" max="2295" width="8.5703125" style="216" customWidth="1"/>
    <col min="2296" max="2296" width="6.5703125" style="216" customWidth="1"/>
    <col min="2297" max="2297" width="11.85546875" style="216" bestFit="1" customWidth="1"/>
    <col min="2298" max="2298" width="15.42578125" style="216" customWidth="1"/>
    <col min="2299" max="2299" width="76.140625" style="216" customWidth="1"/>
    <col min="2300" max="2300" width="19.42578125" style="216" customWidth="1"/>
    <col min="2301" max="2301" width="20.85546875" style="216" customWidth="1"/>
    <col min="2302" max="2302" width="16.42578125" style="216" bestFit="1" customWidth="1"/>
    <col min="2303" max="2545" width="9.140625" style="216" customWidth="1"/>
    <col min="2546" max="2546" width="7.5703125" style="216" bestFit="1" customWidth="1"/>
    <col min="2547" max="2547" width="7" style="216" bestFit="1" customWidth="1"/>
    <col min="2548" max="2548" width="5.5703125" style="216"/>
    <col min="2549" max="2549" width="9.140625" style="216" customWidth="1"/>
    <col min="2550" max="2551" width="8.5703125" style="216" customWidth="1"/>
    <col min="2552" max="2552" width="6.5703125" style="216" customWidth="1"/>
    <col min="2553" max="2553" width="11.85546875" style="216" bestFit="1" customWidth="1"/>
    <col min="2554" max="2554" width="15.42578125" style="216" customWidth="1"/>
    <col min="2555" max="2555" width="76.140625" style="216" customWidth="1"/>
    <col min="2556" max="2556" width="19.42578125" style="216" customWidth="1"/>
    <col min="2557" max="2557" width="20.85546875" style="216" customWidth="1"/>
    <col min="2558" max="2558" width="16.42578125" style="216" bestFit="1" customWidth="1"/>
    <col min="2559" max="2801" width="9.140625" style="216" customWidth="1"/>
    <col min="2802" max="2802" width="7.5703125" style="216" bestFit="1" customWidth="1"/>
    <col min="2803" max="2803" width="7" style="216" bestFit="1" customWidth="1"/>
    <col min="2804" max="2804" width="5.5703125" style="216"/>
    <col min="2805" max="2805" width="9.140625" style="216" customWidth="1"/>
    <col min="2806" max="2807" width="8.5703125" style="216" customWidth="1"/>
    <col min="2808" max="2808" width="6.5703125" style="216" customWidth="1"/>
    <col min="2809" max="2809" width="11.85546875" style="216" bestFit="1" customWidth="1"/>
    <col min="2810" max="2810" width="15.42578125" style="216" customWidth="1"/>
    <col min="2811" max="2811" width="76.140625" style="216" customWidth="1"/>
    <col min="2812" max="2812" width="19.42578125" style="216" customWidth="1"/>
    <col min="2813" max="2813" width="20.85546875" style="216" customWidth="1"/>
    <col min="2814" max="2814" width="16.42578125" style="216" bestFit="1" customWidth="1"/>
    <col min="2815" max="3057" width="9.140625" style="216" customWidth="1"/>
    <col min="3058" max="3058" width="7.5703125" style="216" bestFit="1" customWidth="1"/>
    <col min="3059" max="3059" width="7" style="216" bestFit="1" customWidth="1"/>
    <col min="3060" max="3060" width="5.5703125" style="216"/>
    <col min="3061" max="3061" width="9.140625" style="216" customWidth="1"/>
    <col min="3062" max="3063" width="8.5703125" style="216" customWidth="1"/>
    <col min="3064" max="3064" width="6.5703125" style="216" customWidth="1"/>
    <col min="3065" max="3065" width="11.85546875" style="216" bestFit="1" customWidth="1"/>
    <col min="3066" max="3066" width="15.42578125" style="216" customWidth="1"/>
    <col min="3067" max="3067" width="76.140625" style="216" customWidth="1"/>
    <col min="3068" max="3068" width="19.42578125" style="216" customWidth="1"/>
    <col min="3069" max="3069" width="20.85546875" style="216" customWidth="1"/>
    <col min="3070" max="3070" width="16.42578125" style="216" bestFit="1" customWidth="1"/>
    <col min="3071" max="3313" width="9.140625" style="216" customWidth="1"/>
    <col min="3314" max="3314" width="7.5703125" style="216" bestFit="1" customWidth="1"/>
    <col min="3315" max="3315" width="7" style="216" bestFit="1" customWidth="1"/>
    <col min="3316" max="3316" width="5.5703125" style="216"/>
    <col min="3317" max="3317" width="9.140625" style="216" customWidth="1"/>
    <col min="3318" max="3319" width="8.5703125" style="216" customWidth="1"/>
    <col min="3320" max="3320" width="6.5703125" style="216" customWidth="1"/>
    <col min="3321" max="3321" width="11.85546875" style="216" bestFit="1" customWidth="1"/>
    <col min="3322" max="3322" width="15.42578125" style="216" customWidth="1"/>
    <col min="3323" max="3323" width="76.140625" style="216" customWidth="1"/>
    <col min="3324" max="3324" width="19.42578125" style="216" customWidth="1"/>
    <col min="3325" max="3325" width="20.85546875" style="216" customWidth="1"/>
    <col min="3326" max="3326" width="16.42578125" style="216" bestFit="1" customWidth="1"/>
    <col min="3327" max="3569" width="9.140625" style="216" customWidth="1"/>
    <col min="3570" max="3570" width="7.5703125" style="216" bestFit="1" customWidth="1"/>
    <col min="3571" max="3571" width="7" style="216" bestFit="1" customWidth="1"/>
    <col min="3572" max="3572" width="5.5703125" style="216"/>
    <col min="3573" max="3573" width="9.140625" style="216" customWidth="1"/>
    <col min="3574" max="3575" width="8.5703125" style="216" customWidth="1"/>
    <col min="3576" max="3576" width="6.5703125" style="216" customWidth="1"/>
    <col min="3577" max="3577" width="11.85546875" style="216" bestFit="1" customWidth="1"/>
    <col min="3578" max="3578" width="15.42578125" style="216" customWidth="1"/>
    <col min="3579" max="3579" width="76.140625" style="216" customWidth="1"/>
    <col min="3580" max="3580" width="19.42578125" style="216" customWidth="1"/>
    <col min="3581" max="3581" width="20.85546875" style="216" customWidth="1"/>
    <col min="3582" max="3582" width="16.42578125" style="216" bestFit="1" customWidth="1"/>
    <col min="3583" max="3825" width="9.140625" style="216" customWidth="1"/>
    <col min="3826" max="3826" width="7.5703125" style="216" bestFit="1" customWidth="1"/>
    <col min="3827" max="3827" width="7" style="216" bestFit="1" customWidth="1"/>
    <col min="3828" max="3828" width="5.5703125" style="216"/>
    <col min="3829" max="3829" width="9.140625" style="216" customWidth="1"/>
    <col min="3830" max="3831" width="8.5703125" style="216" customWidth="1"/>
    <col min="3832" max="3832" width="6.5703125" style="216" customWidth="1"/>
    <col min="3833" max="3833" width="11.85546875" style="216" bestFit="1" customWidth="1"/>
    <col min="3834" max="3834" width="15.42578125" style="216" customWidth="1"/>
    <col min="3835" max="3835" width="76.140625" style="216" customWidth="1"/>
    <col min="3836" max="3836" width="19.42578125" style="216" customWidth="1"/>
    <col min="3837" max="3837" width="20.85546875" style="216" customWidth="1"/>
    <col min="3838" max="3838" width="16.42578125" style="216" bestFit="1" customWidth="1"/>
    <col min="3839" max="4081" width="9.140625" style="216" customWidth="1"/>
    <col min="4082" max="4082" width="7.5703125" style="216" bestFit="1" customWidth="1"/>
    <col min="4083" max="4083" width="7" style="216" bestFit="1" customWidth="1"/>
    <col min="4084" max="4084" width="5.5703125" style="216"/>
    <col min="4085" max="4085" width="9.140625" style="216" customWidth="1"/>
    <col min="4086" max="4087" width="8.5703125" style="216" customWidth="1"/>
    <col min="4088" max="4088" width="6.5703125" style="216" customWidth="1"/>
    <col min="4089" max="4089" width="11.85546875" style="216" bestFit="1" customWidth="1"/>
    <col min="4090" max="4090" width="15.42578125" style="216" customWidth="1"/>
    <col min="4091" max="4091" width="76.140625" style="216" customWidth="1"/>
    <col min="4092" max="4092" width="19.42578125" style="216" customWidth="1"/>
    <col min="4093" max="4093" width="20.85546875" style="216" customWidth="1"/>
    <col min="4094" max="4094" width="16.42578125" style="216" bestFit="1" customWidth="1"/>
    <col min="4095" max="4337" width="9.140625" style="216" customWidth="1"/>
    <col min="4338" max="4338" width="7.5703125" style="216" bestFit="1" customWidth="1"/>
    <col min="4339" max="4339" width="7" style="216" bestFit="1" customWidth="1"/>
    <col min="4340" max="4340" width="5.5703125" style="216"/>
    <col min="4341" max="4341" width="9.140625" style="216" customWidth="1"/>
    <col min="4342" max="4343" width="8.5703125" style="216" customWidth="1"/>
    <col min="4344" max="4344" width="6.5703125" style="216" customWidth="1"/>
    <col min="4345" max="4345" width="11.85546875" style="216" bestFit="1" customWidth="1"/>
    <col min="4346" max="4346" width="15.42578125" style="216" customWidth="1"/>
    <col min="4347" max="4347" width="76.140625" style="216" customWidth="1"/>
    <col min="4348" max="4348" width="19.42578125" style="216" customWidth="1"/>
    <col min="4349" max="4349" width="20.85546875" style="216" customWidth="1"/>
    <col min="4350" max="4350" width="16.42578125" style="216" bestFit="1" customWidth="1"/>
    <col min="4351" max="4593" width="9.140625" style="216" customWidth="1"/>
    <col min="4594" max="4594" width="7.5703125" style="216" bestFit="1" customWidth="1"/>
    <col min="4595" max="4595" width="7" style="216" bestFit="1" customWidth="1"/>
    <col min="4596" max="4596" width="5.5703125" style="216"/>
    <col min="4597" max="4597" width="9.140625" style="216" customWidth="1"/>
    <col min="4598" max="4599" width="8.5703125" style="216" customWidth="1"/>
    <col min="4600" max="4600" width="6.5703125" style="216" customWidth="1"/>
    <col min="4601" max="4601" width="11.85546875" style="216" bestFit="1" customWidth="1"/>
    <col min="4602" max="4602" width="15.42578125" style="216" customWidth="1"/>
    <col min="4603" max="4603" width="76.140625" style="216" customWidth="1"/>
    <col min="4604" max="4604" width="19.42578125" style="216" customWidth="1"/>
    <col min="4605" max="4605" width="20.85546875" style="216" customWidth="1"/>
    <col min="4606" max="4606" width="16.42578125" style="216" bestFit="1" customWidth="1"/>
    <col min="4607" max="4849" width="9.140625" style="216" customWidth="1"/>
    <col min="4850" max="4850" width="7.5703125" style="216" bestFit="1" customWidth="1"/>
    <col min="4851" max="4851" width="7" style="216" bestFit="1" customWidth="1"/>
    <col min="4852" max="4852" width="5.5703125" style="216"/>
    <col min="4853" max="4853" width="9.140625" style="216" customWidth="1"/>
    <col min="4854" max="4855" width="8.5703125" style="216" customWidth="1"/>
    <col min="4856" max="4856" width="6.5703125" style="216" customWidth="1"/>
    <col min="4857" max="4857" width="11.85546875" style="216" bestFit="1" customWidth="1"/>
    <col min="4858" max="4858" width="15.42578125" style="216" customWidth="1"/>
    <col min="4859" max="4859" width="76.140625" style="216" customWidth="1"/>
    <col min="4860" max="4860" width="19.42578125" style="216" customWidth="1"/>
    <col min="4861" max="4861" width="20.85546875" style="216" customWidth="1"/>
    <col min="4862" max="4862" width="16.42578125" style="216" bestFit="1" customWidth="1"/>
    <col min="4863" max="5105" width="9.140625" style="216" customWidth="1"/>
    <col min="5106" max="5106" width="7.5703125" style="216" bestFit="1" customWidth="1"/>
    <col min="5107" max="5107" width="7" style="216" bestFit="1" customWidth="1"/>
    <col min="5108" max="5108" width="5.5703125" style="216"/>
    <col min="5109" max="5109" width="9.140625" style="216" customWidth="1"/>
    <col min="5110" max="5111" width="8.5703125" style="216" customWidth="1"/>
    <col min="5112" max="5112" width="6.5703125" style="216" customWidth="1"/>
    <col min="5113" max="5113" width="11.85546875" style="216" bestFit="1" customWidth="1"/>
    <col min="5114" max="5114" width="15.42578125" style="216" customWidth="1"/>
    <col min="5115" max="5115" width="76.140625" style="216" customWidth="1"/>
    <col min="5116" max="5116" width="19.42578125" style="216" customWidth="1"/>
    <col min="5117" max="5117" width="20.85546875" style="216" customWidth="1"/>
    <col min="5118" max="5118" width="16.42578125" style="216" bestFit="1" customWidth="1"/>
    <col min="5119" max="5361" width="9.140625" style="216" customWidth="1"/>
    <col min="5362" max="5362" width="7.5703125" style="216" bestFit="1" customWidth="1"/>
    <col min="5363" max="5363" width="7" style="216" bestFit="1" customWidth="1"/>
    <col min="5364" max="5364" width="5.5703125" style="216"/>
    <col min="5365" max="5365" width="9.140625" style="216" customWidth="1"/>
    <col min="5366" max="5367" width="8.5703125" style="216" customWidth="1"/>
    <col min="5368" max="5368" width="6.5703125" style="216" customWidth="1"/>
    <col min="5369" max="5369" width="11.85546875" style="216" bestFit="1" customWidth="1"/>
    <col min="5370" max="5370" width="15.42578125" style="216" customWidth="1"/>
    <col min="5371" max="5371" width="76.140625" style="216" customWidth="1"/>
    <col min="5372" max="5372" width="19.42578125" style="216" customWidth="1"/>
    <col min="5373" max="5373" width="20.85546875" style="216" customWidth="1"/>
    <col min="5374" max="5374" width="16.42578125" style="216" bestFit="1" customWidth="1"/>
    <col min="5375" max="5617" width="9.140625" style="216" customWidth="1"/>
    <col min="5618" max="5618" width="7.5703125" style="216" bestFit="1" customWidth="1"/>
    <col min="5619" max="5619" width="7" style="216" bestFit="1" customWidth="1"/>
    <col min="5620" max="5620" width="5.5703125" style="216"/>
    <col min="5621" max="5621" width="9.140625" style="216" customWidth="1"/>
    <col min="5622" max="5623" width="8.5703125" style="216" customWidth="1"/>
    <col min="5624" max="5624" width="6.5703125" style="216" customWidth="1"/>
    <col min="5625" max="5625" width="11.85546875" style="216" bestFit="1" customWidth="1"/>
    <col min="5626" max="5626" width="15.42578125" style="216" customWidth="1"/>
    <col min="5627" max="5627" width="76.140625" style="216" customWidth="1"/>
    <col min="5628" max="5628" width="19.42578125" style="216" customWidth="1"/>
    <col min="5629" max="5629" width="20.85546875" style="216" customWidth="1"/>
    <col min="5630" max="5630" width="16.42578125" style="216" bestFit="1" customWidth="1"/>
    <col min="5631" max="5873" width="9.140625" style="216" customWidth="1"/>
    <col min="5874" max="5874" width="7.5703125" style="216" bestFit="1" customWidth="1"/>
    <col min="5875" max="5875" width="7" style="216" bestFit="1" customWidth="1"/>
    <col min="5876" max="5876" width="5.5703125" style="216"/>
    <col min="5877" max="5877" width="9.140625" style="216" customWidth="1"/>
    <col min="5878" max="5879" width="8.5703125" style="216" customWidth="1"/>
    <col min="5880" max="5880" width="6.5703125" style="216" customWidth="1"/>
    <col min="5881" max="5881" width="11.85546875" style="216" bestFit="1" customWidth="1"/>
    <col min="5882" max="5882" width="15.42578125" style="216" customWidth="1"/>
    <col min="5883" max="5883" width="76.140625" style="216" customWidth="1"/>
    <col min="5884" max="5884" width="19.42578125" style="216" customWidth="1"/>
    <col min="5885" max="5885" width="20.85546875" style="216" customWidth="1"/>
    <col min="5886" max="5886" width="16.42578125" style="216" bestFit="1" customWidth="1"/>
    <col min="5887" max="6129" width="9.140625" style="216" customWidth="1"/>
    <col min="6130" max="6130" width="7.5703125" style="216" bestFit="1" customWidth="1"/>
    <col min="6131" max="6131" width="7" style="216" bestFit="1" customWidth="1"/>
    <col min="6132" max="6132" width="5.5703125" style="216"/>
    <col min="6133" max="6133" width="9.140625" style="216" customWidth="1"/>
    <col min="6134" max="6135" width="8.5703125" style="216" customWidth="1"/>
    <col min="6136" max="6136" width="6.5703125" style="216" customWidth="1"/>
    <col min="6137" max="6137" width="11.85546875" style="216" bestFit="1" customWidth="1"/>
    <col min="6138" max="6138" width="15.42578125" style="216" customWidth="1"/>
    <col min="6139" max="6139" width="76.140625" style="216" customWidth="1"/>
    <col min="6140" max="6140" width="19.42578125" style="216" customWidth="1"/>
    <col min="6141" max="6141" width="20.85546875" style="216" customWidth="1"/>
    <col min="6142" max="6142" width="16.42578125" style="216" bestFit="1" customWidth="1"/>
    <col min="6143" max="6385" width="9.140625" style="216" customWidth="1"/>
    <col min="6386" max="6386" width="7.5703125" style="216" bestFit="1" customWidth="1"/>
    <col min="6387" max="6387" width="7" style="216" bestFit="1" customWidth="1"/>
    <col min="6388" max="6388" width="5.5703125" style="216"/>
    <col min="6389" max="6389" width="9.140625" style="216" customWidth="1"/>
    <col min="6390" max="6391" width="8.5703125" style="216" customWidth="1"/>
    <col min="6392" max="6392" width="6.5703125" style="216" customWidth="1"/>
    <col min="6393" max="6393" width="11.85546875" style="216" bestFit="1" customWidth="1"/>
    <col min="6394" max="6394" width="15.42578125" style="216" customWidth="1"/>
    <col min="6395" max="6395" width="76.140625" style="216" customWidth="1"/>
    <col min="6396" max="6396" width="19.42578125" style="216" customWidth="1"/>
    <col min="6397" max="6397" width="20.85546875" style="216" customWidth="1"/>
    <col min="6398" max="6398" width="16.42578125" style="216" bestFit="1" customWidth="1"/>
    <col min="6399" max="6641" width="9.140625" style="216" customWidth="1"/>
    <col min="6642" max="6642" width="7.5703125" style="216" bestFit="1" customWidth="1"/>
    <col min="6643" max="6643" width="7" style="216" bestFit="1" customWidth="1"/>
    <col min="6644" max="6644" width="5.5703125" style="216"/>
    <col min="6645" max="6645" width="9.140625" style="216" customWidth="1"/>
    <col min="6646" max="6647" width="8.5703125" style="216" customWidth="1"/>
    <col min="6648" max="6648" width="6.5703125" style="216" customWidth="1"/>
    <col min="6649" max="6649" width="11.85546875" style="216" bestFit="1" customWidth="1"/>
    <col min="6650" max="6650" width="15.42578125" style="216" customWidth="1"/>
    <col min="6651" max="6651" width="76.140625" style="216" customWidth="1"/>
    <col min="6652" max="6652" width="19.42578125" style="216" customWidth="1"/>
    <col min="6653" max="6653" width="20.85546875" style="216" customWidth="1"/>
    <col min="6654" max="6654" width="16.42578125" style="216" bestFit="1" customWidth="1"/>
    <col min="6655" max="6897" width="9.140625" style="216" customWidth="1"/>
    <col min="6898" max="6898" width="7.5703125" style="216" bestFit="1" customWidth="1"/>
    <col min="6899" max="6899" width="7" style="216" bestFit="1" customWidth="1"/>
    <col min="6900" max="6900" width="5.5703125" style="216"/>
    <col min="6901" max="6901" width="9.140625" style="216" customWidth="1"/>
    <col min="6902" max="6903" width="8.5703125" style="216" customWidth="1"/>
    <col min="6904" max="6904" width="6.5703125" style="216" customWidth="1"/>
    <col min="6905" max="6905" width="11.85546875" style="216" bestFit="1" customWidth="1"/>
    <col min="6906" max="6906" width="15.42578125" style="216" customWidth="1"/>
    <col min="6907" max="6907" width="76.140625" style="216" customWidth="1"/>
    <col min="6908" max="6908" width="19.42578125" style="216" customWidth="1"/>
    <col min="6909" max="6909" width="20.85546875" style="216" customWidth="1"/>
    <col min="6910" max="6910" width="16.42578125" style="216" bestFit="1" customWidth="1"/>
    <col min="6911" max="7153" width="9.140625" style="216" customWidth="1"/>
    <col min="7154" max="7154" width="7.5703125" style="216" bestFit="1" customWidth="1"/>
    <col min="7155" max="7155" width="7" style="216" bestFit="1" customWidth="1"/>
    <col min="7156" max="7156" width="5.5703125" style="216"/>
    <col min="7157" max="7157" width="9.140625" style="216" customWidth="1"/>
    <col min="7158" max="7159" width="8.5703125" style="216" customWidth="1"/>
    <col min="7160" max="7160" width="6.5703125" style="216" customWidth="1"/>
    <col min="7161" max="7161" width="11.85546875" style="216" bestFit="1" customWidth="1"/>
    <col min="7162" max="7162" width="15.42578125" style="216" customWidth="1"/>
    <col min="7163" max="7163" width="76.140625" style="216" customWidth="1"/>
    <col min="7164" max="7164" width="19.42578125" style="216" customWidth="1"/>
    <col min="7165" max="7165" width="20.85546875" style="216" customWidth="1"/>
    <col min="7166" max="7166" width="16.42578125" style="216" bestFit="1" customWidth="1"/>
    <col min="7167" max="7409" width="9.140625" style="216" customWidth="1"/>
    <col min="7410" max="7410" width="7.5703125" style="216" bestFit="1" customWidth="1"/>
    <col min="7411" max="7411" width="7" style="216" bestFit="1" customWidth="1"/>
    <col min="7412" max="7412" width="5.5703125" style="216"/>
    <col min="7413" max="7413" width="9.140625" style="216" customWidth="1"/>
    <col min="7414" max="7415" width="8.5703125" style="216" customWidth="1"/>
    <col min="7416" max="7416" width="6.5703125" style="216" customWidth="1"/>
    <col min="7417" max="7417" width="11.85546875" style="216" bestFit="1" customWidth="1"/>
    <col min="7418" max="7418" width="15.42578125" style="216" customWidth="1"/>
    <col min="7419" max="7419" width="76.140625" style="216" customWidth="1"/>
    <col min="7420" max="7420" width="19.42578125" style="216" customWidth="1"/>
    <col min="7421" max="7421" width="20.85546875" style="216" customWidth="1"/>
    <col min="7422" max="7422" width="16.42578125" style="216" bestFit="1" customWidth="1"/>
    <col min="7423" max="7665" width="9.140625" style="216" customWidth="1"/>
    <col min="7666" max="7666" width="7.5703125" style="216" bestFit="1" customWidth="1"/>
    <col min="7667" max="7667" width="7" style="216" bestFit="1" customWidth="1"/>
    <col min="7668" max="7668" width="5.5703125" style="216"/>
    <col min="7669" max="7669" width="9.140625" style="216" customWidth="1"/>
    <col min="7670" max="7671" width="8.5703125" style="216" customWidth="1"/>
    <col min="7672" max="7672" width="6.5703125" style="216" customWidth="1"/>
    <col min="7673" max="7673" width="11.85546875" style="216" bestFit="1" customWidth="1"/>
    <col min="7674" max="7674" width="15.42578125" style="216" customWidth="1"/>
    <col min="7675" max="7675" width="76.140625" style="216" customWidth="1"/>
    <col min="7676" max="7676" width="19.42578125" style="216" customWidth="1"/>
    <col min="7677" max="7677" width="20.85546875" style="216" customWidth="1"/>
    <col min="7678" max="7678" width="16.42578125" style="216" bestFit="1" customWidth="1"/>
    <col min="7679" max="7921" width="9.140625" style="216" customWidth="1"/>
    <col min="7922" max="7922" width="7.5703125" style="216" bestFit="1" customWidth="1"/>
    <col min="7923" max="7923" width="7" style="216" bestFit="1" customWidth="1"/>
    <col min="7924" max="7924" width="5.5703125" style="216"/>
    <col min="7925" max="7925" width="9.140625" style="216" customWidth="1"/>
    <col min="7926" max="7927" width="8.5703125" style="216" customWidth="1"/>
    <col min="7928" max="7928" width="6.5703125" style="216" customWidth="1"/>
    <col min="7929" max="7929" width="11.85546875" style="216" bestFit="1" customWidth="1"/>
    <col min="7930" max="7930" width="15.42578125" style="216" customWidth="1"/>
    <col min="7931" max="7931" width="76.140625" style="216" customWidth="1"/>
    <col min="7932" max="7932" width="19.42578125" style="216" customWidth="1"/>
    <col min="7933" max="7933" width="20.85546875" style="216" customWidth="1"/>
    <col min="7934" max="7934" width="16.42578125" style="216" bestFit="1" customWidth="1"/>
    <col min="7935" max="8177" width="9.140625" style="216" customWidth="1"/>
    <col min="8178" max="8178" width="7.5703125" style="216" bestFit="1" customWidth="1"/>
    <col min="8179" max="8179" width="7" style="216" bestFit="1" customWidth="1"/>
    <col min="8180" max="8180" width="5.5703125" style="216"/>
    <col min="8181" max="8181" width="9.140625" style="216" customWidth="1"/>
    <col min="8182" max="8183" width="8.5703125" style="216" customWidth="1"/>
    <col min="8184" max="8184" width="6.5703125" style="216" customWidth="1"/>
    <col min="8185" max="8185" width="11.85546875" style="216" bestFit="1" customWidth="1"/>
    <col min="8186" max="8186" width="15.42578125" style="216" customWidth="1"/>
    <col min="8187" max="8187" width="76.140625" style="216" customWidth="1"/>
    <col min="8188" max="8188" width="19.42578125" style="216" customWidth="1"/>
    <col min="8189" max="8189" width="20.85546875" style="216" customWidth="1"/>
    <col min="8190" max="8190" width="16.42578125" style="216" bestFit="1" customWidth="1"/>
    <col min="8191" max="8433" width="9.140625" style="216" customWidth="1"/>
    <col min="8434" max="8434" width="7.5703125" style="216" bestFit="1" customWidth="1"/>
    <col min="8435" max="8435" width="7" style="216" bestFit="1" customWidth="1"/>
    <col min="8436" max="8436" width="5.5703125" style="216"/>
    <col min="8437" max="8437" width="9.140625" style="216" customWidth="1"/>
    <col min="8438" max="8439" width="8.5703125" style="216" customWidth="1"/>
    <col min="8440" max="8440" width="6.5703125" style="216" customWidth="1"/>
    <col min="8441" max="8441" width="11.85546875" style="216" bestFit="1" customWidth="1"/>
    <col min="8442" max="8442" width="15.42578125" style="216" customWidth="1"/>
    <col min="8443" max="8443" width="76.140625" style="216" customWidth="1"/>
    <col min="8444" max="8444" width="19.42578125" style="216" customWidth="1"/>
    <col min="8445" max="8445" width="20.85546875" style="216" customWidth="1"/>
    <col min="8446" max="8446" width="16.42578125" style="216" bestFit="1" customWidth="1"/>
    <col min="8447" max="8689" width="9.140625" style="216" customWidth="1"/>
    <col min="8690" max="8690" width="7.5703125" style="216" bestFit="1" customWidth="1"/>
    <col min="8691" max="8691" width="7" style="216" bestFit="1" customWidth="1"/>
    <col min="8692" max="8692" width="5.5703125" style="216"/>
    <col min="8693" max="8693" width="9.140625" style="216" customWidth="1"/>
    <col min="8694" max="8695" width="8.5703125" style="216" customWidth="1"/>
    <col min="8696" max="8696" width="6.5703125" style="216" customWidth="1"/>
    <col min="8697" max="8697" width="11.85546875" style="216" bestFit="1" customWidth="1"/>
    <col min="8698" max="8698" width="15.42578125" style="216" customWidth="1"/>
    <col min="8699" max="8699" width="76.140625" style="216" customWidth="1"/>
    <col min="8700" max="8700" width="19.42578125" style="216" customWidth="1"/>
    <col min="8701" max="8701" width="20.85546875" style="216" customWidth="1"/>
    <col min="8702" max="8702" width="16.42578125" style="216" bestFit="1" customWidth="1"/>
    <col min="8703" max="8945" width="9.140625" style="216" customWidth="1"/>
    <col min="8946" max="8946" width="7.5703125" style="216" bestFit="1" customWidth="1"/>
    <col min="8947" max="8947" width="7" style="216" bestFit="1" customWidth="1"/>
    <col min="8948" max="8948" width="5.5703125" style="216"/>
    <col min="8949" max="8949" width="9.140625" style="216" customWidth="1"/>
    <col min="8950" max="8951" width="8.5703125" style="216" customWidth="1"/>
    <col min="8952" max="8952" width="6.5703125" style="216" customWidth="1"/>
    <col min="8953" max="8953" width="11.85546875" style="216" bestFit="1" customWidth="1"/>
    <col min="8954" max="8954" width="15.42578125" style="216" customWidth="1"/>
    <col min="8955" max="8955" width="76.140625" style="216" customWidth="1"/>
    <col min="8956" max="8956" width="19.42578125" style="216" customWidth="1"/>
    <col min="8957" max="8957" width="20.85546875" style="216" customWidth="1"/>
    <col min="8958" max="8958" width="16.42578125" style="216" bestFit="1" customWidth="1"/>
    <col min="8959" max="9201" width="9.140625" style="216" customWidth="1"/>
    <col min="9202" max="9202" width="7.5703125" style="216" bestFit="1" customWidth="1"/>
    <col min="9203" max="9203" width="7" style="216" bestFit="1" customWidth="1"/>
    <col min="9204" max="9204" width="5.5703125" style="216"/>
    <col min="9205" max="9205" width="9.140625" style="216" customWidth="1"/>
    <col min="9206" max="9207" width="8.5703125" style="216" customWidth="1"/>
    <col min="9208" max="9208" width="6.5703125" style="216" customWidth="1"/>
    <col min="9209" max="9209" width="11.85546875" style="216" bestFit="1" customWidth="1"/>
    <col min="9210" max="9210" width="15.42578125" style="216" customWidth="1"/>
    <col min="9211" max="9211" width="76.140625" style="216" customWidth="1"/>
    <col min="9212" max="9212" width="19.42578125" style="216" customWidth="1"/>
    <col min="9213" max="9213" width="20.85546875" style="216" customWidth="1"/>
    <col min="9214" max="9214" width="16.42578125" style="216" bestFit="1" customWidth="1"/>
    <col min="9215" max="9457" width="9.140625" style="216" customWidth="1"/>
    <col min="9458" max="9458" width="7.5703125" style="216" bestFit="1" customWidth="1"/>
    <col min="9459" max="9459" width="7" style="216" bestFit="1" customWidth="1"/>
    <col min="9460" max="9460" width="5.5703125" style="216"/>
    <col min="9461" max="9461" width="9.140625" style="216" customWidth="1"/>
    <col min="9462" max="9463" width="8.5703125" style="216" customWidth="1"/>
    <col min="9464" max="9464" width="6.5703125" style="216" customWidth="1"/>
    <col min="9465" max="9465" width="11.85546875" style="216" bestFit="1" customWidth="1"/>
    <col min="9466" max="9466" width="15.42578125" style="216" customWidth="1"/>
    <col min="9467" max="9467" width="76.140625" style="216" customWidth="1"/>
    <col min="9468" max="9468" width="19.42578125" style="216" customWidth="1"/>
    <col min="9469" max="9469" width="20.85546875" style="216" customWidth="1"/>
    <col min="9470" max="9470" width="16.42578125" style="216" bestFit="1" customWidth="1"/>
    <col min="9471" max="9713" width="9.140625" style="216" customWidth="1"/>
    <col min="9714" max="9714" width="7.5703125" style="216" bestFit="1" customWidth="1"/>
    <col min="9715" max="9715" width="7" style="216" bestFit="1" customWidth="1"/>
    <col min="9716" max="9716" width="5.5703125" style="216"/>
    <col min="9717" max="9717" width="9.140625" style="216" customWidth="1"/>
    <col min="9718" max="9719" width="8.5703125" style="216" customWidth="1"/>
    <col min="9720" max="9720" width="6.5703125" style="216" customWidth="1"/>
    <col min="9721" max="9721" width="11.85546875" style="216" bestFit="1" customWidth="1"/>
    <col min="9722" max="9722" width="15.42578125" style="216" customWidth="1"/>
    <col min="9723" max="9723" width="76.140625" style="216" customWidth="1"/>
    <col min="9724" max="9724" width="19.42578125" style="216" customWidth="1"/>
    <col min="9725" max="9725" width="20.85546875" style="216" customWidth="1"/>
    <col min="9726" max="9726" width="16.42578125" style="216" bestFit="1" customWidth="1"/>
    <col min="9727" max="9969" width="9.140625" style="216" customWidth="1"/>
    <col min="9970" max="9970" width="7.5703125" style="216" bestFit="1" customWidth="1"/>
    <col min="9971" max="9971" width="7" style="216" bestFit="1" customWidth="1"/>
    <col min="9972" max="9972" width="5.5703125" style="216"/>
    <col min="9973" max="9973" width="9.140625" style="216" customWidth="1"/>
    <col min="9974" max="9975" width="8.5703125" style="216" customWidth="1"/>
    <col min="9976" max="9976" width="6.5703125" style="216" customWidth="1"/>
    <col min="9977" max="9977" width="11.85546875" style="216" bestFit="1" customWidth="1"/>
    <col min="9978" max="9978" width="15.42578125" style="216" customWidth="1"/>
    <col min="9979" max="9979" width="76.140625" style="216" customWidth="1"/>
    <col min="9980" max="9980" width="19.42578125" style="216" customWidth="1"/>
    <col min="9981" max="9981" width="20.85546875" style="216" customWidth="1"/>
    <col min="9982" max="9982" width="16.42578125" style="216" bestFit="1" customWidth="1"/>
    <col min="9983" max="10225" width="9.140625" style="216" customWidth="1"/>
    <col min="10226" max="10226" width="7.5703125" style="216" bestFit="1" customWidth="1"/>
    <col min="10227" max="10227" width="7" style="216" bestFit="1" customWidth="1"/>
    <col min="10228" max="10228" width="5.5703125" style="216"/>
    <col min="10229" max="10229" width="9.140625" style="216" customWidth="1"/>
    <col min="10230" max="10231" width="8.5703125" style="216" customWidth="1"/>
    <col min="10232" max="10232" width="6.5703125" style="216" customWidth="1"/>
    <col min="10233" max="10233" width="11.85546875" style="216" bestFit="1" customWidth="1"/>
    <col min="10234" max="10234" width="15.42578125" style="216" customWidth="1"/>
    <col min="10235" max="10235" width="76.140625" style="216" customWidth="1"/>
    <col min="10236" max="10236" width="19.42578125" style="216" customWidth="1"/>
    <col min="10237" max="10237" width="20.85546875" style="216" customWidth="1"/>
    <col min="10238" max="10238" width="16.42578125" style="216" bestFit="1" customWidth="1"/>
    <col min="10239" max="10481" width="9.140625" style="216" customWidth="1"/>
    <col min="10482" max="10482" width="7.5703125" style="216" bestFit="1" customWidth="1"/>
    <col min="10483" max="10483" width="7" style="216" bestFit="1" customWidth="1"/>
    <col min="10484" max="10484" width="5.5703125" style="216"/>
    <col min="10485" max="10485" width="9.140625" style="216" customWidth="1"/>
    <col min="10486" max="10487" width="8.5703125" style="216" customWidth="1"/>
    <col min="10488" max="10488" width="6.5703125" style="216" customWidth="1"/>
    <col min="10489" max="10489" width="11.85546875" style="216" bestFit="1" customWidth="1"/>
    <col min="10490" max="10490" width="15.42578125" style="216" customWidth="1"/>
    <col min="10491" max="10491" width="76.140625" style="216" customWidth="1"/>
    <col min="10492" max="10492" width="19.42578125" style="216" customWidth="1"/>
    <col min="10493" max="10493" width="20.85546875" style="216" customWidth="1"/>
    <col min="10494" max="10494" width="16.42578125" style="216" bestFit="1" customWidth="1"/>
    <col min="10495" max="10737" width="9.140625" style="216" customWidth="1"/>
    <col min="10738" max="10738" width="7.5703125" style="216" bestFit="1" customWidth="1"/>
    <col min="10739" max="10739" width="7" style="216" bestFit="1" customWidth="1"/>
    <col min="10740" max="10740" width="5.5703125" style="216"/>
    <col min="10741" max="10741" width="9.140625" style="216" customWidth="1"/>
    <col min="10742" max="10743" width="8.5703125" style="216" customWidth="1"/>
    <col min="10744" max="10744" width="6.5703125" style="216" customWidth="1"/>
    <col min="10745" max="10745" width="11.85546875" style="216" bestFit="1" customWidth="1"/>
    <col min="10746" max="10746" width="15.42578125" style="216" customWidth="1"/>
    <col min="10747" max="10747" width="76.140625" style="216" customWidth="1"/>
    <col min="10748" max="10748" width="19.42578125" style="216" customWidth="1"/>
    <col min="10749" max="10749" width="20.85546875" style="216" customWidth="1"/>
    <col min="10750" max="10750" width="16.42578125" style="216" bestFit="1" customWidth="1"/>
    <col min="10751" max="10993" width="9.140625" style="216" customWidth="1"/>
    <col min="10994" max="10994" width="7.5703125" style="216" bestFit="1" customWidth="1"/>
    <col min="10995" max="10995" width="7" style="216" bestFit="1" customWidth="1"/>
    <col min="10996" max="10996" width="5.5703125" style="216"/>
    <col min="10997" max="10997" width="9.140625" style="216" customWidth="1"/>
    <col min="10998" max="10999" width="8.5703125" style="216" customWidth="1"/>
    <col min="11000" max="11000" width="6.5703125" style="216" customWidth="1"/>
    <col min="11001" max="11001" width="11.85546875" style="216" bestFit="1" customWidth="1"/>
    <col min="11002" max="11002" width="15.42578125" style="216" customWidth="1"/>
    <col min="11003" max="11003" width="76.140625" style="216" customWidth="1"/>
    <col min="11004" max="11004" width="19.42578125" style="216" customWidth="1"/>
    <col min="11005" max="11005" width="20.85546875" style="216" customWidth="1"/>
    <col min="11006" max="11006" width="16.42578125" style="216" bestFit="1" customWidth="1"/>
    <col min="11007" max="11249" width="9.140625" style="216" customWidth="1"/>
    <col min="11250" max="11250" width="7.5703125" style="216" bestFit="1" customWidth="1"/>
    <col min="11251" max="11251" width="7" style="216" bestFit="1" customWidth="1"/>
    <col min="11252" max="11252" width="5.5703125" style="216"/>
    <col min="11253" max="11253" width="9.140625" style="216" customWidth="1"/>
    <col min="11254" max="11255" width="8.5703125" style="216" customWidth="1"/>
    <col min="11256" max="11256" width="6.5703125" style="216" customWidth="1"/>
    <col min="11257" max="11257" width="11.85546875" style="216" bestFit="1" customWidth="1"/>
    <col min="11258" max="11258" width="15.42578125" style="216" customWidth="1"/>
    <col min="11259" max="11259" width="76.140625" style="216" customWidth="1"/>
    <col min="11260" max="11260" width="19.42578125" style="216" customWidth="1"/>
    <col min="11261" max="11261" width="20.85546875" style="216" customWidth="1"/>
    <col min="11262" max="11262" width="16.42578125" style="216" bestFit="1" customWidth="1"/>
    <col min="11263" max="11505" width="9.140625" style="216" customWidth="1"/>
    <col min="11506" max="11506" width="7.5703125" style="216" bestFit="1" customWidth="1"/>
    <col min="11507" max="11507" width="7" style="216" bestFit="1" customWidth="1"/>
    <col min="11508" max="11508" width="5.5703125" style="216"/>
    <col min="11509" max="11509" width="9.140625" style="216" customWidth="1"/>
    <col min="11510" max="11511" width="8.5703125" style="216" customWidth="1"/>
    <col min="11512" max="11512" width="6.5703125" style="216" customWidth="1"/>
    <col min="11513" max="11513" width="11.85546875" style="216" bestFit="1" customWidth="1"/>
    <col min="11514" max="11514" width="15.42578125" style="216" customWidth="1"/>
    <col min="11515" max="11515" width="76.140625" style="216" customWidth="1"/>
    <col min="11516" max="11516" width="19.42578125" style="216" customWidth="1"/>
    <col min="11517" max="11517" width="20.85546875" style="216" customWidth="1"/>
    <col min="11518" max="11518" width="16.42578125" style="216" bestFit="1" customWidth="1"/>
    <col min="11519" max="11761" width="9.140625" style="216" customWidth="1"/>
    <col min="11762" max="11762" width="7.5703125" style="216" bestFit="1" customWidth="1"/>
    <col min="11763" max="11763" width="7" style="216" bestFit="1" customWidth="1"/>
    <col min="11764" max="11764" width="5.5703125" style="216"/>
    <col min="11765" max="11765" width="9.140625" style="216" customWidth="1"/>
    <col min="11766" max="11767" width="8.5703125" style="216" customWidth="1"/>
    <col min="11768" max="11768" width="6.5703125" style="216" customWidth="1"/>
    <col min="11769" max="11769" width="11.85546875" style="216" bestFit="1" customWidth="1"/>
    <col min="11770" max="11770" width="15.42578125" style="216" customWidth="1"/>
    <col min="11771" max="11771" width="76.140625" style="216" customWidth="1"/>
    <col min="11772" max="11772" width="19.42578125" style="216" customWidth="1"/>
    <col min="11773" max="11773" width="20.85546875" style="216" customWidth="1"/>
    <col min="11774" max="11774" width="16.42578125" style="216" bestFit="1" customWidth="1"/>
    <col min="11775" max="12017" width="9.140625" style="216" customWidth="1"/>
    <col min="12018" max="12018" width="7.5703125" style="216" bestFit="1" customWidth="1"/>
    <col min="12019" max="12019" width="7" style="216" bestFit="1" customWidth="1"/>
    <col min="12020" max="12020" width="5.5703125" style="216"/>
    <col min="12021" max="12021" width="9.140625" style="216" customWidth="1"/>
    <col min="12022" max="12023" width="8.5703125" style="216" customWidth="1"/>
    <col min="12024" max="12024" width="6.5703125" style="216" customWidth="1"/>
    <col min="12025" max="12025" width="11.85546875" style="216" bestFit="1" customWidth="1"/>
    <col min="12026" max="12026" width="15.42578125" style="216" customWidth="1"/>
    <col min="12027" max="12027" width="76.140625" style="216" customWidth="1"/>
    <col min="12028" max="12028" width="19.42578125" style="216" customWidth="1"/>
    <col min="12029" max="12029" width="20.85546875" style="216" customWidth="1"/>
    <col min="12030" max="12030" width="16.42578125" style="216" bestFit="1" customWidth="1"/>
    <col min="12031" max="12273" width="9.140625" style="216" customWidth="1"/>
    <col min="12274" max="12274" width="7.5703125" style="216" bestFit="1" customWidth="1"/>
    <col min="12275" max="12275" width="7" style="216" bestFit="1" customWidth="1"/>
    <col min="12276" max="12276" width="5.5703125" style="216"/>
    <col min="12277" max="12277" width="9.140625" style="216" customWidth="1"/>
    <col min="12278" max="12279" width="8.5703125" style="216" customWidth="1"/>
    <col min="12280" max="12280" width="6.5703125" style="216" customWidth="1"/>
    <col min="12281" max="12281" width="11.85546875" style="216" bestFit="1" customWidth="1"/>
    <col min="12282" max="12282" width="15.42578125" style="216" customWidth="1"/>
    <col min="12283" max="12283" width="76.140625" style="216" customWidth="1"/>
    <col min="12284" max="12284" width="19.42578125" style="216" customWidth="1"/>
    <col min="12285" max="12285" width="20.85546875" style="216" customWidth="1"/>
    <col min="12286" max="12286" width="16.42578125" style="216" bestFit="1" customWidth="1"/>
    <col min="12287" max="12529" width="9.140625" style="216" customWidth="1"/>
    <col min="12530" max="12530" width="7.5703125" style="216" bestFit="1" customWidth="1"/>
    <col min="12531" max="12531" width="7" style="216" bestFit="1" customWidth="1"/>
    <col min="12532" max="12532" width="5.5703125" style="216"/>
    <col min="12533" max="12533" width="9.140625" style="216" customWidth="1"/>
    <col min="12534" max="12535" width="8.5703125" style="216" customWidth="1"/>
    <col min="12536" max="12536" width="6.5703125" style="216" customWidth="1"/>
    <col min="12537" max="12537" width="11.85546875" style="216" bestFit="1" customWidth="1"/>
    <col min="12538" max="12538" width="15.42578125" style="216" customWidth="1"/>
    <col min="12539" max="12539" width="76.140625" style="216" customWidth="1"/>
    <col min="12540" max="12540" width="19.42578125" style="216" customWidth="1"/>
    <col min="12541" max="12541" width="20.85546875" style="216" customWidth="1"/>
    <col min="12542" max="12542" width="16.42578125" style="216" bestFit="1" customWidth="1"/>
    <col min="12543" max="12785" width="9.140625" style="216" customWidth="1"/>
    <col min="12786" max="12786" width="7.5703125" style="216" bestFit="1" customWidth="1"/>
    <col min="12787" max="12787" width="7" style="216" bestFit="1" customWidth="1"/>
    <col min="12788" max="12788" width="5.5703125" style="216"/>
    <col min="12789" max="12789" width="9.140625" style="216" customWidth="1"/>
    <col min="12790" max="12791" width="8.5703125" style="216" customWidth="1"/>
    <col min="12792" max="12792" width="6.5703125" style="216" customWidth="1"/>
    <col min="12793" max="12793" width="11.85546875" style="216" bestFit="1" customWidth="1"/>
    <col min="12794" max="12794" width="15.42578125" style="216" customWidth="1"/>
    <col min="12795" max="12795" width="76.140625" style="216" customWidth="1"/>
    <col min="12796" max="12796" width="19.42578125" style="216" customWidth="1"/>
    <col min="12797" max="12797" width="20.85546875" style="216" customWidth="1"/>
    <col min="12798" max="12798" width="16.42578125" style="216" bestFit="1" customWidth="1"/>
    <col min="12799" max="13041" width="9.140625" style="216" customWidth="1"/>
    <col min="13042" max="13042" width="7.5703125" style="216" bestFit="1" customWidth="1"/>
    <col min="13043" max="13043" width="7" style="216" bestFit="1" customWidth="1"/>
    <col min="13044" max="13044" width="5.5703125" style="216"/>
    <col min="13045" max="13045" width="9.140625" style="216" customWidth="1"/>
    <col min="13046" max="13047" width="8.5703125" style="216" customWidth="1"/>
    <col min="13048" max="13048" width="6.5703125" style="216" customWidth="1"/>
    <col min="13049" max="13049" width="11.85546875" style="216" bestFit="1" customWidth="1"/>
    <col min="13050" max="13050" width="15.42578125" style="216" customWidth="1"/>
    <col min="13051" max="13051" width="76.140625" style="216" customWidth="1"/>
    <col min="13052" max="13052" width="19.42578125" style="216" customWidth="1"/>
    <col min="13053" max="13053" width="20.85546875" style="216" customWidth="1"/>
    <col min="13054" max="13054" width="16.42578125" style="216" bestFit="1" customWidth="1"/>
    <col min="13055" max="13297" width="9.140625" style="216" customWidth="1"/>
    <col min="13298" max="13298" width="7.5703125" style="216" bestFit="1" customWidth="1"/>
    <col min="13299" max="13299" width="7" style="216" bestFit="1" customWidth="1"/>
    <col min="13300" max="13300" width="5.5703125" style="216"/>
    <col min="13301" max="13301" width="9.140625" style="216" customWidth="1"/>
    <col min="13302" max="13303" width="8.5703125" style="216" customWidth="1"/>
    <col min="13304" max="13304" width="6.5703125" style="216" customWidth="1"/>
    <col min="13305" max="13305" width="11.85546875" style="216" bestFit="1" customWidth="1"/>
    <col min="13306" max="13306" width="15.42578125" style="216" customWidth="1"/>
    <col min="13307" max="13307" width="76.140625" style="216" customWidth="1"/>
    <col min="13308" max="13308" width="19.42578125" style="216" customWidth="1"/>
    <col min="13309" max="13309" width="20.85546875" style="216" customWidth="1"/>
    <col min="13310" max="13310" width="16.42578125" style="216" bestFit="1" customWidth="1"/>
    <col min="13311" max="13553" width="9.140625" style="216" customWidth="1"/>
    <col min="13554" max="13554" width="7.5703125" style="216" bestFit="1" customWidth="1"/>
    <col min="13555" max="13555" width="7" style="216" bestFit="1" customWidth="1"/>
    <col min="13556" max="13556" width="5.5703125" style="216"/>
    <col min="13557" max="13557" width="9.140625" style="216" customWidth="1"/>
    <col min="13558" max="13559" width="8.5703125" style="216" customWidth="1"/>
    <col min="13560" max="13560" width="6.5703125" style="216" customWidth="1"/>
    <col min="13561" max="13561" width="11.85546875" style="216" bestFit="1" customWidth="1"/>
    <col min="13562" max="13562" width="15.42578125" style="216" customWidth="1"/>
    <col min="13563" max="13563" width="76.140625" style="216" customWidth="1"/>
    <col min="13564" max="13564" width="19.42578125" style="216" customWidth="1"/>
    <col min="13565" max="13565" width="20.85546875" style="216" customWidth="1"/>
    <col min="13566" max="13566" width="16.42578125" style="216" bestFit="1" customWidth="1"/>
    <col min="13567" max="13809" width="9.140625" style="216" customWidth="1"/>
    <col min="13810" max="13810" width="7.5703125" style="216" bestFit="1" customWidth="1"/>
    <col min="13811" max="13811" width="7" style="216" bestFit="1" customWidth="1"/>
    <col min="13812" max="13812" width="5.5703125" style="216"/>
    <col min="13813" max="13813" width="9.140625" style="216" customWidth="1"/>
    <col min="13814" max="13815" width="8.5703125" style="216" customWidth="1"/>
    <col min="13816" max="13816" width="6.5703125" style="216" customWidth="1"/>
    <col min="13817" max="13817" width="11.85546875" style="216" bestFit="1" customWidth="1"/>
    <col min="13818" max="13818" width="15.42578125" style="216" customWidth="1"/>
    <col min="13819" max="13819" width="76.140625" style="216" customWidth="1"/>
    <col min="13820" max="13820" width="19.42578125" style="216" customWidth="1"/>
    <col min="13821" max="13821" width="20.85546875" style="216" customWidth="1"/>
    <col min="13822" max="13822" width="16.42578125" style="216" bestFit="1" customWidth="1"/>
    <col min="13823" max="14065" width="9.140625" style="216" customWidth="1"/>
    <col min="14066" max="14066" width="7.5703125" style="216" bestFit="1" customWidth="1"/>
    <col min="14067" max="14067" width="7" style="216" bestFit="1" customWidth="1"/>
    <col min="14068" max="14068" width="5.5703125" style="216"/>
    <col min="14069" max="14069" width="9.140625" style="216" customWidth="1"/>
    <col min="14070" max="14071" width="8.5703125" style="216" customWidth="1"/>
    <col min="14072" max="14072" width="6.5703125" style="216" customWidth="1"/>
    <col min="14073" max="14073" width="11.85546875" style="216" bestFit="1" customWidth="1"/>
    <col min="14074" max="14074" width="15.42578125" style="216" customWidth="1"/>
    <col min="14075" max="14075" width="76.140625" style="216" customWidth="1"/>
    <col min="14076" max="14076" width="19.42578125" style="216" customWidth="1"/>
    <col min="14077" max="14077" width="20.85546875" style="216" customWidth="1"/>
    <col min="14078" max="14078" width="16.42578125" style="216" bestFit="1" customWidth="1"/>
    <col min="14079" max="14321" width="9.140625" style="216" customWidth="1"/>
    <col min="14322" max="14322" width="7.5703125" style="216" bestFit="1" customWidth="1"/>
    <col min="14323" max="14323" width="7" style="216" bestFit="1" customWidth="1"/>
    <col min="14324" max="14324" width="5.5703125" style="216"/>
    <col min="14325" max="14325" width="9.140625" style="216" customWidth="1"/>
    <col min="14326" max="14327" width="8.5703125" style="216" customWidth="1"/>
    <col min="14328" max="14328" width="6.5703125" style="216" customWidth="1"/>
    <col min="14329" max="14329" width="11.85546875" style="216" bestFit="1" customWidth="1"/>
    <col min="14330" max="14330" width="15.42578125" style="216" customWidth="1"/>
    <col min="14331" max="14331" width="76.140625" style="216" customWidth="1"/>
    <col min="14332" max="14332" width="19.42578125" style="216" customWidth="1"/>
    <col min="14333" max="14333" width="20.85546875" style="216" customWidth="1"/>
    <col min="14334" max="14334" width="16.42578125" style="216" bestFit="1" customWidth="1"/>
    <col min="14335" max="14577" width="9.140625" style="216" customWidth="1"/>
    <col min="14578" max="14578" width="7.5703125" style="216" bestFit="1" customWidth="1"/>
    <col min="14579" max="14579" width="7" style="216" bestFit="1" customWidth="1"/>
    <col min="14580" max="14580" width="5.5703125" style="216"/>
    <col min="14581" max="14581" width="9.140625" style="216" customWidth="1"/>
    <col min="14582" max="14583" width="8.5703125" style="216" customWidth="1"/>
    <col min="14584" max="14584" width="6.5703125" style="216" customWidth="1"/>
    <col min="14585" max="14585" width="11.85546875" style="216" bestFit="1" customWidth="1"/>
    <col min="14586" max="14586" width="15.42578125" style="216" customWidth="1"/>
    <col min="14587" max="14587" width="76.140625" style="216" customWidth="1"/>
    <col min="14588" max="14588" width="19.42578125" style="216" customWidth="1"/>
    <col min="14589" max="14589" width="20.85546875" style="216" customWidth="1"/>
    <col min="14590" max="14590" width="16.42578125" style="216" bestFit="1" customWidth="1"/>
    <col min="14591" max="14833" width="9.140625" style="216" customWidth="1"/>
    <col min="14834" max="14834" width="7.5703125" style="216" bestFit="1" customWidth="1"/>
    <col min="14835" max="14835" width="7" style="216" bestFit="1" customWidth="1"/>
    <col min="14836" max="14836" width="5.5703125" style="216"/>
    <col min="14837" max="14837" width="9.140625" style="216" customWidth="1"/>
    <col min="14838" max="14839" width="8.5703125" style="216" customWidth="1"/>
    <col min="14840" max="14840" width="6.5703125" style="216" customWidth="1"/>
    <col min="14841" max="14841" width="11.85546875" style="216" bestFit="1" customWidth="1"/>
    <col min="14842" max="14842" width="15.42578125" style="216" customWidth="1"/>
    <col min="14843" max="14843" width="76.140625" style="216" customWidth="1"/>
    <col min="14844" max="14844" width="19.42578125" style="216" customWidth="1"/>
    <col min="14845" max="14845" width="20.85546875" style="216" customWidth="1"/>
    <col min="14846" max="14846" width="16.42578125" style="216" bestFit="1" customWidth="1"/>
    <col min="14847" max="15089" width="9.140625" style="216" customWidth="1"/>
    <col min="15090" max="15090" width="7.5703125" style="216" bestFit="1" customWidth="1"/>
    <col min="15091" max="15091" width="7" style="216" bestFit="1" customWidth="1"/>
    <col min="15092" max="15092" width="5.5703125" style="216"/>
    <col min="15093" max="15093" width="9.140625" style="216" customWidth="1"/>
    <col min="15094" max="15095" width="8.5703125" style="216" customWidth="1"/>
    <col min="15096" max="15096" width="6.5703125" style="216" customWidth="1"/>
    <col min="15097" max="15097" width="11.85546875" style="216" bestFit="1" customWidth="1"/>
    <col min="15098" max="15098" width="15.42578125" style="216" customWidth="1"/>
    <col min="15099" max="15099" width="76.140625" style="216" customWidth="1"/>
    <col min="15100" max="15100" width="19.42578125" style="216" customWidth="1"/>
    <col min="15101" max="15101" width="20.85546875" style="216" customWidth="1"/>
    <col min="15102" max="15102" width="16.42578125" style="216" bestFit="1" customWidth="1"/>
    <col min="15103" max="15345" width="9.140625" style="216" customWidth="1"/>
    <col min="15346" max="15346" width="7.5703125" style="216" bestFit="1" customWidth="1"/>
    <col min="15347" max="15347" width="7" style="216" bestFit="1" customWidth="1"/>
    <col min="15348" max="15348" width="5.5703125" style="216"/>
    <col min="15349" max="15349" width="9.140625" style="216" customWidth="1"/>
    <col min="15350" max="15351" width="8.5703125" style="216" customWidth="1"/>
    <col min="15352" max="15352" width="6.5703125" style="216" customWidth="1"/>
    <col min="15353" max="15353" width="11.85546875" style="216" bestFit="1" customWidth="1"/>
    <col min="15354" max="15354" width="15.42578125" style="216" customWidth="1"/>
    <col min="15355" max="15355" width="76.140625" style="216" customWidth="1"/>
    <col min="15356" max="15356" width="19.42578125" style="216" customWidth="1"/>
    <col min="15357" max="15357" width="20.85546875" style="216" customWidth="1"/>
    <col min="15358" max="15358" width="16.42578125" style="216" bestFit="1" customWidth="1"/>
    <col min="15359" max="15601" width="9.140625" style="216" customWidth="1"/>
    <col min="15602" max="15602" width="7.5703125" style="216" bestFit="1" customWidth="1"/>
    <col min="15603" max="15603" width="7" style="216" bestFit="1" customWidth="1"/>
    <col min="15604" max="15604" width="5.5703125" style="216"/>
    <col min="15605" max="15605" width="9.140625" style="216" customWidth="1"/>
    <col min="15606" max="15607" width="8.5703125" style="216" customWidth="1"/>
    <col min="15608" max="15608" width="6.5703125" style="216" customWidth="1"/>
    <col min="15609" max="15609" width="11.85546875" style="216" bestFit="1" customWidth="1"/>
    <col min="15610" max="15610" width="15.42578125" style="216" customWidth="1"/>
    <col min="15611" max="15611" width="76.140625" style="216" customWidth="1"/>
    <col min="15612" max="15612" width="19.42578125" style="216" customWidth="1"/>
    <col min="15613" max="15613" width="20.85546875" style="216" customWidth="1"/>
    <col min="15614" max="15614" width="16.42578125" style="216" bestFit="1" customWidth="1"/>
    <col min="15615" max="15857" width="9.140625" style="216" customWidth="1"/>
    <col min="15858" max="15858" width="7.5703125" style="216" bestFit="1" customWidth="1"/>
    <col min="15859" max="15859" width="7" style="216" bestFit="1" customWidth="1"/>
    <col min="15860" max="15860" width="5.5703125" style="216"/>
    <col min="15861" max="15861" width="9.140625" style="216" customWidth="1"/>
    <col min="15862" max="15863" width="8.5703125" style="216" customWidth="1"/>
    <col min="15864" max="15864" width="6.5703125" style="216" customWidth="1"/>
    <col min="15865" max="15865" width="11.85546875" style="216" bestFit="1" customWidth="1"/>
    <col min="15866" max="15866" width="15.42578125" style="216" customWidth="1"/>
    <col min="15867" max="15867" width="76.140625" style="216" customWidth="1"/>
    <col min="15868" max="15868" width="19.42578125" style="216" customWidth="1"/>
    <col min="15869" max="15869" width="20.85546875" style="216" customWidth="1"/>
    <col min="15870" max="15870" width="16.42578125" style="216" bestFit="1" customWidth="1"/>
    <col min="15871" max="16113" width="9.140625" style="216" customWidth="1"/>
    <col min="16114" max="16114" width="7.5703125" style="216" bestFit="1" customWidth="1"/>
    <col min="16115" max="16115" width="7" style="216" bestFit="1" customWidth="1"/>
    <col min="16116" max="16116" width="5.5703125" style="216"/>
    <col min="16117" max="16117" width="9.140625" style="216" customWidth="1"/>
    <col min="16118" max="16119" width="8.5703125" style="216" customWidth="1"/>
    <col min="16120" max="16120" width="6.5703125" style="216" customWidth="1"/>
    <col min="16121" max="16121" width="11.85546875" style="216" bestFit="1" customWidth="1"/>
    <col min="16122" max="16122" width="15.42578125" style="216" customWidth="1"/>
    <col min="16123" max="16123" width="76.140625" style="216" customWidth="1"/>
    <col min="16124" max="16124" width="19.42578125" style="216" customWidth="1"/>
    <col min="16125" max="16125" width="20.85546875" style="216" customWidth="1"/>
    <col min="16126" max="16126" width="16.42578125" style="216" bestFit="1" customWidth="1"/>
    <col min="16127" max="16369" width="9.140625" style="216" customWidth="1"/>
    <col min="16370" max="16370" width="7.5703125" style="216" bestFit="1" customWidth="1"/>
    <col min="16371" max="16371" width="7" style="216" bestFit="1" customWidth="1"/>
    <col min="16372" max="16384" width="5.5703125" style="216"/>
  </cols>
  <sheetData>
    <row r="1" spans="2:8" ht="24" customHeight="1">
      <c r="B1" s="993" t="s">
        <v>669</v>
      </c>
      <c r="C1" s="993"/>
      <c r="D1" s="993"/>
      <c r="E1" s="993"/>
      <c r="F1" s="993"/>
      <c r="G1" s="993"/>
      <c r="H1" s="993"/>
    </row>
    <row r="2" spans="2:8" ht="19.5" customHeight="1">
      <c r="B2" s="993" t="s">
        <v>130</v>
      </c>
      <c r="C2" s="993"/>
      <c r="D2" s="993"/>
      <c r="E2" s="993"/>
      <c r="F2" s="993"/>
      <c r="G2" s="993"/>
      <c r="H2" s="993"/>
    </row>
    <row r="3" spans="2:8" ht="20.25" customHeight="1">
      <c r="B3" s="993" t="s">
        <v>0</v>
      </c>
      <c r="C3" s="993"/>
      <c r="D3" s="993"/>
      <c r="E3" s="993"/>
      <c r="F3" s="993"/>
      <c r="G3" s="993"/>
      <c r="H3" s="993"/>
    </row>
    <row r="4" spans="2:8">
      <c r="B4" s="993"/>
      <c r="C4" s="993"/>
      <c r="D4" s="993"/>
      <c r="E4" s="993"/>
      <c r="F4" s="993"/>
      <c r="G4" s="993"/>
      <c r="H4" s="993"/>
    </row>
    <row r="5" spans="2:8" ht="53.25" customHeight="1">
      <c r="B5" s="994" t="s">
        <v>127</v>
      </c>
      <c r="C5" s="994"/>
      <c r="D5" s="994"/>
      <c r="E5" s="994"/>
      <c r="F5" s="994"/>
      <c r="G5" s="994"/>
      <c r="H5" s="994"/>
    </row>
    <row r="6" spans="2:8">
      <c r="G6" s="217"/>
      <c r="H6" s="217"/>
    </row>
    <row r="7" spans="2:8">
      <c r="H7" s="219"/>
    </row>
    <row r="8" spans="2:8" ht="107.25" customHeight="1">
      <c r="B8" s="992" t="s">
        <v>5</v>
      </c>
      <c r="C8" s="992"/>
      <c r="D8" s="992"/>
      <c r="E8" s="992" t="s">
        <v>1</v>
      </c>
      <c r="F8" s="992"/>
      <c r="G8" s="992" t="s">
        <v>17</v>
      </c>
      <c r="H8" s="220" t="s">
        <v>22</v>
      </c>
    </row>
    <row r="9" spans="2:8" ht="34.5">
      <c r="B9" s="221" t="s">
        <v>30</v>
      </c>
      <c r="C9" s="221" t="s">
        <v>31</v>
      </c>
      <c r="D9" s="221" t="s">
        <v>32</v>
      </c>
      <c r="E9" s="221" t="s">
        <v>19</v>
      </c>
      <c r="F9" s="221" t="s">
        <v>20</v>
      </c>
      <c r="G9" s="992"/>
      <c r="H9" s="221" t="s">
        <v>2</v>
      </c>
    </row>
    <row r="10" spans="2:8" s="225" customFormat="1" ht="21" customHeight="1">
      <c r="B10" s="222"/>
      <c r="C10" s="222"/>
      <c r="D10" s="222"/>
      <c r="E10" s="223"/>
      <c r="F10" s="224"/>
      <c r="G10" s="223" t="s">
        <v>4</v>
      </c>
      <c r="H10" s="19">
        <f>H12+H592+H610</f>
        <v>0</v>
      </c>
    </row>
    <row r="11" spans="2:8" ht="18" customHeight="1">
      <c r="B11" s="226"/>
      <c r="C11" s="226"/>
      <c r="D11" s="226"/>
      <c r="E11" s="227"/>
      <c r="F11" s="224"/>
      <c r="G11" s="228" t="s">
        <v>3</v>
      </c>
      <c r="H11" s="15"/>
    </row>
    <row r="12" spans="2:8" s="225" customFormat="1" ht="36" customHeight="1">
      <c r="B12" s="223"/>
      <c r="C12" s="223"/>
      <c r="D12" s="223"/>
      <c r="E12" s="223"/>
      <c r="F12" s="224"/>
      <c r="G12" s="223" t="s">
        <v>21</v>
      </c>
      <c r="H12" s="19">
        <f>H14+H240+H505+H524+H543</f>
        <v>-454118.10000000056</v>
      </c>
    </row>
    <row r="13" spans="2:8" ht="18.75" customHeight="1">
      <c r="B13" s="227"/>
      <c r="C13" s="227"/>
      <c r="D13" s="227"/>
      <c r="E13" s="227"/>
      <c r="F13" s="224"/>
      <c r="G13" s="228" t="s">
        <v>3</v>
      </c>
      <c r="H13" s="15"/>
    </row>
    <row r="14" spans="2:8" s="225" customFormat="1" ht="18.75" customHeight="1">
      <c r="B14" s="229" t="s">
        <v>243</v>
      </c>
      <c r="C14" s="230"/>
      <c r="D14" s="230"/>
      <c r="E14" s="230"/>
      <c r="F14" s="231"/>
      <c r="G14" s="230" t="s">
        <v>244</v>
      </c>
      <c r="H14" s="19">
        <f>H16</f>
        <v>3881695.9</v>
      </c>
    </row>
    <row r="15" spans="2:8" ht="18.75" customHeight="1">
      <c r="B15" s="232"/>
      <c r="C15" s="233"/>
      <c r="D15" s="233"/>
      <c r="E15" s="233"/>
      <c r="F15" s="231"/>
      <c r="G15" s="233" t="s">
        <v>6</v>
      </c>
      <c r="H15" s="15"/>
    </row>
    <row r="16" spans="2:8" s="225" customFormat="1" ht="36" customHeight="1">
      <c r="B16" s="234"/>
      <c r="C16" s="229" t="s">
        <v>245</v>
      </c>
      <c r="D16" s="230"/>
      <c r="E16" s="230"/>
      <c r="F16" s="231"/>
      <c r="G16" s="235" t="s">
        <v>246</v>
      </c>
      <c r="H16" s="19">
        <f>H18</f>
        <v>3881695.9</v>
      </c>
    </row>
    <row r="17" spans="2:8" ht="18.75" customHeight="1">
      <c r="B17" s="232"/>
      <c r="C17" s="232"/>
      <c r="D17" s="233"/>
      <c r="E17" s="233"/>
      <c r="F17" s="231"/>
      <c r="G17" s="233" t="s">
        <v>6</v>
      </c>
      <c r="H17" s="15"/>
    </row>
    <row r="18" spans="2:8" s="225" customFormat="1" ht="34.5">
      <c r="B18" s="234"/>
      <c r="C18" s="234"/>
      <c r="D18" s="229" t="s">
        <v>243</v>
      </c>
      <c r="E18" s="230"/>
      <c r="F18" s="231"/>
      <c r="G18" s="235" t="s">
        <v>246</v>
      </c>
      <c r="H18" s="19">
        <f>H22</f>
        <v>3881695.9</v>
      </c>
    </row>
    <row r="19" spans="2:8" ht="18.75" customHeight="1">
      <c r="B19" s="232"/>
      <c r="C19" s="232"/>
      <c r="D19" s="232"/>
      <c r="E19" s="233"/>
      <c r="F19" s="231"/>
      <c r="G19" s="236" t="s">
        <v>6</v>
      </c>
      <c r="H19" s="15"/>
    </row>
    <row r="20" spans="2:8" ht="36.75" customHeight="1">
      <c r="B20" s="232"/>
      <c r="C20" s="232"/>
      <c r="D20" s="232"/>
      <c r="E20" s="233"/>
      <c r="F20" s="231"/>
      <c r="G20" s="235" t="s">
        <v>203</v>
      </c>
      <c r="H20" s="15">
        <f>H22</f>
        <v>3881695.9</v>
      </c>
    </row>
    <row r="21" spans="2:8" ht="18.75" customHeight="1">
      <c r="B21" s="232"/>
      <c r="C21" s="232"/>
      <c r="D21" s="232"/>
      <c r="E21" s="233"/>
      <c r="F21" s="231"/>
      <c r="G21" s="233" t="s">
        <v>6</v>
      </c>
      <c r="H21" s="15"/>
    </row>
    <row r="22" spans="2:8" s="225" customFormat="1">
      <c r="B22" s="234"/>
      <c r="C22" s="234"/>
      <c r="D22" s="234"/>
      <c r="E22" s="229">
        <v>1212</v>
      </c>
      <c r="F22" s="231"/>
      <c r="G22" s="237" t="s">
        <v>232</v>
      </c>
      <c r="H22" s="19">
        <f>H24+H103+H135+H144+H231</f>
        <v>3881695.9</v>
      </c>
    </row>
    <row r="23" spans="2:8" ht="18.75" customHeight="1">
      <c r="B23" s="232"/>
      <c r="C23" s="232"/>
      <c r="D23" s="232"/>
      <c r="E23" s="238"/>
      <c r="F23" s="231"/>
      <c r="G23" s="239" t="s">
        <v>247</v>
      </c>
      <c r="H23" s="15"/>
    </row>
    <row r="24" spans="2:8" s="225" customFormat="1" ht="40.5" customHeight="1">
      <c r="B24" s="234"/>
      <c r="C24" s="234"/>
      <c r="D24" s="234"/>
      <c r="E24" s="240"/>
      <c r="F24" s="241">
        <v>12007</v>
      </c>
      <c r="G24" s="242" t="s">
        <v>248</v>
      </c>
      <c r="H24" s="19">
        <f>H33+H40+H47+H54+H61+H68+H75+H82+H89+H96+H26</f>
        <v>3277023.9</v>
      </c>
    </row>
    <row r="25" spans="2:8" ht="18.75" customHeight="1">
      <c r="B25" s="232"/>
      <c r="C25" s="232"/>
      <c r="D25" s="232"/>
      <c r="E25" s="238"/>
      <c r="F25" s="229"/>
      <c r="G25" s="239" t="s">
        <v>49</v>
      </c>
      <c r="H25" s="15"/>
    </row>
    <row r="26" spans="2:8" ht="18.75" customHeight="1">
      <c r="B26" s="243"/>
      <c r="C26" s="243"/>
      <c r="D26" s="243"/>
      <c r="E26" s="244"/>
      <c r="F26" s="245"/>
      <c r="G26" s="246" t="s">
        <v>217</v>
      </c>
      <c r="H26" s="97">
        <f>H28</f>
        <v>-1742.7</v>
      </c>
    </row>
    <row r="27" spans="2:8" ht="18.75" customHeight="1">
      <c r="B27" s="243"/>
      <c r="C27" s="243"/>
      <c r="D27" s="243"/>
      <c r="E27" s="244"/>
      <c r="F27" s="245"/>
      <c r="G27" s="239" t="s">
        <v>50</v>
      </c>
      <c r="H27" s="97"/>
    </row>
    <row r="28" spans="2:8" ht="18.75" customHeight="1">
      <c r="B28" s="243"/>
      <c r="C28" s="243"/>
      <c r="D28" s="243"/>
      <c r="E28" s="244"/>
      <c r="F28" s="245"/>
      <c r="G28" s="239" t="s">
        <v>4</v>
      </c>
      <c r="H28" s="97">
        <f>H29</f>
        <v>-1742.7</v>
      </c>
    </row>
    <row r="29" spans="2:8" ht="18.75" customHeight="1">
      <c r="B29" s="243"/>
      <c r="C29" s="243"/>
      <c r="D29" s="243"/>
      <c r="E29" s="244"/>
      <c r="F29" s="245"/>
      <c r="G29" s="239" t="s">
        <v>51</v>
      </c>
      <c r="H29" s="97">
        <f>H30</f>
        <v>-1742.7</v>
      </c>
    </row>
    <row r="30" spans="2:8" ht="18.75" customHeight="1">
      <c r="B30" s="243"/>
      <c r="C30" s="243"/>
      <c r="D30" s="243"/>
      <c r="E30" s="244"/>
      <c r="F30" s="245"/>
      <c r="G30" s="239" t="s">
        <v>190</v>
      </c>
      <c r="H30" s="97">
        <f>H31</f>
        <v>-1742.7</v>
      </c>
    </row>
    <row r="31" spans="2:8" ht="18.75" customHeight="1">
      <c r="B31" s="243"/>
      <c r="C31" s="243"/>
      <c r="D31" s="243"/>
      <c r="E31" s="244"/>
      <c r="F31" s="245"/>
      <c r="G31" s="239" t="s">
        <v>191</v>
      </c>
      <c r="H31" s="97">
        <f>H32</f>
        <v>-1742.7</v>
      </c>
    </row>
    <row r="32" spans="2:8" ht="18.75" customHeight="1">
      <c r="B32" s="243"/>
      <c r="C32" s="243"/>
      <c r="D32" s="243"/>
      <c r="E32" s="244"/>
      <c r="F32" s="245"/>
      <c r="G32" s="239" t="s">
        <v>249</v>
      </c>
      <c r="H32" s="97">
        <f>հ7.!E16</f>
        <v>-1742.7</v>
      </c>
    </row>
    <row r="33" spans="2:8" ht="18.75" customHeight="1">
      <c r="B33" s="247"/>
      <c r="C33" s="247"/>
      <c r="D33" s="247"/>
      <c r="E33" s="247"/>
      <c r="F33" s="248"/>
      <c r="G33" s="237" t="s">
        <v>250</v>
      </c>
      <c r="H33" s="15">
        <f t="shared" ref="H33:H38" si="0">H34</f>
        <v>390394.89999999997</v>
      </c>
    </row>
    <row r="34" spans="2:8" ht="36" customHeight="1">
      <c r="B34" s="247"/>
      <c r="C34" s="247"/>
      <c r="D34" s="247"/>
      <c r="E34" s="247"/>
      <c r="F34" s="248"/>
      <c r="G34" s="239" t="s">
        <v>50</v>
      </c>
      <c r="H34" s="15">
        <f t="shared" si="0"/>
        <v>390394.89999999997</v>
      </c>
    </row>
    <row r="35" spans="2:8" ht="18.75" customHeight="1">
      <c r="B35" s="247"/>
      <c r="C35" s="247"/>
      <c r="D35" s="247"/>
      <c r="E35" s="247"/>
      <c r="F35" s="248"/>
      <c r="G35" s="239" t="s">
        <v>4</v>
      </c>
      <c r="H35" s="15">
        <f t="shared" si="0"/>
        <v>390394.89999999997</v>
      </c>
    </row>
    <row r="36" spans="2:8" ht="18.75" customHeight="1">
      <c r="B36" s="247"/>
      <c r="C36" s="247"/>
      <c r="D36" s="247"/>
      <c r="E36" s="247"/>
      <c r="F36" s="248"/>
      <c r="G36" s="239" t="s">
        <v>51</v>
      </c>
      <c r="H36" s="15">
        <f t="shared" si="0"/>
        <v>390394.89999999997</v>
      </c>
    </row>
    <row r="37" spans="2:8" ht="18.75" customHeight="1">
      <c r="B37" s="247"/>
      <c r="C37" s="247"/>
      <c r="D37" s="247"/>
      <c r="E37" s="247"/>
      <c r="F37" s="248"/>
      <c r="G37" s="239" t="s">
        <v>190</v>
      </c>
      <c r="H37" s="15">
        <f t="shared" si="0"/>
        <v>390394.89999999997</v>
      </c>
    </row>
    <row r="38" spans="2:8" ht="18.75" customHeight="1">
      <c r="B38" s="247"/>
      <c r="C38" s="247"/>
      <c r="D38" s="247"/>
      <c r="E38" s="247"/>
      <c r="F38" s="248"/>
      <c r="G38" s="239" t="s">
        <v>191</v>
      </c>
      <c r="H38" s="15">
        <f t="shared" si="0"/>
        <v>390394.89999999997</v>
      </c>
    </row>
    <row r="39" spans="2:8" ht="18.75" customHeight="1">
      <c r="B39" s="247"/>
      <c r="C39" s="247"/>
      <c r="D39" s="247"/>
      <c r="E39" s="247"/>
      <c r="F39" s="248"/>
      <c r="G39" s="239" t="s">
        <v>249</v>
      </c>
      <c r="H39" s="15">
        <f>հ7.!E17</f>
        <v>390394.89999999997</v>
      </c>
    </row>
    <row r="40" spans="2:8" ht="18.75" customHeight="1">
      <c r="B40" s="247"/>
      <c r="C40" s="247"/>
      <c r="D40" s="247"/>
      <c r="E40" s="247"/>
      <c r="F40" s="248"/>
      <c r="G40" s="237" t="s">
        <v>251</v>
      </c>
      <c r="H40" s="15">
        <f>H42</f>
        <v>433631.5</v>
      </c>
    </row>
    <row r="41" spans="2:8" ht="35.25" customHeight="1">
      <c r="B41" s="247"/>
      <c r="C41" s="247"/>
      <c r="D41" s="247"/>
      <c r="E41" s="247"/>
      <c r="F41" s="248"/>
      <c r="G41" s="239" t="s">
        <v>50</v>
      </c>
      <c r="H41" s="15"/>
    </row>
    <row r="42" spans="2:8" ht="18.75" customHeight="1">
      <c r="B42" s="247"/>
      <c r="C42" s="247"/>
      <c r="D42" s="247"/>
      <c r="E42" s="247"/>
      <c r="F42" s="248"/>
      <c r="G42" s="239" t="s">
        <v>4</v>
      </c>
      <c r="H42" s="15">
        <f>H43</f>
        <v>433631.5</v>
      </c>
    </row>
    <row r="43" spans="2:8" ht="18.75" customHeight="1">
      <c r="B43" s="247"/>
      <c r="C43" s="247"/>
      <c r="D43" s="247"/>
      <c r="E43" s="247"/>
      <c r="F43" s="248"/>
      <c r="G43" s="239" t="s">
        <v>51</v>
      </c>
      <c r="H43" s="15">
        <f>H44</f>
        <v>433631.5</v>
      </c>
    </row>
    <row r="44" spans="2:8" ht="18.75" customHeight="1">
      <c r="B44" s="247"/>
      <c r="C44" s="247"/>
      <c r="D44" s="247"/>
      <c r="E44" s="247"/>
      <c r="F44" s="248"/>
      <c r="G44" s="239" t="s">
        <v>190</v>
      </c>
      <c r="H44" s="15">
        <f>H45</f>
        <v>433631.5</v>
      </c>
    </row>
    <row r="45" spans="2:8" ht="18.75" customHeight="1">
      <c r="B45" s="247"/>
      <c r="C45" s="247"/>
      <c r="D45" s="247"/>
      <c r="E45" s="247"/>
      <c r="F45" s="248"/>
      <c r="G45" s="239" t="s">
        <v>191</v>
      </c>
      <c r="H45" s="15">
        <f>H46</f>
        <v>433631.5</v>
      </c>
    </row>
    <row r="46" spans="2:8">
      <c r="B46" s="247"/>
      <c r="C46" s="247"/>
      <c r="D46" s="247"/>
      <c r="E46" s="247"/>
      <c r="F46" s="248"/>
      <c r="G46" s="239" t="s">
        <v>249</v>
      </c>
      <c r="H46" s="15">
        <f>հ7.!E23</f>
        <v>433631.5</v>
      </c>
    </row>
    <row r="47" spans="2:8" ht="18.75" customHeight="1">
      <c r="B47" s="247"/>
      <c r="C47" s="247"/>
      <c r="D47" s="247"/>
      <c r="E47" s="247"/>
      <c r="F47" s="248"/>
      <c r="G47" s="237" t="s">
        <v>252</v>
      </c>
      <c r="H47" s="15">
        <f>H49</f>
        <v>83135.700000000012</v>
      </c>
    </row>
    <row r="48" spans="2:8" ht="32.25" customHeight="1">
      <c r="B48" s="247"/>
      <c r="C48" s="247"/>
      <c r="D48" s="247"/>
      <c r="E48" s="247"/>
      <c r="F48" s="248"/>
      <c r="G48" s="239" t="s">
        <v>50</v>
      </c>
      <c r="H48" s="15"/>
    </row>
    <row r="49" spans="2:8" ht="18.75" customHeight="1">
      <c r="B49" s="247"/>
      <c r="C49" s="247"/>
      <c r="D49" s="247"/>
      <c r="E49" s="247"/>
      <c r="F49" s="248"/>
      <c r="G49" s="239" t="s">
        <v>4</v>
      </c>
      <c r="H49" s="15">
        <f>H50</f>
        <v>83135.700000000012</v>
      </c>
    </row>
    <row r="50" spans="2:8" ht="18.75" customHeight="1">
      <c r="B50" s="247"/>
      <c r="C50" s="247"/>
      <c r="D50" s="247"/>
      <c r="E50" s="247"/>
      <c r="F50" s="248"/>
      <c r="G50" s="239" t="s">
        <v>51</v>
      </c>
      <c r="H50" s="15">
        <f>H51</f>
        <v>83135.700000000012</v>
      </c>
    </row>
    <row r="51" spans="2:8" ht="18.75" customHeight="1">
      <c r="B51" s="247"/>
      <c r="C51" s="247"/>
      <c r="D51" s="247"/>
      <c r="E51" s="247"/>
      <c r="F51" s="248"/>
      <c r="G51" s="239" t="s">
        <v>190</v>
      </c>
      <c r="H51" s="15">
        <f>H52</f>
        <v>83135.700000000012</v>
      </c>
    </row>
    <row r="52" spans="2:8" ht="18.75" customHeight="1">
      <c r="B52" s="247"/>
      <c r="C52" s="247"/>
      <c r="D52" s="247"/>
      <c r="E52" s="247"/>
      <c r="F52" s="248"/>
      <c r="G52" s="239" t="s">
        <v>191</v>
      </c>
      <c r="H52" s="15">
        <f>H53</f>
        <v>83135.700000000012</v>
      </c>
    </row>
    <row r="53" spans="2:8" ht="18.75" customHeight="1">
      <c r="B53" s="247"/>
      <c r="C53" s="247"/>
      <c r="D53" s="247"/>
      <c r="E53" s="247"/>
      <c r="F53" s="248"/>
      <c r="G53" s="239" t="s">
        <v>249</v>
      </c>
      <c r="H53" s="15">
        <f>հ7.!E33</f>
        <v>83135.700000000012</v>
      </c>
    </row>
    <row r="54" spans="2:8" ht="18.75" customHeight="1">
      <c r="B54" s="247"/>
      <c r="C54" s="247"/>
      <c r="D54" s="247"/>
      <c r="E54" s="247"/>
      <c r="F54" s="248"/>
      <c r="G54" s="237" t="s">
        <v>253</v>
      </c>
      <c r="H54" s="15">
        <f>H56</f>
        <v>57502.900000000052</v>
      </c>
    </row>
    <row r="55" spans="2:8" ht="31.5" customHeight="1">
      <c r="B55" s="247"/>
      <c r="C55" s="247"/>
      <c r="D55" s="247"/>
      <c r="E55" s="247"/>
      <c r="F55" s="248"/>
      <c r="G55" s="239" t="s">
        <v>50</v>
      </c>
      <c r="H55" s="15"/>
    </row>
    <row r="56" spans="2:8" ht="18.75" customHeight="1">
      <c r="B56" s="247"/>
      <c r="C56" s="247"/>
      <c r="D56" s="247"/>
      <c r="E56" s="247"/>
      <c r="F56" s="248"/>
      <c r="G56" s="239" t="s">
        <v>4</v>
      </c>
      <c r="H56" s="15">
        <f>H57</f>
        <v>57502.900000000052</v>
      </c>
    </row>
    <row r="57" spans="2:8" ht="18.75" customHeight="1">
      <c r="B57" s="247"/>
      <c r="C57" s="247"/>
      <c r="D57" s="247"/>
      <c r="E57" s="247"/>
      <c r="F57" s="248"/>
      <c r="G57" s="239" t="s">
        <v>51</v>
      </c>
      <c r="H57" s="15">
        <f>H58</f>
        <v>57502.900000000052</v>
      </c>
    </row>
    <row r="58" spans="2:8" ht="18.75" customHeight="1">
      <c r="B58" s="247"/>
      <c r="C58" s="247"/>
      <c r="D58" s="247"/>
      <c r="E58" s="247"/>
      <c r="F58" s="248"/>
      <c r="G58" s="239" t="s">
        <v>190</v>
      </c>
      <c r="H58" s="15">
        <f>H59</f>
        <v>57502.900000000052</v>
      </c>
    </row>
    <row r="59" spans="2:8" ht="18.75" customHeight="1">
      <c r="B59" s="247"/>
      <c r="C59" s="247"/>
      <c r="D59" s="247"/>
      <c r="E59" s="247"/>
      <c r="F59" s="248"/>
      <c r="G59" s="239" t="s">
        <v>191</v>
      </c>
      <c r="H59" s="15">
        <f>H60</f>
        <v>57502.900000000052</v>
      </c>
    </row>
    <row r="60" spans="2:8" ht="18.75" customHeight="1">
      <c r="B60" s="247"/>
      <c r="C60" s="247"/>
      <c r="D60" s="247"/>
      <c r="E60" s="247"/>
      <c r="F60" s="248"/>
      <c r="G60" s="239" t="s">
        <v>249</v>
      </c>
      <c r="H60" s="15">
        <f>հ7.!E43</f>
        <v>57502.900000000052</v>
      </c>
    </row>
    <row r="61" spans="2:8" ht="18.75" customHeight="1">
      <c r="B61" s="247"/>
      <c r="C61" s="247"/>
      <c r="D61" s="247"/>
      <c r="E61" s="247"/>
      <c r="F61" s="248"/>
      <c r="G61" s="237" t="s">
        <v>254</v>
      </c>
      <c r="H61" s="15">
        <f>H63</f>
        <v>295292.19999999995</v>
      </c>
    </row>
    <row r="62" spans="2:8" ht="33.75" customHeight="1">
      <c r="B62" s="247"/>
      <c r="C62" s="247"/>
      <c r="D62" s="247"/>
      <c r="E62" s="247"/>
      <c r="F62" s="248"/>
      <c r="G62" s="239" t="s">
        <v>50</v>
      </c>
      <c r="H62" s="15"/>
    </row>
    <row r="63" spans="2:8" ht="18.75" customHeight="1">
      <c r="B63" s="247"/>
      <c r="C63" s="247"/>
      <c r="D63" s="247"/>
      <c r="E63" s="247"/>
      <c r="F63" s="248"/>
      <c r="G63" s="239" t="s">
        <v>4</v>
      </c>
      <c r="H63" s="15">
        <f>H64</f>
        <v>295292.19999999995</v>
      </c>
    </row>
    <row r="64" spans="2:8" ht="18.75" customHeight="1">
      <c r="B64" s="247"/>
      <c r="C64" s="247"/>
      <c r="D64" s="247"/>
      <c r="E64" s="247"/>
      <c r="F64" s="248"/>
      <c r="G64" s="239" t="s">
        <v>51</v>
      </c>
      <c r="H64" s="15">
        <f>H65</f>
        <v>295292.19999999995</v>
      </c>
    </row>
    <row r="65" spans="2:8" ht="18.75" customHeight="1">
      <c r="B65" s="247"/>
      <c r="C65" s="247"/>
      <c r="D65" s="247"/>
      <c r="E65" s="247"/>
      <c r="F65" s="248"/>
      <c r="G65" s="239" t="s">
        <v>190</v>
      </c>
      <c r="H65" s="15">
        <f>H66</f>
        <v>295292.19999999995</v>
      </c>
    </row>
    <row r="66" spans="2:8" ht="18.75" customHeight="1">
      <c r="B66" s="247"/>
      <c r="C66" s="247"/>
      <c r="D66" s="247"/>
      <c r="E66" s="247"/>
      <c r="F66" s="248"/>
      <c r="G66" s="249" t="s">
        <v>191</v>
      </c>
      <c r="H66" s="15">
        <f>H67</f>
        <v>295292.19999999995</v>
      </c>
    </row>
    <row r="67" spans="2:8" ht="18.75" customHeight="1">
      <c r="B67" s="247"/>
      <c r="C67" s="247"/>
      <c r="D67" s="247"/>
      <c r="E67" s="247"/>
      <c r="F67" s="248"/>
      <c r="G67" s="239" t="s">
        <v>249</v>
      </c>
      <c r="H67" s="15">
        <f>հ7.!E69</f>
        <v>295292.19999999995</v>
      </c>
    </row>
    <row r="68" spans="2:8" ht="18.75" customHeight="1">
      <c r="B68" s="247"/>
      <c r="C68" s="247"/>
      <c r="D68" s="247"/>
      <c r="E68" s="247"/>
      <c r="F68" s="248"/>
      <c r="G68" s="237" t="s">
        <v>255</v>
      </c>
      <c r="H68" s="15">
        <f>H70</f>
        <v>647115.80000000005</v>
      </c>
    </row>
    <row r="69" spans="2:8" ht="33.75" customHeight="1">
      <c r="B69" s="247"/>
      <c r="C69" s="247"/>
      <c r="D69" s="247"/>
      <c r="E69" s="247"/>
      <c r="F69" s="248"/>
      <c r="G69" s="239" t="s">
        <v>50</v>
      </c>
      <c r="H69" s="15"/>
    </row>
    <row r="70" spans="2:8" ht="18.75" customHeight="1">
      <c r="B70" s="247"/>
      <c r="C70" s="247"/>
      <c r="D70" s="247"/>
      <c r="E70" s="247"/>
      <c r="F70" s="248"/>
      <c r="G70" s="239" t="s">
        <v>4</v>
      </c>
      <c r="H70" s="15">
        <f>H71</f>
        <v>647115.80000000005</v>
      </c>
    </row>
    <row r="71" spans="2:8" ht="18.75" customHeight="1">
      <c r="B71" s="247"/>
      <c r="C71" s="247"/>
      <c r="D71" s="247"/>
      <c r="E71" s="247"/>
      <c r="F71" s="248"/>
      <c r="G71" s="239" t="s">
        <v>51</v>
      </c>
      <c r="H71" s="15">
        <f>H72</f>
        <v>647115.80000000005</v>
      </c>
    </row>
    <row r="72" spans="2:8" ht="18.75" customHeight="1">
      <c r="B72" s="247"/>
      <c r="C72" s="247"/>
      <c r="D72" s="247"/>
      <c r="E72" s="247"/>
      <c r="F72" s="248"/>
      <c r="G72" s="239" t="s">
        <v>190</v>
      </c>
      <c r="H72" s="15">
        <f>H73</f>
        <v>647115.80000000005</v>
      </c>
    </row>
    <row r="73" spans="2:8" ht="18.75" customHeight="1">
      <c r="B73" s="247"/>
      <c r="C73" s="247"/>
      <c r="D73" s="247"/>
      <c r="E73" s="247"/>
      <c r="F73" s="248"/>
      <c r="G73" s="249" t="s">
        <v>191</v>
      </c>
      <c r="H73" s="15">
        <f>H74</f>
        <v>647115.80000000005</v>
      </c>
    </row>
    <row r="74" spans="2:8" ht="18.75" customHeight="1">
      <c r="B74" s="247"/>
      <c r="C74" s="247"/>
      <c r="D74" s="247"/>
      <c r="E74" s="247"/>
      <c r="F74" s="248"/>
      <c r="G74" s="239" t="s">
        <v>249</v>
      </c>
      <c r="H74" s="15">
        <f>հ7.!E79</f>
        <v>647115.80000000005</v>
      </c>
    </row>
    <row r="75" spans="2:8" ht="18.75" customHeight="1">
      <c r="B75" s="247"/>
      <c r="C75" s="247"/>
      <c r="D75" s="247"/>
      <c r="E75" s="247"/>
      <c r="F75" s="248"/>
      <c r="G75" s="237" t="s">
        <v>256</v>
      </c>
      <c r="H75" s="15">
        <f t="shared" ref="H75:H80" si="1">H76</f>
        <v>375478</v>
      </c>
    </row>
    <row r="76" spans="2:8" ht="31.5" customHeight="1">
      <c r="B76" s="247"/>
      <c r="C76" s="247"/>
      <c r="D76" s="247"/>
      <c r="E76" s="247"/>
      <c r="F76" s="248"/>
      <c r="G76" s="239" t="s">
        <v>50</v>
      </c>
      <c r="H76" s="15">
        <f t="shared" si="1"/>
        <v>375478</v>
      </c>
    </row>
    <row r="77" spans="2:8" ht="21" customHeight="1">
      <c r="B77" s="247"/>
      <c r="C77" s="247"/>
      <c r="D77" s="247"/>
      <c r="E77" s="247"/>
      <c r="F77" s="248"/>
      <c r="G77" s="239" t="s">
        <v>4</v>
      </c>
      <c r="H77" s="15">
        <f t="shared" si="1"/>
        <v>375478</v>
      </c>
    </row>
    <row r="78" spans="2:8" ht="18.75" customHeight="1">
      <c r="B78" s="247"/>
      <c r="C78" s="247"/>
      <c r="D78" s="247"/>
      <c r="E78" s="247"/>
      <c r="F78" s="248"/>
      <c r="G78" s="239" t="s">
        <v>51</v>
      </c>
      <c r="H78" s="15">
        <f t="shared" si="1"/>
        <v>375478</v>
      </c>
    </row>
    <row r="79" spans="2:8" ht="18.75" customHeight="1">
      <c r="B79" s="247"/>
      <c r="C79" s="247"/>
      <c r="D79" s="247"/>
      <c r="E79" s="247"/>
      <c r="F79" s="248"/>
      <c r="G79" s="239" t="s">
        <v>190</v>
      </c>
      <c r="H79" s="15">
        <f t="shared" si="1"/>
        <v>375478</v>
      </c>
    </row>
    <row r="80" spans="2:8" ht="18.75" customHeight="1">
      <c r="B80" s="247"/>
      <c r="C80" s="247"/>
      <c r="D80" s="247"/>
      <c r="E80" s="247"/>
      <c r="F80" s="248"/>
      <c r="G80" s="249" t="s">
        <v>191</v>
      </c>
      <c r="H80" s="15">
        <f t="shared" si="1"/>
        <v>375478</v>
      </c>
    </row>
    <row r="81" spans="2:8" ht="18.75" customHeight="1">
      <c r="B81" s="247"/>
      <c r="C81" s="247"/>
      <c r="D81" s="247"/>
      <c r="E81" s="247"/>
      <c r="F81" s="248"/>
      <c r="G81" s="239" t="s">
        <v>249</v>
      </c>
      <c r="H81" s="15">
        <f>հ7.!E91</f>
        <v>375478</v>
      </c>
    </row>
    <row r="82" spans="2:8" ht="18.75" customHeight="1">
      <c r="B82" s="247"/>
      <c r="C82" s="247"/>
      <c r="D82" s="247"/>
      <c r="E82" s="247"/>
      <c r="F82" s="248"/>
      <c r="G82" s="237" t="s">
        <v>257</v>
      </c>
      <c r="H82" s="15">
        <f>H84</f>
        <v>159605.59999999998</v>
      </c>
    </row>
    <row r="83" spans="2:8" ht="34.5" customHeight="1">
      <c r="B83" s="247"/>
      <c r="C83" s="247"/>
      <c r="D83" s="247"/>
      <c r="E83" s="247"/>
      <c r="F83" s="248"/>
      <c r="G83" s="239" t="s">
        <v>50</v>
      </c>
      <c r="H83" s="15"/>
    </row>
    <row r="84" spans="2:8" ht="18.75" customHeight="1">
      <c r="B84" s="247"/>
      <c r="C84" s="247"/>
      <c r="D84" s="247"/>
      <c r="E84" s="247"/>
      <c r="F84" s="248"/>
      <c r="G84" s="239" t="s">
        <v>4</v>
      </c>
      <c r="H84" s="15">
        <f>H85</f>
        <v>159605.59999999998</v>
      </c>
    </row>
    <row r="85" spans="2:8" ht="18.75" customHeight="1">
      <c r="B85" s="247"/>
      <c r="C85" s="247"/>
      <c r="D85" s="247"/>
      <c r="E85" s="247"/>
      <c r="F85" s="248"/>
      <c r="G85" s="239" t="s">
        <v>51</v>
      </c>
      <c r="H85" s="15">
        <f>H86</f>
        <v>159605.59999999998</v>
      </c>
    </row>
    <row r="86" spans="2:8" ht="18.75" customHeight="1">
      <c r="B86" s="247"/>
      <c r="C86" s="247"/>
      <c r="D86" s="247"/>
      <c r="E86" s="247"/>
      <c r="F86" s="248"/>
      <c r="G86" s="239" t="s">
        <v>190</v>
      </c>
      <c r="H86" s="15">
        <f>H87</f>
        <v>159605.59999999998</v>
      </c>
    </row>
    <row r="87" spans="2:8" ht="18.75" customHeight="1">
      <c r="B87" s="247"/>
      <c r="C87" s="247"/>
      <c r="D87" s="247"/>
      <c r="E87" s="247"/>
      <c r="F87" s="248"/>
      <c r="G87" s="249" t="s">
        <v>191</v>
      </c>
      <c r="H87" s="15">
        <f>H88</f>
        <v>159605.59999999998</v>
      </c>
    </row>
    <row r="88" spans="2:8" ht="18.75" customHeight="1">
      <c r="B88" s="247"/>
      <c r="C88" s="247"/>
      <c r="D88" s="247"/>
      <c r="E88" s="247"/>
      <c r="F88" s="248"/>
      <c r="G88" s="239" t="s">
        <v>249</v>
      </c>
      <c r="H88" s="15">
        <f>հ7.!E103</f>
        <v>159605.59999999998</v>
      </c>
    </row>
    <row r="89" spans="2:8" ht="18.75" customHeight="1">
      <c r="B89" s="247"/>
      <c r="C89" s="247"/>
      <c r="D89" s="247"/>
      <c r="E89" s="247"/>
      <c r="F89" s="248"/>
      <c r="G89" s="237" t="s">
        <v>258</v>
      </c>
      <c r="H89" s="15">
        <f>H91</f>
        <v>16487.8</v>
      </c>
    </row>
    <row r="90" spans="2:8" ht="33.75" customHeight="1">
      <c r="B90" s="247"/>
      <c r="C90" s="247"/>
      <c r="D90" s="247"/>
      <c r="E90" s="247"/>
      <c r="F90" s="248"/>
      <c r="G90" s="239" t="s">
        <v>50</v>
      </c>
      <c r="H90" s="15"/>
    </row>
    <row r="91" spans="2:8" ht="18.75" customHeight="1">
      <c r="B91" s="247"/>
      <c r="C91" s="247"/>
      <c r="D91" s="247"/>
      <c r="E91" s="247"/>
      <c r="F91" s="248"/>
      <c r="G91" s="239" t="s">
        <v>4</v>
      </c>
      <c r="H91" s="15">
        <f>H92</f>
        <v>16487.8</v>
      </c>
    </row>
    <row r="92" spans="2:8" ht="18.75" customHeight="1">
      <c r="B92" s="247"/>
      <c r="C92" s="247"/>
      <c r="D92" s="247"/>
      <c r="E92" s="247"/>
      <c r="F92" s="248"/>
      <c r="G92" s="239" t="s">
        <v>51</v>
      </c>
      <c r="H92" s="15">
        <f>H93</f>
        <v>16487.8</v>
      </c>
    </row>
    <row r="93" spans="2:8" ht="18.75" customHeight="1">
      <c r="B93" s="247"/>
      <c r="C93" s="247"/>
      <c r="D93" s="247"/>
      <c r="E93" s="247"/>
      <c r="F93" s="248"/>
      <c r="G93" s="239" t="s">
        <v>190</v>
      </c>
      <c r="H93" s="15">
        <f>H94</f>
        <v>16487.8</v>
      </c>
    </row>
    <row r="94" spans="2:8" ht="18.75" customHeight="1">
      <c r="B94" s="247"/>
      <c r="C94" s="247"/>
      <c r="D94" s="247"/>
      <c r="E94" s="247"/>
      <c r="F94" s="248"/>
      <c r="G94" s="249" t="s">
        <v>191</v>
      </c>
      <c r="H94" s="15">
        <f>H95</f>
        <v>16487.8</v>
      </c>
    </row>
    <row r="95" spans="2:8" ht="18.75" customHeight="1">
      <c r="B95" s="247"/>
      <c r="C95" s="247"/>
      <c r="D95" s="247"/>
      <c r="E95" s="247"/>
      <c r="F95" s="248"/>
      <c r="G95" s="239" t="s">
        <v>249</v>
      </c>
      <c r="H95" s="15">
        <f>հ7.!E112</f>
        <v>16487.8</v>
      </c>
    </row>
    <row r="96" spans="2:8" ht="18.75" customHeight="1">
      <c r="B96" s="247"/>
      <c r="C96" s="247"/>
      <c r="D96" s="247"/>
      <c r="E96" s="247"/>
      <c r="F96" s="248"/>
      <c r="G96" s="237" t="s">
        <v>259</v>
      </c>
      <c r="H96" s="15">
        <f>H98</f>
        <v>820122.20000000007</v>
      </c>
    </row>
    <row r="97" spans="2:8" ht="34.5" customHeight="1">
      <c r="B97" s="247"/>
      <c r="C97" s="247"/>
      <c r="D97" s="247"/>
      <c r="E97" s="247"/>
      <c r="F97" s="248"/>
      <c r="G97" s="239" t="s">
        <v>50</v>
      </c>
      <c r="H97" s="15"/>
    </row>
    <row r="98" spans="2:8" ht="18.75" customHeight="1">
      <c r="B98" s="247"/>
      <c r="C98" s="247"/>
      <c r="D98" s="247"/>
      <c r="E98" s="247"/>
      <c r="F98" s="248"/>
      <c r="G98" s="239" t="s">
        <v>4</v>
      </c>
      <c r="H98" s="15">
        <f>H99</f>
        <v>820122.20000000007</v>
      </c>
    </row>
    <row r="99" spans="2:8" ht="18.75" customHeight="1">
      <c r="B99" s="247"/>
      <c r="C99" s="247"/>
      <c r="D99" s="247"/>
      <c r="E99" s="247"/>
      <c r="F99" s="248"/>
      <c r="G99" s="239" t="s">
        <v>51</v>
      </c>
      <c r="H99" s="15">
        <f>H100</f>
        <v>820122.20000000007</v>
      </c>
    </row>
    <row r="100" spans="2:8" ht="18.75" customHeight="1">
      <c r="B100" s="247"/>
      <c r="C100" s="247"/>
      <c r="D100" s="247"/>
      <c r="E100" s="247"/>
      <c r="F100" s="248"/>
      <c r="G100" s="239" t="s">
        <v>190</v>
      </c>
      <c r="H100" s="15">
        <f>H101</f>
        <v>820122.20000000007</v>
      </c>
    </row>
    <row r="101" spans="2:8" ht="18.75" customHeight="1">
      <c r="B101" s="247"/>
      <c r="C101" s="247"/>
      <c r="D101" s="247"/>
      <c r="E101" s="247"/>
      <c r="F101" s="248"/>
      <c r="G101" s="249" t="s">
        <v>191</v>
      </c>
      <c r="H101" s="15">
        <f>H102</f>
        <v>820122.20000000007</v>
      </c>
    </row>
    <row r="102" spans="2:8" ht="18.75" customHeight="1">
      <c r="B102" s="247"/>
      <c r="C102" s="247"/>
      <c r="D102" s="247"/>
      <c r="E102" s="247"/>
      <c r="F102" s="248"/>
      <c r="G102" s="239" t="s">
        <v>249</v>
      </c>
      <c r="H102" s="15">
        <f>հ7.!E115</f>
        <v>820122.20000000007</v>
      </c>
    </row>
    <row r="103" spans="2:8" ht="35.25" customHeight="1">
      <c r="B103" s="250"/>
      <c r="C103" s="250"/>
      <c r="D103" s="250"/>
      <c r="E103" s="250"/>
      <c r="F103" s="251">
        <v>12025</v>
      </c>
      <c r="G103" s="252" t="s">
        <v>371</v>
      </c>
      <c r="H103" s="84">
        <f>H105+H112+H121+H128</f>
        <v>44352</v>
      </c>
    </row>
    <row r="104" spans="2:8" ht="18.75" customHeight="1">
      <c r="B104" s="250"/>
      <c r="C104" s="250"/>
      <c r="D104" s="250"/>
      <c r="E104" s="250"/>
      <c r="F104" s="253"/>
      <c r="G104" s="254" t="s">
        <v>49</v>
      </c>
      <c r="H104" s="84"/>
    </row>
    <row r="105" spans="2:8" ht="18.75" customHeight="1">
      <c r="B105" s="250"/>
      <c r="C105" s="250"/>
      <c r="D105" s="250"/>
      <c r="E105" s="250"/>
      <c r="F105" s="253"/>
      <c r="G105" s="255" t="s">
        <v>235</v>
      </c>
      <c r="H105" s="84">
        <f>H107</f>
        <v>1250</v>
      </c>
    </row>
    <row r="106" spans="2:8" ht="39" customHeight="1">
      <c r="B106" s="250"/>
      <c r="C106" s="250"/>
      <c r="D106" s="250"/>
      <c r="E106" s="250"/>
      <c r="F106" s="253"/>
      <c r="G106" s="256" t="s">
        <v>321</v>
      </c>
      <c r="H106" s="84"/>
    </row>
    <row r="107" spans="2:8" ht="18.75" customHeight="1">
      <c r="B107" s="250"/>
      <c r="C107" s="250"/>
      <c r="D107" s="250"/>
      <c r="E107" s="250"/>
      <c r="F107" s="253"/>
      <c r="G107" s="256" t="s">
        <v>4</v>
      </c>
      <c r="H107" s="84">
        <f>H108</f>
        <v>1250</v>
      </c>
    </row>
    <row r="108" spans="2:8" ht="18.75" customHeight="1">
      <c r="B108" s="250"/>
      <c r="C108" s="250"/>
      <c r="D108" s="250"/>
      <c r="E108" s="250"/>
      <c r="F108" s="253"/>
      <c r="G108" s="256" t="s">
        <v>51</v>
      </c>
      <c r="H108" s="84">
        <f>H109</f>
        <v>1250</v>
      </c>
    </row>
    <row r="109" spans="2:8" ht="18.75" customHeight="1">
      <c r="B109" s="250"/>
      <c r="C109" s="250"/>
      <c r="D109" s="250"/>
      <c r="E109" s="250"/>
      <c r="F109" s="253"/>
      <c r="G109" s="256" t="s">
        <v>364</v>
      </c>
      <c r="H109" s="84">
        <f>H110</f>
        <v>1250</v>
      </c>
    </row>
    <row r="110" spans="2:8" ht="18.75" customHeight="1">
      <c r="B110" s="250"/>
      <c r="C110" s="250"/>
      <c r="D110" s="250"/>
      <c r="E110" s="250"/>
      <c r="F110" s="253"/>
      <c r="G110" s="256" t="s">
        <v>365</v>
      </c>
      <c r="H110" s="84">
        <f>H111</f>
        <v>1250</v>
      </c>
    </row>
    <row r="111" spans="2:8" ht="18.75" customHeight="1">
      <c r="B111" s="250"/>
      <c r="C111" s="250"/>
      <c r="D111" s="250"/>
      <c r="E111" s="250"/>
      <c r="F111" s="253"/>
      <c r="G111" s="256" t="s">
        <v>366</v>
      </c>
      <c r="H111" s="84">
        <v>1250</v>
      </c>
    </row>
    <row r="112" spans="2:8" ht="23.25" customHeight="1">
      <c r="B112" s="250"/>
      <c r="C112" s="250"/>
      <c r="D112" s="250"/>
      <c r="E112" s="250"/>
      <c r="F112" s="253"/>
      <c r="G112" s="254" t="s">
        <v>237</v>
      </c>
      <c r="H112" s="84">
        <f>H114</f>
        <v>75095</v>
      </c>
    </row>
    <row r="113" spans="2:8" ht="43.5" customHeight="1">
      <c r="B113" s="250"/>
      <c r="C113" s="250"/>
      <c r="D113" s="250"/>
      <c r="E113" s="250"/>
      <c r="F113" s="253"/>
      <c r="G113" s="254" t="s">
        <v>50</v>
      </c>
      <c r="H113" s="84"/>
    </row>
    <row r="114" spans="2:8" ht="18.75" customHeight="1">
      <c r="B114" s="250"/>
      <c r="C114" s="250"/>
      <c r="D114" s="250"/>
      <c r="E114" s="250"/>
      <c r="F114" s="253"/>
      <c r="G114" s="257" t="s">
        <v>4</v>
      </c>
      <c r="H114" s="84">
        <f>H115</f>
        <v>75095</v>
      </c>
    </row>
    <row r="115" spans="2:8" ht="18.75" customHeight="1">
      <c r="B115" s="250"/>
      <c r="C115" s="250"/>
      <c r="D115" s="250"/>
      <c r="E115" s="250"/>
      <c r="F115" s="253"/>
      <c r="G115" s="257" t="s">
        <v>51</v>
      </c>
      <c r="H115" s="84">
        <f>H116</f>
        <v>75095</v>
      </c>
    </row>
    <row r="116" spans="2:8" ht="18.75" customHeight="1">
      <c r="B116" s="250"/>
      <c r="C116" s="250"/>
      <c r="D116" s="250"/>
      <c r="E116" s="250"/>
      <c r="F116" s="253"/>
      <c r="G116" s="257" t="s">
        <v>190</v>
      </c>
      <c r="H116" s="84">
        <f>H117</f>
        <v>75095</v>
      </c>
    </row>
    <row r="117" spans="2:8" ht="24" customHeight="1">
      <c r="B117" s="250"/>
      <c r="C117" s="250"/>
      <c r="D117" s="250"/>
      <c r="E117" s="250"/>
      <c r="F117" s="253"/>
      <c r="G117" s="258" t="s">
        <v>191</v>
      </c>
      <c r="H117" s="84">
        <f>H118+H119+H120</f>
        <v>75095</v>
      </c>
    </row>
    <row r="118" spans="2:8" ht="18.75" customHeight="1">
      <c r="B118" s="250"/>
      <c r="C118" s="250"/>
      <c r="D118" s="250"/>
      <c r="E118" s="250"/>
      <c r="F118" s="253"/>
      <c r="G118" s="254" t="s">
        <v>249</v>
      </c>
      <c r="H118" s="84">
        <v>36670.199999999997</v>
      </c>
    </row>
    <row r="119" spans="2:8" ht="18.75" customHeight="1">
      <c r="B119" s="250"/>
      <c r="C119" s="250"/>
      <c r="D119" s="250"/>
      <c r="E119" s="250"/>
      <c r="F119" s="253"/>
      <c r="G119" s="254" t="s">
        <v>777</v>
      </c>
      <c r="H119" s="84">
        <f>հ8.!G16</f>
        <v>10587.5</v>
      </c>
    </row>
    <row r="120" spans="2:8" ht="34.5">
      <c r="B120" s="250"/>
      <c r="C120" s="250"/>
      <c r="D120" s="250"/>
      <c r="E120" s="250"/>
      <c r="F120" s="253"/>
      <c r="G120" s="254" t="s">
        <v>776</v>
      </c>
      <c r="H120" s="84">
        <f>հ8.!G17</f>
        <v>27837.3</v>
      </c>
    </row>
    <row r="121" spans="2:8" ht="36" customHeight="1">
      <c r="B121" s="250"/>
      <c r="C121" s="250"/>
      <c r="D121" s="250"/>
      <c r="E121" s="250"/>
      <c r="F121" s="253"/>
      <c r="G121" s="254" t="s">
        <v>240</v>
      </c>
      <c r="H121" s="84">
        <f>H123</f>
        <v>-91382</v>
      </c>
    </row>
    <row r="122" spans="2:8" ht="36" customHeight="1">
      <c r="B122" s="250"/>
      <c r="C122" s="250"/>
      <c r="D122" s="250"/>
      <c r="E122" s="250"/>
      <c r="F122" s="253"/>
      <c r="G122" s="254" t="s">
        <v>50</v>
      </c>
      <c r="H122" s="84"/>
    </row>
    <row r="123" spans="2:8" ht="18.75" customHeight="1">
      <c r="B123" s="250"/>
      <c r="C123" s="250"/>
      <c r="D123" s="250"/>
      <c r="E123" s="250"/>
      <c r="F123" s="253"/>
      <c r="G123" s="257" t="s">
        <v>4</v>
      </c>
      <c r="H123" s="84">
        <f>H124</f>
        <v>-91382</v>
      </c>
    </row>
    <row r="124" spans="2:8" ht="18.75" customHeight="1">
      <c r="B124" s="250"/>
      <c r="C124" s="250"/>
      <c r="D124" s="250"/>
      <c r="E124" s="250"/>
      <c r="F124" s="253"/>
      <c r="G124" s="257" t="s">
        <v>51</v>
      </c>
      <c r="H124" s="84">
        <f>H125</f>
        <v>-91382</v>
      </c>
    </row>
    <row r="125" spans="2:8" ht="18.75" customHeight="1">
      <c r="B125" s="250"/>
      <c r="C125" s="250"/>
      <c r="D125" s="250"/>
      <c r="E125" s="250"/>
      <c r="F125" s="253"/>
      <c r="G125" s="257" t="s">
        <v>190</v>
      </c>
      <c r="H125" s="84">
        <f>H126</f>
        <v>-91382</v>
      </c>
    </row>
    <row r="126" spans="2:8" ht="18.75" customHeight="1">
      <c r="B126" s="250"/>
      <c r="C126" s="250"/>
      <c r="D126" s="250"/>
      <c r="E126" s="250"/>
      <c r="F126" s="253"/>
      <c r="G126" s="258" t="s">
        <v>191</v>
      </c>
      <c r="H126" s="84">
        <f>H127</f>
        <v>-91382</v>
      </c>
    </row>
    <row r="127" spans="2:8" ht="18.75" customHeight="1">
      <c r="B127" s="250"/>
      <c r="C127" s="250"/>
      <c r="D127" s="250"/>
      <c r="E127" s="250"/>
      <c r="F127" s="253"/>
      <c r="G127" s="258" t="s">
        <v>249</v>
      </c>
      <c r="H127" s="84">
        <v>-91382</v>
      </c>
    </row>
    <row r="128" spans="2:8" ht="18.75" customHeight="1">
      <c r="B128" s="259"/>
      <c r="C128" s="259"/>
      <c r="D128" s="259"/>
      <c r="E128" s="259"/>
      <c r="F128" s="260"/>
      <c r="G128" s="261" t="s">
        <v>587</v>
      </c>
      <c r="H128" s="262">
        <f>H130</f>
        <v>59389</v>
      </c>
    </row>
    <row r="129" spans="2:8" ht="38.25" customHeight="1">
      <c r="B129" s="259"/>
      <c r="C129" s="259"/>
      <c r="D129" s="259"/>
      <c r="E129" s="259"/>
      <c r="F129" s="260"/>
      <c r="G129" s="256" t="s">
        <v>321</v>
      </c>
      <c r="H129" s="262"/>
    </row>
    <row r="130" spans="2:8" ht="21" customHeight="1">
      <c r="B130" s="259"/>
      <c r="C130" s="259"/>
      <c r="D130" s="259"/>
      <c r="E130" s="259"/>
      <c r="F130" s="260"/>
      <c r="G130" s="256" t="s">
        <v>4</v>
      </c>
      <c r="H130" s="262">
        <f>H131</f>
        <v>59389</v>
      </c>
    </row>
    <row r="131" spans="2:8" ht="21" customHeight="1">
      <c r="B131" s="259"/>
      <c r="C131" s="259"/>
      <c r="D131" s="259"/>
      <c r="E131" s="259"/>
      <c r="F131" s="260"/>
      <c r="G131" s="256" t="s">
        <v>51</v>
      </c>
      <c r="H131" s="262">
        <f>H132</f>
        <v>59389</v>
      </c>
    </row>
    <row r="132" spans="2:8" ht="21" customHeight="1">
      <c r="B132" s="259"/>
      <c r="C132" s="259"/>
      <c r="D132" s="259"/>
      <c r="E132" s="259"/>
      <c r="F132" s="260"/>
      <c r="G132" s="256" t="s">
        <v>364</v>
      </c>
      <c r="H132" s="262">
        <f>H133</f>
        <v>59389</v>
      </c>
    </row>
    <row r="133" spans="2:8" ht="21" customHeight="1">
      <c r="B133" s="259"/>
      <c r="C133" s="259"/>
      <c r="D133" s="259"/>
      <c r="E133" s="259"/>
      <c r="F133" s="260"/>
      <c r="G133" s="256" t="s">
        <v>365</v>
      </c>
      <c r="H133" s="262">
        <f>H134</f>
        <v>59389</v>
      </c>
    </row>
    <row r="134" spans="2:8" ht="21" customHeight="1">
      <c r="B134" s="259"/>
      <c r="C134" s="259"/>
      <c r="D134" s="259"/>
      <c r="E134" s="259"/>
      <c r="F134" s="260"/>
      <c r="G134" s="256" t="s">
        <v>366</v>
      </c>
      <c r="H134" s="262">
        <v>59389</v>
      </c>
    </row>
    <row r="135" spans="2:8" ht="54.75" customHeight="1">
      <c r="B135" s="263"/>
      <c r="C135" s="263"/>
      <c r="D135" s="263"/>
      <c r="E135" s="263"/>
      <c r="F135" s="251">
        <v>12029</v>
      </c>
      <c r="G135" s="264" t="s">
        <v>368</v>
      </c>
      <c r="H135" s="83">
        <f>H137</f>
        <v>54520</v>
      </c>
    </row>
    <row r="136" spans="2:8" ht="18.75" customHeight="1">
      <c r="B136" s="263"/>
      <c r="C136" s="263"/>
      <c r="D136" s="263"/>
      <c r="E136" s="263"/>
      <c r="F136" s="253"/>
      <c r="G136" s="265" t="s">
        <v>49</v>
      </c>
      <c r="H136" s="83"/>
    </row>
    <row r="137" spans="2:8" ht="18.75" customHeight="1">
      <c r="B137" s="263"/>
      <c r="C137" s="263"/>
      <c r="D137" s="263"/>
      <c r="E137" s="263"/>
      <c r="F137" s="266"/>
      <c r="G137" s="267" t="s">
        <v>41</v>
      </c>
      <c r="H137" s="83">
        <f>H139</f>
        <v>54520</v>
      </c>
    </row>
    <row r="138" spans="2:8" ht="18.75" customHeight="1">
      <c r="B138" s="263"/>
      <c r="C138" s="263"/>
      <c r="D138" s="263"/>
      <c r="E138" s="263"/>
      <c r="F138" s="253"/>
      <c r="G138" s="265" t="s">
        <v>50</v>
      </c>
      <c r="H138" s="83"/>
    </row>
    <row r="139" spans="2:8" ht="18.75" customHeight="1">
      <c r="B139" s="263"/>
      <c r="C139" s="263"/>
      <c r="D139" s="263"/>
      <c r="E139" s="263"/>
      <c r="F139" s="253"/>
      <c r="G139" s="268" t="s">
        <v>4</v>
      </c>
      <c r="H139" s="83">
        <f>H140</f>
        <v>54520</v>
      </c>
    </row>
    <row r="140" spans="2:8" ht="18.75" customHeight="1">
      <c r="B140" s="263"/>
      <c r="C140" s="263"/>
      <c r="D140" s="263"/>
      <c r="E140" s="263"/>
      <c r="F140" s="253"/>
      <c r="G140" s="268" t="s">
        <v>51</v>
      </c>
      <c r="H140" s="83">
        <f>H141</f>
        <v>54520</v>
      </c>
    </row>
    <row r="141" spans="2:8" ht="18.75" customHeight="1">
      <c r="B141" s="263"/>
      <c r="C141" s="263"/>
      <c r="D141" s="263"/>
      <c r="E141" s="263"/>
      <c r="F141" s="253"/>
      <c r="G141" s="268" t="s">
        <v>190</v>
      </c>
      <c r="H141" s="83">
        <f>H142</f>
        <v>54520</v>
      </c>
    </row>
    <row r="142" spans="2:8" ht="18.75" customHeight="1">
      <c r="B142" s="263"/>
      <c r="C142" s="263"/>
      <c r="D142" s="263"/>
      <c r="E142" s="263"/>
      <c r="F142" s="253"/>
      <c r="G142" s="268" t="s">
        <v>369</v>
      </c>
      <c r="H142" s="83">
        <f>H143</f>
        <v>54520</v>
      </c>
    </row>
    <row r="143" spans="2:8" ht="18.75" customHeight="1">
      <c r="B143" s="263"/>
      <c r="C143" s="263"/>
      <c r="D143" s="263"/>
      <c r="E143" s="263"/>
      <c r="F143" s="253"/>
      <c r="G143" s="268" t="s">
        <v>370</v>
      </c>
      <c r="H143" s="83">
        <v>54520</v>
      </c>
    </row>
    <row r="144" spans="2:8" ht="65.25" customHeight="1">
      <c r="B144" s="263"/>
      <c r="C144" s="263"/>
      <c r="D144" s="263"/>
      <c r="E144" s="263"/>
      <c r="F144" s="269">
        <v>12030</v>
      </c>
      <c r="G144" s="270" t="s">
        <v>367</v>
      </c>
      <c r="H144" s="158">
        <f>H146+H153+H160+H167+H174+H181+H190+H199+H211+H221</f>
        <v>480000</v>
      </c>
    </row>
    <row r="145" spans="2:8" ht="18.75" customHeight="1">
      <c r="B145" s="263"/>
      <c r="C145" s="263"/>
      <c r="D145" s="263"/>
      <c r="E145" s="263"/>
      <c r="F145" s="269"/>
      <c r="G145" s="271" t="s">
        <v>49</v>
      </c>
      <c r="H145" s="159"/>
    </row>
    <row r="146" spans="2:8" ht="18.75" customHeight="1">
      <c r="B146" s="263"/>
      <c r="C146" s="263"/>
      <c r="D146" s="263"/>
      <c r="E146" s="263"/>
      <c r="F146" s="269"/>
      <c r="G146" s="272" t="s">
        <v>234</v>
      </c>
      <c r="H146" s="273">
        <f>H148</f>
        <v>65000</v>
      </c>
    </row>
    <row r="147" spans="2:8" ht="18.75" customHeight="1">
      <c r="B147" s="263"/>
      <c r="C147" s="263"/>
      <c r="D147" s="263"/>
      <c r="E147" s="263"/>
      <c r="F147" s="269"/>
      <c r="G147" s="271" t="s">
        <v>321</v>
      </c>
      <c r="H147" s="158"/>
    </row>
    <row r="148" spans="2:8" ht="18.75" customHeight="1">
      <c r="B148" s="263"/>
      <c r="C148" s="263"/>
      <c r="D148" s="263"/>
      <c r="E148" s="263"/>
      <c r="F148" s="269"/>
      <c r="G148" s="271" t="s">
        <v>4</v>
      </c>
      <c r="H148" s="158">
        <f>+H149</f>
        <v>65000</v>
      </c>
    </row>
    <row r="149" spans="2:8" ht="18.75" customHeight="1">
      <c r="B149" s="263"/>
      <c r="C149" s="263"/>
      <c r="D149" s="263"/>
      <c r="E149" s="263"/>
      <c r="F149" s="269"/>
      <c r="G149" s="271" t="s">
        <v>51</v>
      </c>
      <c r="H149" s="158">
        <f>H150</f>
        <v>65000</v>
      </c>
    </row>
    <row r="150" spans="2:8" ht="18.75" customHeight="1">
      <c r="B150" s="263"/>
      <c r="C150" s="263"/>
      <c r="D150" s="263"/>
      <c r="E150" s="263"/>
      <c r="F150" s="269"/>
      <c r="G150" s="271" t="s">
        <v>192</v>
      </c>
      <c r="H150" s="158">
        <f>H151</f>
        <v>65000</v>
      </c>
    </row>
    <row r="151" spans="2:8" ht="18.75" customHeight="1">
      <c r="B151" s="263"/>
      <c r="C151" s="263"/>
      <c r="D151" s="263"/>
      <c r="E151" s="263"/>
      <c r="F151" s="269"/>
      <c r="G151" s="271" t="s">
        <v>144</v>
      </c>
      <c r="H151" s="158">
        <f>H152</f>
        <v>65000</v>
      </c>
    </row>
    <row r="152" spans="2:8" ht="18.75" customHeight="1">
      <c r="B152" s="263"/>
      <c r="C152" s="263"/>
      <c r="D152" s="263"/>
      <c r="E152" s="263"/>
      <c r="F152" s="269"/>
      <c r="G152" s="274" t="s">
        <v>360</v>
      </c>
      <c r="H152" s="158">
        <v>65000</v>
      </c>
    </row>
    <row r="153" spans="2:8" ht="18.75" customHeight="1">
      <c r="B153" s="263"/>
      <c r="C153" s="263"/>
      <c r="D153" s="263"/>
      <c r="E153" s="263"/>
      <c r="F153" s="269"/>
      <c r="G153" s="272" t="s">
        <v>236</v>
      </c>
      <c r="H153" s="273">
        <f>H155</f>
        <v>3000</v>
      </c>
    </row>
    <row r="154" spans="2:8" ht="18.75" customHeight="1">
      <c r="B154" s="263"/>
      <c r="C154" s="263"/>
      <c r="D154" s="263"/>
      <c r="E154" s="263"/>
      <c r="F154" s="269"/>
      <c r="G154" s="271" t="s">
        <v>321</v>
      </c>
      <c r="H154" s="158"/>
    </row>
    <row r="155" spans="2:8" ht="18.75" customHeight="1">
      <c r="B155" s="263"/>
      <c r="C155" s="263"/>
      <c r="D155" s="263"/>
      <c r="E155" s="263"/>
      <c r="F155" s="269"/>
      <c r="G155" s="271" t="s">
        <v>4</v>
      </c>
      <c r="H155" s="158">
        <f>+H156</f>
        <v>3000</v>
      </c>
    </row>
    <row r="156" spans="2:8" ht="18.75" customHeight="1">
      <c r="B156" s="263"/>
      <c r="C156" s="263"/>
      <c r="D156" s="263"/>
      <c r="E156" s="263"/>
      <c r="F156" s="269"/>
      <c r="G156" s="271" t="s">
        <v>51</v>
      </c>
      <c r="H156" s="158">
        <f>H157</f>
        <v>3000</v>
      </c>
    </row>
    <row r="157" spans="2:8" ht="18.75" customHeight="1">
      <c r="B157" s="263"/>
      <c r="C157" s="263"/>
      <c r="D157" s="263"/>
      <c r="E157" s="263"/>
      <c r="F157" s="269"/>
      <c r="G157" s="271" t="s">
        <v>192</v>
      </c>
      <c r="H157" s="158">
        <f>H158</f>
        <v>3000</v>
      </c>
    </row>
    <row r="158" spans="2:8" ht="18.75" customHeight="1">
      <c r="B158" s="263"/>
      <c r="C158" s="263"/>
      <c r="D158" s="263"/>
      <c r="E158" s="263"/>
      <c r="F158" s="269"/>
      <c r="G158" s="271" t="s">
        <v>144</v>
      </c>
      <c r="H158" s="158">
        <f>H159</f>
        <v>3000</v>
      </c>
    </row>
    <row r="159" spans="2:8" ht="18.75" customHeight="1">
      <c r="B159" s="263"/>
      <c r="C159" s="263"/>
      <c r="D159" s="263"/>
      <c r="E159" s="263"/>
      <c r="F159" s="269"/>
      <c r="G159" s="274" t="s">
        <v>360</v>
      </c>
      <c r="H159" s="158">
        <v>3000</v>
      </c>
    </row>
    <row r="160" spans="2:8" ht="18.75" customHeight="1">
      <c r="B160" s="263"/>
      <c r="C160" s="263"/>
      <c r="D160" s="263"/>
      <c r="E160" s="263"/>
      <c r="F160" s="269"/>
      <c r="G160" s="272" t="s">
        <v>235</v>
      </c>
      <c r="H160" s="273">
        <f>H162</f>
        <v>-45000</v>
      </c>
    </row>
    <row r="161" spans="2:8" ht="18.75" customHeight="1">
      <c r="B161" s="263"/>
      <c r="C161" s="263"/>
      <c r="D161" s="263"/>
      <c r="E161" s="263"/>
      <c r="F161" s="269"/>
      <c r="G161" s="271" t="s">
        <v>321</v>
      </c>
      <c r="H161" s="158"/>
    </row>
    <row r="162" spans="2:8" ht="18.75" customHeight="1">
      <c r="B162" s="263"/>
      <c r="C162" s="263"/>
      <c r="D162" s="263"/>
      <c r="E162" s="263"/>
      <c r="F162" s="269"/>
      <c r="G162" s="271" t="s">
        <v>4</v>
      </c>
      <c r="H162" s="158">
        <f>+H163</f>
        <v>-45000</v>
      </c>
    </row>
    <row r="163" spans="2:8" ht="18.75" customHeight="1">
      <c r="B163" s="263"/>
      <c r="C163" s="263"/>
      <c r="D163" s="263"/>
      <c r="E163" s="263"/>
      <c r="F163" s="269"/>
      <c r="G163" s="271" t="s">
        <v>51</v>
      </c>
      <c r="H163" s="158">
        <f>H164</f>
        <v>-45000</v>
      </c>
    </row>
    <row r="164" spans="2:8" ht="18.75" customHeight="1">
      <c r="B164" s="263"/>
      <c r="C164" s="263"/>
      <c r="D164" s="263"/>
      <c r="E164" s="263"/>
      <c r="F164" s="269"/>
      <c r="G164" s="271" t="s">
        <v>192</v>
      </c>
      <c r="H164" s="158">
        <f>H165</f>
        <v>-45000</v>
      </c>
    </row>
    <row r="165" spans="2:8" ht="18.75" customHeight="1">
      <c r="B165" s="263"/>
      <c r="C165" s="263"/>
      <c r="D165" s="263"/>
      <c r="E165" s="263"/>
      <c r="F165" s="269"/>
      <c r="G165" s="271" t="s">
        <v>144</v>
      </c>
      <c r="H165" s="158">
        <f>H166</f>
        <v>-45000</v>
      </c>
    </row>
    <row r="166" spans="2:8" ht="18.75" customHeight="1">
      <c r="B166" s="263"/>
      <c r="C166" s="263"/>
      <c r="D166" s="263"/>
      <c r="E166" s="263"/>
      <c r="F166" s="269"/>
      <c r="G166" s="274" t="s">
        <v>360</v>
      </c>
      <c r="H166" s="158">
        <v>-45000</v>
      </c>
    </row>
    <row r="167" spans="2:8" ht="18.75" customHeight="1">
      <c r="B167" s="263"/>
      <c r="C167" s="263"/>
      <c r="D167" s="263"/>
      <c r="E167" s="263"/>
      <c r="F167" s="269"/>
      <c r="G167" s="272" t="s">
        <v>237</v>
      </c>
      <c r="H167" s="273">
        <f>H169</f>
        <v>50000</v>
      </c>
    </row>
    <row r="168" spans="2:8" ht="18.75" customHeight="1">
      <c r="B168" s="263"/>
      <c r="C168" s="263"/>
      <c r="D168" s="263"/>
      <c r="E168" s="263"/>
      <c r="F168" s="269"/>
      <c r="G168" s="271" t="s">
        <v>321</v>
      </c>
      <c r="H168" s="158"/>
    </row>
    <row r="169" spans="2:8" ht="18.75" customHeight="1">
      <c r="B169" s="263"/>
      <c r="C169" s="263"/>
      <c r="D169" s="263"/>
      <c r="E169" s="263"/>
      <c r="F169" s="269"/>
      <c r="G169" s="271" t="s">
        <v>4</v>
      </c>
      <c r="H169" s="158">
        <f>+H170</f>
        <v>50000</v>
      </c>
    </row>
    <row r="170" spans="2:8" ht="18.75" customHeight="1">
      <c r="B170" s="263"/>
      <c r="C170" s="263"/>
      <c r="D170" s="263"/>
      <c r="E170" s="263"/>
      <c r="F170" s="269"/>
      <c r="G170" s="271" t="s">
        <v>51</v>
      </c>
      <c r="H170" s="158">
        <f>H171</f>
        <v>50000</v>
      </c>
    </row>
    <row r="171" spans="2:8" ht="18.75" customHeight="1">
      <c r="B171" s="263"/>
      <c r="C171" s="263"/>
      <c r="D171" s="263"/>
      <c r="E171" s="263"/>
      <c r="F171" s="269"/>
      <c r="G171" s="271" t="s">
        <v>192</v>
      </c>
      <c r="H171" s="158">
        <f>H172</f>
        <v>50000</v>
      </c>
    </row>
    <row r="172" spans="2:8" ht="18.75" customHeight="1">
      <c r="B172" s="263"/>
      <c r="C172" s="263"/>
      <c r="D172" s="263"/>
      <c r="E172" s="263"/>
      <c r="F172" s="269"/>
      <c r="G172" s="271" t="s">
        <v>361</v>
      </c>
      <c r="H172" s="158">
        <f>H173</f>
        <v>50000</v>
      </c>
    </row>
    <row r="173" spans="2:8" ht="18.75" customHeight="1">
      <c r="B173" s="263"/>
      <c r="C173" s="263"/>
      <c r="D173" s="263"/>
      <c r="E173" s="263"/>
      <c r="F173" s="269"/>
      <c r="G173" s="274" t="s">
        <v>362</v>
      </c>
      <c r="H173" s="158">
        <v>50000</v>
      </c>
    </row>
    <row r="174" spans="2:8" ht="18.75" customHeight="1">
      <c r="B174" s="263"/>
      <c r="C174" s="263"/>
      <c r="D174" s="263"/>
      <c r="E174" s="263"/>
      <c r="F174" s="269"/>
      <c r="G174" s="272" t="s">
        <v>238</v>
      </c>
      <c r="H174" s="273">
        <f>H176</f>
        <v>-55000</v>
      </c>
    </row>
    <row r="175" spans="2:8" ht="18.75" customHeight="1">
      <c r="B175" s="263"/>
      <c r="C175" s="263"/>
      <c r="D175" s="263"/>
      <c r="E175" s="263"/>
      <c r="F175" s="269"/>
      <c r="G175" s="271" t="s">
        <v>321</v>
      </c>
      <c r="H175" s="158"/>
    </row>
    <row r="176" spans="2:8" ht="18.75" customHeight="1">
      <c r="B176" s="263"/>
      <c r="C176" s="263"/>
      <c r="D176" s="263"/>
      <c r="E176" s="263"/>
      <c r="F176" s="269"/>
      <c r="G176" s="271" t="s">
        <v>4</v>
      </c>
      <c r="H176" s="158">
        <f>+H177</f>
        <v>-55000</v>
      </c>
    </row>
    <row r="177" spans="2:8" ht="18.75" customHeight="1">
      <c r="B177" s="263"/>
      <c r="C177" s="263"/>
      <c r="D177" s="263"/>
      <c r="E177" s="263"/>
      <c r="F177" s="269"/>
      <c r="G177" s="271" t="s">
        <v>51</v>
      </c>
      <c r="H177" s="158">
        <f>H178</f>
        <v>-55000</v>
      </c>
    </row>
    <row r="178" spans="2:8" ht="18.75" customHeight="1">
      <c r="B178" s="263"/>
      <c r="C178" s="263"/>
      <c r="D178" s="263"/>
      <c r="E178" s="263"/>
      <c r="F178" s="269"/>
      <c r="G178" s="271" t="s">
        <v>192</v>
      </c>
      <c r="H178" s="158">
        <f>H179</f>
        <v>-55000</v>
      </c>
    </row>
    <row r="179" spans="2:8" ht="18.75" customHeight="1">
      <c r="B179" s="263"/>
      <c r="C179" s="263"/>
      <c r="D179" s="263"/>
      <c r="E179" s="263"/>
      <c r="F179" s="269"/>
      <c r="G179" s="271" t="s">
        <v>361</v>
      </c>
      <c r="H179" s="158">
        <f>H180</f>
        <v>-55000</v>
      </c>
    </row>
    <row r="180" spans="2:8" ht="18.75" customHeight="1">
      <c r="B180" s="263"/>
      <c r="C180" s="263"/>
      <c r="D180" s="263"/>
      <c r="E180" s="263"/>
      <c r="F180" s="269"/>
      <c r="G180" s="274" t="s">
        <v>362</v>
      </c>
      <c r="H180" s="158">
        <v>-55000</v>
      </c>
    </row>
    <row r="181" spans="2:8" ht="18.75" customHeight="1">
      <c r="B181" s="263"/>
      <c r="C181" s="263"/>
      <c r="D181" s="263"/>
      <c r="E181" s="263"/>
      <c r="F181" s="269"/>
      <c r="G181" s="272" t="s">
        <v>239</v>
      </c>
      <c r="H181" s="273">
        <f>H183</f>
        <v>229000</v>
      </c>
    </row>
    <row r="182" spans="2:8" ht="18.75" customHeight="1">
      <c r="B182" s="263"/>
      <c r="C182" s="263"/>
      <c r="D182" s="263"/>
      <c r="E182" s="263"/>
      <c r="F182" s="269"/>
      <c r="G182" s="271" t="s">
        <v>321</v>
      </c>
      <c r="H182" s="158"/>
    </row>
    <row r="183" spans="2:8" ht="18.75" customHeight="1">
      <c r="B183" s="263"/>
      <c r="C183" s="263"/>
      <c r="D183" s="263"/>
      <c r="E183" s="263"/>
      <c r="F183" s="269"/>
      <c r="G183" s="271" t="s">
        <v>4</v>
      </c>
      <c r="H183" s="158">
        <f>+H184</f>
        <v>229000</v>
      </c>
    </row>
    <row r="184" spans="2:8" ht="18.75" customHeight="1">
      <c r="B184" s="263"/>
      <c r="C184" s="263"/>
      <c r="D184" s="263"/>
      <c r="E184" s="263"/>
      <c r="F184" s="269"/>
      <c r="G184" s="271" t="s">
        <v>51</v>
      </c>
      <c r="H184" s="158">
        <f>H185</f>
        <v>229000</v>
      </c>
    </row>
    <row r="185" spans="2:8" ht="18.75" customHeight="1">
      <c r="B185" s="263"/>
      <c r="C185" s="263"/>
      <c r="D185" s="263"/>
      <c r="E185" s="263"/>
      <c r="F185" s="269"/>
      <c r="G185" s="271" t="s">
        <v>192</v>
      </c>
      <c r="H185" s="158">
        <f>H186+H188</f>
        <v>229000</v>
      </c>
    </row>
    <row r="186" spans="2:8" ht="18.75" customHeight="1">
      <c r="B186" s="263"/>
      <c r="C186" s="263"/>
      <c r="D186" s="263"/>
      <c r="E186" s="263"/>
      <c r="F186" s="269"/>
      <c r="G186" s="271" t="s">
        <v>361</v>
      </c>
      <c r="H186" s="158">
        <f>H187</f>
        <v>181300</v>
      </c>
    </row>
    <row r="187" spans="2:8" ht="18.75" customHeight="1">
      <c r="B187" s="263"/>
      <c r="C187" s="263"/>
      <c r="D187" s="263"/>
      <c r="E187" s="263"/>
      <c r="F187" s="269"/>
      <c r="G187" s="274" t="s">
        <v>362</v>
      </c>
      <c r="H187" s="158">
        <v>181300</v>
      </c>
    </row>
    <row r="188" spans="2:8" ht="18.75" customHeight="1">
      <c r="B188" s="263"/>
      <c r="C188" s="263"/>
      <c r="D188" s="263"/>
      <c r="E188" s="263"/>
      <c r="F188" s="269"/>
      <c r="G188" s="271" t="s">
        <v>144</v>
      </c>
      <c r="H188" s="158">
        <f>H189</f>
        <v>47700</v>
      </c>
    </row>
    <row r="189" spans="2:8" ht="18.75" customHeight="1">
      <c r="B189" s="263"/>
      <c r="C189" s="263"/>
      <c r="D189" s="263"/>
      <c r="E189" s="263"/>
      <c r="F189" s="269"/>
      <c r="G189" s="274" t="s">
        <v>360</v>
      </c>
      <c r="H189" s="158">
        <v>47700</v>
      </c>
    </row>
    <row r="190" spans="2:8" ht="18.75" customHeight="1">
      <c r="B190" s="263"/>
      <c r="C190" s="263"/>
      <c r="D190" s="263"/>
      <c r="E190" s="263"/>
      <c r="F190" s="269"/>
      <c r="G190" s="272" t="s">
        <v>240</v>
      </c>
      <c r="H190" s="273">
        <f>H192</f>
        <v>4600</v>
      </c>
    </row>
    <row r="191" spans="2:8" ht="18.75" customHeight="1">
      <c r="B191" s="263"/>
      <c r="C191" s="263"/>
      <c r="D191" s="263"/>
      <c r="E191" s="263"/>
      <c r="F191" s="269"/>
      <c r="G191" s="271" t="s">
        <v>321</v>
      </c>
      <c r="H191" s="158"/>
    </row>
    <row r="192" spans="2:8" ht="18.75" customHeight="1">
      <c r="B192" s="263"/>
      <c r="C192" s="263"/>
      <c r="D192" s="263"/>
      <c r="E192" s="263"/>
      <c r="F192" s="269"/>
      <c r="G192" s="271" t="s">
        <v>4</v>
      </c>
      <c r="H192" s="158">
        <f>+H193</f>
        <v>4600</v>
      </c>
    </row>
    <row r="193" spans="2:8" ht="18.75" customHeight="1">
      <c r="B193" s="263"/>
      <c r="C193" s="263"/>
      <c r="D193" s="263"/>
      <c r="E193" s="263"/>
      <c r="F193" s="269"/>
      <c r="G193" s="271" t="s">
        <v>51</v>
      </c>
      <c r="H193" s="158">
        <f>H194</f>
        <v>4600</v>
      </c>
    </row>
    <row r="194" spans="2:8" ht="18.75" customHeight="1">
      <c r="B194" s="263"/>
      <c r="C194" s="263"/>
      <c r="D194" s="263"/>
      <c r="E194" s="263"/>
      <c r="F194" s="269"/>
      <c r="G194" s="271" t="s">
        <v>192</v>
      </c>
      <c r="H194" s="158">
        <f>H197+H195</f>
        <v>4600</v>
      </c>
    </row>
    <row r="195" spans="2:8" ht="18.75" customHeight="1">
      <c r="B195" s="263"/>
      <c r="C195" s="263"/>
      <c r="D195" s="263"/>
      <c r="E195" s="263"/>
      <c r="F195" s="269"/>
      <c r="G195" s="271" t="s">
        <v>361</v>
      </c>
      <c r="H195" s="158">
        <f>H196</f>
        <v>2600</v>
      </c>
    </row>
    <row r="196" spans="2:8" ht="18.75" customHeight="1">
      <c r="B196" s="263"/>
      <c r="C196" s="263"/>
      <c r="D196" s="263"/>
      <c r="E196" s="263"/>
      <c r="F196" s="269"/>
      <c r="G196" s="274" t="s">
        <v>362</v>
      </c>
      <c r="H196" s="158">
        <v>2600</v>
      </c>
    </row>
    <row r="197" spans="2:8" ht="18.75" customHeight="1">
      <c r="B197" s="263"/>
      <c r="C197" s="263"/>
      <c r="D197" s="263"/>
      <c r="E197" s="263"/>
      <c r="F197" s="269"/>
      <c r="G197" s="271" t="s">
        <v>144</v>
      </c>
      <c r="H197" s="158">
        <f>H198</f>
        <v>2000</v>
      </c>
    </row>
    <row r="198" spans="2:8" ht="18.75" customHeight="1">
      <c r="B198" s="263"/>
      <c r="C198" s="263"/>
      <c r="D198" s="263"/>
      <c r="E198" s="263"/>
      <c r="F198" s="269"/>
      <c r="G198" s="274" t="s">
        <v>360</v>
      </c>
      <c r="H198" s="158">
        <v>2000</v>
      </c>
    </row>
    <row r="199" spans="2:8" ht="18.75" customHeight="1">
      <c r="B199" s="263"/>
      <c r="C199" s="263"/>
      <c r="D199" s="263"/>
      <c r="E199" s="263"/>
      <c r="F199" s="269"/>
      <c r="G199" s="272" t="s">
        <v>241</v>
      </c>
      <c r="H199" s="273">
        <f>H201</f>
        <v>238000</v>
      </c>
    </row>
    <row r="200" spans="2:8" ht="18.75" customHeight="1">
      <c r="B200" s="263"/>
      <c r="C200" s="263"/>
      <c r="D200" s="263"/>
      <c r="E200" s="263"/>
      <c r="F200" s="269"/>
      <c r="G200" s="271" t="s">
        <v>321</v>
      </c>
      <c r="H200" s="158"/>
    </row>
    <row r="201" spans="2:8" ht="18.75" customHeight="1">
      <c r="B201" s="263"/>
      <c r="C201" s="263"/>
      <c r="D201" s="263"/>
      <c r="E201" s="263"/>
      <c r="F201" s="269"/>
      <c r="G201" s="271" t="s">
        <v>4</v>
      </c>
      <c r="H201" s="158">
        <f>+H202</f>
        <v>238000</v>
      </c>
    </row>
    <row r="202" spans="2:8" ht="18.75" customHeight="1">
      <c r="B202" s="263"/>
      <c r="C202" s="263"/>
      <c r="D202" s="263"/>
      <c r="E202" s="263"/>
      <c r="F202" s="269"/>
      <c r="G202" s="271" t="s">
        <v>51</v>
      </c>
      <c r="H202" s="158">
        <f>H203+H208</f>
        <v>238000</v>
      </c>
    </row>
    <row r="203" spans="2:8" ht="18.75" customHeight="1">
      <c r="B203" s="263"/>
      <c r="C203" s="263"/>
      <c r="D203" s="263"/>
      <c r="E203" s="263"/>
      <c r="F203" s="269"/>
      <c r="G203" s="271" t="s">
        <v>192</v>
      </c>
      <c r="H203" s="158">
        <f>H204+H206</f>
        <v>213000</v>
      </c>
    </row>
    <row r="204" spans="2:8" ht="18.75" customHeight="1">
      <c r="B204" s="263"/>
      <c r="C204" s="263"/>
      <c r="D204" s="263"/>
      <c r="E204" s="263"/>
      <c r="F204" s="269"/>
      <c r="G204" s="271" t="s">
        <v>361</v>
      </c>
      <c r="H204" s="158">
        <f>H205</f>
        <v>238000</v>
      </c>
    </row>
    <row r="205" spans="2:8" ht="18.75" customHeight="1">
      <c r="B205" s="263"/>
      <c r="C205" s="263"/>
      <c r="D205" s="263"/>
      <c r="E205" s="263"/>
      <c r="F205" s="269"/>
      <c r="G205" s="274" t="s">
        <v>362</v>
      </c>
      <c r="H205" s="158">
        <v>238000</v>
      </c>
    </row>
    <row r="206" spans="2:8" ht="18.75" customHeight="1">
      <c r="B206" s="263"/>
      <c r="C206" s="263"/>
      <c r="D206" s="263"/>
      <c r="E206" s="263"/>
      <c r="F206" s="269"/>
      <c r="G206" s="271" t="s">
        <v>144</v>
      </c>
      <c r="H206" s="158">
        <f>H207</f>
        <v>-25000</v>
      </c>
    </row>
    <row r="207" spans="2:8" ht="18.75" customHeight="1">
      <c r="B207" s="263"/>
      <c r="C207" s="263"/>
      <c r="D207" s="263"/>
      <c r="E207" s="263"/>
      <c r="F207" s="269"/>
      <c r="G207" s="274" t="s">
        <v>360</v>
      </c>
      <c r="H207" s="158">
        <v>-25000</v>
      </c>
    </row>
    <row r="208" spans="2:8" ht="18.75" customHeight="1">
      <c r="B208" s="263"/>
      <c r="C208" s="263"/>
      <c r="D208" s="263"/>
      <c r="E208" s="263"/>
      <c r="F208" s="269"/>
      <c r="G208" s="271" t="s">
        <v>364</v>
      </c>
      <c r="H208" s="158">
        <f>H209</f>
        <v>25000</v>
      </c>
    </row>
    <row r="209" spans="2:8" ht="18.75" customHeight="1">
      <c r="B209" s="263"/>
      <c r="C209" s="263"/>
      <c r="D209" s="263"/>
      <c r="E209" s="263"/>
      <c r="F209" s="269"/>
      <c r="G209" s="271" t="s">
        <v>365</v>
      </c>
      <c r="H209" s="158">
        <f>H210</f>
        <v>25000</v>
      </c>
    </row>
    <row r="210" spans="2:8" ht="18.75" customHeight="1">
      <c r="B210" s="263"/>
      <c r="C210" s="263"/>
      <c r="D210" s="263"/>
      <c r="E210" s="263"/>
      <c r="F210" s="269"/>
      <c r="G210" s="271" t="s">
        <v>366</v>
      </c>
      <c r="H210" s="158">
        <f>-H207</f>
        <v>25000</v>
      </c>
    </row>
    <row r="211" spans="2:8" ht="18.75" customHeight="1">
      <c r="B211" s="263"/>
      <c r="C211" s="263"/>
      <c r="D211" s="263"/>
      <c r="E211" s="263"/>
      <c r="F211" s="269"/>
      <c r="G211" s="272" t="s">
        <v>363</v>
      </c>
      <c r="H211" s="273">
        <f>H213</f>
        <v>-7300</v>
      </c>
    </row>
    <row r="212" spans="2:8" ht="18.75" customHeight="1">
      <c r="B212" s="263"/>
      <c r="C212" s="263"/>
      <c r="D212" s="263"/>
      <c r="E212" s="263"/>
      <c r="F212" s="269"/>
      <c r="G212" s="271" t="s">
        <v>321</v>
      </c>
      <c r="H212" s="158"/>
    </row>
    <row r="213" spans="2:8" ht="18.75" customHeight="1">
      <c r="B213" s="263"/>
      <c r="C213" s="263"/>
      <c r="D213" s="263"/>
      <c r="E213" s="263"/>
      <c r="F213" s="269"/>
      <c r="G213" s="271" t="s">
        <v>4</v>
      </c>
      <c r="H213" s="158">
        <f>+H214</f>
        <v>-7300</v>
      </c>
    </row>
    <row r="214" spans="2:8" ht="18.75" customHeight="1">
      <c r="B214" s="263"/>
      <c r="C214" s="263"/>
      <c r="D214" s="263"/>
      <c r="E214" s="263"/>
      <c r="F214" s="269"/>
      <c r="G214" s="271" t="s">
        <v>51</v>
      </c>
      <c r="H214" s="158">
        <f>H215+H218</f>
        <v>-7300</v>
      </c>
    </row>
    <row r="215" spans="2:8" ht="18.75" customHeight="1">
      <c r="B215" s="263"/>
      <c r="C215" s="263"/>
      <c r="D215" s="263"/>
      <c r="E215" s="263"/>
      <c r="F215" s="269"/>
      <c r="G215" s="271" t="s">
        <v>192</v>
      </c>
      <c r="H215" s="158">
        <f>H216</f>
        <v>-11850</v>
      </c>
    </row>
    <row r="216" spans="2:8" ht="18.75" customHeight="1">
      <c r="B216" s="263"/>
      <c r="C216" s="263"/>
      <c r="D216" s="263"/>
      <c r="E216" s="263"/>
      <c r="F216" s="269"/>
      <c r="G216" s="271" t="s">
        <v>144</v>
      </c>
      <c r="H216" s="158">
        <f>H217</f>
        <v>-11850</v>
      </c>
    </row>
    <row r="217" spans="2:8" ht="18.75" customHeight="1">
      <c r="B217" s="263"/>
      <c r="C217" s="263"/>
      <c r="D217" s="263"/>
      <c r="E217" s="263"/>
      <c r="F217" s="269"/>
      <c r="G217" s="274" t="s">
        <v>360</v>
      </c>
      <c r="H217" s="158">
        <f>-17467+5540+77</f>
        <v>-11850</v>
      </c>
    </row>
    <row r="218" spans="2:8" ht="18.75" customHeight="1">
      <c r="B218" s="263"/>
      <c r="C218" s="263"/>
      <c r="D218" s="263"/>
      <c r="E218" s="263"/>
      <c r="F218" s="269"/>
      <c r="G218" s="271" t="s">
        <v>364</v>
      </c>
      <c r="H218" s="158">
        <f>H219</f>
        <v>4550</v>
      </c>
    </row>
    <row r="219" spans="2:8" ht="18.75" customHeight="1">
      <c r="B219" s="263"/>
      <c r="C219" s="263"/>
      <c r="D219" s="263"/>
      <c r="E219" s="263"/>
      <c r="F219" s="269"/>
      <c r="G219" s="271" t="s">
        <v>365</v>
      </c>
      <c r="H219" s="158">
        <f>H220</f>
        <v>4550</v>
      </c>
    </row>
    <row r="220" spans="2:8" ht="18.75" customHeight="1">
      <c r="B220" s="263"/>
      <c r="C220" s="263"/>
      <c r="D220" s="263"/>
      <c r="E220" s="263"/>
      <c r="F220" s="269"/>
      <c r="G220" s="271" t="s">
        <v>366</v>
      </c>
      <c r="H220" s="158">
        <v>4550</v>
      </c>
    </row>
    <row r="221" spans="2:8" ht="18.75" customHeight="1">
      <c r="B221" s="263"/>
      <c r="C221" s="263"/>
      <c r="D221" s="263"/>
      <c r="E221" s="263"/>
      <c r="F221" s="269"/>
      <c r="G221" s="272" t="s">
        <v>242</v>
      </c>
      <c r="H221" s="273">
        <f>H223</f>
        <v>-2300</v>
      </c>
    </row>
    <row r="222" spans="2:8" ht="18.75" customHeight="1">
      <c r="B222" s="263"/>
      <c r="C222" s="263"/>
      <c r="D222" s="263"/>
      <c r="E222" s="263"/>
      <c r="F222" s="269"/>
      <c r="G222" s="271" t="s">
        <v>321</v>
      </c>
      <c r="H222" s="158"/>
    </row>
    <row r="223" spans="2:8" ht="18.75" customHeight="1">
      <c r="B223" s="263"/>
      <c r="C223" s="263"/>
      <c r="D223" s="263"/>
      <c r="E223" s="263"/>
      <c r="F223" s="269"/>
      <c r="G223" s="271" t="s">
        <v>4</v>
      </c>
      <c r="H223" s="158">
        <f>+H224</f>
        <v>-2300</v>
      </c>
    </row>
    <row r="224" spans="2:8" ht="18.75" customHeight="1">
      <c r="B224" s="263"/>
      <c r="C224" s="263"/>
      <c r="D224" s="263"/>
      <c r="E224" s="263"/>
      <c r="F224" s="269"/>
      <c r="G224" s="271" t="s">
        <v>51</v>
      </c>
      <c r="H224" s="158">
        <f>H225+H228</f>
        <v>-2300</v>
      </c>
    </row>
    <row r="225" spans="2:8" ht="18.75" customHeight="1">
      <c r="B225" s="263"/>
      <c r="C225" s="263"/>
      <c r="D225" s="263"/>
      <c r="E225" s="263"/>
      <c r="F225" s="269"/>
      <c r="G225" s="271" t="s">
        <v>192</v>
      </c>
      <c r="H225" s="158">
        <f>H226</f>
        <v>-7300</v>
      </c>
    </row>
    <row r="226" spans="2:8" ht="18.75" customHeight="1">
      <c r="B226" s="263"/>
      <c r="C226" s="263"/>
      <c r="D226" s="263"/>
      <c r="E226" s="263"/>
      <c r="F226" s="269"/>
      <c r="G226" s="271" t="s">
        <v>144</v>
      </c>
      <c r="H226" s="158">
        <f>H227</f>
        <v>-7300</v>
      </c>
    </row>
    <row r="227" spans="2:8" ht="18.75" customHeight="1">
      <c r="B227" s="263"/>
      <c r="C227" s="263"/>
      <c r="D227" s="263"/>
      <c r="E227" s="263"/>
      <c r="F227" s="269"/>
      <c r="G227" s="274" t="s">
        <v>360</v>
      </c>
      <c r="H227" s="158">
        <v>-7300</v>
      </c>
    </row>
    <row r="228" spans="2:8" ht="18.75" customHeight="1">
      <c r="B228" s="263"/>
      <c r="C228" s="263"/>
      <c r="D228" s="263"/>
      <c r="E228" s="263"/>
      <c r="F228" s="269"/>
      <c r="G228" s="271" t="s">
        <v>364</v>
      </c>
      <c r="H228" s="158">
        <f>H229</f>
        <v>5000</v>
      </c>
    </row>
    <row r="229" spans="2:8" ht="18.75" customHeight="1">
      <c r="B229" s="263"/>
      <c r="C229" s="263"/>
      <c r="D229" s="263"/>
      <c r="E229" s="263"/>
      <c r="F229" s="269"/>
      <c r="G229" s="271" t="s">
        <v>365</v>
      </c>
      <c r="H229" s="158">
        <f>H230</f>
        <v>5000</v>
      </c>
    </row>
    <row r="230" spans="2:8" ht="18.75" customHeight="1">
      <c r="B230" s="263"/>
      <c r="C230" s="263"/>
      <c r="D230" s="263"/>
      <c r="E230" s="263"/>
      <c r="F230" s="269"/>
      <c r="G230" s="271" t="s">
        <v>366</v>
      </c>
      <c r="H230" s="158">
        <v>5000</v>
      </c>
    </row>
    <row r="231" spans="2:8" ht="35.25" customHeight="1">
      <c r="B231" s="250"/>
      <c r="C231" s="250"/>
      <c r="D231" s="250"/>
      <c r="E231" s="250"/>
      <c r="F231" s="275">
        <v>32001</v>
      </c>
      <c r="G231" s="276" t="s">
        <v>376</v>
      </c>
      <c r="H231" s="160">
        <f>H233</f>
        <v>25800</v>
      </c>
    </row>
    <row r="232" spans="2:8" ht="18.75" customHeight="1">
      <c r="B232" s="250"/>
      <c r="C232" s="250"/>
      <c r="D232" s="250"/>
      <c r="E232" s="250"/>
      <c r="F232" s="277"/>
      <c r="G232" s="257" t="s">
        <v>372</v>
      </c>
      <c r="H232" s="160"/>
    </row>
    <row r="233" spans="2:8" ht="16.5" customHeight="1">
      <c r="B233" s="250"/>
      <c r="C233" s="250"/>
      <c r="D233" s="250"/>
      <c r="E233" s="250"/>
      <c r="F233" s="277"/>
      <c r="G233" s="257" t="s">
        <v>373</v>
      </c>
      <c r="H233" s="160">
        <f>H235</f>
        <v>25800</v>
      </c>
    </row>
    <row r="234" spans="2:8" ht="32.25" customHeight="1">
      <c r="B234" s="250"/>
      <c r="C234" s="250"/>
      <c r="D234" s="250"/>
      <c r="E234" s="250"/>
      <c r="F234" s="277"/>
      <c r="G234" s="258" t="s">
        <v>50</v>
      </c>
      <c r="H234" s="160"/>
    </row>
    <row r="235" spans="2:8" ht="18.75" customHeight="1">
      <c r="B235" s="250"/>
      <c r="C235" s="250"/>
      <c r="D235" s="250"/>
      <c r="E235" s="250"/>
      <c r="F235" s="278"/>
      <c r="G235" s="279" t="s">
        <v>4</v>
      </c>
      <c r="H235" s="160">
        <f>H236</f>
        <v>25800</v>
      </c>
    </row>
    <row r="236" spans="2:8" ht="18.75" customHeight="1">
      <c r="B236" s="250"/>
      <c r="C236" s="250"/>
      <c r="D236" s="250"/>
      <c r="E236" s="250"/>
      <c r="F236" s="278"/>
      <c r="G236" s="279" t="s">
        <v>25</v>
      </c>
      <c r="H236" s="160">
        <f>H237</f>
        <v>25800</v>
      </c>
    </row>
    <row r="237" spans="2:8" ht="18.75" customHeight="1">
      <c r="B237" s="250"/>
      <c r="C237" s="250"/>
      <c r="D237" s="250"/>
      <c r="E237" s="250"/>
      <c r="F237" s="278"/>
      <c r="G237" s="279" t="s">
        <v>68</v>
      </c>
      <c r="H237" s="160">
        <f>H238</f>
        <v>25800</v>
      </c>
    </row>
    <row r="238" spans="2:8" ht="18.75" customHeight="1">
      <c r="B238" s="250"/>
      <c r="C238" s="250"/>
      <c r="D238" s="250"/>
      <c r="E238" s="250"/>
      <c r="F238" s="278"/>
      <c r="G238" s="279" t="s">
        <v>374</v>
      </c>
      <c r="H238" s="160">
        <f>H239</f>
        <v>25800</v>
      </c>
    </row>
    <row r="239" spans="2:8" ht="18.75" customHeight="1">
      <c r="B239" s="250"/>
      <c r="C239" s="250"/>
      <c r="D239" s="250"/>
      <c r="E239" s="250"/>
      <c r="F239" s="278"/>
      <c r="G239" s="279" t="s">
        <v>375</v>
      </c>
      <c r="H239" s="160">
        <v>25800</v>
      </c>
    </row>
    <row r="240" spans="2:8" s="225" customFormat="1" ht="18" customHeight="1">
      <c r="B240" s="222" t="s">
        <v>84</v>
      </c>
      <c r="C240" s="222"/>
      <c r="D240" s="222"/>
      <c r="E240" s="223"/>
      <c r="F240" s="224"/>
      <c r="G240" s="280" t="s">
        <v>85</v>
      </c>
      <c r="H240" s="161">
        <f>H242+H268+H301+H330</f>
        <v>-4133942.5000000005</v>
      </c>
    </row>
    <row r="241" spans="2:9" ht="18" customHeight="1">
      <c r="B241" s="226"/>
      <c r="C241" s="226"/>
      <c r="D241" s="226"/>
      <c r="E241" s="227"/>
      <c r="F241" s="224"/>
      <c r="G241" s="228" t="s">
        <v>3</v>
      </c>
      <c r="H241" s="15"/>
    </row>
    <row r="242" spans="2:9" s="225" customFormat="1" ht="36" customHeight="1">
      <c r="B242" s="222"/>
      <c r="C242" s="281" t="s">
        <v>87</v>
      </c>
      <c r="D242" s="281"/>
      <c r="E242" s="281"/>
      <c r="F242" s="282"/>
      <c r="G242" s="283" t="s">
        <v>122</v>
      </c>
      <c r="H242" s="19">
        <f>H244</f>
        <v>-342702.1</v>
      </c>
    </row>
    <row r="243" spans="2:9" ht="18" customHeight="1">
      <c r="B243" s="226"/>
      <c r="C243" s="284"/>
      <c r="D243" s="284"/>
      <c r="E243" s="284"/>
      <c r="F243" s="282"/>
      <c r="G243" s="285" t="s">
        <v>3</v>
      </c>
      <c r="H243" s="15"/>
    </row>
    <row r="244" spans="2:9" s="225" customFormat="1" ht="18" customHeight="1">
      <c r="B244" s="222"/>
      <c r="C244" s="281"/>
      <c r="D244" s="281" t="s">
        <v>87</v>
      </c>
      <c r="E244" s="281"/>
      <c r="F244" s="282"/>
      <c r="G244" s="283" t="s">
        <v>123</v>
      </c>
      <c r="H244" s="19">
        <f>H246</f>
        <v>-342702.1</v>
      </c>
    </row>
    <row r="245" spans="2:9" ht="18" customHeight="1">
      <c r="B245" s="226"/>
      <c r="C245" s="226"/>
      <c r="D245" s="226"/>
      <c r="E245" s="227"/>
      <c r="F245" s="224"/>
      <c r="G245" s="286" t="str">
        <f>G243</f>
        <v xml:space="preserve"> այդ թվում`</v>
      </c>
      <c r="H245" s="15"/>
    </row>
    <row r="246" spans="2:9" s="225" customFormat="1" ht="18" customHeight="1">
      <c r="B246" s="222"/>
      <c r="C246" s="222"/>
      <c r="D246" s="222"/>
      <c r="E246" s="287" t="s">
        <v>118</v>
      </c>
      <c r="F246" s="275"/>
      <c r="G246" s="288" t="s">
        <v>119</v>
      </c>
      <c r="H246" s="19">
        <f>H248+H259</f>
        <v>-342702.1</v>
      </c>
    </row>
    <row r="247" spans="2:9" ht="18" customHeight="1">
      <c r="B247" s="226"/>
      <c r="C247" s="226"/>
      <c r="D247" s="226"/>
      <c r="E247" s="289"/>
      <c r="F247" s="275"/>
      <c r="G247" s="289" t="s">
        <v>3</v>
      </c>
      <c r="H247" s="15"/>
    </row>
    <row r="248" spans="2:9" ht="70.5" customHeight="1">
      <c r="B248" s="226"/>
      <c r="C248" s="226"/>
      <c r="D248" s="226"/>
      <c r="E248" s="227"/>
      <c r="F248" s="275">
        <v>11001</v>
      </c>
      <c r="G248" s="256" t="s">
        <v>354</v>
      </c>
      <c r="H248" s="15">
        <f>H250</f>
        <v>-14522.1</v>
      </c>
    </row>
    <row r="249" spans="2:9" ht="18" customHeight="1">
      <c r="B249" s="226"/>
      <c r="C249" s="226"/>
      <c r="D249" s="226"/>
      <c r="E249" s="227"/>
      <c r="F249" s="275"/>
      <c r="G249" s="256" t="s">
        <v>49</v>
      </c>
      <c r="H249" s="15"/>
      <c r="I249" s="977"/>
    </row>
    <row r="250" spans="2:9" ht="34.5" customHeight="1">
      <c r="B250" s="226"/>
      <c r="C250" s="226"/>
      <c r="D250" s="226"/>
      <c r="E250" s="227"/>
      <c r="F250" s="275"/>
      <c r="G250" s="290" t="s">
        <v>67</v>
      </c>
      <c r="H250" s="15">
        <f>H251</f>
        <v>-14522.1</v>
      </c>
    </row>
    <row r="251" spans="2:9" ht="35.25" customHeight="1">
      <c r="B251" s="226"/>
      <c r="C251" s="226"/>
      <c r="D251" s="226"/>
      <c r="E251" s="227"/>
      <c r="F251" s="275"/>
      <c r="G251" s="289" t="s">
        <v>50</v>
      </c>
      <c r="H251" s="15">
        <f>H252</f>
        <v>-14522.1</v>
      </c>
    </row>
    <row r="252" spans="2:9" ht="18" customHeight="1">
      <c r="B252" s="226"/>
      <c r="C252" s="226"/>
      <c r="D252" s="226"/>
      <c r="E252" s="227"/>
      <c r="F252" s="275"/>
      <c r="G252" s="291" t="s">
        <v>4</v>
      </c>
      <c r="H252" s="15">
        <f>H253</f>
        <v>-14522.1</v>
      </c>
    </row>
    <row r="253" spans="2:9" ht="18" customHeight="1">
      <c r="B253" s="226"/>
      <c r="C253" s="226"/>
      <c r="D253" s="226"/>
      <c r="E253" s="227"/>
      <c r="F253" s="275"/>
      <c r="G253" s="291" t="s">
        <v>51</v>
      </c>
      <c r="H253" s="15">
        <f>H254+H257</f>
        <v>-14522.1</v>
      </c>
    </row>
    <row r="254" spans="2:9" ht="18" customHeight="1">
      <c r="B254" s="226"/>
      <c r="C254" s="226"/>
      <c r="D254" s="226"/>
      <c r="E254" s="227"/>
      <c r="F254" s="275"/>
      <c r="G254" s="291" t="s">
        <v>143</v>
      </c>
      <c r="H254" s="15">
        <f>H255+H256</f>
        <v>-3047.8999999999996</v>
      </c>
    </row>
    <row r="255" spans="2:9" ht="18" customHeight="1">
      <c r="B255" s="226"/>
      <c r="C255" s="226"/>
      <c r="D255" s="226"/>
      <c r="E255" s="227"/>
      <c r="F255" s="275"/>
      <c r="G255" s="291" t="s">
        <v>356</v>
      </c>
      <c r="H255" s="15">
        <f>h5d!H45</f>
        <v>-619.6</v>
      </c>
    </row>
    <row r="256" spans="2:9" ht="18" customHeight="1">
      <c r="B256" s="226"/>
      <c r="C256" s="226"/>
      <c r="D256" s="226"/>
      <c r="E256" s="227"/>
      <c r="F256" s="275"/>
      <c r="G256" s="291" t="s">
        <v>357</v>
      </c>
      <c r="H256" s="15">
        <f>h5d!H46</f>
        <v>-2428.2999999999997</v>
      </c>
    </row>
    <row r="257" spans="2:8" ht="18" customHeight="1">
      <c r="B257" s="292"/>
      <c r="C257" s="292"/>
      <c r="D257" s="292"/>
      <c r="E257" s="293"/>
      <c r="F257" s="294"/>
      <c r="G257" s="291" t="s">
        <v>65</v>
      </c>
      <c r="H257" s="83">
        <f>H258</f>
        <v>-11474.2</v>
      </c>
    </row>
    <row r="258" spans="2:8" ht="18" customHeight="1">
      <c r="B258" s="292"/>
      <c r="C258" s="292"/>
      <c r="D258" s="292"/>
      <c r="E258" s="293"/>
      <c r="F258" s="294"/>
      <c r="G258" s="291" t="s">
        <v>66</v>
      </c>
      <c r="H258" s="83">
        <f>h5d!H48</f>
        <v>-11474.2</v>
      </c>
    </row>
    <row r="259" spans="2:8" ht="86.25">
      <c r="B259" s="292"/>
      <c r="C259" s="292"/>
      <c r="D259" s="292"/>
      <c r="E259" s="293"/>
      <c r="F259" s="295">
        <v>32001</v>
      </c>
      <c r="G259" s="291" t="s">
        <v>355</v>
      </c>
      <c r="H259" s="83">
        <f>H261</f>
        <v>-328180</v>
      </c>
    </row>
    <row r="260" spans="2:8" ht="18" customHeight="1">
      <c r="B260" s="292"/>
      <c r="C260" s="292"/>
      <c r="D260" s="292"/>
      <c r="E260" s="293"/>
      <c r="F260" s="295"/>
      <c r="G260" s="291" t="s">
        <v>49</v>
      </c>
      <c r="H260" s="83"/>
    </row>
    <row r="261" spans="2:8" ht="35.25" customHeight="1">
      <c r="B261" s="292"/>
      <c r="C261" s="292"/>
      <c r="D261" s="292"/>
      <c r="E261" s="293"/>
      <c r="F261" s="295"/>
      <c r="G261" s="296" t="s">
        <v>67</v>
      </c>
      <c r="H261" s="83">
        <f>H263</f>
        <v>-328180</v>
      </c>
    </row>
    <row r="262" spans="2:8" ht="33.75" customHeight="1">
      <c r="B262" s="292"/>
      <c r="C262" s="292"/>
      <c r="D262" s="292"/>
      <c r="E262" s="293"/>
      <c r="F262" s="295"/>
      <c r="G262" s="291" t="s">
        <v>50</v>
      </c>
      <c r="H262" s="83"/>
    </row>
    <row r="263" spans="2:8" ht="18" customHeight="1">
      <c r="B263" s="292"/>
      <c r="C263" s="292"/>
      <c r="D263" s="292"/>
      <c r="E263" s="293"/>
      <c r="F263" s="295"/>
      <c r="G263" s="291" t="s">
        <v>4</v>
      </c>
      <c r="H263" s="83">
        <f>H264</f>
        <v>-328180</v>
      </c>
    </row>
    <row r="264" spans="2:8" ht="18" customHeight="1">
      <c r="B264" s="292"/>
      <c r="C264" s="292"/>
      <c r="D264" s="292"/>
      <c r="E264" s="293"/>
      <c r="F264" s="295"/>
      <c r="G264" s="291" t="s">
        <v>25</v>
      </c>
      <c r="H264" s="83">
        <f>H265</f>
        <v>-328180</v>
      </c>
    </row>
    <row r="265" spans="2:8" ht="18" customHeight="1">
      <c r="B265" s="292"/>
      <c r="C265" s="292"/>
      <c r="D265" s="292"/>
      <c r="E265" s="293"/>
      <c r="F265" s="295"/>
      <c r="G265" s="291" t="s">
        <v>68</v>
      </c>
      <c r="H265" s="83">
        <f>H266</f>
        <v>-328180</v>
      </c>
    </row>
    <row r="266" spans="2:8" ht="18" customHeight="1">
      <c r="B266" s="292"/>
      <c r="C266" s="292"/>
      <c r="D266" s="292"/>
      <c r="E266" s="293"/>
      <c r="F266" s="295"/>
      <c r="G266" s="291" t="s">
        <v>69</v>
      </c>
      <c r="H266" s="83">
        <f>H267</f>
        <v>-328180</v>
      </c>
    </row>
    <row r="267" spans="2:8" ht="18.75" customHeight="1">
      <c r="B267" s="292"/>
      <c r="C267" s="292"/>
      <c r="D267" s="292"/>
      <c r="E267" s="293"/>
      <c r="F267" s="295"/>
      <c r="G267" s="291" t="s">
        <v>70</v>
      </c>
      <c r="H267" s="83">
        <f>h5d!H57</f>
        <v>-328180</v>
      </c>
    </row>
    <row r="268" spans="2:8" ht="40.9" customHeight="1">
      <c r="B268" s="297"/>
      <c r="C268" s="297" t="s">
        <v>381</v>
      </c>
      <c r="D268" s="297"/>
      <c r="E268" s="298"/>
      <c r="F268" s="299"/>
      <c r="G268" s="300" t="s">
        <v>656</v>
      </c>
      <c r="H268" s="97">
        <f>H270</f>
        <v>-176500</v>
      </c>
    </row>
    <row r="269" spans="2:8" ht="18.75" customHeight="1">
      <c r="B269" s="297"/>
      <c r="C269" s="297"/>
      <c r="D269" s="297"/>
      <c r="E269" s="298"/>
      <c r="F269" s="299"/>
      <c r="G269" s="300" t="s">
        <v>111</v>
      </c>
      <c r="H269" s="97"/>
    </row>
    <row r="270" spans="2:8" ht="18.75" customHeight="1">
      <c r="B270" s="297"/>
      <c r="C270" s="297"/>
      <c r="D270" s="297" t="s">
        <v>62</v>
      </c>
      <c r="E270" s="298"/>
      <c r="F270" s="299"/>
      <c r="G270" s="300" t="s">
        <v>657</v>
      </c>
      <c r="H270" s="97">
        <f>H272</f>
        <v>-176500</v>
      </c>
    </row>
    <row r="271" spans="2:8" ht="18.75" customHeight="1">
      <c r="B271" s="297"/>
      <c r="C271" s="297"/>
      <c r="D271" s="297"/>
      <c r="E271" s="298"/>
      <c r="F271" s="299"/>
      <c r="G271" s="300" t="s">
        <v>111</v>
      </c>
      <c r="H271" s="97"/>
    </row>
    <row r="272" spans="2:8" ht="18.75" customHeight="1">
      <c r="B272" s="297"/>
      <c r="C272" s="297"/>
      <c r="D272" s="297"/>
      <c r="E272" s="298">
        <v>1004</v>
      </c>
      <c r="F272" s="299"/>
      <c r="G272" s="300" t="s">
        <v>658</v>
      </c>
      <c r="H272" s="97">
        <f>H274+H283+H292</f>
        <v>-176500</v>
      </c>
    </row>
    <row r="273" spans="2:8" ht="18.75" customHeight="1">
      <c r="B273" s="297"/>
      <c r="C273" s="297"/>
      <c r="D273" s="297"/>
      <c r="E273" s="298"/>
      <c r="F273" s="299"/>
      <c r="G273" s="300" t="s">
        <v>111</v>
      </c>
      <c r="H273" s="97"/>
    </row>
    <row r="274" spans="2:8" ht="68.25" customHeight="1">
      <c r="B274" s="297"/>
      <c r="C274" s="297"/>
      <c r="D274" s="297"/>
      <c r="E274" s="298"/>
      <c r="F274" s="301">
        <v>11010</v>
      </c>
      <c r="G274" s="302" t="s">
        <v>746</v>
      </c>
      <c r="H274" s="97">
        <f>H276</f>
        <v>-13500</v>
      </c>
    </row>
    <row r="275" spans="2:8" ht="18.75" customHeight="1">
      <c r="B275" s="297"/>
      <c r="C275" s="297"/>
      <c r="D275" s="297"/>
      <c r="E275" s="298"/>
      <c r="F275" s="303"/>
      <c r="G275" s="304" t="s">
        <v>134</v>
      </c>
      <c r="H275" s="97"/>
    </row>
    <row r="276" spans="2:8" ht="18.75" customHeight="1">
      <c r="B276" s="297"/>
      <c r="C276" s="297"/>
      <c r="D276" s="297"/>
      <c r="E276" s="298"/>
      <c r="F276" s="303"/>
      <c r="G276" s="305" t="s">
        <v>747</v>
      </c>
      <c r="H276" s="97">
        <f>H278</f>
        <v>-13500</v>
      </c>
    </row>
    <row r="277" spans="2:8" ht="18.75" customHeight="1">
      <c r="B277" s="297"/>
      <c r="C277" s="297"/>
      <c r="D277" s="297"/>
      <c r="E277" s="298"/>
      <c r="F277" s="303"/>
      <c r="G277" s="304" t="s">
        <v>135</v>
      </c>
      <c r="H277" s="97"/>
    </row>
    <row r="278" spans="2:8" ht="18.75" customHeight="1">
      <c r="B278" s="297"/>
      <c r="C278" s="297"/>
      <c r="D278" s="297"/>
      <c r="E278" s="298"/>
      <c r="F278" s="303"/>
      <c r="G278" s="304" t="s">
        <v>4</v>
      </c>
      <c r="H278" s="97">
        <f>H279</f>
        <v>-13500</v>
      </c>
    </row>
    <row r="279" spans="2:8" ht="18.75" customHeight="1">
      <c r="B279" s="297"/>
      <c r="C279" s="297"/>
      <c r="D279" s="297"/>
      <c r="E279" s="298"/>
      <c r="F279" s="303"/>
      <c r="G279" s="304" t="s">
        <v>51</v>
      </c>
      <c r="H279" s="97">
        <f>H280</f>
        <v>-13500</v>
      </c>
    </row>
    <row r="280" spans="2:8" ht="18.75" customHeight="1">
      <c r="B280" s="297"/>
      <c r="C280" s="297"/>
      <c r="D280" s="297"/>
      <c r="E280" s="298"/>
      <c r="F280" s="303"/>
      <c r="G280" s="304" t="s">
        <v>190</v>
      </c>
      <c r="H280" s="97">
        <f>H281</f>
        <v>-13500</v>
      </c>
    </row>
    <row r="281" spans="2:8" ht="18.75" customHeight="1">
      <c r="B281" s="297"/>
      <c r="C281" s="297"/>
      <c r="D281" s="297"/>
      <c r="E281" s="298"/>
      <c r="F281" s="303"/>
      <c r="G281" s="304" t="s">
        <v>369</v>
      </c>
      <c r="H281" s="97">
        <f>H282</f>
        <v>-13500</v>
      </c>
    </row>
    <row r="282" spans="2:8" ht="18.75" customHeight="1">
      <c r="B282" s="297"/>
      <c r="C282" s="297"/>
      <c r="D282" s="297"/>
      <c r="E282" s="298"/>
      <c r="F282" s="303"/>
      <c r="G282" s="306" t="s">
        <v>748</v>
      </c>
      <c r="H282" s="97">
        <f>h4v!E27</f>
        <v>-13500</v>
      </c>
    </row>
    <row r="283" spans="2:8" ht="18.75" customHeight="1">
      <c r="B283" s="297"/>
      <c r="C283" s="297"/>
      <c r="D283" s="297"/>
      <c r="E283" s="298"/>
      <c r="F283" s="300" t="s">
        <v>570</v>
      </c>
      <c r="G283" s="300" t="s">
        <v>571</v>
      </c>
      <c r="H283" s="97">
        <f>H285</f>
        <v>-139000</v>
      </c>
    </row>
    <row r="284" spans="2:8" ht="18.75" customHeight="1">
      <c r="B284" s="297"/>
      <c r="C284" s="297"/>
      <c r="D284" s="297"/>
      <c r="E284" s="298"/>
      <c r="F284" s="289"/>
      <c r="G284" s="289" t="s">
        <v>49</v>
      </c>
      <c r="H284" s="97"/>
    </row>
    <row r="285" spans="2:8" ht="41.45" customHeight="1">
      <c r="B285" s="297"/>
      <c r="C285" s="297"/>
      <c r="D285" s="297"/>
      <c r="E285" s="298"/>
      <c r="F285" s="289"/>
      <c r="G285" s="307" t="s">
        <v>572</v>
      </c>
      <c r="H285" s="97">
        <f>H287</f>
        <v>-139000</v>
      </c>
    </row>
    <row r="286" spans="2:8" ht="36.6" customHeight="1">
      <c r="B286" s="297"/>
      <c r="C286" s="297"/>
      <c r="D286" s="297"/>
      <c r="E286" s="298"/>
      <c r="F286" s="289"/>
      <c r="G286" s="289" t="s">
        <v>50</v>
      </c>
      <c r="H286" s="97"/>
    </row>
    <row r="287" spans="2:8" ht="18.75" customHeight="1">
      <c r="B287" s="297"/>
      <c r="C287" s="297"/>
      <c r="D287" s="297"/>
      <c r="E287" s="298"/>
      <c r="F287" s="289"/>
      <c r="G287" s="289" t="s">
        <v>4</v>
      </c>
      <c r="H287" s="97">
        <f>H288</f>
        <v>-139000</v>
      </c>
    </row>
    <row r="288" spans="2:8" ht="18.75" customHeight="1">
      <c r="B288" s="297"/>
      <c r="C288" s="297"/>
      <c r="D288" s="297"/>
      <c r="E288" s="298"/>
      <c r="F288" s="289"/>
      <c r="G288" s="289" t="s">
        <v>25</v>
      </c>
      <c r="H288" s="97">
        <f>H289</f>
        <v>-139000</v>
      </c>
    </row>
    <row r="289" spans="2:8" ht="18.75" customHeight="1">
      <c r="B289" s="297"/>
      <c r="C289" s="297"/>
      <c r="D289" s="297"/>
      <c r="E289" s="298"/>
      <c r="F289" s="289"/>
      <c r="G289" s="289" t="s">
        <v>68</v>
      </c>
      <c r="H289" s="97">
        <f>H290</f>
        <v>-139000</v>
      </c>
    </row>
    <row r="290" spans="2:8" ht="18.75" customHeight="1">
      <c r="B290" s="297"/>
      <c r="C290" s="297"/>
      <c r="D290" s="297"/>
      <c r="E290" s="298"/>
      <c r="F290" s="289"/>
      <c r="G290" s="289" t="s">
        <v>69</v>
      </c>
      <c r="H290" s="97">
        <f>H291</f>
        <v>-139000</v>
      </c>
    </row>
    <row r="291" spans="2:8" ht="18.75" customHeight="1">
      <c r="B291" s="297"/>
      <c r="C291" s="297"/>
      <c r="D291" s="297"/>
      <c r="E291" s="298"/>
      <c r="F291" s="289"/>
      <c r="G291" s="289" t="s">
        <v>99</v>
      </c>
      <c r="H291" s="97">
        <f>h4v!E28</f>
        <v>-139000</v>
      </c>
    </row>
    <row r="292" spans="2:8" ht="18.75" customHeight="1">
      <c r="B292" s="297"/>
      <c r="C292" s="297"/>
      <c r="D292" s="297"/>
      <c r="E292" s="298"/>
      <c r="F292" s="308" t="s">
        <v>654</v>
      </c>
      <c r="G292" s="308" t="s">
        <v>655</v>
      </c>
      <c r="H292" s="97">
        <f>H294</f>
        <v>-24000</v>
      </c>
    </row>
    <row r="293" spans="2:8" ht="18.75" customHeight="1">
      <c r="B293" s="297"/>
      <c r="C293" s="297"/>
      <c r="D293" s="297"/>
      <c r="E293" s="298"/>
      <c r="F293" s="308"/>
      <c r="G293" s="308" t="s">
        <v>49</v>
      </c>
      <c r="H293" s="97"/>
    </row>
    <row r="294" spans="2:8" ht="34.9" customHeight="1">
      <c r="B294" s="297"/>
      <c r="C294" s="297"/>
      <c r="D294" s="297"/>
      <c r="E294" s="298"/>
      <c r="F294" s="308"/>
      <c r="G294" s="309" t="s">
        <v>572</v>
      </c>
      <c r="H294" s="97">
        <f>H296</f>
        <v>-24000</v>
      </c>
    </row>
    <row r="295" spans="2:8" ht="18.75" customHeight="1">
      <c r="B295" s="297"/>
      <c r="C295" s="297"/>
      <c r="D295" s="297"/>
      <c r="E295" s="298"/>
      <c r="F295" s="308"/>
      <c r="G295" s="308" t="s">
        <v>50</v>
      </c>
      <c r="H295" s="97"/>
    </row>
    <row r="296" spans="2:8" ht="18.75" customHeight="1">
      <c r="B296" s="297"/>
      <c r="C296" s="297"/>
      <c r="D296" s="297"/>
      <c r="E296" s="298"/>
      <c r="F296" s="308"/>
      <c r="G296" s="308" t="s">
        <v>4</v>
      </c>
      <c r="H296" s="97">
        <f>H297</f>
        <v>-24000</v>
      </c>
    </row>
    <row r="297" spans="2:8" ht="18.75" customHeight="1">
      <c r="B297" s="297"/>
      <c r="C297" s="297"/>
      <c r="D297" s="297"/>
      <c r="E297" s="298"/>
      <c r="F297" s="308"/>
      <c r="G297" s="308" t="s">
        <v>25</v>
      </c>
      <c r="H297" s="97">
        <f>H298</f>
        <v>-24000</v>
      </c>
    </row>
    <row r="298" spans="2:8" ht="18.75" customHeight="1">
      <c r="B298" s="297"/>
      <c r="C298" s="297"/>
      <c r="D298" s="297"/>
      <c r="E298" s="298"/>
      <c r="F298" s="308"/>
      <c r="G298" s="308" t="s">
        <v>68</v>
      </c>
      <c r="H298" s="97">
        <f>H299</f>
        <v>-24000</v>
      </c>
    </row>
    <row r="299" spans="2:8" ht="18.75" customHeight="1">
      <c r="B299" s="297"/>
      <c r="C299" s="297"/>
      <c r="D299" s="297"/>
      <c r="E299" s="298"/>
      <c r="F299" s="308"/>
      <c r="G299" s="308" t="s">
        <v>69</v>
      </c>
      <c r="H299" s="97">
        <f>H300</f>
        <v>-24000</v>
      </c>
    </row>
    <row r="300" spans="2:8" ht="18.75" customHeight="1">
      <c r="B300" s="297"/>
      <c r="C300" s="297"/>
      <c r="D300" s="297"/>
      <c r="E300" s="298"/>
      <c r="F300" s="308"/>
      <c r="G300" s="308" t="s">
        <v>99</v>
      </c>
      <c r="H300" s="97">
        <f>h4v!E45</f>
        <v>-24000</v>
      </c>
    </row>
    <row r="301" spans="2:8" s="225" customFormat="1" ht="18.75" customHeight="1">
      <c r="B301" s="310"/>
      <c r="C301" s="311" t="s">
        <v>379</v>
      </c>
      <c r="D301" s="312"/>
      <c r="E301" s="312"/>
      <c r="F301" s="312"/>
      <c r="G301" s="313" t="s">
        <v>380</v>
      </c>
      <c r="H301" s="162">
        <f>H303+H318</f>
        <v>-202378</v>
      </c>
    </row>
    <row r="302" spans="2:8" ht="18.75" customHeight="1">
      <c r="B302" s="314"/>
      <c r="C302" s="315"/>
      <c r="D302" s="315"/>
      <c r="E302" s="315"/>
      <c r="F302" s="315"/>
      <c r="G302" s="316" t="s">
        <v>3</v>
      </c>
      <c r="H302" s="84"/>
    </row>
    <row r="303" spans="2:8" s="225" customFormat="1" ht="18.75" customHeight="1">
      <c r="B303" s="310"/>
      <c r="C303" s="312"/>
      <c r="D303" s="317" t="s">
        <v>381</v>
      </c>
      <c r="E303" s="313"/>
      <c r="F303" s="313"/>
      <c r="G303" s="318" t="s">
        <v>382</v>
      </c>
      <c r="H303" s="162">
        <f>H305</f>
        <v>-2378</v>
      </c>
    </row>
    <row r="304" spans="2:8" ht="18.75" customHeight="1">
      <c r="B304" s="314"/>
      <c r="C304" s="315"/>
      <c r="D304" s="315"/>
      <c r="E304" s="315"/>
      <c r="F304" s="315"/>
      <c r="G304" s="316" t="s">
        <v>3</v>
      </c>
      <c r="H304" s="84"/>
    </row>
    <row r="305" spans="2:8" ht="37.5" customHeight="1">
      <c r="B305" s="314"/>
      <c r="C305" s="278"/>
      <c r="D305" s="278"/>
      <c r="E305" s="278"/>
      <c r="F305" s="278"/>
      <c r="G305" s="319" t="s">
        <v>67</v>
      </c>
      <c r="H305" s="84">
        <f>H307</f>
        <v>-2378</v>
      </c>
    </row>
    <row r="306" spans="2:8" ht="18.75" customHeight="1">
      <c r="B306" s="314"/>
      <c r="C306" s="315"/>
      <c r="D306" s="315"/>
      <c r="E306" s="315"/>
      <c r="F306" s="315"/>
      <c r="G306" s="316" t="s">
        <v>3</v>
      </c>
      <c r="H306" s="84"/>
    </row>
    <row r="307" spans="2:8" s="225" customFormat="1" ht="18.75" customHeight="1">
      <c r="B307" s="310"/>
      <c r="C307" s="312"/>
      <c r="D307" s="312"/>
      <c r="E307" s="312" t="s">
        <v>383</v>
      </c>
      <c r="F307" s="320"/>
      <c r="G307" s="321" t="s">
        <v>92</v>
      </c>
      <c r="H307" s="162">
        <f>H309</f>
        <v>-2378</v>
      </c>
    </row>
    <row r="308" spans="2:8" ht="18.75" customHeight="1">
      <c r="B308" s="314"/>
      <c r="C308" s="315"/>
      <c r="D308" s="315"/>
      <c r="E308" s="315"/>
      <c r="F308" s="315"/>
      <c r="G308" s="316" t="s">
        <v>3</v>
      </c>
      <c r="H308" s="84"/>
    </row>
    <row r="309" spans="2:8" s="225" customFormat="1" ht="27" customHeight="1">
      <c r="B309" s="310"/>
      <c r="C309" s="312"/>
      <c r="D309" s="312"/>
      <c r="E309" s="312"/>
      <c r="F309" s="312">
        <v>21031</v>
      </c>
      <c r="G309" s="322" t="s">
        <v>384</v>
      </c>
      <c r="H309" s="162">
        <f>H311</f>
        <v>-2378</v>
      </c>
    </row>
    <row r="310" spans="2:8" ht="18.75" customHeight="1">
      <c r="B310" s="314"/>
      <c r="C310" s="315"/>
      <c r="D310" s="315"/>
      <c r="E310" s="315"/>
      <c r="F310" s="315"/>
      <c r="G310" s="316" t="s">
        <v>134</v>
      </c>
      <c r="H310" s="84"/>
    </row>
    <row r="311" spans="2:8" ht="35.25" customHeight="1">
      <c r="B311" s="314"/>
      <c r="C311" s="323"/>
      <c r="D311" s="323"/>
      <c r="E311" s="323"/>
      <c r="F311" s="323"/>
      <c r="G311" s="324" t="s">
        <v>67</v>
      </c>
      <c r="H311" s="84">
        <f>H313</f>
        <v>-2378</v>
      </c>
    </row>
    <row r="312" spans="2:8" ht="33.75" customHeight="1">
      <c r="B312" s="314"/>
      <c r="C312" s="325"/>
      <c r="D312" s="326"/>
      <c r="E312" s="326"/>
      <c r="F312" s="326"/>
      <c r="G312" s="316" t="s">
        <v>385</v>
      </c>
      <c r="H312" s="84"/>
    </row>
    <row r="313" spans="2:8" ht="18.75" customHeight="1">
      <c r="B313" s="314"/>
      <c r="C313" s="325"/>
      <c r="D313" s="326"/>
      <c r="E313" s="326"/>
      <c r="F313" s="326"/>
      <c r="G313" s="316" t="s">
        <v>4</v>
      </c>
      <c r="H313" s="84">
        <f>H314</f>
        <v>-2378</v>
      </c>
    </row>
    <row r="314" spans="2:8" ht="18.75" customHeight="1">
      <c r="B314" s="314"/>
      <c r="C314" s="325"/>
      <c r="D314" s="326"/>
      <c r="E314" s="326"/>
      <c r="F314" s="326"/>
      <c r="G314" s="316" t="s">
        <v>25</v>
      </c>
      <c r="H314" s="84">
        <f>H315</f>
        <v>-2378</v>
      </c>
    </row>
    <row r="315" spans="2:8" ht="18.75" customHeight="1">
      <c r="B315" s="314"/>
      <c r="C315" s="325"/>
      <c r="D315" s="326"/>
      <c r="E315" s="326"/>
      <c r="F315" s="326"/>
      <c r="G315" s="316" t="s">
        <v>68</v>
      </c>
      <c r="H315" s="84">
        <f>H316</f>
        <v>-2378</v>
      </c>
    </row>
    <row r="316" spans="2:8" ht="18.75" customHeight="1">
      <c r="B316" s="314"/>
      <c r="C316" s="325"/>
      <c r="D316" s="326"/>
      <c r="E316" s="326"/>
      <c r="F316" s="326"/>
      <c r="G316" s="316" t="s">
        <v>69</v>
      </c>
      <c r="H316" s="84">
        <f>H317</f>
        <v>-2378</v>
      </c>
    </row>
    <row r="317" spans="2:8" ht="18.75" customHeight="1">
      <c r="B317" s="314"/>
      <c r="C317" s="327"/>
      <c r="D317" s="328"/>
      <c r="E317" s="329"/>
      <c r="F317" s="330"/>
      <c r="G317" s="316" t="s">
        <v>99</v>
      </c>
      <c r="H317" s="84">
        <v>-2378</v>
      </c>
    </row>
    <row r="318" spans="2:8" s="225" customFormat="1" ht="18.75" customHeight="1">
      <c r="B318" s="331"/>
      <c r="C318" s="332"/>
      <c r="D318" s="333" t="s">
        <v>64</v>
      </c>
      <c r="E318" s="334"/>
      <c r="F318" s="335"/>
      <c r="G318" s="336" t="s">
        <v>400</v>
      </c>
      <c r="H318" s="163">
        <f>H319</f>
        <v>-200000</v>
      </c>
    </row>
    <row r="319" spans="2:8" ht="18.75" customHeight="1">
      <c r="B319" s="297"/>
      <c r="C319" s="337"/>
      <c r="D319" s="338"/>
      <c r="E319" s="312" t="s">
        <v>383</v>
      </c>
      <c r="F319" s="320"/>
      <c r="G319" s="321" t="s">
        <v>92</v>
      </c>
      <c r="H319" s="97">
        <f>H321</f>
        <v>-200000</v>
      </c>
    </row>
    <row r="320" spans="2:8" ht="18.75" customHeight="1">
      <c r="B320" s="297"/>
      <c r="C320" s="337"/>
      <c r="D320" s="338"/>
      <c r="E320" s="315"/>
      <c r="F320" s="315"/>
      <c r="G320" s="316" t="s">
        <v>3</v>
      </c>
      <c r="H320" s="97"/>
    </row>
    <row r="321" spans="2:8" ht="33.75" customHeight="1">
      <c r="B321" s="297"/>
      <c r="C321" s="337"/>
      <c r="D321" s="338"/>
      <c r="E321" s="339"/>
      <c r="F321" s="339">
        <v>12006</v>
      </c>
      <c r="G321" s="340" t="s">
        <v>401</v>
      </c>
      <c r="H321" s="97">
        <f>H323</f>
        <v>-200000</v>
      </c>
    </row>
    <row r="322" spans="2:8" ht="18.75" customHeight="1">
      <c r="B322" s="297"/>
      <c r="C322" s="337"/>
      <c r="D322" s="338"/>
      <c r="E322" s="339"/>
      <c r="F322" s="339"/>
      <c r="G322" s="340" t="s">
        <v>49</v>
      </c>
      <c r="H322" s="97"/>
    </row>
    <row r="323" spans="2:8" ht="34.5">
      <c r="B323" s="297"/>
      <c r="C323" s="337"/>
      <c r="D323" s="338"/>
      <c r="E323" s="339"/>
      <c r="F323" s="339"/>
      <c r="G323" s="340" t="s">
        <v>67</v>
      </c>
      <c r="H323" s="97">
        <f>H325</f>
        <v>-200000</v>
      </c>
    </row>
    <row r="324" spans="2:8" ht="33.75" customHeight="1">
      <c r="B324" s="297"/>
      <c r="C324" s="337"/>
      <c r="D324" s="338"/>
      <c r="E324" s="339"/>
      <c r="F324" s="339"/>
      <c r="G324" s="340" t="s">
        <v>50</v>
      </c>
      <c r="H324" s="97"/>
    </row>
    <row r="325" spans="2:8" ht="18.75" customHeight="1">
      <c r="B325" s="297"/>
      <c r="C325" s="337"/>
      <c r="D325" s="338"/>
      <c r="E325" s="339"/>
      <c r="F325" s="339"/>
      <c r="G325" s="340" t="s">
        <v>4</v>
      </c>
      <c r="H325" s="97">
        <f>H326</f>
        <v>-200000</v>
      </c>
    </row>
    <row r="326" spans="2:8" ht="18.75" customHeight="1">
      <c r="B326" s="297"/>
      <c r="C326" s="337"/>
      <c r="D326" s="338"/>
      <c r="E326" s="339"/>
      <c r="F326" s="339"/>
      <c r="G326" s="340" t="s">
        <v>51</v>
      </c>
      <c r="H326" s="97">
        <f>H327</f>
        <v>-200000</v>
      </c>
    </row>
    <row r="327" spans="2:8" ht="22.15" customHeight="1">
      <c r="B327" s="297"/>
      <c r="C327" s="337"/>
      <c r="D327" s="338"/>
      <c r="E327" s="339"/>
      <c r="F327" s="339"/>
      <c r="G327" s="340" t="s">
        <v>190</v>
      </c>
      <c r="H327" s="97">
        <f>H328</f>
        <v>-200000</v>
      </c>
    </row>
    <row r="328" spans="2:8" ht="34.5" customHeight="1">
      <c r="B328" s="297"/>
      <c r="C328" s="337"/>
      <c r="D328" s="338"/>
      <c r="E328" s="339"/>
      <c r="F328" s="339"/>
      <c r="G328" s="340" t="s">
        <v>191</v>
      </c>
      <c r="H328" s="97">
        <f>H329</f>
        <v>-200000</v>
      </c>
    </row>
    <row r="329" spans="2:8" ht="18.75" customHeight="1">
      <c r="B329" s="297"/>
      <c r="C329" s="337"/>
      <c r="D329" s="338"/>
      <c r="E329" s="339"/>
      <c r="F329" s="339"/>
      <c r="G329" s="340" t="s">
        <v>249</v>
      </c>
      <c r="H329" s="97">
        <v>-200000</v>
      </c>
    </row>
    <row r="330" spans="2:8" s="225" customFormat="1">
      <c r="B330" s="223"/>
      <c r="C330" s="223" t="s">
        <v>86</v>
      </c>
      <c r="D330" s="223"/>
      <c r="E330" s="223"/>
      <c r="F330" s="224"/>
      <c r="G330" s="223" t="s">
        <v>96</v>
      </c>
      <c r="H330" s="19">
        <f>H332+H483</f>
        <v>-3412362.4000000004</v>
      </c>
    </row>
    <row r="331" spans="2:8">
      <c r="B331" s="227"/>
      <c r="C331" s="227"/>
      <c r="D331" s="227"/>
      <c r="E331" s="227"/>
      <c r="F331" s="224"/>
      <c r="G331" s="228" t="s">
        <v>3</v>
      </c>
      <c r="H331" s="15"/>
    </row>
    <row r="332" spans="2:8" s="225" customFormat="1">
      <c r="B332" s="223"/>
      <c r="C332" s="223"/>
      <c r="D332" s="341" t="s">
        <v>87</v>
      </c>
      <c r="E332" s="223"/>
      <c r="F332" s="224"/>
      <c r="G332" s="223" t="s">
        <v>97</v>
      </c>
      <c r="H332" s="19">
        <f>H334</f>
        <v>-2014592.1</v>
      </c>
    </row>
    <row r="333" spans="2:8">
      <c r="B333" s="227"/>
      <c r="C333" s="227"/>
      <c r="D333" s="227"/>
      <c r="E333" s="227"/>
      <c r="F333" s="224"/>
      <c r="G333" s="228" t="s">
        <v>3</v>
      </c>
      <c r="H333" s="15"/>
    </row>
    <row r="334" spans="2:8" ht="30.75" customHeight="1">
      <c r="B334" s="286"/>
      <c r="C334" s="286"/>
      <c r="D334" s="286"/>
      <c r="E334" s="286"/>
      <c r="F334" s="224"/>
      <c r="G334" s="227" t="s">
        <v>21</v>
      </c>
      <c r="H334" s="15">
        <f>H336+H445</f>
        <v>-2014592.1</v>
      </c>
    </row>
    <row r="335" spans="2:8" ht="18" customHeight="1">
      <c r="B335" s="227"/>
      <c r="C335" s="227"/>
      <c r="D335" s="227"/>
      <c r="E335" s="227"/>
      <c r="F335" s="224"/>
      <c r="G335" s="228" t="s">
        <v>3</v>
      </c>
      <c r="H335" s="11"/>
    </row>
    <row r="336" spans="2:8" ht="19.5" customHeight="1">
      <c r="B336" s="227"/>
      <c r="C336" s="227"/>
      <c r="D336" s="227"/>
      <c r="E336" s="342">
        <v>1049</v>
      </c>
      <c r="F336" s="343"/>
      <c r="G336" s="344" t="s">
        <v>165</v>
      </c>
      <c r="H336" s="15">
        <f>H338+H347+H358+H367+H378+H398+H407+H418+H427+H436+H389</f>
        <v>-1681408.7000000002</v>
      </c>
    </row>
    <row r="337" spans="2:8">
      <c r="B337" s="227"/>
      <c r="C337" s="227"/>
      <c r="D337" s="227"/>
      <c r="E337" s="345"/>
      <c r="F337" s="346"/>
      <c r="G337" s="347" t="s">
        <v>186</v>
      </c>
      <c r="H337" s="11"/>
    </row>
    <row r="338" spans="2:8" ht="51.75">
      <c r="B338" s="227"/>
      <c r="C338" s="227"/>
      <c r="D338" s="227"/>
      <c r="E338" s="348"/>
      <c r="F338" s="284" t="s">
        <v>585</v>
      </c>
      <c r="G338" s="284" t="s">
        <v>586</v>
      </c>
      <c r="H338" s="11">
        <f>H340</f>
        <v>-559000</v>
      </c>
    </row>
    <row r="339" spans="2:8">
      <c r="B339" s="227"/>
      <c r="C339" s="227"/>
      <c r="D339" s="227"/>
      <c r="E339" s="348"/>
      <c r="F339" s="284"/>
      <c r="G339" s="284" t="s">
        <v>49</v>
      </c>
      <c r="H339" s="11"/>
    </row>
    <row r="340" spans="2:8" ht="34.5">
      <c r="B340" s="227"/>
      <c r="C340" s="227"/>
      <c r="D340" s="227"/>
      <c r="E340" s="348"/>
      <c r="F340" s="284"/>
      <c r="G340" s="349" t="s">
        <v>67</v>
      </c>
      <c r="H340" s="11">
        <f>H342</f>
        <v>-559000</v>
      </c>
    </row>
    <row r="341" spans="2:8" ht="34.5">
      <c r="B341" s="227"/>
      <c r="C341" s="227"/>
      <c r="D341" s="227"/>
      <c r="E341" s="348"/>
      <c r="F341" s="284"/>
      <c r="G341" s="284" t="s">
        <v>50</v>
      </c>
      <c r="H341" s="11"/>
    </row>
    <row r="342" spans="2:8">
      <c r="B342" s="227"/>
      <c r="C342" s="227"/>
      <c r="D342" s="227"/>
      <c r="E342" s="348"/>
      <c r="F342" s="284"/>
      <c r="G342" s="284" t="s">
        <v>4</v>
      </c>
      <c r="H342" s="11">
        <f>H343</f>
        <v>-559000</v>
      </c>
    </row>
    <row r="343" spans="2:8">
      <c r="B343" s="227"/>
      <c r="C343" s="227"/>
      <c r="D343" s="227"/>
      <c r="E343" s="348"/>
      <c r="F343" s="284"/>
      <c r="G343" s="284" t="s">
        <v>51</v>
      </c>
      <c r="H343" s="11">
        <f>H344</f>
        <v>-559000</v>
      </c>
    </row>
    <row r="344" spans="2:8">
      <c r="B344" s="227"/>
      <c r="C344" s="227"/>
      <c r="D344" s="227"/>
      <c r="E344" s="348"/>
      <c r="F344" s="350"/>
      <c r="G344" s="284" t="s">
        <v>190</v>
      </c>
      <c r="H344" s="11">
        <f>H345</f>
        <v>-559000</v>
      </c>
    </row>
    <row r="345" spans="2:8" ht="34.5">
      <c r="B345" s="227"/>
      <c r="C345" s="227"/>
      <c r="D345" s="227"/>
      <c r="E345" s="348"/>
      <c r="F345" s="350"/>
      <c r="G345" s="284" t="s">
        <v>191</v>
      </c>
      <c r="H345" s="11">
        <f>H346</f>
        <v>-559000</v>
      </c>
    </row>
    <row r="346" spans="2:8">
      <c r="B346" s="227"/>
      <c r="C346" s="227"/>
      <c r="D346" s="227"/>
      <c r="E346" s="348"/>
      <c r="F346" s="350"/>
      <c r="G346" s="284" t="s">
        <v>399</v>
      </c>
      <c r="H346" s="11">
        <f>h4v!E48</f>
        <v>-559000</v>
      </c>
    </row>
    <row r="347" spans="2:8" s="225" customFormat="1" ht="24.75" customHeight="1">
      <c r="B347" s="351"/>
      <c r="C347" s="351"/>
      <c r="D347" s="351"/>
      <c r="E347" s="352"/>
      <c r="F347" s="342" t="s">
        <v>319</v>
      </c>
      <c r="G347" s="353" t="s">
        <v>320</v>
      </c>
      <c r="H347" s="164">
        <f>H349</f>
        <v>-2047058.7000000002</v>
      </c>
    </row>
    <row r="348" spans="2:8">
      <c r="B348" s="293"/>
      <c r="C348" s="293"/>
      <c r="D348" s="293"/>
      <c r="E348" s="354"/>
      <c r="F348" s="355"/>
      <c r="G348" s="355" t="s">
        <v>49</v>
      </c>
      <c r="H348" s="83"/>
    </row>
    <row r="349" spans="2:8" ht="34.5">
      <c r="B349" s="293"/>
      <c r="C349" s="293"/>
      <c r="D349" s="293"/>
      <c r="E349" s="354"/>
      <c r="F349" s="355"/>
      <c r="G349" s="356" t="s">
        <v>67</v>
      </c>
      <c r="H349" s="83">
        <f>H351</f>
        <v>-2047058.7000000002</v>
      </c>
    </row>
    <row r="350" spans="2:8" ht="34.5">
      <c r="B350" s="293"/>
      <c r="C350" s="293"/>
      <c r="D350" s="293"/>
      <c r="E350" s="354"/>
      <c r="F350" s="355"/>
      <c r="G350" s="355" t="s">
        <v>50</v>
      </c>
      <c r="H350" s="83"/>
    </row>
    <row r="351" spans="2:8">
      <c r="B351" s="293"/>
      <c r="C351" s="293"/>
      <c r="D351" s="293"/>
      <c r="E351" s="354"/>
      <c r="F351" s="355"/>
      <c r="G351" s="355" t="s">
        <v>4</v>
      </c>
      <c r="H351" s="83">
        <f>H352</f>
        <v>-2047058.7000000002</v>
      </c>
    </row>
    <row r="352" spans="2:8">
      <c r="B352" s="293"/>
      <c r="C352" s="293"/>
      <c r="D352" s="293"/>
      <c r="E352" s="354"/>
      <c r="F352" s="355"/>
      <c r="G352" s="355" t="s">
        <v>25</v>
      </c>
      <c r="H352" s="83">
        <f>H353</f>
        <v>-2047058.7000000002</v>
      </c>
    </row>
    <row r="353" spans="2:8">
      <c r="B353" s="293"/>
      <c r="C353" s="293"/>
      <c r="D353" s="293"/>
      <c r="E353" s="354"/>
      <c r="F353" s="355"/>
      <c r="G353" s="355" t="s">
        <v>68</v>
      </c>
      <c r="H353" s="83">
        <f>H354+H356</f>
        <v>-2047058.7000000002</v>
      </c>
    </row>
    <row r="354" spans="2:8">
      <c r="B354" s="293"/>
      <c r="C354" s="293"/>
      <c r="D354" s="293"/>
      <c r="E354" s="354"/>
      <c r="F354" s="355"/>
      <c r="G354" s="355" t="s">
        <v>69</v>
      </c>
      <c r="H354" s="83">
        <f>H355</f>
        <v>-2046296.6</v>
      </c>
    </row>
    <row r="355" spans="2:8">
      <c r="B355" s="293"/>
      <c r="C355" s="293"/>
      <c r="D355" s="293"/>
      <c r="E355" s="354"/>
      <c r="F355" s="355"/>
      <c r="G355" s="355" t="s">
        <v>70</v>
      </c>
      <c r="H355" s="83">
        <f>'h3'!F14</f>
        <v>-2046296.6</v>
      </c>
    </row>
    <row r="356" spans="2:8">
      <c r="B356" s="319"/>
      <c r="C356" s="319"/>
      <c r="D356" s="319"/>
      <c r="E356" s="354"/>
      <c r="F356" s="357"/>
      <c r="G356" s="284" t="s">
        <v>101</v>
      </c>
      <c r="H356" s="84">
        <f>H357</f>
        <v>-762.1</v>
      </c>
    </row>
    <row r="357" spans="2:8">
      <c r="B357" s="319"/>
      <c r="C357" s="319"/>
      <c r="D357" s="319"/>
      <c r="E357" s="354"/>
      <c r="F357" s="357"/>
      <c r="G357" s="284" t="s">
        <v>102</v>
      </c>
      <c r="H357" s="84">
        <f>'h3'!G17</f>
        <v>-762.1</v>
      </c>
    </row>
    <row r="358" spans="2:8" s="225" customFormat="1" ht="17.25" customHeight="1">
      <c r="B358" s="351"/>
      <c r="C358" s="351"/>
      <c r="D358" s="351"/>
      <c r="E358" s="352"/>
      <c r="F358" s="342" t="s">
        <v>358</v>
      </c>
      <c r="G358" s="353" t="s">
        <v>359</v>
      </c>
      <c r="H358" s="165">
        <f>H360</f>
        <v>-34480</v>
      </c>
    </row>
    <row r="359" spans="2:8">
      <c r="B359" s="293"/>
      <c r="C359" s="293"/>
      <c r="D359" s="293"/>
      <c r="E359" s="354"/>
      <c r="F359" s="355"/>
      <c r="G359" s="355" t="s">
        <v>49</v>
      </c>
      <c r="H359" s="82"/>
    </row>
    <row r="360" spans="2:8" ht="34.5">
      <c r="B360" s="293"/>
      <c r="C360" s="293"/>
      <c r="D360" s="293"/>
      <c r="E360" s="354"/>
      <c r="F360" s="355"/>
      <c r="G360" s="356" t="s">
        <v>67</v>
      </c>
      <c r="H360" s="82">
        <f>H362</f>
        <v>-34480</v>
      </c>
    </row>
    <row r="361" spans="2:8" ht="34.5">
      <c r="B361" s="293"/>
      <c r="C361" s="293"/>
      <c r="D361" s="293"/>
      <c r="E361" s="354"/>
      <c r="F361" s="355"/>
      <c r="G361" s="355" t="s">
        <v>50</v>
      </c>
      <c r="H361" s="82"/>
    </row>
    <row r="362" spans="2:8">
      <c r="B362" s="293"/>
      <c r="C362" s="293"/>
      <c r="D362" s="293"/>
      <c r="E362" s="354"/>
      <c r="F362" s="355"/>
      <c r="G362" s="355" t="s">
        <v>4</v>
      </c>
      <c r="H362" s="82">
        <f>H363</f>
        <v>-34480</v>
      </c>
    </row>
    <row r="363" spans="2:8">
      <c r="B363" s="293"/>
      <c r="C363" s="293"/>
      <c r="D363" s="293"/>
      <c r="E363" s="354"/>
      <c r="F363" s="355"/>
      <c r="G363" s="355" t="s">
        <v>25</v>
      </c>
      <c r="H363" s="82">
        <f>H364</f>
        <v>-34480</v>
      </c>
    </row>
    <row r="364" spans="2:8">
      <c r="B364" s="293"/>
      <c r="C364" s="293"/>
      <c r="D364" s="293"/>
      <c r="E364" s="354"/>
      <c r="F364" s="355"/>
      <c r="G364" s="355" t="s">
        <v>68</v>
      </c>
      <c r="H364" s="82">
        <f>H365</f>
        <v>-34480</v>
      </c>
    </row>
    <row r="365" spans="2:8">
      <c r="B365" s="293"/>
      <c r="C365" s="293"/>
      <c r="D365" s="293"/>
      <c r="E365" s="354"/>
      <c r="F365" s="355"/>
      <c r="G365" s="355" t="s">
        <v>69</v>
      </c>
      <c r="H365" s="82">
        <f>H366</f>
        <v>-34480</v>
      </c>
    </row>
    <row r="366" spans="2:8" ht="24" customHeight="1">
      <c r="B366" s="293"/>
      <c r="C366" s="293"/>
      <c r="D366" s="293"/>
      <c r="E366" s="354"/>
      <c r="F366" s="355"/>
      <c r="G366" s="355" t="s">
        <v>70</v>
      </c>
      <c r="H366" s="82">
        <f>'h3'!D36</f>
        <v>-34480</v>
      </c>
    </row>
    <row r="367" spans="2:8" ht="56.25" customHeight="1">
      <c r="B367" s="227"/>
      <c r="C367" s="227"/>
      <c r="D367" s="227"/>
      <c r="E367" s="358"/>
      <c r="F367" s="342">
        <v>21004</v>
      </c>
      <c r="G367" s="359" t="s">
        <v>145</v>
      </c>
      <c r="H367" s="29">
        <f>h4v!E57</f>
        <v>-8000</v>
      </c>
    </row>
    <row r="368" spans="2:8">
      <c r="B368" s="227"/>
      <c r="C368" s="227"/>
      <c r="D368" s="227"/>
      <c r="E368" s="358"/>
      <c r="F368" s="282"/>
      <c r="G368" s="284" t="s">
        <v>49</v>
      </c>
      <c r="H368" s="29"/>
    </row>
    <row r="369" spans="2:8" ht="34.5">
      <c r="B369" s="227"/>
      <c r="C369" s="227"/>
      <c r="D369" s="227"/>
      <c r="E369" s="360"/>
      <c r="F369" s="282"/>
      <c r="G369" s="349" t="s">
        <v>67</v>
      </c>
      <c r="H369" s="30">
        <f>H371</f>
        <v>-8000</v>
      </c>
    </row>
    <row r="370" spans="2:8" ht="34.5">
      <c r="B370" s="227"/>
      <c r="C370" s="227"/>
      <c r="D370" s="227"/>
      <c r="E370" s="360"/>
      <c r="F370" s="282"/>
      <c r="G370" s="284" t="s">
        <v>50</v>
      </c>
      <c r="H370" s="30"/>
    </row>
    <row r="371" spans="2:8">
      <c r="B371" s="227"/>
      <c r="C371" s="227"/>
      <c r="D371" s="227"/>
      <c r="E371" s="361"/>
      <c r="F371" s="282"/>
      <c r="G371" s="362" t="s">
        <v>4</v>
      </c>
      <c r="H371" s="30">
        <f>+H372</f>
        <v>-8000</v>
      </c>
    </row>
    <row r="372" spans="2:8" ht="21.75" customHeight="1">
      <c r="B372" s="227"/>
      <c r="C372" s="227"/>
      <c r="D372" s="227"/>
      <c r="E372" s="361"/>
      <c r="F372" s="282"/>
      <c r="G372" s="362" t="s">
        <v>25</v>
      </c>
      <c r="H372" s="30">
        <f>+H373</f>
        <v>-8000</v>
      </c>
    </row>
    <row r="373" spans="2:8">
      <c r="B373" s="227"/>
      <c r="C373" s="227"/>
      <c r="D373" s="227"/>
      <c r="E373" s="361"/>
      <c r="F373" s="282"/>
      <c r="G373" s="362" t="s">
        <v>68</v>
      </c>
      <c r="H373" s="30">
        <f>H374+H376</f>
        <v>-8000</v>
      </c>
    </row>
    <row r="374" spans="2:8">
      <c r="B374" s="227"/>
      <c r="C374" s="227"/>
      <c r="D374" s="227"/>
      <c r="E374" s="361"/>
      <c r="F374" s="282"/>
      <c r="G374" s="362" t="s">
        <v>69</v>
      </c>
      <c r="H374" s="30">
        <f>+H375</f>
        <v>145200</v>
      </c>
    </row>
    <row r="375" spans="2:8">
      <c r="B375" s="227"/>
      <c r="C375" s="227"/>
      <c r="D375" s="227"/>
      <c r="E375" s="361"/>
      <c r="F375" s="282"/>
      <c r="G375" s="362" t="s">
        <v>70</v>
      </c>
      <c r="H375" s="30">
        <f>h4v!E65</f>
        <v>145200</v>
      </c>
    </row>
    <row r="376" spans="2:8">
      <c r="B376" s="298"/>
      <c r="C376" s="298"/>
      <c r="D376" s="298"/>
      <c r="E376" s="363"/>
      <c r="F376" s="364"/>
      <c r="G376" s="362" t="s">
        <v>101</v>
      </c>
      <c r="H376" s="95">
        <f>H377</f>
        <v>-153200</v>
      </c>
    </row>
    <row r="377" spans="2:8" ht="18" thickBot="1">
      <c r="B377" s="298"/>
      <c r="C377" s="298"/>
      <c r="D377" s="298"/>
      <c r="E377" s="363"/>
      <c r="F377" s="364"/>
      <c r="G377" s="365" t="s">
        <v>102</v>
      </c>
      <c r="H377" s="95">
        <f>h4v!E67</f>
        <v>-153200</v>
      </c>
    </row>
    <row r="378" spans="2:8" ht="44.45" customHeight="1">
      <c r="B378" s="227"/>
      <c r="C378" s="227"/>
      <c r="D378" s="227"/>
      <c r="E378" s="358"/>
      <c r="F378" s="342">
        <v>21006</v>
      </c>
      <c r="G378" s="366" t="s">
        <v>188</v>
      </c>
      <c r="H378" s="29">
        <f>h4v!E68</f>
        <v>1258000</v>
      </c>
    </row>
    <row r="379" spans="2:8">
      <c r="B379" s="227"/>
      <c r="C379" s="227"/>
      <c r="D379" s="227"/>
      <c r="E379" s="358"/>
      <c r="F379" s="282"/>
      <c r="G379" s="367" t="s">
        <v>49</v>
      </c>
      <c r="H379" s="29"/>
    </row>
    <row r="380" spans="2:8" ht="34.5">
      <c r="B380" s="227"/>
      <c r="C380" s="227"/>
      <c r="D380" s="227"/>
      <c r="E380" s="360"/>
      <c r="F380" s="282"/>
      <c r="G380" s="368" t="s">
        <v>67</v>
      </c>
      <c r="H380" s="30">
        <f>H382</f>
        <v>1258000</v>
      </c>
    </row>
    <row r="381" spans="2:8" ht="34.5">
      <c r="B381" s="227"/>
      <c r="C381" s="227"/>
      <c r="D381" s="227"/>
      <c r="E381" s="360"/>
      <c r="F381" s="282"/>
      <c r="G381" s="367" t="s">
        <v>50</v>
      </c>
      <c r="H381" s="30"/>
    </row>
    <row r="382" spans="2:8">
      <c r="B382" s="227"/>
      <c r="C382" s="227"/>
      <c r="D382" s="227"/>
      <c r="E382" s="361"/>
      <c r="F382" s="282"/>
      <c r="G382" s="369" t="s">
        <v>4</v>
      </c>
      <c r="H382" s="30">
        <f>+H383</f>
        <v>1258000</v>
      </c>
    </row>
    <row r="383" spans="2:8">
      <c r="B383" s="227"/>
      <c r="C383" s="227"/>
      <c r="D383" s="227"/>
      <c r="E383" s="361"/>
      <c r="F383" s="282"/>
      <c r="G383" s="369" t="s">
        <v>25</v>
      </c>
      <c r="H383" s="30">
        <f>+H384</f>
        <v>1258000</v>
      </c>
    </row>
    <row r="384" spans="2:8">
      <c r="B384" s="227"/>
      <c r="C384" s="227"/>
      <c r="D384" s="227"/>
      <c r="E384" s="361"/>
      <c r="F384" s="282"/>
      <c r="G384" s="369" t="s">
        <v>68</v>
      </c>
      <c r="H384" s="30">
        <f>H387+H385</f>
        <v>1258000</v>
      </c>
    </row>
    <row r="385" spans="2:8">
      <c r="B385" s="227"/>
      <c r="C385" s="227"/>
      <c r="D385" s="227"/>
      <c r="E385" s="361"/>
      <c r="F385" s="282"/>
      <c r="G385" s="369" t="s">
        <v>69</v>
      </c>
      <c r="H385" s="30">
        <f>+H386</f>
        <v>1253000</v>
      </c>
    </row>
    <row r="386" spans="2:8">
      <c r="B386" s="227"/>
      <c r="C386" s="227"/>
      <c r="D386" s="227"/>
      <c r="E386" s="361"/>
      <c r="F386" s="282"/>
      <c r="G386" s="284" t="s">
        <v>99</v>
      </c>
      <c r="H386" s="30">
        <f>h4v!E76</f>
        <v>1253000</v>
      </c>
    </row>
    <row r="387" spans="2:8">
      <c r="B387" s="227"/>
      <c r="C387" s="227"/>
      <c r="D387" s="227"/>
      <c r="E387" s="358"/>
      <c r="F387" s="282"/>
      <c r="G387" s="284" t="s">
        <v>101</v>
      </c>
      <c r="H387" s="31">
        <f>+H388</f>
        <v>5000</v>
      </c>
    </row>
    <row r="388" spans="2:8">
      <c r="B388" s="227"/>
      <c r="C388" s="227"/>
      <c r="D388" s="227"/>
      <c r="E388" s="361"/>
      <c r="F388" s="282"/>
      <c r="G388" s="284" t="s">
        <v>102</v>
      </c>
      <c r="H388" s="31">
        <f>h4v!E78</f>
        <v>5000</v>
      </c>
    </row>
    <row r="389" spans="2:8" ht="51.75">
      <c r="B389" s="298"/>
      <c r="C389" s="298"/>
      <c r="D389" s="298"/>
      <c r="E389" s="370"/>
      <c r="F389" s="300" t="s">
        <v>756</v>
      </c>
      <c r="G389" s="300" t="s">
        <v>757</v>
      </c>
      <c r="H389" s="94">
        <f>H391</f>
        <v>-283000</v>
      </c>
    </row>
    <row r="390" spans="2:8">
      <c r="B390" s="298"/>
      <c r="C390" s="298"/>
      <c r="D390" s="298"/>
      <c r="E390" s="370"/>
      <c r="F390" s="300"/>
      <c r="G390" s="300" t="s">
        <v>49</v>
      </c>
      <c r="H390" s="94"/>
    </row>
    <row r="391" spans="2:8" ht="34.5">
      <c r="B391" s="298"/>
      <c r="C391" s="298"/>
      <c r="D391" s="298"/>
      <c r="E391" s="370"/>
      <c r="F391" s="300"/>
      <c r="G391" s="371" t="s">
        <v>67</v>
      </c>
      <c r="H391" s="94">
        <f>H393</f>
        <v>-283000</v>
      </c>
    </row>
    <row r="392" spans="2:8" ht="34.5">
      <c r="B392" s="298"/>
      <c r="C392" s="298"/>
      <c r="D392" s="298"/>
      <c r="E392" s="370"/>
      <c r="F392" s="300"/>
      <c r="G392" s="300" t="s">
        <v>50</v>
      </c>
      <c r="H392" s="94"/>
    </row>
    <row r="393" spans="2:8">
      <c r="B393" s="298"/>
      <c r="C393" s="298"/>
      <c r="D393" s="298"/>
      <c r="E393" s="370"/>
      <c r="F393" s="300"/>
      <c r="G393" s="300" t="s">
        <v>4</v>
      </c>
      <c r="H393" s="94">
        <f>H394</f>
        <v>-283000</v>
      </c>
    </row>
    <row r="394" spans="2:8">
      <c r="B394" s="298"/>
      <c r="C394" s="298"/>
      <c r="D394" s="298"/>
      <c r="E394" s="370"/>
      <c r="F394" s="300"/>
      <c r="G394" s="300" t="s">
        <v>25</v>
      </c>
      <c r="H394" s="94">
        <f>H395</f>
        <v>-283000</v>
      </c>
    </row>
    <row r="395" spans="2:8">
      <c r="B395" s="298"/>
      <c r="C395" s="298"/>
      <c r="D395" s="298"/>
      <c r="E395" s="370"/>
      <c r="F395" s="300"/>
      <c r="G395" s="300" t="s">
        <v>68</v>
      </c>
      <c r="H395" s="94">
        <f>H396</f>
        <v>-283000</v>
      </c>
    </row>
    <row r="396" spans="2:8">
      <c r="B396" s="298"/>
      <c r="C396" s="298"/>
      <c r="D396" s="298"/>
      <c r="E396" s="370"/>
      <c r="F396" s="300"/>
      <c r="G396" s="300" t="s">
        <v>69</v>
      </c>
      <c r="H396" s="94">
        <f>H397</f>
        <v>-283000</v>
      </c>
    </row>
    <row r="397" spans="2:8">
      <c r="B397" s="298"/>
      <c r="C397" s="298"/>
      <c r="D397" s="298"/>
      <c r="E397" s="370"/>
      <c r="F397" s="300"/>
      <c r="G397" s="300" t="s">
        <v>99</v>
      </c>
      <c r="H397" s="94">
        <f>h5d!H26</f>
        <v>-283000</v>
      </c>
    </row>
    <row r="398" spans="2:8" ht="43.9" customHeight="1">
      <c r="B398" s="227"/>
      <c r="C398" s="227"/>
      <c r="D398" s="227"/>
      <c r="E398" s="358"/>
      <c r="F398" s="342">
        <v>21009</v>
      </c>
      <c r="G398" s="366" t="s">
        <v>187</v>
      </c>
      <c r="H398" s="29">
        <f>+H400</f>
        <v>-30000</v>
      </c>
    </row>
    <row r="399" spans="2:8">
      <c r="B399" s="227"/>
      <c r="C399" s="227"/>
      <c r="D399" s="227"/>
      <c r="E399" s="358"/>
      <c r="F399" s="282"/>
      <c r="G399" s="367" t="s">
        <v>49</v>
      </c>
      <c r="H399" s="29"/>
    </row>
    <row r="400" spans="2:8" ht="34.5">
      <c r="B400" s="227"/>
      <c r="C400" s="227"/>
      <c r="D400" s="227"/>
      <c r="E400" s="360"/>
      <c r="F400" s="282"/>
      <c r="G400" s="368" t="s">
        <v>67</v>
      </c>
      <c r="H400" s="30">
        <f>H402</f>
        <v>-30000</v>
      </c>
    </row>
    <row r="401" spans="2:8" ht="34.5">
      <c r="B401" s="227"/>
      <c r="C401" s="227"/>
      <c r="D401" s="227"/>
      <c r="E401" s="360"/>
      <c r="F401" s="282"/>
      <c r="G401" s="367" t="s">
        <v>50</v>
      </c>
      <c r="H401" s="30"/>
    </row>
    <row r="402" spans="2:8">
      <c r="B402" s="227"/>
      <c r="C402" s="227"/>
      <c r="D402" s="227"/>
      <c r="E402" s="361"/>
      <c r="F402" s="282"/>
      <c r="G402" s="369" t="s">
        <v>4</v>
      </c>
      <c r="H402" s="30">
        <f>+H403</f>
        <v>-30000</v>
      </c>
    </row>
    <row r="403" spans="2:8">
      <c r="B403" s="227"/>
      <c r="C403" s="227"/>
      <c r="D403" s="227"/>
      <c r="E403" s="361"/>
      <c r="F403" s="282"/>
      <c r="G403" s="369" t="s">
        <v>25</v>
      </c>
      <c r="H403" s="30">
        <f>+H404</f>
        <v>-30000</v>
      </c>
    </row>
    <row r="404" spans="2:8">
      <c r="B404" s="227"/>
      <c r="C404" s="227"/>
      <c r="D404" s="227"/>
      <c r="E404" s="361"/>
      <c r="F404" s="282"/>
      <c r="G404" s="369" t="s">
        <v>68</v>
      </c>
      <c r="H404" s="30">
        <f>H406</f>
        <v>-30000</v>
      </c>
    </row>
    <row r="405" spans="2:8">
      <c r="B405" s="227"/>
      <c r="C405" s="227"/>
      <c r="D405" s="227"/>
      <c r="E405" s="361"/>
      <c r="F405" s="282"/>
      <c r="G405" s="369" t="s">
        <v>69</v>
      </c>
      <c r="H405" s="30">
        <f>+H406</f>
        <v>-30000</v>
      </c>
    </row>
    <row r="406" spans="2:8">
      <c r="B406" s="227"/>
      <c r="C406" s="227"/>
      <c r="D406" s="227"/>
      <c r="E406" s="361"/>
      <c r="F406" s="282"/>
      <c r="G406" s="284" t="s">
        <v>99</v>
      </c>
      <c r="H406" s="31">
        <f>h4v!E87</f>
        <v>-30000</v>
      </c>
    </row>
    <row r="407" spans="2:8" ht="48" customHeight="1">
      <c r="B407" s="227"/>
      <c r="C407" s="227"/>
      <c r="D407" s="227"/>
      <c r="E407" s="342"/>
      <c r="F407" s="342">
        <v>21011</v>
      </c>
      <c r="G407" s="366" t="s">
        <v>148</v>
      </c>
      <c r="H407" s="29">
        <f>h4v!E88</f>
        <v>-263000</v>
      </c>
    </row>
    <row r="408" spans="2:8">
      <c r="B408" s="227"/>
      <c r="C408" s="227"/>
      <c r="D408" s="227"/>
      <c r="E408" s="342"/>
      <c r="F408" s="282"/>
      <c r="G408" s="367" t="s">
        <v>49</v>
      </c>
      <c r="H408" s="32"/>
    </row>
    <row r="409" spans="2:8" ht="34.5">
      <c r="B409" s="227"/>
      <c r="C409" s="227"/>
      <c r="D409" s="227"/>
      <c r="E409" s="344"/>
      <c r="F409" s="282"/>
      <c r="G409" s="368" t="s">
        <v>67</v>
      </c>
      <c r="H409" s="30">
        <f>H411</f>
        <v>-263000</v>
      </c>
    </row>
    <row r="410" spans="2:8" ht="34.5">
      <c r="B410" s="227"/>
      <c r="C410" s="227"/>
      <c r="D410" s="227"/>
      <c r="E410" s="344"/>
      <c r="F410" s="282"/>
      <c r="G410" s="367" t="s">
        <v>50</v>
      </c>
      <c r="H410" s="30"/>
    </row>
    <row r="411" spans="2:8">
      <c r="B411" s="227"/>
      <c r="C411" s="227"/>
      <c r="D411" s="227"/>
      <c r="E411" s="372"/>
      <c r="F411" s="282"/>
      <c r="G411" s="369" t="s">
        <v>4</v>
      </c>
      <c r="H411" s="30">
        <f>+H412</f>
        <v>-263000</v>
      </c>
    </row>
    <row r="412" spans="2:8">
      <c r="B412" s="227"/>
      <c r="C412" s="227"/>
      <c r="D412" s="227"/>
      <c r="E412" s="372"/>
      <c r="F412" s="282"/>
      <c r="G412" s="369" t="s">
        <v>25</v>
      </c>
      <c r="H412" s="30">
        <f>H413</f>
        <v>-263000</v>
      </c>
    </row>
    <row r="413" spans="2:8">
      <c r="B413" s="227"/>
      <c r="C413" s="227"/>
      <c r="D413" s="227"/>
      <c r="E413" s="372"/>
      <c r="F413" s="282"/>
      <c r="G413" s="369" t="s">
        <v>68</v>
      </c>
      <c r="H413" s="30">
        <f>H414+H416</f>
        <v>-263000</v>
      </c>
    </row>
    <row r="414" spans="2:8">
      <c r="B414" s="227"/>
      <c r="C414" s="227"/>
      <c r="D414" s="227"/>
      <c r="E414" s="372"/>
      <c r="F414" s="282"/>
      <c r="G414" s="369" t="s">
        <v>69</v>
      </c>
      <c r="H414" s="30">
        <f>H415</f>
        <v>-242000</v>
      </c>
    </row>
    <row r="415" spans="2:8">
      <c r="B415" s="227"/>
      <c r="C415" s="227"/>
      <c r="D415" s="227"/>
      <c r="E415" s="372"/>
      <c r="F415" s="282"/>
      <c r="G415" s="284" t="s">
        <v>99</v>
      </c>
      <c r="H415" s="30">
        <f>h4v!E96</f>
        <v>-242000</v>
      </c>
    </row>
    <row r="416" spans="2:8">
      <c r="B416" s="298"/>
      <c r="C416" s="298"/>
      <c r="D416" s="298"/>
      <c r="E416" s="363"/>
      <c r="F416" s="364"/>
      <c r="G416" s="284" t="s">
        <v>101</v>
      </c>
      <c r="H416" s="95">
        <f>H417</f>
        <v>-21000</v>
      </c>
    </row>
    <row r="417" spans="2:8">
      <c r="B417" s="298"/>
      <c r="C417" s="298"/>
      <c r="D417" s="298"/>
      <c r="E417" s="363"/>
      <c r="F417" s="364"/>
      <c r="G417" s="284" t="s">
        <v>102</v>
      </c>
      <c r="H417" s="95">
        <f>h4v!E98</f>
        <v>-21000</v>
      </c>
    </row>
    <row r="418" spans="2:8" ht="39.75" customHeight="1">
      <c r="B418" s="227"/>
      <c r="C418" s="227"/>
      <c r="D418" s="227"/>
      <c r="E418" s="358"/>
      <c r="F418" s="342">
        <v>21012</v>
      </c>
      <c r="G418" s="366" t="s">
        <v>149</v>
      </c>
      <c r="H418" s="29">
        <f>+H420</f>
        <v>-149900</v>
      </c>
    </row>
    <row r="419" spans="2:8">
      <c r="B419" s="227"/>
      <c r="C419" s="227"/>
      <c r="D419" s="227"/>
      <c r="E419" s="358"/>
      <c r="F419" s="282"/>
      <c r="G419" s="367" t="s">
        <v>49</v>
      </c>
      <c r="H419" s="29"/>
    </row>
    <row r="420" spans="2:8" ht="34.5">
      <c r="B420" s="227"/>
      <c r="C420" s="227"/>
      <c r="D420" s="227"/>
      <c r="E420" s="360"/>
      <c r="F420" s="282"/>
      <c r="G420" s="368" t="s">
        <v>67</v>
      </c>
      <c r="H420" s="30">
        <f>H422</f>
        <v>-149900</v>
      </c>
    </row>
    <row r="421" spans="2:8" ht="34.5">
      <c r="B421" s="227"/>
      <c r="C421" s="227"/>
      <c r="D421" s="227"/>
      <c r="E421" s="360"/>
      <c r="F421" s="282"/>
      <c r="G421" s="367" t="s">
        <v>50</v>
      </c>
      <c r="H421" s="30"/>
    </row>
    <row r="422" spans="2:8">
      <c r="B422" s="227"/>
      <c r="C422" s="227"/>
      <c r="D422" s="227"/>
      <c r="E422" s="361"/>
      <c r="F422" s="282"/>
      <c r="G422" s="368" t="s">
        <v>4</v>
      </c>
      <c r="H422" s="30">
        <f>+H423</f>
        <v>-149900</v>
      </c>
    </row>
    <row r="423" spans="2:8">
      <c r="B423" s="227"/>
      <c r="C423" s="227"/>
      <c r="D423" s="227"/>
      <c r="E423" s="361"/>
      <c r="F423" s="282"/>
      <c r="G423" s="367" t="s">
        <v>25</v>
      </c>
      <c r="H423" s="30">
        <f>+H424</f>
        <v>-149900</v>
      </c>
    </row>
    <row r="424" spans="2:8">
      <c r="B424" s="227"/>
      <c r="C424" s="227"/>
      <c r="D424" s="227"/>
      <c r="E424" s="361"/>
      <c r="F424" s="282"/>
      <c r="G424" s="368" t="s">
        <v>68</v>
      </c>
      <c r="H424" s="30">
        <f>H425</f>
        <v>-149900</v>
      </c>
    </row>
    <row r="425" spans="2:8">
      <c r="B425" s="227"/>
      <c r="C425" s="227"/>
      <c r="D425" s="227"/>
      <c r="E425" s="361"/>
      <c r="F425" s="282"/>
      <c r="G425" s="367" t="s">
        <v>101</v>
      </c>
      <c r="H425" s="30">
        <f>H426</f>
        <v>-149900</v>
      </c>
    </row>
    <row r="426" spans="2:8">
      <c r="B426" s="227"/>
      <c r="C426" s="227"/>
      <c r="D426" s="227"/>
      <c r="E426" s="361"/>
      <c r="F426" s="282"/>
      <c r="G426" s="982" t="s">
        <v>785</v>
      </c>
      <c r="H426" s="31">
        <f>h4v!E107</f>
        <v>-149900</v>
      </c>
    </row>
    <row r="427" spans="2:8" ht="69">
      <c r="B427" s="298"/>
      <c r="C427" s="298"/>
      <c r="D427" s="298"/>
      <c r="E427" s="363"/>
      <c r="F427" s="342">
        <v>21014</v>
      </c>
      <c r="G427" s="366" t="s">
        <v>141</v>
      </c>
      <c r="H427" s="94">
        <f>H429</f>
        <v>606513.19999999995</v>
      </c>
    </row>
    <row r="428" spans="2:8">
      <c r="B428" s="298"/>
      <c r="C428" s="298"/>
      <c r="D428" s="298"/>
      <c r="E428" s="363"/>
      <c r="F428" s="282"/>
      <c r="G428" s="367" t="s">
        <v>49</v>
      </c>
      <c r="H428" s="94"/>
    </row>
    <row r="429" spans="2:8" ht="34.5">
      <c r="B429" s="298"/>
      <c r="C429" s="298"/>
      <c r="D429" s="298"/>
      <c r="E429" s="363"/>
      <c r="F429" s="282"/>
      <c r="G429" s="368" t="s">
        <v>67</v>
      </c>
      <c r="H429" s="94">
        <f>H431</f>
        <v>606513.19999999995</v>
      </c>
    </row>
    <row r="430" spans="2:8" ht="34.5">
      <c r="B430" s="298"/>
      <c r="C430" s="298"/>
      <c r="D430" s="298"/>
      <c r="E430" s="363"/>
      <c r="F430" s="282"/>
      <c r="G430" s="367" t="s">
        <v>50</v>
      </c>
      <c r="H430" s="94"/>
    </row>
    <row r="431" spans="2:8">
      <c r="B431" s="298"/>
      <c r="C431" s="298"/>
      <c r="D431" s="298"/>
      <c r="E431" s="363"/>
      <c r="F431" s="282"/>
      <c r="G431" s="368" t="s">
        <v>4</v>
      </c>
      <c r="H431" s="94">
        <f>H432</f>
        <v>606513.19999999995</v>
      </c>
    </row>
    <row r="432" spans="2:8">
      <c r="B432" s="298"/>
      <c r="C432" s="298"/>
      <c r="D432" s="298"/>
      <c r="E432" s="363"/>
      <c r="F432" s="282"/>
      <c r="G432" s="367" t="s">
        <v>25</v>
      </c>
      <c r="H432" s="94">
        <f>H433</f>
        <v>606513.19999999995</v>
      </c>
    </row>
    <row r="433" spans="2:9">
      <c r="B433" s="298"/>
      <c r="C433" s="298"/>
      <c r="D433" s="298"/>
      <c r="E433" s="363"/>
      <c r="F433" s="282"/>
      <c r="G433" s="368" t="s">
        <v>68</v>
      </c>
      <c r="H433" s="94">
        <f>H434</f>
        <v>606513.19999999995</v>
      </c>
    </row>
    <row r="434" spans="2:9">
      <c r="B434" s="298"/>
      <c r="C434" s="298"/>
      <c r="D434" s="298"/>
      <c r="E434" s="363"/>
      <c r="F434" s="282"/>
      <c r="G434" s="373" t="s">
        <v>69</v>
      </c>
      <c r="H434" s="94">
        <f>H435</f>
        <v>606513.19999999995</v>
      </c>
    </row>
    <row r="435" spans="2:9">
      <c r="B435" s="298"/>
      <c r="C435" s="298"/>
      <c r="D435" s="298"/>
      <c r="E435" s="363"/>
      <c r="F435" s="282"/>
      <c r="G435" s="368" t="s">
        <v>99</v>
      </c>
      <c r="H435" s="94">
        <f>h5d!I35</f>
        <v>606513.19999999995</v>
      </c>
    </row>
    <row r="436" spans="2:9" s="225" customFormat="1" ht="34.5">
      <c r="B436" s="223"/>
      <c r="C436" s="223"/>
      <c r="D436" s="223"/>
      <c r="E436" s="374"/>
      <c r="F436" s="375">
        <v>21020</v>
      </c>
      <c r="G436" s="376" t="s">
        <v>353</v>
      </c>
      <c r="H436" s="112">
        <f>H438</f>
        <v>-171483.2</v>
      </c>
    </row>
    <row r="437" spans="2:9">
      <c r="B437" s="227"/>
      <c r="C437" s="227"/>
      <c r="D437" s="227"/>
      <c r="E437" s="377"/>
      <c r="F437" s="375"/>
      <c r="G437" s="378" t="s">
        <v>49</v>
      </c>
      <c r="H437" s="31"/>
    </row>
    <row r="438" spans="2:9">
      <c r="B438" s="227"/>
      <c r="C438" s="227"/>
      <c r="D438" s="227"/>
      <c r="E438" s="377"/>
      <c r="F438" s="375"/>
      <c r="G438" s="379" t="s">
        <v>216</v>
      </c>
      <c r="H438" s="31">
        <f>H440</f>
        <v>-171483.2</v>
      </c>
    </row>
    <row r="439" spans="2:9" ht="34.5">
      <c r="B439" s="227"/>
      <c r="C439" s="227"/>
      <c r="D439" s="227"/>
      <c r="E439" s="377"/>
      <c r="F439" s="375"/>
      <c r="G439" s="378" t="s">
        <v>50</v>
      </c>
      <c r="H439" s="31"/>
    </row>
    <row r="440" spans="2:9">
      <c r="B440" s="227"/>
      <c r="C440" s="227"/>
      <c r="D440" s="227"/>
      <c r="E440" s="377"/>
      <c r="F440" s="375"/>
      <c r="G440" s="380" t="s">
        <v>4</v>
      </c>
      <c r="H440" s="31">
        <f>H441</f>
        <v>-171483.2</v>
      </c>
    </row>
    <row r="441" spans="2:9">
      <c r="B441" s="227"/>
      <c r="C441" s="227"/>
      <c r="D441" s="227"/>
      <c r="E441" s="377"/>
      <c r="F441" s="375"/>
      <c r="G441" s="271" t="s">
        <v>25</v>
      </c>
      <c r="H441" s="31">
        <f>H442</f>
        <v>-171483.2</v>
      </c>
    </row>
    <row r="442" spans="2:9">
      <c r="B442" s="227"/>
      <c r="C442" s="227"/>
      <c r="D442" s="227"/>
      <c r="E442" s="377"/>
      <c r="F442" s="375"/>
      <c r="G442" s="380" t="s">
        <v>68</v>
      </c>
      <c r="H442" s="31">
        <f>H443</f>
        <v>-171483.2</v>
      </c>
    </row>
    <row r="443" spans="2:9">
      <c r="B443" s="227"/>
      <c r="C443" s="227"/>
      <c r="D443" s="227"/>
      <c r="E443" s="377"/>
      <c r="F443" s="375"/>
      <c r="G443" s="271" t="s">
        <v>69</v>
      </c>
      <c r="H443" s="31">
        <f>H444</f>
        <v>-171483.2</v>
      </c>
    </row>
    <row r="444" spans="2:9">
      <c r="B444" s="227"/>
      <c r="C444" s="227"/>
      <c r="D444" s="227"/>
      <c r="E444" s="377"/>
      <c r="F444" s="375"/>
      <c r="G444" s="380" t="s">
        <v>70</v>
      </c>
      <c r="H444" s="31">
        <f>'h3'!D41</f>
        <v>-171483.2</v>
      </c>
    </row>
    <row r="445" spans="2:9" s="225" customFormat="1">
      <c r="B445" s="381"/>
      <c r="C445" s="381"/>
      <c r="D445" s="381"/>
      <c r="E445" s="342">
        <v>1157</v>
      </c>
      <c r="F445" s="382"/>
      <c r="G445" s="383" t="s">
        <v>92</v>
      </c>
      <c r="H445" s="166">
        <f>H447+H455+H464+H473</f>
        <v>-333183.40000000002</v>
      </c>
    </row>
    <row r="446" spans="2:9">
      <c r="B446" s="298"/>
      <c r="C446" s="298"/>
      <c r="D446" s="298"/>
      <c r="E446" s="384"/>
      <c r="F446" s="382"/>
      <c r="G446" s="385" t="s">
        <v>186</v>
      </c>
      <c r="H446" s="94"/>
    </row>
    <row r="447" spans="2:9" ht="51.75">
      <c r="B447" s="298"/>
      <c r="C447" s="298"/>
      <c r="D447" s="298"/>
      <c r="E447" s="386"/>
      <c r="F447" s="342" t="s">
        <v>393</v>
      </c>
      <c r="G447" s="300" t="s">
        <v>394</v>
      </c>
      <c r="H447" s="94">
        <f>H449</f>
        <v>-94465.8</v>
      </c>
      <c r="I447" s="979"/>
    </row>
    <row r="448" spans="2:9">
      <c r="B448" s="298"/>
      <c r="C448" s="298"/>
      <c r="D448" s="298"/>
      <c r="E448" s="386"/>
      <c r="F448" s="300"/>
      <c r="G448" s="300" t="s">
        <v>49</v>
      </c>
      <c r="H448" s="94"/>
      <c r="I448" s="980"/>
    </row>
    <row r="449" spans="2:8" ht="34.5">
      <c r="B449" s="298"/>
      <c r="C449" s="298"/>
      <c r="D449" s="298"/>
      <c r="E449" s="386"/>
      <c r="F449" s="300"/>
      <c r="G449" s="371" t="s">
        <v>67</v>
      </c>
      <c r="H449" s="94">
        <f>H451</f>
        <v>-94465.8</v>
      </c>
    </row>
    <row r="450" spans="2:8" ht="34.5">
      <c r="B450" s="298"/>
      <c r="C450" s="298"/>
      <c r="D450" s="298"/>
      <c r="E450" s="386"/>
      <c r="F450" s="300"/>
      <c r="G450" s="300" t="s">
        <v>50</v>
      </c>
      <c r="H450" s="94"/>
    </row>
    <row r="451" spans="2:8">
      <c r="B451" s="298"/>
      <c r="C451" s="298"/>
      <c r="D451" s="298"/>
      <c r="E451" s="386"/>
      <c r="F451" s="300"/>
      <c r="G451" s="300" t="s">
        <v>4</v>
      </c>
      <c r="H451" s="94">
        <f>H452</f>
        <v>-94465.8</v>
      </c>
    </row>
    <row r="452" spans="2:8">
      <c r="B452" s="298"/>
      <c r="C452" s="298"/>
      <c r="D452" s="298"/>
      <c r="E452" s="386"/>
      <c r="F452" s="300"/>
      <c r="G452" s="300" t="s">
        <v>51</v>
      </c>
      <c r="H452" s="94">
        <f>H453</f>
        <v>-94465.8</v>
      </c>
    </row>
    <row r="453" spans="2:8">
      <c r="B453" s="298"/>
      <c r="C453" s="298"/>
      <c r="D453" s="298"/>
      <c r="E453" s="386"/>
      <c r="F453" s="300"/>
      <c r="G453" s="300" t="s">
        <v>65</v>
      </c>
      <c r="H453" s="94">
        <f>H454</f>
        <v>-94465.8</v>
      </c>
    </row>
    <row r="454" spans="2:8">
      <c r="B454" s="298"/>
      <c r="C454" s="298"/>
      <c r="D454" s="298"/>
      <c r="E454" s="386"/>
      <c r="F454" s="300"/>
      <c r="G454" s="300" t="s">
        <v>66</v>
      </c>
      <c r="H454" s="94">
        <f>h4v!E117</f>
        <v>-94465.8</v>
      </c>
    </row>
    <row r="455" spans="2:8" ht="55.5" customHeight="1">
      <c r="B455" s="298"/>
      <c r="C455" s="298"/>
      <c r="D455" s="298"/>
      <c r="E455" s="386"/>
      <c r="F455" s="342">
        <v>12013</v>
      </c>
      <c r="G455" s="300" t="s">
        <v>398</v>
      </c>
      <c r="H455" s="94">
        <f>H457</f>
        <v>-35000</v>
      </c>
    </row>
    <row r="456" spans="2:8">
      <c r="B456" s="298"/>
      <c r="C456" s="298"/>
      <c r="D456" s="298"/>
      <c r="E456" s="386"/>
      <c r="F456" s="300"/>
      <c r="G456" s="300" t="s">
        <v>49</v>
      </c>
      <c r="H456" s="94"/>
    </row>
    <row r="457" spans="2:8" ht="34.5">
      <c r="B457" s="298"/>
      <c r="C457" s="298"/>
      <c r="D457" s="298"/>
      <c r="E457" s="386"/>
      <c r="F457" s="300"/>
      <c r="G457" s="371" t="s">
        <v>67</v>
      </c>
      <c r="H457" s="94">
        <f>H459</f>
        <v>-35000</v>
      </c>
    </row>
    <row r="458" spans="2:8" ht="34.5">
      <c r="B458" s="298"/>
      <c r="C458" s="298"/>
      <c r="D458" s="298"/>
      <c r="E458" s="386"/>
      <c r="F458" s="300"/>
      <c r="G458" s="300" t="s">
        <v>50</v>
      </c>
      <c r="H458" s="94"/>
    </row>
    <row r="459" spans="2:8">
      <c r="B459" s="298"/>
      <c r="C459" s="298"/>
      <c r="D459" s="298"/>
      <c r="E459" s="386"/>
      <c r="F459" s="300"/>
      <c r="G459" s="300" t="s">
        <v>4</v>
      </c>
      <c r="H459" s="94">
        <f>H460</f>
        <v>-35000</v>
      </c>
    </row>
    <row r="460" spans="2:8">
      <c r="B460" s="298"/>
      <c r="C460" s="298"/>
      <c r="D460" s="298"/>
      <c r="E460" s="386"/>
      <c r="F460" s="300"/>
      <c r="G460" s="300" t="s">
        <v>51</v>
      </c>
      <c r="H460" s="94">
        <f>H461</f>
        <v>-35000</v>
      </c>
    </row>
    <row r="461" spans="2:8">
      <c r="B461" s="298"/>
      <c r="C461" s="298"/>
      <c r="D461" s="298"/>
      <c r="E461" s="386"/>
      <c r="F461" s="300"/>
      <c r="G461" s="300" t="s">
        <v>190</v>
      </c>
      <c r="H461" s="94">
        <f>H462</f>
        <v>-35000</v>
      </c>
    </row>
    <row r="462" spans="2:8" ht="17.25" customHeight="1">
      <c r="B462" s="298"/>
      <c r="C462" s="298"/>
      <c r="D462" s="298"/>
      <c r="E462" s="386"/>
      <c r="F462" s="300"/>
      <c r="G462" s="300" t="s">
        <v>191</v>
      </c>
      <c r="H462" s="94">
        <f>H463</f>
        <v>-35000</v>
      </c>
    </row>
    <row r="463" spans="2:8">
      <c r="B463" s="298"/>
      <c r="C463" s="298"/>
      <c r="D463" s="298"/>
      <c r="E463" s="386"/>
      <c r="F463" s="300"/>
      <c r="G463" s="300" t="s">
        <v>399</v>
      </c>
      <c r="H463" s="94">
        <f>h4v!E126</f>
        <v>-35000</v>
      </c>
    </row>
    <row r="464" spans="2:8" ht="73.5" customHeight="1">
      <c r="B464" s="298"/>
      <c r="C464" s="298"/>
      <c r="D464" s="298"/>
      <c r="E464" s="386"/>
      <c r="F464" s="337" t="s">
        <v>395</v>
      </c>
      <c r="G464" s="308" t="s">
        <v>396</v>
      </c>
      <c r="H464" s="94">
        <f>H466</f>
        <v>46000</v>
      </c>
    </row>
    <row r="465" spans="2:8">
      <c r="B465" s="298"/>
      <c r="C465" s="298"/>
      <c r="D465" s="298"/>
      <c r="E465" s="386"/>
      <c r="F465" s="308"/>
      <c r="G465" s="308" t="s">
        <v>49</v>
      </c>
      <c r="H465" s="94"/>
    </row>
    <row r="466" spans="2:8" ht="34.5">
      <c r="B466" s="298"/>
      <c r="C466" s="298"/>
      <c r="D466" s="298"/>
      <c r="E466" s="386"/>
      <c r="F466" s="308"/>
      <c r="G466" s="309" t="s">
        <v>67</v>
      </c>
      <c r="H466" s="94">
        <f>H468</f>
        <v>46000</v>
      </c>
    </row>
    <row r="467" spans="2:8" ht="34.5">
      <c r="B467" s="298"/>
      <c r="C467" s="298"/>
      <c r="D467" s="298"/>
      <c r="E467" s="386"/>
      <c r="F467" s="308"/>
      <c r="G467" s="308" t="s">
        <v>50</v>
      </c>
      <c r="H467" s="94"/>
    </row>
    <row r="468" spans="2:8">
      <c r="B468" s="298"/>
      <c r="C468" s="298"/>
      <c r="D468" s="298"/>
      <c r="E468" s="386"/>
      <c r="F468" s="308"/>
      <c r="G468" s="308" t="s">
        <v>4</v>
      </c>
      <c r="H468" s="94">
        <f>H469</f>
        <v>46000</v>
      </c>
    </row>
    <row r="469" spans="2:8">
      <c r="B469" s="298"/>
      <c r="C469" s="298"/>
      <c r="D469" s="298"/>
      <c r="E469" s="386"/>
      <c r="F469" s="308"/>
      <c r="G469" s="308" t="s">
        <v>25</v>
      </c>
      <c r="H469" s="94">
        <f>H470</f>
        <v>46000</v>
      </c>
    </row>
    <row r="470" spans="2:8">
      <c r="B470" s="298"/>
      <c r="C470" s="298"/>
      <c r="D470" s="298"/>
      <c r="E470" s="386"/>
      <c r="F470" s="308"/>
      <c r="G470" s="308" t="s">
        <v>68</v>
      </c>
      <c r="H470" s="94">
        <f>H471</f>
        <v>46000</v>
      </c>
    </row>
    <row r="471" spans="2:8">
      <c r="B471" s="298"/>
      <c r="C471" s="298"/>
      <c r="D471" s="298"/>
      <c r="E471" s="386"/>
      <c r="F471" s="308"/>
      <c r="G471" s="308" t="s">
        <v>69</v>
      </c>
      <c r="H471" s="94">
        <f>H472</f>
        <v>46000</v>
      </c>
    </row>
    <row r="472" spans="2:8">
      <c r="B472" s="298"/>
      <c r="C472" s="298"/>
      <c r="D472" s="298"/>
      <c r="E472" s="386"/>
      <c r="F472" s="308"/>
      <c r="G472" s="308" t="s">
        <v>99</v>
      </c>
      <c r="H472" s="94">
        <f>h4v!E135</f>
        <v>46000</v>
      </c>
    </row>
    <row r="473" spans="2:8" ht="34.5">
      <c r="B473" s="298"/>
      <c r="C473" s="298"/>
      <c r="D473" s="298"/>
      <c r="E473" s="370"/>
      <c r="F473" s="339">
        <v>21032</v>
      </c>
      <c r="G473" s="387" t="s">
        <v>761</v>
      </c>
      <c r="H473" s="94">
        <f>H475</f>
        <v>-249717.6</v>
      </c>
    </row>
    <row r="474" spans="2:8">
      <c r="B474" s="298"/>
      <c r="C474" s="298"/>
      <c r="D474" s="298"/>
      <c r="E474" s="370"/>
      <c r="F474" s="339"/>
      <c r="G474" s="340" t="s">
        <v>134</v>
      </c>
      <c r="H474" s="94"/>
    </row>
    <row r="475" spans="2:8" ht="34.5">
      <c r="B475" s="298"/>
      <c r="C475" s="298"/>
      <c r="D475" s="298"/>
      <c r="E475" s="370"/>
      <c r="F475" s="388"/>
      <c r="G475" s="389" t="s">
        <v>67</v>
      </c>
      <c r="H475" s="94">
        <f>H477</f>
        <v>-249717.6</v>
      </c>
    </row>
    <row r="476" spans="2:8" ht="34.5">
      <c r="B476" s="298"/>
      <c r="C476" s="298"/>
      <c r="D476" s="298"/>
      <c r="E476" s="370"/>
      <c r="F476" s="390"/>
      <c r="G476" s="340" t="s">
        <v>385</v>
      </c>
      <c r="H476" s="94"/>
    </row>
    <row r="477" spans="2:8">
      <c r="B477" s="298"/>
      <c r="C477" s="298"/>
      <c r="D477" s="298"/>
      <c r="E477" s="370"/>
      <c r="F477" s="390"/>
      <c r="G477" s="340" t="s">
        <v>4</v>
      </c>
      <c r="H477" s="94">
        <f>H478</f>
        <v>-249717.6</v>
      </c>
    </row>
    <row r="478" spans="2:8">
      <c r="B478" s="298"/>
      <c r="C478" s="298"/>
      <c r="D478" s="298"/>
      <c r="E478" s="370"/>
      <c r="F478" s="390"/>
      <c r="G478" s="340" t="s">
        <v>25</v>
      </c>
      <c r="H478" s="94">
        <f>H479</f>
        <v>-249717.6</v>
      </c>
    </row>
    <row r="479" spans="2:8">
      <c r="B479" s="298"/>
      <c r="C479" s="298"/>
      <c r="D479" s="298"/>
      <c r="E479" s="370"/>
      <c r="F479" s="390"/>
      <c r="G479" s="340" t="s">
        <v>68</v>
      </c>
      <c r="H479" s="94">
        <f>H480</f>
        <v>-249717.6</v>
      </c>
    </row>
    <row r="480" spans="2:8">
      <c r="B480" s="298"/>
      <c r="C480" s="298"/>
      <c r="D480" s="298"/>
      <c r="E480" s="370"/>
      <c r="F480" s="390"/>
      <c r="G480" s="340" t="s">
        <v>763</v>
      </c>
      <c r="H480" s="94">
        <f>H481+H482</f>
        <v>-249717.6</v>
      </c>
    </row>
    <row r="481" spans="2:8">
      <c r="B481" s="298"/>
      <c r="C481" s="298"/>
      <c r="D481" s="298"/>
      <c r="E481" s="370"/>
      <c r="F481" s="391"/>
      <c r="G481" s="340" t="s">
        <v>70</v>
      </c>
      <c r="H481" s="94">
        <v>-246597.6</v>
      </c>
    </row>
    <row r="482" spans="2:8">
      <c r="B482" s="298"/>
      <c r="C482" s="298"/>
      <c r="D482" s="298"/>
      <c r="E482" s="370"/>
      <c r="F482" s="391"/>
      <c r="G482" s="340" t="s">
        <v>99</v>
      </c>
      <c r="H482" s="94">
        <v>-3120</v>
      </c>
    </row>
    <row r="483" spans="2:8" s="225" customFormat="1">
      <c r="B483" s="321"/>
      <c r="C483" s="321"/>
      <c r="D483" s="310" t="s">
        <v>64</v>
      </c>
      <c r="E483" s="392"/>
      <c r="F483" s="382"/>
      <c r="G483" s="383" t="s">
        <v>377</v>
      </c>
      <c r="H483" s="167">
        <f>H485</f>
        <v>-1397770.3</v>
      </c>
    </row>
    <row r="484" spans="2:8">
      <c r="B484" s="319"/>
      <c r="C484" s="319"/>
      <c r="D484" s="319"/>
      <c r="E484" s="384"/>
      <c r="F484" s="382"/>
      <c r="G484" s="385" t="s">
        <v>186</v>
      </c>
      <c r="H484" s="86"/>
    </row>
    <row r="485" spans="2:8" s="225" customFormat="1" ht="22.5" customHeight="1">
      <c r="B485" s="321"/>
      <c r="C485" s="321"/>
      <c r="D485" s="321"/>
      <c r="E485" s="382" t="s">
        <v>133</v>
      </c>
      <c r="F485" s="382"/>
      <c r="G485" s="383" t="s">
        <v>92</v>
      </c>
      <c r="H485" s="167">
        <f>H487+H496</f>
        <v>-1397770.3</v>
      </c>
    </row>
    <row r="486" spans="2:8">
      <c r="B486" s="319"/>
      <c r="C486" s="319"/>
      <c r="D486" s="319"/>
      <c r="E486" s="384"/>
      <c r="F486" s="382"/>
      <c r="G486" s="385" t="s">
        <v>186</v>
      </c>
      <c r="H486" s="86"/>
    </row>
    <row r="487" spans="2:8" ht="19.5" customHeight="1">
      <c r="B487" s="319"/>
      <c r="C487" s="319"/>
      <c r="D487" s="319"/>
      <c r="E487" s="384"/>
      <c r="F487" s="382">
        <v>21002</v>
      </c>
      <c r="G487" s="357" t="s">
        <v>378</v>
      </c>
      <c r="H487" s="86">
        <f>H489</f>
        <v>-770000</v>
      </c>
    </row>
    <row r="488" spans="2:8">
      <c r="B488" s="319"/>
      <c r="C488" s="319"/>
      <c r="D488" s="319"/>
      <c r="E488" s="384"/>
      <c r="F488" s="382"/>
      <c r="G488" s="357" t="s">
        <v>49</v>
      </c>
      <c r="H488" s="86"/>
    </row>
    <row r="489" spans="2:8" ht="18" customHeight="1">
      <c r="B489" s="319"/>
      <c r="C489" s="319"/>
      <c r="D489" s="319"/>
      <c r="E489" s="384"/>
      <c r="F489" s="382"/>
      <c r="G489" s="290" t="s">
        <v>203</v>
      </c>
      <c r="H489" s="86">
        <f>H491</f>
        <v>-770000</v>
      </c>
    </row>
    <row r="490" spans="2:8" ht="34.5">
      <c r="B490" s="319"/>
      <c r="C490" s="319"/>
      <c r="D490" s="319"/>
      <c r="E490" s="384"/>
      <c r="F490" s="382"/>
      <c r="G490" s="357" t="s">
        <v>50</v>
      </c>
      <c r="H490" s="86"/>
    </row>
    <row r="491" spans="2:8">
      <c r="B491" s="319"/>
      <c r="C491" s="319"/>
      <c r="D491" s="319"/>
      <c r="E491" s="384"/>
      <c r="F491" s="382"/>
      <c r="G491" s="357" t="s">
        <v>4</v>
      </c>
      <c r="H491" s="86">
        <f>H492</f>
        <v>-770000</v>
      </c>
    </row>
    <row r="492" spans="2:8">
      <c r="B492" s="319"/>
      <c r="C492" s="319"/>
      <c r="D492" s="319"/>
      <c r="E492" s="384"/>
      <c r="F492" s="382"/>
      <c r="G492" s="357" t="s">
        <v>25</v>
      </c>
      <c r="H492" s="86">
        <f>H493</f>
        <v>-770000</v>
      </c>
    </row>
    <row r="493" spans="2:8">
      <c r="B493" s="319"/>
      <c r="C493" s="319"/>
      <c r="D493" s="319"/>
      <c r="E493" s="384"/>
      <c r="F493" s="382"/>
      <c r="G493" s="357" t="s">
        <v>68</v>
      </c>
      <c r="H493" s="86">
        <f>H494</f>
        <v>-770000</v>
      </c>
    </row>
    <row r="494" spans="2:8">
      <c r="B494" s="319"/>
      <c r="C494" s="319"/>
      <c r="D494" s="319"/>
      <c r="E494" s="384"/>
      <c r="F494" s="382"/>
      <c r="G494" s="357" t="s">
        <v>101</v>
      </c>
      <c r="H494" s="86">
        <f>H495</f>
        <v>-770000</v>
      </c>
    </row>
    <row r="495" spans="2:8" ht="18" customHeight="1">
      <c r="B495" s="319"/>
      <c r="C495" s="319"/>
      <c r="D495" s="319"/>
      <c r="E495" s="384"/>
      <c r="F495" s="382"/>
      <c r="G495" s="357" t="s">
        <v>102</v>
      </c>
      <c r="H495" s="86">
        <v>-770000</v>
      </c>
    </row>
    <row r="496" spans="2:8" ht="37.5" customHeight="1">
      <c r="B496" s="319"/>
      <c r="C496" s="319"/>
      <c r="D496" s="319"/>
      <c r="E496" s="384"/>
      <c r="F496" s="315">
        <v>21033</v>
      </c>
      <c r="G496" s="393" t="s">
        <v>386</v>
      </c>
      <c r="H496" s="86">
        <f>H498</f>
        <v>-627770.30000000005</v>
      </c>
    </row>
    <row r="497" spans="2:8">
      <c r="B497" s="319"/>
      <c r="C497" s="319"/>
      <c r="D497" s="319"/>
      <c r="E497" s="384"/>
      <c r="F497" s="315"/>
      <c r="G497" s="316" t="s">
        <v>134</v>
      </c>
      <c r="H497" s="86"/>
    </row>
    <row r="498" spans="2:8" ht="34.5">
      <c r="B498" s="319"/>
      <c r="C498" s="319"/>
      <c r="D498" s="319"/>
      <c r="E498" s="384"/>
      <c r="F498" s="323"/>
      <c r="G498" s="324" t="s">
        <v>67</v>
      </c>
      <c r="H498" s="86">
        <f>H500</f>
        <v>-627770.30000000005</v>
      </c>
    </row>
    <row r="499" spans="2:8" ht="34.5">
      <c r="B499" s="319"/>
      <c r="C499" s="319"/>
      <c r="D499" s="319"/>
      <c r="E499" s="384"/>
      <c r="F499" s="326"/>
      <c r="G499" s="316" t="s">
        <v>385</v>
      </c>
      <c r="H499" s="86"/>
    </row>
    <row r="500" spans="2:8">
      <c r="B500" s="319"/>
      <c r="C500" s="319"/>
      <c r="D500" s="319"/>
      <c r="E500" s="384"/>
      <c r="F500" s="326"/>
      <c r="G500" s="316" t="s">
        <v>4</v>
      </c>
      <c r="H500" s="86">
        <f>H501</f>
        <v>-627770.30000000005</v>
      </c>
    </row>
    <row r="501" spans="2:8">
      <c r="B501" s="319"/>
      <c r="C501" s="319"/>
      <c r="D501" s="319"/>
      <c r="E501" s="384"/>
      <c r="F501" s="326"/>
      <c r="G501" s="316" t="s">
        <v>25</v>
      </c>
      <c r="H501" s="86">
        <f>H502</f>
        <v>-627770.30000000005</v>
      </c>
    </row>
    <row r="502" spans="2:8">
      <c r="B502" s="319"/>
      <c r="C502" s="319"/>
      <c r="D502" s="319"/>
      <c r="E502" s="384"/>
      <c r="F502" s="326"/>
      <c r="G502" s="316" t="s">
        <v>68</v>
      </c>
      <c r="H502" s="86">
        <f>H503</f>
        <v>-627770.30000000005</v>
      </c>
    </row>
    <row r="503" spans="2:8">
      <c r="B503" s="319"/>
      <c r="C503" s="319"/>
      <c r="D503" s="319"/>
      <c r="E503" s="384"/>
      <c r="F503" s="326"/>
      <c r="G503" s="316" t="s">
        <v>387</v>
      </c>
      <c r="H503" s="86">
        <f>H504</f>
        <v>-627770.30000000005</v>
      </c>
    </row>
    <row r="504" spans="2:8">
      <c r="B504" s="319"/>
      <c r="C504" s="319"/>
      <c r="D504" s="319"/>
      <c r="E504" s="384"/>
      <c r="F504" s="330"/>
      <c r="G504" s="316" t="s">
        <v>375</v>
      </c>
      <c r="H504" s="86">
        <v>-627770.30000000005</v>
      </c>
    </row>
    <row r="505" spans="2:8" s="225" customFormat="1" ht="34.5">
      <c r="B505" s="311" t="s">
        <v>388</v>
      </c>
      <c r="C505" s="312"/>
      <c r="D505" s="312"/>
      <c r="E505" s="312"/>
      <c r="F505" s="312"/>
      <c r="G505" s="313" t="s">
        <v>389</v>
      </c>
      <c r="H505" s="167">
        <f>H507</f>
        <v>-44971.9</v>
      </c>
    </row>
    <row r="506" spans="2:8">
      <c r="B506" s="315"/>
      <c r="C506" s="315"/>
      <c r="D506" s="315"/>
      <c r="E506" s="315"/>
      <c r="F506" s="315"/>
      <c r="G506" s="316" t="s">
        <v>3</v>
      </c>
      <c r="H506" s="86"/>
    </row>
    <row r="507" spans="2:8" s="225" customFormat="1">
      <c r="B507" s="312"/>
      <c r="C507" s="311" t="s">
        <v>379</v>
      </c>
      <c r="D507" s="312"/>
      <c r="E507" s="312"/>
      <c r="F507" s="312"/>
      <c r="G507" s="313" t="s">
        <v>390</v>
      </c>
      <c r="H507" s="167">
        <f>H509</f>
        <v>-44971.9</v>
      </c>
    </row>
    <row r="508" spans="2:8">
      <c r="B508" s="315"/>
      <c r="C508" s="315"/>
      <c r="D508" s="315"/>
      <c r="E508" s="315"/>
      <c r="F508" s="315"/>
      <c r="G508" s="394" t="s">
        <v>3</v>
      </c>
      <c r="H508" s="86"/>
    </row>
    <row r="509" spans="2:8" s="225" customFormat="1">
      <c r="B509" s="312"/>
      <c r="C509" s="312"/>
      <c r="D509" s="311" t="s">
        <v>87</v>
      </c>
      <c r="E509" s="312"/>
      <c r="F509" s="312"/>
      <c r="G509" s="313" t="s">
        <v>390</v>
      </c>
      <c r="H509" s="167">
        <f>H513</f>
        <v>-44971.9</v>
      </c>
    </row>
    <row r="510" spans="2:8">
      <c r="B510" s="315"/>
      <c r="C510" s="315"/>
      <c r="D510" s="315"/>
      <c r="E510" s="315"/>
      <c r="F510" s="315"/>
      <c r="G510" s="316" t="s">
        <v>3</v>
      </c>
      <c r="H510" s="86"/>
    </row>
    <row r="511" spans="2:8" ht="34.5">
      <c r="B511" s="278"/>
      <c r="C511" s="278"/>
      <c r="D511" s="278"/>
      <c r="E511" s="278"/>
      <c r="F511" s="278"/>
      <c r="G511" s="319" t="s">
        <v>67</v>
      </c>
      <c r="H511" s="86">
        <f>H513</f>
        <v>-44971.9</v>
      </c>
    </row>
    <row r="512" spans="2:8">
      <c r="B512" s="315"/>
      <c r="C512" s="315"/>
      <c r="D512" s="315"/>
      <c r="E512" s="315"/>
      <c r="F512" s="315"/>
      <c r="G512" s="316" t="s">
        <v>3</v>
      </c>
      <c r="H512" s="86"/>
    </row>
    <row r="513" spans="2:8" s="225" customFormat="1">
      <c r="B513" s="312"/>
      <c r="C513" s="312"/>
      <c r="D513" s="312"/>
      <c r="E513" s="312" t="s">
        <v>383</v>
      </c>
      <c r="F513" s="320"/>
      <c r="G513" s="321" t="s">
        <v>92</v>
      </c>
      <c r="H513" s="167">
        <f>H515</f>
        <v>-44971.9</v>
      </c>
    </row>
    <row r="514" spans="2:8">
      <c r="B514" s="315"/>
      <c r="C514" s="315"/>
      <c r="D514" s="315"/>
      <c r="E514" s="315"/>
      <c r="F514" s="315"/>
      <c r="G514" s="316" t="s">
        <v>3</v>
      </c>
      <c r="H514" s="86"/>
    </row>
    <row r="515" spans="2:8" s="225" customFormat="1" ht="34.5">
      <c r="B515" s="312"/>
      <c r="C515" s="312"/>
      <c r="D515" s="312"/>
      <c r="E515" s="312"/>
      <c r="F515" s="312">
        <v>21034</v>
      </c>
      <c r="G515" s="322" t="s">
        <v>391</v>
      </c>
      <c r="H515" s="167">
        <f>H517</f>
        <v>-44971.9</v>
      </c>
    </row>
    <row r="516" spans="2:8">
      <c r="B516" s="315"/>
      <c r="C516" s="315"/>
      <c r="D516" s="315"/>
      <c r="E516" s="315"/>
      <c r="F516" s="315"/>
      <c r="G516" s="316" t="s">
        <v>134</v>
      </c>
      <c r="H516" s="86"/>
    </row>
    <row r="517" spans="2:8" ht="34.5">
      <c r="B517" s="323"/>
      <c r="C517" s="323"/>
      <c r="D517" s="323"/>
      <c r="E517" s="323"/>
      <c r="F517" s="323"/>
      <c r="G517" s="319" t="s">
        <v>67</v>
      </c>
      <c r="H517" s="86">
        <f>H519</f>
        <v>-44971.9</v>
      </c>
    </row>
    <row r="518" spans="2:8" ht="34.5">
      <c r="B518" s="395"/>
      <c r="C518" s="325"/>
      <c r="D518" s="326"/>
      <c r="E518" s="326"/>
      <c r="F518" s="326"/>
      <c r="G518" s="316" t="s">
        <v>385</v>
      </c>
      <c r="H518" s="86"/>
    </row>
    <row r="519" spans="2:8">
      <c r="B519" s="395"/>
      <c r="C519" s="325"/>
      <c r="D519" s="326"/>
      <c r="E519" s="326"/>
      <c r="F519" s="326"/>
      <c r="G519" s="316" t="s">
        <v>4</v>
      </c>
      <c r="H519" s="86">
        <f>H520</f>
        <v>-44971.9</v>
      </c>
    </row>
    <row r="520" spans="2:8">
      <c r="B520" s="395"/>
      <c r="C520" s="325"/>
      <c r="D520" s="326"/>
      <c r="E520" s="326"/>
      <c r="F520" s="326"/>
      <c r="G520" s="316" t="s">
        <v>25</v>
      </c>
      <c r="H520" s="86">
        <f>H521</f>
        <v>-44971.9</v>
      </c>
    </row>
    <row r="521" spans="2:8">
      <c r="B521" s="395"/>
      <c r="C521" s="325"/>
      <c r="D521" s="326"/>
      <c r="E521" s="326"/>
      <c r="F521" s="326"/>
      <c r="G521" s="316" t="s">
        <v>68</v>
      </c>
      <c r="H521" s="86">
        <f>H522</f>
        <v>-44971.9</v>
      </c>
    </row>
    <row r="522" spans="2:8">
      <c r="B522" s="395"/>
      <c r="C522" s="325"/>
      <c r="D522" s="326"/>
      <c r="E522" s="326"/>
      <c r="F522" s="326"/>
      <c r="G522" s="316" t="s">
        <v>69</v>
      </c>
      <c r="H522" s="86">
        <f>H523</f>
        <v>-44971.9</v>
      </c>
    </row>
    <row r="523" spans="2:8">
      <c r="B523" s="329"/>
      <c r="C523" s="327"/>
      <c r="D523" s="328"/>
      <c r="E523" s="329"/>
      <c r="F523" s="330"/>
      <c r="G523" s="316" t="s">
        <v>99</v>
      </c>
      <c r="H523" s="86">
        <v>-44971.9</v>
      </c>
    </row>
    <row r="524" spans="2:8" s="225" customFormat="1">
      <c r="B524" s="396" t="s">
        <v>768</v>
      </c>
      <c r="C524" s="397"/>
      <c r="D524" s="397"/>
      <c r="E524" s="397"/>
      <c r="F524" s="397"/>
      <c r="G524" s="398" t="s">
        <v>769</v>
      </c>
      <c r="H524" s="166">
        <f>H526</f>
        <v>-155751</v>
      </c>
    </row>
    <row r="525" spans="2:8">
      <c r="B525" s="339"/>
      <c r="C525" s="339"/>
      <c r="D525" s="339"/>
      <c r="E525" s="339"/>
      <c r="F525" s="339"/>
      <c r="G525" s="399" t="s">
        <v>3</v>
      </c>
      <c r="H525" s="94"/>
    </row>
    <row r="526" spans="2:8" s="225" customFormat="1">
      <c r="B526" s="397"/>
      <c r="C526" s="396" t="s">
        <v>87</v>
      </c>
      <c r="D526" s="397"/>
      <c r="E526" s="397"/>
      <c r="F526" s="397"/>
      <c r="G526" s="398" t="s">
        <v>770</v>
      </c>
      <c r="H526" s="166">
        <f>H528</f>
        <v>-155751</v>
      </c>
    </row>
    <row r="527" spans="2:8">
      <c r="B527" s="339"/>
      <c r="C527" s="339"/>
      <c r="D527" s="339"/>
      <c r="E527" s="339"/>
      <c r="F527" s="339"/>
      <c r="G527" s="399" t="s">
        <v>3</v>
      </c>
      <c r="H527" s="94"/>
    </row>
    <row r="528" spans="2:8" s="225" customFormat="1">
      <c r="B528" s="397"/>
      <c r="C528" s="397"/>
      <c r="D528" s="396" t="s">
        <v>87</v>
      </c>
      <c r="E528" s="397"/>
      <c r="F528" s="397"/>
      <c r="G528" s="398" t="s">
        <v>770</v>
      </c>
      <c r="H528" s="166">
        <f>H530</f>
        <v>-155751</v>
      </c>
    </row>
    <row r="529" spans="2:8">
      <c r="B529" s="339"/>
      <c r="C529" s="339"/>
      <c r="D529" s="339"/>
      <c r="E529" s="339"/>
      <c r="F529" s="339"/>
      <c r="G529" s="340" t="s">
        <v>3</v>
      </c>
      <c r="H529" s="94"/>
    </row>
    <row r="530" spans="2:8" ht="34.5">
      <c r="B530" s="400"/>
      <c r="C530" s="400"/>
      <c r="D530" s="400"/>
      <c r="E530" s="400"/>
      <c r="F530" s="400"/>
      <c r="G530" s="298" t="s">
        <v>67</v>
      </c>
      <c r="H530" s="94">
        <f>H532</f>
        <v>-155751</v>
      </c>
    </row>
    <row r="531" spans="2:8">
      <c r="B531" s="339"/>
      <c r="C531" s="339"/>
      <c r="D531" s="339"/>
      <c r="E531" s="339"/>
      <c r="F531" s="339"/>
      <c r="G531" s="340" t="s">
        <v>3</v>
      </c>
      <c r="H531" s="94"/>
    </row>
    <row r="532" spans="2:8">
      <c r="B532" s="339"/>
      <c r="C532" s="339"/>
      <c r="D532" s="339"/>
      <c r="E532" s="339" t="s">
        <v>383</v>
      </c>
      <c r="F532" s="401"/>
      <c r="G532" s="400" t="s">
        <v>92</v>
      </c>
      <c r="H532" s="94">
        <f>H534</f>
        <v>-155751</v>
      </c>
    </row>
    <row r="533" spans="2:8">
      <c r="B533" s="339"/>
      <c r="C533" s="339"/>
      <c r="D533" s="339"/>
      <c r="E533" s="339"/>
      <c r="F533" s="339"/>
      <c r="G533" s="400" t="s">
        <v>3</v>
      </c>
      <c r="H533" s="94"/>
    </row>
    <row r="534" spans="2:8" ht="34.5">
      <c r="B534" s="339"/>
      <c r="C534" s="339"/>
      <c r="D534" s="339"/>
      <c r="E534" s="339"/>
      <c r="F534" s="339">
        <v>21036</v>
      </c>
      <c r="G534" s="402" t="s">
        <v>764</v>
      </c>
      <c r="H534" s="94">
        <f>H536</f>
        <v>-155751</v>
      </c>
    </row>
    <row r="535" spans="2:8">
      <c r="B535" s="339"/>
      <c r="C535" s="339"/>
      <c r="D535" s="339"/>
      <c r="E535" s="339"/>
      <c r="F535" s="339"/>
      <c r="G535" s="400" t="s">
        <v>134</v>
      </c>
      <c r="H535" s="94"/>
    </row>
    <row r="536" spans="2:8" ht="34.5">
      <c r="B536" s="388"/>
      <c r="C536" s="388"/>
      <c r="D536" s="388"/>
      <c r="E536" s="388"/>
      <c r="F536" s="388"/>
      <c r="G536" s="400" t="s">
        <v>67</v>
      </c>
      <c r="H536" s="94">
        <f>H538</f>
        <v>-155751</v>
      </c>
    </row>
    <row r="537" spans="2:8" ht="34.5">
      <c r="B537" s="403"/>
      <c r="C537" s="404"/>
      <c r="D537" s="390"/>
      <c r="E537" s="390"/>
      <c r="F537" s="390"/>
      <c r="G537" s="400" t="s">
        <v>385</v>
      </c>
      <c r="H537" s="94"/>
    </row>
    <row r="538" spans="2:8">
      <c r="B538" s="403"/>
      <c r="C538" s="404"/>
      <c r="D538" s="390"/>
      <c r="E538" s="390"/>
      <c r="F538" s="390"/>
      <c r="G538" s="400" t="s">
        <v>4</v>
      </c>
      <c r="H538" s="94">
        <f>H539</f>
        <v>-155751</v>
      </c>
    </row>
    <row r="539" spans="2:8">
      <c r="B539" s="403"/>
      <c r="C539" s="404"/>
      <c r="D539" s="390"/>
      <c r="E539" s="390"/>
      <c r="F539" s="390"/>
      <c r="G539" s="400" t="s">
        <v>25</v>
      </c>
      <c r="H539" s="94">
        <f>H540</f>
        <v>-155751</v>
      </c>
    </row>
    <row r="540" spans="2:8">
      <c r="B540" s="403"/>
      <c r="C540" s="404"/>
      <c r="D540" s="390"/>
      <c r="E540" s="390"/>
      <c r="F540" s="390"/>
      <c r="G540" s="400" t="s">
        <v>68</v>
      </c>
      <c r="H540" s="94">
        <f>H541</f>
        <v>-155751</v>
      </c>
    </row>
    <row r="541" spans="2:8">
      <c r="B541" s="403"/>
      <c r="C541" s="404"/>
      <c r="D541" s="390"/>
      <c r="E541" s="390"/>
      <c r="F541" s="390"/>
      <c r="G541" s="400" t="s">
        <v>763</v>
      </c>
      <c r="H541" s="94">
        <f>H542</f>
        <v>-155751</v>
      </c>
    </row>
    <row r="542" spans="2:8">
      <c r="B542" s="405"/>
      <c r="C542" s="337"/>
      <c r="D542" s="338"/>
      <c r="E542" s="405"/>
      <c r="F542" s="391"/>
      <c r="G542" s="400" t="s">
        <v>70</v>
      </c>
      <c r="H542" s="94">
        <v>-155751</v>
      </c>
    </row>
    <row r="543" spans="2:8" s="225" customFormat="1">
      <c r="B543" s="406" t="s">
        <v>441</v>
      </c>
      <c r="C543" s="407"/>
      <c r="D543" s="407"/>
      <c r="E543" s="408"/>
      <c r="F543" s="409"/>
      <c r="G543" s="410" t="s">
        <v>438</v>
      </c>
      <c r="H543" s="101">
        <f>H545+H562+H577</f>
        <v>-1148.6000000000058</v>
      </c>
    </row>
    <row r="544" spans="2:8">
      <c r="B544" s="411"/>
      <c r="C544" s="412"/>
      <c r="D544" s="412"/>
      <c r="E544" s="413"/>
      <c r="F544" s="414"/>
      <c r="G544" s="415" t="s">
        <v>3</v>
      </c>
      <c r="H544" s="100"/>
    </row>
    <row r="545" spans="2:8">
      <c r="B545" s="416"/>
      <c r="C545" s="396" t="s">
        <v>87</v>
      </c>
      <c r="D545" s="397"/>
      <c r="E545" s="397"/>
      <c r="F545" s="397"/>
      <c r="G545" s="417" t="s">
        <v>771</v>
      </c>
      <c r="H545" s="94">
        <f>H547</f>
        <v>-106148.6</v>
      </c>
    </row>
    <row r="546" spans="2:8">
      <c r="B546" s="416"/>
      <c r="C546" s="339"/>
      <c r="D546" s="339"/>
      <c r="E546" s="339"/>
      <c r="F546" s="339"/>
      <c r="G546" s="402" t="s">
        <v>3</v>
      </c>
      <c r="H546" s="94"/>
    </row>
    <row r="547" spans="2:8">
      <c r="B547" s="416"/>
      <c r="C547" s="397"/>
      <c r="D547" s="396" t="s">
        <v>87</v>
      </c>
      <c r="E547" s="397"/>
      <c r="F547" s="397"/>
      <c r="G547" s="417" t="s">
        <v>772</v>
      </c>
      <c r="H547" s="94">
        <f>H549</f>
        <v>-106148.6</v>
      </c>
    </row>
    <row r="548" spans="2:8">
      <c r="B548" s="416"/>
      <c r="C548" s="339"/>
      <c r="D548" s="339"/>
      <c r="E548" s="339"/>
      <c r="F548" s="339"/>
      <c r="G548" s="400" t="s">
        <v>3</v>
      </c>
      <c r="H548" s="94"/>
    </row>
    <row r="549" spans="2:8" ht="34.5">
      <c r="B549" s="416"/>
      <c r="C549" s="400"/>
      <c r="D549" s="400"/>
      <c r="E549" s="400"/>
      <c r="F549" s="400"/>
      <c r="G549" s="400" t="s">
        <v>67</v>
      </c>
      <c r="H549" s="94">
        <f>H551</f>
        <v>-106148.6</v>
      </c>
    </row>
    <row r="550" spans="2:8">
      <c r="B550" s="416"/>
      <c r="C550" s="339"/>
      <c r="D550" s="339"/>
      <c r="E550" s="339"/>
      <c r="F550" s="339"/>
      <c r="G550" s="400" t="s">
        <v>3</v>
      </c>
      <c r="H550" s="94"/>
    </row>
    <row r="551" spans="2:8">
      <c r="B551" s="416"/>
      <c r="C551" s="339"/>
      <c r="D551" s="339"/>
      <c r="E551" s="339">
        <v>1157</v>
      </c>
      <c r="F551" s="401"/>
      <c r="G551" s="400" t="s">
        <v>92</v>
      </c>
      <c r="H551" s="94">
        <f>H553</f>
        <v>-106148.6</v>
      </c>
    </row>
    <row r="552" spans="2:8">
      <c r="B552" s="416"/>
      <c r="C552" s="339"/>
      <c r="D552" s="339"/>
      <c r="E552" s="339"/>
      <c r="F552" s="339"/>
      <c r="G552" s="400" t="s">
        <v>3</v>
      </c>
      <c r="H552" s="94"/>
    </row>
    <row r="553" spans="2:8" ht="34.5">
      <c r="B553" s="416"/>
      <c r="C553" s="339"/>
      <c r="D553" s="339"/>
      <c r="E553" s="339"/>
      <c r="F553" s="339">
        <v>21037</v>
      </c>
      <c r="G553" s="402" t="s">
        <v>766</v>
      </c>
      <c r="H553" s="94">
        <f>H555</f>
        <v>-106148.6</v>
      </c>
    </row>
    <row r="554" spans="2:8">
      <c r="B554" s="416"/>
      <c r="C554" s="339"/>
      <c r="D554" s="339"/>
      <c r="E554" s="339"/>
      <c r="F554" s="339"/>
      <c r="G554" s="400" t="s">
        <v>134</v>
      </c>
      <c r="H554" s="94"/>
    </row>
    <row r="555" spans="2:8" ht="34.5">
      <c r="B555" s="416"/>
      <c r="C555" s="388"/>
      <c r="D555" s="388"/>
      <c r="E555" s="388"/>
      <c r="F555" s="388"/>
      <c r="G555" s="418" t="s">
        <v>67</v>
      </c>
      <c r="H555" s="94">
        <f>H557</f>
        <v>-106148.6</v>
      </c>
    </row>
    <row r="556" spans="2:8" ht="34.5">
      <c r="B556" s="416"/>
      <c r="C556" s="404"/>
      <c r="D556" s="390"/>
      <c r="E556" s="390"/>
      <c r="F556" s="390"/>
      <c r="G556" s="400" t="s">
        <v>385</v>
      </c>
      <c r="H556" s="94"/>
    </row>
    <row r="557" spans="2:8">
      <c r="B557" s="416"/>
      <c r="C557" s="404"/>
      <c r="D557" s="390"/>
      <c r="E557" s="390"/>
      <c r="F557" s="390"/>
      <c r="G557" s="400" t="s">
        <v>4</v>
      </c>
      <c r="H557" s="94">
        <f>H558</f>
        <v>-106148.6</v>
      </c>
    </row>
    <row r="558" spans="2:8">
      <c r="B558" s="416"/>
      <c r="C558" s="404"/>
      <c r="D558" s="390"/>
      <c r="E558" s="390"/>
      <c r="F558" s="390"/>
      <c r="G558" s="400" t="s">
        <v>25</v>
      </c>
      <c r="H558" s="94">
        <f>H560</f>
        <v>-106148.6</v>
      </c>
    </row>
    <row r="559" spans="2:8">
      <c r="B559" s="416"/>
      <c r="C559" s="404"/>
      <c r="D559" s="390"/>
      <c r="E559" s="390"/>
      <c r="F559" s="390"/>
      <c r="G559" s="340" t="s">
        <v>68</v>
      </c>
      <c r="H559" s="94">
        <f>H560</f>
        <v>-106148.6</v>
      </c>
    </row>
    <row r="560" spans="2:8">
      <c r="B560" s="416"/>
      <c r="C560" s="404"/>
      <c r="D560" s="390"/>
      <c r="E560" s="390"/>
      <c r="F560" s="390"/>
      <c r="G560" s="340" t="s">
        <v>763</v>
      </c>
      <c r="H560" s="94">
        <f>H561</f>
        <v>-106148.6</v>
      </c>
    </row>
    <row r="561" spans="2:8">
      <c r="B561" s="416"/>
      <c r="C561" s="337"/>
      <c r="D561" s="338"/>
      <c r="E561" s="405"/>
      <c r="F561" s="391"/>
      <c r="G561" s="340" t="s">
        <v>70</v>
      </c>
      <c r="H561" s="94">
        <v>-106148.6</v>
      </c>
    </row>
    <row r="562" spans="2:8" s="225" customFormat="1">
      <c r="B562" s="406"/>
      <c r="C562" s="407" t="s">
        <v>64</v>
      </c>
      <c r="D562" s="407"/>
      <c r="E562" s="408"/>
      <c r="F562" s="409"/>
      <c r="G562" s="410" t="s">
        <v>439</v>
      </c>
      <c r="H562" s="101">
        <f>H564</f>
        <v>-10000</v>
      </c>
    </row>
    <row r="563" spans="2:8">
      <c r="B563" s="411"/>
      <c r="C563" s="412"/>
      <c r="D563" s="412"/>
      <c r="E563" s="413"/>
      <c r="F563" s="414"/>
      <c r="G563" s="415" t="s">
        <v>3</v>
      </c>
      <c r="H563" s="100"/>
    </row>
    <row r="564" spans="2:8" s="225" customFormat="1">
      <c r="B564" s="406"/>
      <c r="C564" s="407"/>
      <c r="D564" s="407" t="s">
        <v>381</v>
      </c>
      <c r="E564" s="408"/>
      <c r="F564" s="409"/>
      <c r="G564" s="410" t="s">
        <v>440</v>
      </c>
      <c r="H564" s="101">
        <f>H566</f>
        <v>-10000</v>
      </c>
    </row>
    <row r="565" spans="2:8">
      <c r="B565" s="413"/>
      <c r="C565" s="419"/>
      <c r="D565" s="412"/>
      <c r="E565" s="413"/>
      <c r="F565" s="414"/>
      <c r="G565" s="415" t="s">
        <v>3</v>
      </c>
      <c r="H565" s="100"/>
    </row>
    <row r="566" spans="2:8" s="225" customFormat="1" ht="39" customHeight="1">
      <c r="B566" s="408"/>
      <c r="C566" s="420"/>
      <c r="D566" s="407"/>
      <c r="E566" s="408">
        <v>1176</v>
      </c>
      <c r="F566" s="409"/>
      <c r="G566" s="410" t="s">
        <v>437</v>
      </c>
      <c r="H566" s="101">
        <f>H568</f>
        <v>-10000</v>
      </c>
    </row>
    <row r="567" spans="2:8">
      <c r="B567" s="413"/>
      <c r="C567" s="419"/>
      <c r="D567" s="412"/>
      <c r="E567" s="413"/>
      <c r="F567" s="414"/>
      <c r="G567" s="415" t="s">
        <v>3</v>
      </c>
      <c r="H567" s="100"/>
    </row>
    <row r="568" spans="2:8" ht="23.45" customHeight="1">
      <c r="B568" s="413"/>
      <c r="C568" s="419"/>
      <c r="D568" s="412"/>
      <c r="E568" s="413"/>
      <c r="F568" s="421" t="s">
        <v>434</v>
      </c>
      <c r="G568" s="421" t="s">
        <v>435</v>
      </c>
      <c r="H568" s="100">
        <f>H570</f>
        <v>-10000</v>
      </c>
    </row>
    <row r="569" spans="2:8">
      <c r="B569" s="413"/>
      <c r="C569" s="419"/>
      <c r="D569" s="412"/>
      <c r="E569" s="413"/>
      <c r="F569" s="421"/>
      <c r="G569" s="421" t="s">
        <v>49</v>
      </c>
      <c r="H569" s="100"/>
    </row>
    <row r="570" spans="2:8" ht="34.5">
      <c r="B570" s="413"/>
      <c r="C570" s="419"/>
      <c r="D570" s="412"/>
      <c r="E570" s="413"/>
      <c r="F570" s="421"/>
      <c r="G570" s="422" t="s">
        <v>433</v>
      </c>
      <c r="H570" s="100">
        <f>H572</f>
        <v>-10000</v>
      </c>
    </row>
    <row r="571" spans="2:8" ht="34.5">
      <c r="B571" s="413"/>
      <c r="C571" s="419"/>
      <c r="D571" s="412"/>
      <c r="E571" s="413"/>
      <c r="F571" s="421"/>
      <c r="G571" s="421" t="s">
        <v>50</v>
      </c>
      <c r="H571" s="100"/>
    </row>
    <row r="572" spans="2:8">
      <c r="B572" s="413"/>
      <c r="C572" s="419"/>
      <c r="D572" s="412"/>
      <c r="E572" s="413"/>
      <c r="F572" s="421"/>
      <c r="G572" s="421" t="s">
        <v>4</v>
      </c>
      <c r="H572" s="100">
        <f>H573</f>
        <v>-10000</v>
      </c>
    </row>
    <row r="573" spans="2:8">
      <c r="B573" s="413"/>
      <c r="C573" s="419"/>
      <c r="D573" s="412"/>
      <c r="E573" s="413"/>
      <c r="F573" s="421"/>
      <c r="G573" s="421" t="s">
        <v>51</v>
      </c>
      <c r="H573" s="100">
        <f>H574</f>
        <v>-10000</v>
      </c>
    </row>
    <row r="574" spans="2:8">
      <c r="B574" s="413"/>
      <c r="C574" s="419"/>
      <c r="D574" s="412"/>
      <c r="E574" s="413"/>
      <c r="F574" s="421"/>
      <c r="G574" s="421" t="s">
        <v>192</v>
      </c>
      <c r="H574" s="100">
        <f>H575</f>
        <v>-10000</v>
      </c>
    </row>
    <row r="575" spans="2:8" ht="19.5" customHeight="1">
      <c r="B575" s="413"/>
      <c r="C575" s="419"/>
      <c r="D575" s="412"/>
      <c r="E575" s="413"/>
      <c r="F575" s="421"/>
      <c r="G575" s="421" t="s">
        <v>143</v>
      </c>
      <c r="H575" s="100">
        <f>H576</f>
        <v>-10000</v>
      </c>
    </row>
    <row r="576" spans="2:8" ht="21.75" customHeight="1">
      <c r="B576" s="413"/>
      <c r="C576" s="419"/>
      <c r="D576" s="412"/>
      <c r="E576" s="413"/>
      <c r="F576" s="421"/>
      <c r="G576" s="421" t="s">
        <v>436</v>
      </c>
      <c r="H576" s="100">
        <v>-10000</v>
      </c>
    </row>
    <row r="577" spans="2:8" ht="21.75" customHeight="1">
      <c r="B577" s="405"/>
      <c r="C577" s="338" t="s">
        <v>741</v>
      </c>
      <c r="D577" s="338"/>
      <c r="E577" s="405"/>
      <c r="F577" s="401"/>
      <c r="G577" s="423" t="s">
        <v>742</v>
      </c>
      <c r="H577" s="94">
        <f>H579</f>
        <v>115000</v>
      </c>
    </row>
    <row r="578" spans="2:8" ht="21.75" customHeight="1">
      <c r="B578" s="405"/>
      <c r="C578" s="337"/>
      <c r="D578" s="338"/>
      <c r="E578" s="405"/>
      <c r="F578" s="401"/>
      <c r="G578" s="308" t="s">
        <v>3</v>
      </c>
      <c r="H578" s="94"/>
    </row>
    <row r="579" spans="2:8" ht="21.75" customHeight="1">
      <c r="B579" s="405"/>
      <c r="C579" s="337"/>
      <c r="D579" s="338" t="s">
        <v>243</v>
      </c>
      <c r="E579" s="405"/>
      <c r="F579" s="401"/>
      <c r="G579" s="423" t="s">
        <v>742</v>
      </c>
      <c r="H579" s="94">
        <f>H581</f>
        <v>115000</v>
      </c>
    </row>
    <row r="580" spans="2:8" ht="21.75" customHeight="1">
      <c r="B580" s="405"/>
      <c r="C580" s="337"/>
      <c r="D580" s="338"/>
      <c r="E580" s="405"/>
      <c r="F580" s="401"/>
      <c r="G580" s="401" t="str">
        <f>G578</f>
        <v xml:space="preserve"> այդ թվում`</v>
      </c>
      <c r="H580" s="94"/>
    </row>
    <row r="581" spans="2:8" ht="21.75" customHeight="1">
      <c r="B581" s="405"/>
      <c r="C581" s="337"/>
      <c r="D581" s="338"/>
      <c r="E581" s="405">
        <v>1189</v>
      </c>
      <c r="F581" s="401"/>
      <c r="G581" s="401" t="str">
        <f>'h1'!E197</f>
        <v xml:space="preserve"> Դպրոցների սեյսմիկ անվտանգության մակարդակի բարձրացման ծրագիր</v>
      </c>
      <c r="H581" s="94">
        <f>H583</f>
        <v>115000</v>
      </c>
    </row>
    <row r="582" spans="2:8" ht="21.75" customHeight="1">
      <c r="B582" s="405"/>
      <c r="C582" s="337"/>
      <c r="D582" s="338"/>
      <c r="E582" s="405"/>
      <c r="F582" s="401"/>
      <c r="G582" s="401" t="str">
        <f>G580</f>
        <v xml:space="preserve"> այդ թվում`</v>
      </c>
      <c r="H582" s="94"/>
    </row>
    <row r="583" spans="2:8" ht="21.75" customHeight="1">
      <c r="B583" s="405"/>
      <c r="C583" s="337"/>
      <c r="D583" s="338"/>
      <c r="E583" s="405"/>
      <c r="F583" s="401">
        <v>12001</v>
      </c>
      <c r="G583" s="401" t="str">
        <f>'h1'!E202</f>
        <v xml:space="preserve"> Միջոցառման անվանումը`</v>
      </c>
      <c r="H583" s="94">
        <f>H585</f>
        <v>115000</v>
      </c>
    </row>
    <row r="584" spans="2:8" ht="21.75" customHeight="1">
      <c r="B584" s="405"/>
      <c r="C584" s="337"/>
      <c r="D584" s="338"/>
      <c r="E584" s="405"/>
      <c r="F584" s="401"/>
      <c r="G584" s="289" t="s">
        <v>49</v>
      </c>
      <c r="H584" s="94"/>
    </row>
    <row r="585" spans="2:8" ht="21.75" customHeight="1">
      <c r="B585" s="405"/>
      <c r="C585" s="337"/>
      <c r="D585" s="338"/>
      <c r="E585" s="405"/>
      <c r="F585" s="401"/>
      <c r="G585" s="307" t="s">
        <v>67</v>
      </c>
      <c r="H585" s="94">
        <f t="shared" ref="H585:H590" si="2">H586</f>
        <v>115000</v>
      </c>
    </row>
    <row r="586" spans="2:8" ht="21.75" customHeight="1">
      <c r="B586" s="405"/>
      <c r="C586" s="337"/>
      <c r="D586" s="338"/>
      <c r="E586" s="405"/>
      <c r="F586" s="401"/>
      <c r="G586" s="289" t="s">
        <v>50</v>
      </c>
      <c r="H586" s="94">
        <f t="shared" si="2"/>
        <v>115000</v>
      </c>
    </row>
    <row r="587" spans="2:8" ht="21.75" customHeight="1">
      <c r="B587" s="405"/>
      <c r="C587" s="337"/>
      <c r="D587" s="338"/>
      <c r="E587" s="405"/>
      <c r="F587" s="401"/>
      <c r="G587" s="289" t="s">
        <v>4</v>
      </c>
      <c r="H587" s="94">
        <f t="shared" si="2"/>
        <v>115000</v>
      </c>
    </row>
    <row r="588" spans="2:8" ht="21.75" customHeight="1">
      <c r="B588" s="405"/>
      <c r="C588" s="337"/>
      <c r="D588" s="338"/>
      <c r="E588" s="405"/>
      <c r="F588" s="401"/>
      <c r="G588" s="289" t="s">
        <v>25</v>
      </c>
      <c r="H588" s="94">
        <f t="shared" si="2"/>
        <v>115000</v>
      </c>
    </row>
    <row r="589" spans="2:8" ht="21.75" customHeight="1">
      <c r="B589" s="405"/>
      <c r="C589" s="337"/>
      <c r="D589" s="338"/>
      <c r="E589" s="405"/>
      <c r="F589" s="401"/>
      <c r="G589" s="289" t="s">
        <v>68</v>
      </c>
      <c r="H589" s="94">
        <f t="shared" si="2"/>
        <v>115000</v>
      </c>
    </row>
    <row r="590" spans="2:8" ht="21.75" customHeight="1">
      <c r="B590" s="405"/>
      <c r="C590" s="337"/>
      <c r="D590" s="338"/>
      <c r="E590" s="405"/>
      <c r="F590" s="401"/>
      <c r="G590" s="289" t="s">
        <v>69</v>
      </c>
      <c r="H590" s="94">
        <f t="shared" si="2"/>
        <v>115000</v>
      </c>
    </row>
    <row r="591" spans="2:8" ht="21.75" customHeight="1">
      <c r="B591" s="405"/>
      <c r="C591" s="337"/>
      <c r="D591" s="338"/>
      <c r="E591" s="405"/>
      <c r="F591" s="401"/>
      <c r="G591" s="289" t="s">
        <v>99</v>
      </c>
      <c r="H591" s="94">
        <f>h4v!E146</f>
        <v>115000</v>
      </c>
    </row>
    <row r="592" spans="2:8" s="225" customFormat="1" ht="21.75" customHeight="1">
      <c r="B592" s="343"/>
      <c r="C592" s="424"/>
      <c r="D592" s="425"/>
      <c r="E592" s="343"/>
      <c r="F592" s="426"/>
      <c r="G592" s="426" t="s">
        <v>560</v>
      </c>
      <c r="H592" s="112">
        <f>H593</f>
        <v>-515000</v>
      </c>
    </row>
    <row r="593" spans="2:8" s="225" customFormat="1" ht="21.75" customHeight="1">
      <c r="B593" s="427" t="s">
        <v>62</v>
      </c>
      <c r="C593" s="424"/>
      <c r="D593" s="425"/>
      <c r="E593" s="343"/>
      <c r="F593" s="426"/>
      <c r="G593" s="280" t="s">
        <v>85</v>
      </c>
      <c r="H593" s="112">
        <f>H595</f>
        <v>-515000</v>
      </c>
    </row>
    <row r="594" spans="2:8" ht="21.75" customHeight="1">
      <c r="B594" s="345"/>
      <c r="C594" s="428"/>
      <c r="D594" s="429"/>
      <c r="E594" s="345"/>
      <c r="F594" s="430"/>
      <c r="G594" s="228" t="s">
        <v>3</v>
      </c>
      <c r="H594" s="31"/>
    </row>
    <row r="595" spans="2:8" s="225" customFormat="1" ht="21.75" customHeight="1">
      <c r="B595" s="343"/>
      <c r="C595" s="425" t="s">
        <v>441</v>
      </c>
      <c r="D595" s="425"/>
      <c r="E595" s="343"/>
      <c r="F595" s="426"/>
      <c r="G595" s="426" t="s">
        <v>559</v>
      </c>
      <c r="H595" s="112">
        <f>H597</f>
        <v>-515000</v>
      </c>
    </row>
    <row r="596" spans="2:8" ht="21.75" customHeight="1">
      <c r="B596" s="345"/>
      <c r="C596" s="428"/>
      <c r="D596" s="429"/>
      <c r="E596" s="345"/>
      <c r="F596" s="430"/>
      <c r="G596" s="430" t="s">
        <v>111</v>
      </c>
      <c r="H596" s="31"/>
    </row>
    <row r="597" spans="2:8" s="225" customFormat="1" ht="21.75" customHeight="1">
      <c r="B597" s="343"/>
      <c r="C597" s="424"/>
      <c r="D597" s="425" t="s">
        <v>243</v>
      </c>
      <c r="E597" s="343"/>
      <c r="F597" s="426"/>
      <c r="G597" s="426" t="s">
        <v>559</v>
      </c>
      <c r="H597" s="112">
        <f>H599</f>
        <v>-515000</v>
      </c>
    </row>
    <row r="598" spans="2:8" ht="21.75" customHeight="1">
      <c r="B598" s="345"/>
      <c r="C598" s="428"/>
      <c r="D598" s="429"/>
      <c r="E598" s="345"/>
      <c r="F598" s="430"/>
      <c r="G598" s="430" t="s">
        <v>111</v>
      </c>
      <c r="H598" s="31"/>
    </row>
    <row r="599" spans="2:8" ht="21.75" customHeight="1">
      <c r="B599" s="345"/>
      <c r="C599" s="428"/>
      <c r="D599" s="429"/>
      <c r="E599" s="345">
        <v>1190</v>
      </c>
      <c r="F599" s="430"/>
      <c r="G599" s="430" t="s">
        <v>653</v>
      </c>
      <c r="H599" s="31">
        <f>H601</f>
        <v>-515000</v>
      </c>
    </row>
    <row r="600" spans="2:8" ht="21.75" customHeight="1">
      <c r="B600" s="345"/>
      <c r="C600" s="428"/>
      <c r="D600" s="429"/>
      <c r="E600" s="345"/>
      <c r="F600" s="430"/>
      <c r="G600" s="430" t="s">
        <v>111</v>
      </c>
      <c r="H600" s="31"/>
    </row>
    <row r="601" spans="2:8" ht="21.75" customHeight="1">
      <c r="B601" s="345"/>
      <c r="C601" s="428"/>
      <c r="D601" s="429"/>
      <c r="E601" s="345"/>
      <c r="F601" s="289" t="s">
        <v>556</v>
      </c>
      <c r="G601" s="289" t="s">
        <v>557</v>
      </c>
      <c r="H601" s="31">
        <f>H603</f>
        <v>-515000</v>
      </c>
    </row>
    <row r="602" spans="2:8" ht="21.75" customHeight="1">
      <c r="B602" s="345"/>
      <c r="C602" s="428"/>
      <c r="D602" s="429"/>
      <c r="E602" s="345"/>
      <c r="F602" s="289"/>
      <c r="G602" s="289" t="s">
        <v>49</v>
      </c>
      <c r="H602" s="31"/>
    </row>
    <row r="603" spans="2:8" ht="21.75" customHeight="1">
      <c r="B603" s="345"/>
      <c r="C603" s="428"/>
      <c r="D603" s="429"/>
      <c r="E603" s="345"/>
      <c r="F603" s="289"/>
      <c r="G603" s="307" t="s">
        <v>560</v>
      </c>
      <c r="H603" s="31">
        <f>H605</f>
        <v>-515000</v>
      </c>
    </row>
    <row r="604" spans="2:8" ht="21.75" customHeight="1">
      <c r="B604" s="345"/>
      <c r="C604" s="428"/>
      <c r="D604" s="429"/>
      <c r="E604" s="345"/>
      <c r="F604" s="289"/>
      <c r="G604" s="289" t="s">
        <v>50</v>
      </c>
      <c r="H604" s="31"/>
    </row>
    <row r="605" spans="2:8" ht="21.75" customHeight="1">
      <c r="B605" s="345"/>
      <c r="C605" s="428"/>
      <c r="D605" s="429"/>
      <c r="E605" s="345"/>
      <c r="F605" s="289"/>
      <c r="G605" s="289" t="s">
        <v>4</v>
      </c>
      <c r="H605" s="31">
        <f>H606</f>
        <v>-515000</v>
      </c>
    </row>
    <row r="606" spans="2:8" ht="21.75" customHeight="1">
      <c r="B606" s="345"/>
      <c r="C606" s="428"/>
      <c r="D606" s="429"/>
      <c r="E606" s="345"/>
      <c r="F606" s="289"/>
      <c r="G606" s="289" t="s">
        <v>25</v>
      </c>
      <c r="H606" s="31">
        <f>H607</f>
        <v>-515000</v>
      </c>
    </row>
    <row r="607" spans="2:8" ht="21.75" customHeight="1">
      <c r="B607" s="345"/>
      <c r="C607" s="428"/>
      <c r="D607" s="429"/>
      <c r="E607" s="345"/>
      <c r="F607" s="289"/>
      <c r="G607" s="289" t="s">
        <v>68</v>
      </c>
      <c r="H607" s="31">
        <f>H608</f>
        <v>-515000</v>
      </c>
    </row>
    <row r="608" spans="2:8" ht="21.75" customHeight="1">
      <c r="B608" s="345"/>
      <c r="C608" s="428"/>
      <c r="D608" s="429"/>
      <c r="E608" s="345"/>
      <c r="F608" s="289"/>
      <c r="G608" s="289" t="s">
        <v>69</v>
      </c>
      <c r="H608" s="31">
        <f>H609</f>
        <v>-515000</v>
      </c>
    </row>
    <row r="609" spans="2:8" ht="21.75" customHeight="1">
      <c r="B609" s="345"/>
      <c r="C609" s="428"/>
      <c r="D609" s="429"/>
      <c r="E609" s="345"/>
      <c r="F609" s="289"/>
      <c r="G609" s="289" t="s">
        <v>99</v>
      </c>
      <c r="H609" s="31">
        <f>h4v!E149</f>
        <v>-515000</v>
      </c>
    </row>
    <row r="610" spans="2:8" s="433" customFormat="1" ht="22.9" customHeight="1">
      <c r="B610" s="426"/>
      <c r="C610" s="426"/>
      <c r="D610" s="426"/>
      <c r="E610" s="426"/>
      <c r="F610" s="431"/>
      <c r="G610" s="432" t="s">
        <v>216</v>
      </c>
      <c r="H610" s="72">
        <f>H613</f>
        <v>969118.1</v>
      </c>
    </row>
    <row r="611" spans="2:8" s="225" customFormat="1">
      <c r="B611" s="287" t="s">
        <v>329</v>
      </c>
      <c r="C611" s="287"/>
      <c r="D611" s="287"/>
      <c r="E611" s="287"/>
      <c r="F611" s="275"/>
      <c r="G611" s="287" t="s">
        <v>330</v>
      </c>
      <c r="H611" s="434">
        <f>H613</f>
        <v>969118.1</v>
      </c>
    </row>
    <row r="612" spans="2:8">
      <c r="B612" s="289"/>
      <c r="C612" s="289"/>
      <c r="D612" s="289"/>
      <c r="E612" s="289"/>
      <c r="F612" s="275"/>
      <c r="G612" s="289" t="s">
        <v>3</v>
      </c>
      <c r="H612" s="227"/>
    </row>
    <row r="613" spans="2:8" s="225" customFormat="1">
      <c r="B613" s="287"/>
      <c r="C613" s="287" t="s">
        <v>87</v>
      </c>
      <c r="D613" s="287"/>
      <c r="E613" s="287"/>
      <c r="F613" s="275"/>
      <c r="G613" s="287" t="s">
        <v>331</v>
      </c>
      <c r="H613" s="434">
        <f>H615</f>
        <v>969118.1</v>
      </c>
    </row>
    <row r="614" spans="2:8">
      <c r="B614" s="289"/>
      <c r="C614" s="289"/>
      <c r="D614" s="289"/>
      <c r="E614" s="289"/>
      <c r="F614" s="275"/>
      <c r="G614" s="435" t="s">
        <v>3</v>
      </c>
      <c r="H614" s="227"/>
    </row>
    <row r="615" spans="2:8" s="225" customFormat="1">
      <c r="B615" s="287"/>
      <c r="C615" s="287"/>
      <c r="D615" s="287" t="s">
        <v>87</v>
      </c>
      <c r="E615" s="287"/>
      <c r="F615" s="275"/>
      <c r="G615" s="287" t="s">
        <v>327</v>
      </c>
      <c r="H615" s="434">
        <f>H617</f>
        <v>969118.1</v>
      </c>
    </row>
    <row r="616" spans="2:8">
      <c r="B616" s="289"/>
      <c r="C616" s="289"/>
      <c r="D616" s="289"/>
      <c r="E616" s="289"/>
      <c r="F616" s="275"/>
      <c r="G616" s="435" t="s">
        <v>3</v>
      </c>
      <c r="H616" s="227"/>
    </row>
    <row r="617" spans="2:8" ht="19.899999999999999" customHeight="1">
      <c r="B617" s="289"/>
      <c r="C617" s="289"/>
      <c r="D617" s="289"/>
      <c r="E617" s="289" t="s">
        <v>326</v>
      </c>
      <c r="F617" s="275"/>
      <c r="G617" s="289" t="s">
        <v>327</v>
      </c>
      <c r="H617" s="436">
        <f>H619</f>
        <v>969118.1</v>
      </c>
    </row>
    <row r="618" spans="2:8">
      <c r="B618" s="289"/>
      <c r="C618" s="289"/>
      <c r="D618" s="289"/>
      <c r="E618" s="289"/>
      <c r="F618" s="275"/>
      <c r="G618" s="289" t="s">
        <v>3</v>
      </c>
      <c r="H618" s="227"/>
    </row>
    <row r="619" spans="2:8">
      <c r="B619" s="221"/>
      <c r="C619" s="221"/>
      <c r="D619" s="221"/>
      <c r="E619" s="289"/>
      <c r="F619" s="275" t="s">
        <v>328</v>
      </c>
      <c r="G619" s="289" t="s">
        <v>327</v>
      </c>
      <c r="H619" s="436">
        <f>H621</f>
        <v>969118.1</v>
      </c>
    </row>
    <row r="620" spans="2:8">
      <c r="B620" s="221"/>
      <c r="C620" s="221"/>
      <c r="D620" s="221"/>
      <c r="E620" s="289"/>
      <c r="F620" s="275"/>
      <c r="G620" s="435" t="s">
        <v>49</v>
      </c>
      <c r="H620" s="227"/>
    </row>
    <row r="621" spans="2:8">
      <c r="B621" s="221"/>
      <c r="C621" s="221"/>
      <c r="D621" s="221"/>
      <c r="E621" s="289"/>
      <c r="F621" s="275"/>
      <c r="G621" s="307" t="s">
        <v>216</v>
      </c>
      <c r="H621" s="436">
        <f>H623</f>
        <v>969118.1</v>
      </c>
    </row>
    <row r="622" spans="2:8" ht="34.5">
      <c r="B622" s="221"/>
      <c r="C622" s="221"/>
      <c r="D622" s="221"/>
      <c r="E622" s="289"/>
      <c r="F622" s="275"/>
      <c r="G622" s="289" t="s">
        <v>50</v>
      </c>
      <c r="H622" s="227"/>
    </row>
    <row r="623" spans="2:8">
      <c r="B623" s="221"/>
      <c r="C623" s="221"/>
      <c r="D623" s="221"/>
      <c r="E623" s="289"/>
      <c r="F623" s="275"/>
      <c r="G623" s="435" t="s">
        <v>4</v>
      </c>
      <c r="H623" s="436">
        <f>H624</f>
        <v>969118.1</v>
      </c>
    </row>
    <row r="624" spans="2:8">
      <c r="B624" s="221"/>
      <c r="C624" s="221"/>
      <c r="D624" s="221"/>
      <c r="E624" s="289"/>
      <c r="F624" s="275"/>
      <c r="G624" s="289" t="s">
        <v>51</v>
      </c>
      <c r="H624" s="436">
        <f>H625</f>
        <v>969118.1</v>
      </c>
    </row>
    <row r="625" spans="2:8">
      <c r="B625" s="221"/>
      <c r="C625" s="221"/>
      <c r="D625" s="221"/>
      <c r="E625" s="289"/>
      <c r="F625" s="275"/>
      <c r="G625" s="289" t="s">
        <v>65</v>
      </c>
      <c r="H625" s="436">
        <f>H626</f>
        <v>969118.1</v>
      </c>
    </row>
    <row r="626" spans="2:8">
      <c r="B626" s="221"/>
      <c r="C626" s="221"/>
      <c r="D626" s="221"/>
      <c r="E626" s="289"/>
      <c r="F626" s="275"/>
      <c r="G626" s="435" t="s">
        <v>332</v>
      </c>
      <c r="H626" s="22">
        <f>'h1'!F285</f>
        <v>969118.1</v>
      </c>
    </row>
    <row r="629" spans="2:8">
      <c r="H629" s="437"/>
    </row>
  </sheetData>
  <mergeCells count="8">
    <mergeCell ref="B8:D8"/>
    <mergeCell ref="E8:F8"/>
    <mergeCell ref="G8:G9"/>
    <mergeCell ref="B1:H1"/>
    <mergeCell ref="B2:H2"/>
    <mergeCell ref="B3:H3"/>
    <mergeCell ref="B4:H4"/>
    <mergeCell ref="B5:H5"/>
  </mergeCells>
  <pageMargins left="0.44685039399999998" right="0.196850393700787" top="0.15748031496063" bottom="0.15748031496063" header="0.15748031496063" footer="0.15748031496063"/>
  <pageSetup paperSize="9" scale="5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topLeftCell="A58" zoomScaleNormal="100" workbookViewId="0">
      <selection activeCell="I20" sqref="I20:I29"/>
    </sheetView>
  </sheetViews>
  <sheetFormatPr defaultColWidth="8" defaultRowHeight="17.25"/>
  <cols>
    <col min="1" max="1" width="7.85546875" style="555" customWidth="1"/>
    <col min="2" max="2" width="8.7109375" style="555" customWidth="1"/>
    <col min="3" max="3" width="62.5703125" style="555" customWidth="1"/>
    <col min="4" max="4" width="17.7109375" style="555" customWidth="1"/>
    <col min="5" max="5" width="20.7109375" style="555" bestFit="1" customWidth="1"/>
    <col min="6" max="6" width="23.42578125" style="555" customWidth="1"/>
    <col min="7" max="7" width="20.28515625" style="555" customWidth="1"/>
    <col min="8" max="8" width="16.85546875" style="555" customWidth="1"/>
    <col min="9" max="9" width="26.42578125" style="555" customWidth="1"/>
    <col min="10" max="16384" width="8" style="555"/>
  </cols>
  <sheetData>
    <row r="1" spans="1:9" ht="18.75" customHeight="1">
      <c r="A1" s="995" t="s">
        <v>115</v>
      </c>
      <c r="B1" s="995"/>
      <c r="C1" s="995"/>
      <c r="D1" s="995"/>
      <c r="E1" s="995"/>
      <c r="F1" s="995"/>
      <c r="G1" s="995"/>
      <c r="H1" s="995"/>
    </row>
    <row r="2" spans="1:9" s="557" customFormat="1" ht="19.5" customHeight="1">
      <c r="A2" s="995" t="s">
        <v>131</v>
      </c>
      <c r="B2" s="995"/>
      <c r="C2" s="995"/>
      <c r="D2" s="995"/>
      <c r="E2" s="995"/>
      <c r="F2" s="995"/>
      <c r="G2" s="995"/>
      <c r="H2" s="995"/>
      <c r="I2" s="556"/>
    </row>
    <row r="3" spans="1:9" s="557" customFormat="1" ht="17.25" customHeight="1">
      <c r="A3" s="995" t="s">
        <v>218</v>
      </c>
      <c r="B3" s="995"/>
      <c r="C3" s="995"/>
      <c r="D3" s="995"/>
      <c r="E3" s="995"/>
      <c r="F3" s="995"/>
      <c r="G3" s="995"/>
      <c r="H3" s="995"/>
      <c r="I3" s="556"/>
    </row>
    <row r="4" spans="1:9" s="557" customFormat="1" ht="17.25" customHeight="1">
      <c r="A4" s="558"/>
      <c r="B4" s="558"/>
      <c r="C4" s="558"/>
      <c r="D4" s="558"/>
      <c r="E4" s="558"/>
      <c r="F4" s="558"/>
      <c r="G4" s="558"/>
      <c r="H4" s="558"/>
      <c r="I4" s="556"/>
    </row>
    <row r="5" spans="1:9" s="557" customFormat="1" ht="64.150000000000006" customHeight="1">
      <c r="A5" s="996" t="s">
        <v>695</v>
      </c>
      <c r="B5" s="996"/>
      <c r="C5" s="996"/>
      <c r="D5" s="996"/>
      <c r="E5" s="996"/>
      <c r="F5" s="996"/>
      <c r="G5" s="996"/>
      <c r="H5" s="996"/>
      <c r="I5" s="559"/>
    </row>
    <row r="6" spans="1:9" s="557" customFormat="1" ht="22.5" customHeight="1">
      <c r="A6" s="560"/>
      <c r="B6" s="560"/>
      <c r="C6" s="561"/>
      <c r="D6" s="562"/>
      <c r="E6" s="562"/>
      <c r="F6" s="562"/>
      <c r="G6" s="997" t="s">
        <v>219</v>
      </c>
      <c r="H6" s="997"/>
    </row>
    <row r="7" spans="1:9" s="557" customFormat="1" ht="55.5" customHeight="1">
      <c r="A7" s="998" t="s">
        <v>18</v>
      </c>
      <c r="B7" s="999"/>
      <c r="C7" s="1002" t="s">
        <v>200</v>
      </c>
      <c r="D7" s="1005" t="s">
        <v>22</v>
      </c>
      <c r="E7" s="1006"/>
      <c r="F7" s="1006"/>
      <c r="G7" s="1006"/>
      <c r="H7" s="1007"/>
    </row>
    <row r="8" spans="1:9" s="563" customFormat="1" ht="21.75" customHeight="1">
      <c r="A8" s="1000"/>
      <c r="B8" s="1001"/>
      <c r="C8" s="1003"/>
      <c r="D8" s="1008" t="s">
        <v>210</v>
      </c>
      <c r="E8" s="1010" t="s">
        <v>6</v>
      </c>
      <c r="F8" s="1011"/>
      <c r="G8" s="1011"/>
      <c r="H8" s="1012"/>
    </row>
    <row r="9" spans="1:9" s="563" customFormat="1" ht="102.75" customHeight="1">
      <c r="A9" s="564" t="s">
        <v>19</v>
      </c>
      <c r="B9" s="564" t="s">
        <v>20</v>
      </c>
      <c r="C9" s="1004"/>
      <c r="D9" s="1009"/>
      <c r="E9" s="565" t="s">
        <v>193</v>
      </c>
      <c r="F9" s="565" t="s">
        <v>194</v>
      </c>
      <c r="G9" s="565" t="s">
        <v>220</v>
      </c>
      <c r="H9" s="565" t="s">
        <v>195</v>
      </c>
    </row>
    <row r="10" spans="1:9" s="563" customFormat="1" ht="25.5" customHeight="1">
      <c r="A10" s="564"/>
      <c r="B10" s="564"/>
      <c r="C10" s="566" t="s">
        <v>116</v>
      </c>
      <c r="D10" s="567">
        <f>SUM(E10:H10)</f>
        <v>-4183959.3000000007</v>
      </c>
      <c r="E10" s="567">
        <f>E12</f>
        <v>-50469.9</v>
      </c>
      <c r="F10" s="567">
        <f>F12</f>
        <v>-2760757.0000000005</v>
      </c>
      <c r="G10" s="567">
        <f>G12</f>
        <v>-770762.1</v>
      </c>
      <c r="H10" s="567">
        <f>H12</f>
        <v>-601970.30000000005</v>
      </c>
    </row>
    <row r="11" spans="1:9" s="557" customFormat="1" ht="17.25" customHeight="1">
      <c r="A11" s="564"/>
      <c r="B11" s="564"/>
      <c r="C11" s="566" t="s">
        <v>186</v>
      </c>
      <c r="D11" s="568"/>
      <c r="E11" s="568"/>
      <c r="F11" s="568"/>
      <c r="G11" s="568"/>
      <c r="H11" s="568"/>
    </row>
    <row r="12" spans="1:9" s="563" customFormat="1" ht="42" customHeight="1">
      <c r="A12" s="428"/>
      <c r="B12" s="569"/>
      <c r="C12" s="569" t="s">
        <v>21</v>
      </c>
      <c r="D12" s="570">
        <f>E12+F12+G12+H12</f>
        <v>-4183959.3000000007</v>
      </c>
      <c r="E12" s="565">
        <f>E43+E44+E46</f>
        <v>-50469.9</v>
      </c>
      <c r="F12" s="565">
        <f>F14+F36+F41+F44+F47+F48</f>
        <v>-2760757.0000000005</v>
      </c>
      <c r="G12" s="565">
        <f>G14+G42</f>
        <v>-770762.1</v>
      </c>
      <c r="H12" s="565">
        <f>H45+H49</f>
        <v>-601970.30000000005</v>
      </c>
      <c r="I12" s="571"/>
    </row>
    <row r="13" spans="1:9" s="563" customFormat="1" ht="17.25" customHeight="1">
      <c r="A13" s="428"/>
      <c r="B13" s="428"/>
      <c r="C13" s="428" t="s">
        <v>111</v>
      </c>
      <c r="D13" s="570"/>
      <c r="E13" s="572"/>
      <c r="F13" s="572"/>
      <c r="G13" s="572"/>
      <c r="H13" s="572"/>
    </row>
    <row r="14" spans="1:9" s="433" customFormat="1" ht="37.9" customHeight="1">
      <c r="A14" s="432">
        <v>1049</v>
      </c>
      <c r="B14" s="432">
        <v>21001</v>
      </c>
      <c r="C14" s="573" t="s">
        <v>302</v>
      </c>
      <c r="D14" s="574">
        <f>F14+G14</f>
        <v>-2047058.7000000002</v>
      </c>
      <c r="E14" s="426"/>
      <c r="F14" s="574">
        <f>F16+F24+F31</f>
        <v>-2046296.6</v>
      </c>
      <c r="G14" s="574">
        <f>G16</f>
        <v>-762.1</v>
      </c>
      <c r="H14" s="426"/>
      <c r="I14" s="575"/>
    </row>
    <row r="15" spans="1:9" ht="21" customHeight="1">
      <c r="A15" s="576"/>
      <c r="B15" s="576"/>
      <c r="C15" s="577" t="s">
        <v>111</v>
      </c>
      <c r="D15" s="576"/>
      <c r="E15" s="576"/>
      <c r="F15" s="576"/>
      <c r="G15" s="576"/>
      <c r="H15" s="576"/>
      <c r="I15" s="69"/>
    </row>
    <row r="16" spans="1:9" s="433" customFormat="1" ht="34.5">
      <c r="A16" s="578"/>
      <c r="B16" s="579">
        <v>1</v>
      </c>
      <c r="C16" s="573" t="s">
        <v>303</v>
      </c>
      <c r="D16" s="580">
        <f>F16+G16</f>
        <v>-408809.6</v>
      </c>
      <c r="E16" s="578"/>
      <c r="F16" s="580">
        <f>SUM(F17:F23)</f>
        <v>-408047.5</v>
      </c>
      <c r="G16" s="580">
        <f>G17</f>
        <v>-762.1</v>
      </c>
      <c r="H16" s="578"/>
      <c r="I16" s="581"/>
    </row>
    <row r="17" spans="1:9" ht="55.9" customHeight="1">
      <c r="A17" s="576"/>
      <c r="B17" s="579"/>
      <c r="C17" s="577" t="s">
        <v>340</v>
      </c>
      <c r="D17" s="73">
        <f>G17</f>
        <v>-762.1</v>
      </c>
      <c r="E17" s="576"/>
      <c r="F17" s="159"/>
      <c r="G17" s="74">
        <v>-762.1</v>
      </c>
      <c r="H17" s="576"/>
      <c r="I17" s="582"/>
    </row>
    <row r="18" spans="1:9" ht="88.5" customHeight="1">
      <c r="A18" s="576"/>
      <c r="B18" s="579"/>
      <c r="C18" s="577" t="s">
        <v>341</v>
      </c>
      <c r="D18" s="73">
        <f t="shared" ref="D18:D41" si="0">F18</f>
        <v>-77199.899999999994</v>
      </c>
      <c r="E18" s="576"/>
      <c r="F18" s="159">
        <v>-77199.899999999994</v>
      </c>
      <c r="G18" s="576"/>
      <c r="H18" s="576"/>
      <c r="I18" s="583"/>
    </row>
    <row r="19" spans="1:9" ht="81" customHeight="1">
      <c r="A19" s="576"/>
      <c r="B19" s="579"/>
      <c r="C19" s="577" t="s">
        <v>342</v>
      </c>
      <c r="D19" s="73">
        <f t="shared" si="0"/>
        <v>-3841.2</v>
      </c>
      <c r="E19" s="576"/>
      <c r="F19" s="159">
        <v>-3841.2</v>
      </c>
      <c r="G19" s="576"/>
      <c r="H19" s="576"/>
      <c r="I19" s="582"/>
    </row>
    <row r="20" spans="1:9" ht="87.6" customHeight="1">
      <c r="A20" s="430"/>
      <c r="B20" s="444"/>
      <c r="C20" s="584" t="s">
        <v>575</v>
      </c>
      <c r="D20" s="111">
        <f>F20</f>
        <v>-6488.9</v>
      </c>
      <c r="E20" s="430"/>
      <c r="F20" s="30">
        <v>-6488.9</v>
      </c>
      <c r="G20" s="430"/>
      <c r="H20" s="430"/>
      <c r="I20" s="582"/>
    </row>
    <row r="21" spans="1:9" ht="78.75" customHeight="1">
      <c r="A21" s="430"/>
      <c r="B21" s="444"/>
      <c r="C21" s="584" t="s">
        <v>576</v>
      </c>
      <c r="D21" s="111">
        <f>F21</f>
        <v>-19545.2</v>
      </c>
      <c r="E21" s="430"/>
      <c r="F21" s="30">
        <v>-19545.2</v>
      </c>
      <c r="G21" s="430"/>
      <c r="H21" s="430"/>
      <c r="I21" s="582"/>
    </row>
    <row r="22" spans="1:9" ht="98.25" customHeight="1">
      <c r="A22" s="355"/>
      <c r="B22" s="585"/>
      <c r="C22" s="586" t="s">
        <v>343</v>
      </c>
      <c r="D22" s="79">
        <f t="shared" si="0"/>
        <v>-286539.90000000002</v>
      </c>
      <c r="E22" s="355"/>
      <c r="F22" s="159">
        <v>-286539.90000000002</v>
      </c>
      <c r="G22" s="355"/>
      <c r="H22" s="355"/>
      <c r="I22" s="587"/>
    </row>
    <row r="23" spans="1:9" ht="104.25" customHeight="1">
      <c r="A23" s="357"/>
      <c r="B23" s="588"/>
      <c r="C23" s="589" t="s">
        <v>577</v>
      </c>
      <c r="D23" s="85">
        <f t="shared" si="0"/>
        <v>-14432.4</v>
      </c>
      <c r="E23" s="357"/>
      <c r="F23" s="168">
        <v>-14432.4</v>
      </c>
      <c r="G23" s="357"/>
      <c r="H23" s="357"/>
      <c r="I23" s="582"/>
    </row>
    <row r="24" spans="1:9" s="433" customFormat="1" ht="34.5">
      <c r="A24" s="578"/>
      <c r="B24" s="590" t="s">
        <v>304</v>
      </c>
      <c r="C24" s="573" t="s">
        <v>305</v>
      </c>
      <c r="D24" s="580">
        <f t="shared" si="0"/>
        <v>-753114.49999999988</v>
      </c>
      <c r="E24" s="591">
        <f>E25+E26+E27+E30</f>
        <v>0</v>
      </c>
      <c r="F24" s="580">
        <f>SUM(F25:F30)</f>
        <v>-753114.49999999988</v>
      </c>
      <c r="G24" s="591">
        <f>G25+G26+G29+G30</f>
        <v>0</v>
      </c>
      <c r="H24" s="591">
        <f>H25+H26+H27+H29+H30</f>
        <v>0</v>
      </c>
    </row>
    <row r="25" spans="1:9" s="433" customFormat="1" ht="69">
      <c r="A25" s="353"/>
      <c r="B25" s="592"/>
      <c r="C25" s="593" t="s">
        <v>344</v>
      </c>
      <c r="D25" s="594">
        <f t="shared" si="0"/>
        <v>-642578.19999999995</v>
      </c>
      <c r="E25" s="595">
        <v>0</v>
      </c>
      <c r="F25" s="159">
        <v>-642578.19999999995</v>
      </c>
      <c r="G25" s="595">
        <v>0</v>
      </c>
      <c r="H25" s="595">
        <v>0</v>
      </c>
    </row>
    <row r="26" spans="1:9" s="433" customFormat="1" ht="51" customHeight="1">
      <c r="A26" s="320"/>
      <c r="B26" s="596"/>
      <c r="C26" s="597" t="s">
        <v>578</v>
      </c>
      <c r="D26" s="598">
        <f t="shared" si="0"/>
        <v>-3588.9</v>
      </c>
      <c r="E26" s="599">
        <v>0</v>
      </c>
      <c r="F26" s="168">
        <v>-3588.9</v>
      </c>
      <c r="G26" s="599">
        <v>0</v>
      </c>
      <c r="H26" s="599">
        <v>0</v>
      </c>
    </row>
    <row r="27" spans="1:9" s="433" customFormat="1" ht="61.5" customHeight="1">
      <c r="A27" s="320"/>
      <c r="B27" s="596"/>
      <c r="C27" s="597" t="s">
        <v>579</v>
      </c>
      <c r="D27" s="598">
        <f t="shared" si="0"/>
        <v>-86584.1</v>
      </c>
      <c r="E27" s="599">
        <v>0</v>
      </c>
      <c r="F27" s="168">
        <v>-86584.1</v>
      </c>
      <c r="G27" s="599">
        <v>0</v>
      </c>
      <c r="H27" s="599">
        <v>0</v>
      </c>
    </row>
    <row r="28" spans="1:9" s="433" customFormat="1" ht="61.5" customHeight="1">
      <c r="A28" s="426"/>
      <c r="B28" s="600"/>
      <c r="C28" s="601" t="s">
        <v>580</v>
      </c>
      <c r="D28" s="574">
        <f t="shared" si="0"/>
        <v>-2073</v>
      </c>
      <c r="E28" s="602"/>
      <c r="F28" s="30">
        <v>-2073</v>
      </c>
      <c r="G28" s="602"/>
      <c r="H28" s="602"/>
    </row>
    <row r="29" spans="1:9" s="433" customFormat="1" ht="51.75">
      <c r="A29" s="353"/>
      <c r="B29" s="592"/>
      <c r="C29" s="593" t="s">
        <v>345</v>
      </c>
      <c r="D29" s="594">
        <f t="shared" si="0"/>
        <v>-7069.7</v>
      </c>
      <c r="E29" s="595">
        <v>0</v>
      </c>
      <c r="F29" s="159">
        <v>-7069.7</v>
      </c>
      <c r="G29" s="595">
        <v>0</v>
      </c>
      <c r="H29" s="595">
        <v>0</v>
      </c>
    </row>
    <row r="30" spans="1:9" s="433" customFormat="1" ht="51.75">
      <c r="A30" s="353"/>
      <c r="B30" s="592"/>
      <c r="C30" s="593" t="s">
        <v>346</v>
      </c>
      <c r="D30" s="594">
        <f t="shared" si="0"/>
        <v>-11220.6</v>
      </c>
      <c r="E30" s="595">
        <v>0</v>
      </c>
      <c r="F30" s="159">
        <v>-11220.6</v>
      </c>
      <c r="G30" s="595">
        <v>0</v>
      </c>
      <c r="H30" s="595">
        <v>0</v>
      </c>
    </row>
    <row r="31" spans="1:9" s="433" customFormat="1" ht="33" customHeight="1">
      <c r="A31" s="578"/>
      <c r="B31" s="590" t="s">
        <v>306</v>
      </c>
      <c r="C31" s="573" t="s">
        <v>307</v>
      </c>
      <c r="D31" s="603">
        <f t="shared" si="0"/>
        <v>-885134.6</v>
      </c>
      <c r="E31" s="591"/>
      <c r="F31" s="580">
        <f>SUM(F32:F35)</f>
        <v>-885134.6</v>
      </c>
      <c r="G31" s="591"/>
      <c r="H31" s="591"/>
    </row>
    <row r="32" spans="1:9" ht="45.75" customHeight="1">
      <c r="A32" s="576"/>
      <c r="B32" s="604"/>
      <c r="C32" s="605" t="s">
        <v>347</v>
      </c>
      <c r="D32" s="74">
        <f t="shared" si="0"/>
        <v>-408</v>
      </c>
      <c r="E32" s="606">
        <v>0</v>
      </c>
      <c r="F32" s="169">
        <v>-408</v>
      </c>
      <c r="G32" s="606">
        <v>0</v>
      </c>
      <c r="H32" s="606">
        <v>0</v>
      </c>
    </row>
    <row r="33" spans="1:9" ht="72.75" customHeight="1">
      <c r="A33" s="576"/>
      <c r="B33" s="576"/>
      <c r="C33" s="576" t="s">
        <v>348</v>
      </c>
      <c r="D33" s="74">
        <f t="shared" si="0"/>
        <v>-50061.599999999999</v>
      </c>
      <c r="E33" s="606">
        <v>0</v>
      </c>
      <c r="F33" s="169">
        <v>-50061.599999999999</v>
      </c>
      <c r="G33" s="606">
        <v>0</v>
      </c>
      <c r="H33" s="606">
        <v>0</v>
      </c>
    </row>
    <row r="34" spans="1:9" ht="66.75" customHeight="1">
      <c r="A34" s="430"/>
      <c r="B34" s="430"/>
      <c r="C34" s="430" t="s">
        <v>581</v>
      </c>
      <c r="D34" s="114">
        <f>F34</f>
        <v>-9838.6</v>
      </c>
      <c r="E34" s="607"/>
      <c r="F34" s="170">
        <v>-9838.6</v>
      </c>
      <c r="G34" s="607"/>
      <c r="H34" s="607"/>
    </row>
    <row r="35" spans="1:9" ht="24" customHeight="1">
      <c r="A35" s="430"/>
      <c r="B35" s="430"/>
      <c r="C35" s="430" t="s">
        <v>582</v>
      </c>
      <c r="D35" s="114">
        <f>F35</f>
        <v>-824826.4</v>
      </c>
      <c r="E35" s="607"/>
      <c r="F35" s="170">
        <v>-824826.4</v>
      </c>
      <c r="G35" s="607"/>
      <c r="H35" s="607"/>
    </row>
    <row r="36" spans="1:9" s="433" customFormat="1" ht="35.25" customHeight="1">
      <c r="A36" s="353">
        <v>1049</v>
      </c>
      <c r="B36" s="353">
        <v>21002</v>
      </c>
      <c r="C36" s="467" t="s">
        <v>349</v>
      </c>
      <c r="D36" s="78">
        <f t="shared" si="0"/>
        <v>-34480</v>
      </c>
      <c r="E36" s="595">
        <f>E37+E39+E40</f>
        <v>0</v>
      </c>
      <c r="F36" s="580">
        <f>SUM(F37:F40)</f>
        <v>-34480</v>
      </c>
      <c r="G36" s="595">
        <v>0</v>
      </c>
      <c r="H36" s="595">
        <v>0</v>
      </c>
    </row>
    <row r="37" spans="1:9" s="433" customFormat="1" ht="48" customHeight="1">
      <c r="A37" s="353"/>
      <c r="B37" s="353"/>
      <c r="C37" s="608" t="s">
        <v>350</v>
      </c>
      <c r="D37" s="78">
        <f t="shared" si="0"/>
        <v>-999.1</v>
      </c>
      <c r="E37" s="595">
        <v>0</v>
      </c>
      <c r="F37" s="159">
        <v>-999.1</v>
      </c>
      <c r="G37" s="595">
        <v>0</v>
      </c>
      <c r="H37" s="595">
        <v>0</v>
      </c>
    </row>
    <row r="38" spans="1:9" s="433" customFormat="1" ht="54.75" customHeight="1">
      <c r="A38" s="426"/>
      <c r="B38" s="426"/>
      <c r="C38" s="367" t="s">
        <v>583</v>
      </c>
      <c r="D38" s="72">
        <f t="shared" si="0"/>
        <v>-1087.3</v>
      </c>
      <c r="E38" s="602"/>
      <c r="F38" s="30">
        <v>-1087.3</v>
      </c>
      <c r="G38" s="602"/>
      <c r="H38" s="602"/>
    </row>
    <row r="39" spans="1:9" s="433" customFormat="1" ht="53.25" customHeight="1">
      <c r="A39" s="353"/>
      <c r="B39" s="353"/>
      <c r="C39" s="608" t="s">
        <v>351</v>
      </c>
      <c r="D39" s="78">
        <f t="shared" si="0"/>
        <v>-27.7</v>
      </c>
      <c r="E39" s="595">
        <v>0</v>
      </c>
      <c r="F39" s="159">
        <v>-27.7</v>
      </c>
      <c r="G39" s="595">
        <v>0</v>
      </c>
      <c r="H39" s="595">
        <v>0</v>
      </c>
    </row>
    <row r="40" spans="1:9" s="433" customFormat="1" ht="78.75" customHeight="1">
      <c r="A40" s="353"/>
      <c r="B40" s="353"/>
      <c r="C40" s="608" t="s">
        <v>352</v>
      </c>
      <c r="D40" s="78">
        <f t="shared" si="0"/>
        <v>-32365.9</v>
      </c>
      <c r="E40" s="595">
        <v>0</v>
      </c>
      <c r="F40" s="159">
        <v>-32365.9</v>
      </c>
      <c r="G40" s="595">
        <v>0</v>
      </c>
      <c r="H40" s="595">
        <v>0</v>
      </c>
    </row>
    <row r="41" spans="1:9" ht="38.25" customHeight="1">
      <c r="A41" s="609">
        <v>1049</v>
      </c>
      <c r="B41" s="609">
        <v>21020</v>
      </c>
      <c r="C41" s="610" t="s">
        <v>353</v>
      </c>
      <c r="D41" s="45">
        <f t="shared" si="0"/>
        <v>-171483.2</v>
      </c>
      <c r="E41" s="45">
        <v>0</v>
      </c>
      <c r="F41" s="45">
        <v>-171483.2</v>
      </c>
      <c r="G41" s="45">
        <v>0</v>
      </c>
      <c r="H41" s="48">
        <v>0</v>
      </c>
    </row>
    <row r="42" spans="1:9" ht="39.6" customHeight="1">
      <c r="A42" s="611">
        <v>1157</v>
      </c>
      <c r="B42" s="611">
        <v>21002</v>
      </c>
      <c r="C42" s="612" t="s">
        <v>378</v>
      </c>
      <c r="D42" s="171">
        <f>E42+F42+G42+H42</f>
        <v>-770000</v>
      </c>
      <c r="E42" s="171"/>
      <c r="F42" s="171"/>
      <c r="G42" s="171">
        <f>'h2'!H487</f>
        <v>-770000</v>
      </c>
      <c r="H42" s="172"/>
    </row>
    <row r="43" spans="1:9" ht="34.5">
      <c r="A43" s="337">
        <v>1157</v>
      </c>
      <c r="B43" s="339">
        <v>21031</v>
      </c>
      <c r="C43" s="387" t="s">
        <v>384</v>
      </c>
      <c r="D43" s="99">
        <f>E43</f>
        <v>-2378</v>
      </c>
      <c r="E43" s="99">
        <f>'h1'!F147</f>
        <v>-2378</v>
      </c>
      <c r="F43" s="613">
        <v>0</v>
      </c>
      <c r="G43" s="613">
        <v>0</v>
      </c>
      <c r="H43" s="613">
        <v>0</v>
      </c>
    </row>
    <row r="44" spans="1:9" ht="34.5">
      <c r="A44" s="337">
        <v>1157</v>
      </c>
      <c r="B44" s="339">
        <v>21032</v>
      </c>
      <c r="C44" s="387" t="s">
        <v>761</v>
      </c>
      <c r="D44" s="99">
        <f>E44+F44+G44+H44</f>
        <v>-249717.6</v>
      </c>
      <c r="E44" s="99">
        <f>'h2'!H482</f>
        <v>-3120</v>
      </c>
      <c r="F44" s="99">
        <f>'h2'!H481</f>
        <v>-246597.6</v>
      </c>
      <c r="G44" s="99">
        <v>0</v>
      </c>
      <c r="H44" s="614">
        <f>'h1'!F159</f>
        <v>0</v>
      </c>
    </row>
    <row r="45" spans="1:9" ht="34.5">
      <c r="A45" s="337">
        <v>1157</v>
      </c>
      <c r="B45" s="339">
        <v>21033</v>
      </c>
      <c r="C45" s="387" t="s">
        <v>386</v>
      </c>
      <c r="D45" s="99">
        <f>E45+F45+G45+H45</f>
        <v>-627770.30000000005</v>
      </c>
      <c r="E45" s="613">
        <v>0</v>
      </c>
      <c r="F45" s="613">
        <v>0</v>
      </c>
      <c r="G45" s="613">
        <v>0</v>
      </c>
      <c r="H45" s="614">
        <f>'h1'!F160</f>
        <v>-627770.30000000005</v>
      </c>
    </row>
    <row r="46" spans="1:9" ht="34.5">
      <c r="A46" s="339">
        <v>1157</v>
      </c>
      <c r="B46" s="339">
        <v>21034</v>
      </c>
      <c r="C46" s="387" t="s">
        <v>391</v>
      </c>
      <c r="D46" s="99">
        <f>E46</f>
        <v>-44971.9</v>
      </c>
      <c r="E46" s="99">
        <f>'h1'!F165</f>
        <v>-44971.9</v>
      </c>
      <c r="F46" s="613">
        <v>0</v>
      </c>
      <c r="G46" s="613">
        <v>0</v>
      </c>
      <c r="H46" s="613">
        <v>0</v>
      </c>
      <c r="I46" s="615"/>
    </row>
    <row r="47" spans="1:9" ht="38.450000000000003" customHeight="1">
      <c r="A47" s="397">
        <v>1157</v>
      </c>
      <c r="B47" s="397">
        <v>21036</v>
      </c>
      <c r="C47" s="398" t="s">
        <v>764</v>
      </c>
      <c r="D47" s="616">
        <f>E47+F47+G47+H47</f>
        <v>-155751</v>
      </c>
      <c r="E47" s="163">
        <v>0</v>
      </c>
      <c r="F47" s="163">
        <f>'h1'!F171</f>
        <v>-155751</v>
      </c>
      <c r="G47" s="613">
        <v>0</v>
      </c>
      <c r="H47" s="613">
        <v>0</v>
      </c>
      <c r="I47" s="615"/>
    </row>
    <row r="48" spans="1:9" s="433" customFormat="1" ht="38.450000000000003" customHeight="1">
      <c r="A48" s="397">
        <v>1157</v>
      </c>
      <c r="B48" s="397">
        <v>21037</v>
      </c>
      <c r="C48" s="398" t="s">
        <v>766</v>
      </c>
      <c r="D48" s="616">
        <f>E48+F48+G48+H48</f>
        <v>-106148.6</v>
      </c>
      <c r="E48" s="616">
        <v>0</v>
      </c>
      <c r="F48" s="616">
        <f>'h1'!F177</f>
        <v>-106148.6</v>
      </c>
      <c r="G48" s="616">
        <v>0</v>
      </c>
      <c r="H48" s="616">
        <v>0</v>
      </c>
      <c r="I48" s="617"/>
    </row>
    <row r="49" spans="1:9" ht="41.25" customHeight="1">
      <c r="A49" s="332">
        <v>1212</v>
      </c>
      <c r="B49" s="332">
        <v>32001</v>
      </c>
      <c r="C49" s="332" t="s">
        <v>376</v>
      </c>
      <c r="D49" s="198">
        <f>SUM(E49:H49)</f>
        <v>25800</v>
      </c>
      <c r="E49" s="198">
        <v>0</v>
      </c>
      <c r="F49" s="198">
        <v>0</v>
      </c>
      <c r="G49" s="198">
        <v>0</v>
      </c>
      <c r="H49" s="198">
        <f>'h2'!H231</f>
        <v>25800</v>
      </c>
      <c r="I49" s="615"/>
    </row>
  </sheetData>
  <mergeCells count="10">
    <mergeCell ref="A7:B8"/>
    <mergeCell ref="C7:C9"/>
    <mergeCell ref="D7:H7"/>
    <mergeCell ref="D8:D9"/>
    <mergeCell ref="E8:H8"/>
    <mergeCell ref="A1:H1"/>
    <mergeCell ref="A2:H2"/>
    <mergeCell ref="A3:H3"/>
    <mergeCell ref="A5:H5"/>
    <mergeCell ref="G6:H6"/>
  </mergeCells>
  <pageMargins left="0.7" right="0.7" top="0.75" bottom="0.75" header="0.3" footer="0.3"/>
  <pageSetup scale="5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160"/>
  <sheetViews>
    <sheetView topLeftCell="A160" zoomScale="80" zoomScaleNormal="80" workbookViewId="0">
      <selection activeCell="I99" sqref="I99"/>
    </sheetView>
  </sheetViews>
  <sheetFormatPr defaultColWidth="9.140625" defaultRowHeight="17.25"/>
  <cols>
    <col min="1" max="1" width="9.140625" style="619"/>
    <col min="2" max="2" width="12.28515625" style="618" customWidth="1"/>
    <col min="3" max="3" width="15" style="618" customWidth="1"/>
    <col min="4" max="4" width="74.42578125" style="619" customWidth="1"/>
    <col min="5" max="5" width="18.7109375" style="619" customWidth="1"/>
    <col min="6" max="6" width="18.42578125" style="619" customWidth="1"/>
    <col min="7" max="7" width="18.85546875" style="619" customWidth="1"/>
    <col min="8" max="8" width="18" style="619" customWidth="1"/>
    <col min="9" max="9" width="14.5703125" style="619" customWidth="1"/>
    <col min="10" max="10" width="16.7109375" style="619" customWidth="1"/>
    <col min="11" max="16384" width="9.140625" style="619"/>
  </cols>
  <sheetData>
    <row r="1" spans="2:9" ht="17.25" customHeight="1">
      <c r="G1" s="620" t="s">
        <v>670</v>
      </c>
      <c r="H1" s="621"/>
      <c r="I1" s="621"/>
    </row>
    <row r="2" spans="2:9" ht="17.25" customHeight="1">
      <c r="G2" s="622" t="s">
        <v>130</v>
      </c>
      <c r="H2" s="621"/>
      <c r="I2" s="621"/>
    </row>
    <row r="3" spans="2:9" ht="17.25" customHeight="1">
      <c r="G3" s="622" t="s">
        <v>0</v>
      </c>
      <c r="H3" s="621"/>
      <c r="I3" s="621"/>
    </row>
    <row r="4" spans="2:9">
      <c r="B4" s="993"/>
      <c r="C4" s="993"/>
      <c r="D4" s="993"/>
    </row>
    <row r="5" spans="2:9" ht="75" customHeight="1">
      <c r="B5" s="1015" t="s">
        <v>334</v>
      </c>
      <c r="C5" s="1015"/>
      <c r="D5" s="1015"/>
      <c r="E5" s="1015"/>
      <c r="F5" s="1015"/>
      <c r="G5" s="1015"/>
    </row>
    <row r="6" spans="2:9" ht="17.25" customHeight="1">
      <c r="B6" s="623"/>
      <c r="C6" s="623"/>
      <c r="D6" s="618"/>
      <c r="E6" s="624"/>
      <c r="G6" s="625" t="s">
        <v>27</v>
      </c>
    </row>
    <row r="7" spans="2:9" s="618" customFormat="1" ht="65.25" customHeight="1">
      <c r="B7" s="1016" t="s">
        <v>1</v>
      </c>
      <c r="C7" s="1017"/>
      <c r="D7" s="1022" t="s">
        <v>43</v>
      </c>
      <c r="E7" s="1023" t="s">
        <v>22</v>
      </c>
      <c r="F7" s="1023"/>
      <c r="G7" s="1023"/>
    </row>
    <row r="8" spans="2:9" s="618" customFormat="1">
      <c r="B8" s="1018"/>
      <c r="C8" s="1019"/>
      <c r="D8" s="1022"/>
      <c r="E8" s="1024" t="s">
        <v>48</v>
      </c>
      <c r="F8" s="1025"/>
      <c r="G8" s="1026"/>
    </row>
    <row r="9" spans="2:9" ht="17.25" customHeight="1">
      <c r="B9" s="1020"/>
      <c r="C9" s="1021"/>
      <c r="D9" s="1022"/>
      <c r="E9" s="1027" t="s">
        <v>44</v>
      </c>
      <c r="F9" s="1013" t="s">
        <v>3</v>
      </c>
      <c r="G9" s="1014"/>
    </row>
    <row r="10" spans="2:9" ht="39" customHeight="1">
      <c r="B10" s="428" t="s">
        <v>45</v>
      </c>
      <c r="C10" s="459" t="s">
        <v>37</v>
      </c>
      <c r="D10" s="1022"/>
      <c r="E10" s="1028"/>
      <c r="F10" s="626" t="s">
        <v>109</v>
      </c>
      <c r="G10" s="626" t="s">
        <v>46</v>
      </c>
    </row>
    <row r="11" spans="2:9" ht="19.5" customHeight="1">
      <c r="B11" s="627"/>
      <c r="C11" s="429"/>
      <c r="D11" s="628" t="s">
        <v>128</v>
      </c>
      <c r="E11" s="629">
        <f>E13+E14</f>
        <v>-411865.80000000005</v>
      </c>
      <c r="F11" s="629">
        <f>F13+F14</f>
        <v>0</v>
      </c>
      <c r="G11" s="629">
        <f>G13+G14</f>
        <v>-411865.80000000005</v>
      </c>
      <c r="H11" s="630"/>
    </row>
    <row r="12" spans="2:9" ht="15.75" customHeight="1">
      <c r="B12" s="627"/>
      <c r="C12" s="429"/>
      <c r="D12" s="631" t="s">
        <v>111</v>
      </c>
      <c r="E12" s="632"/>
      <c r="F12" s="632"/>
      <c r="G12" s="632"/>
      <c r="H12" s="630"/>
    </row>
    <row r="13" spans="2:9" ht="15.75" customHeight="1">
      <c r="B13" s="627"/>
      <c r="C13" s="429"/>
      <c r="D13" s="631" t="s">
        <v>51</v>
      </c>
      <c r="E13" s="632">
        <f>E24+E53+E115+E123</f>
        <v>-701965.8</v>
      </c>
      <c r="F13" s="632">
        <f t="shared" ref="F13:G13" si="0">F24+F53+F115+F123</f>
        <v>-115000</v>
      </c>
      <c r="G13" s="632">
        <f t="shared" si="0"/>
        <v>-586965.80000000005</v>
      </c>
      <c r="H13" s="630"/>
    </row>
    <row r="14" spans="2:9" s="555" customFormat="1" ht="18.75" customHeight="1">
      <c r="B14" s="627"/>
      <c r="C14" s="429"/>
      <c r="D14" s="633" t="s">
        <v>110</v>
      </c>
      <c r="E14" s="632">
        <f>E42+E33+E62+E73+E84+E93+E104+E132+E143+E156</f>
        <v>290100</v>
      </c>
      <c r="F14" s="632">
        <f>F42+F33+F62+F73+F84+F93+F104+F132+F143+F156</f>
        <v>115000</v>
      </c>
      <c r="G14" s="632">
        <f>G42+G33+G62+G73+G84+G93+G104+G132+G143+G156</f>
        <v>175100</v>
      </c>
    </row>
    <row r="15" spans="2:9" s="433" customFormat="1" ht="36.75" customHeight="1">
      <c r="B15" s="634"/>
      <c r="C15" s="425"/>
      <c r="D15" s="628" t="s">
        <v>125</v>
      </c>
      <c r="E15" s="629">
        <f>E17+E46+E108+E136</f>
        <v>103134.2</v>
      </c>
      <c r="F15" s="629">
        <f>F17+F46+F108+F136</f>
        <v>515000</v>
      </c>
      <c r="G15" s="629">
        <f>G17+G46+G108+G136</f>
        <v>-411865.8</v>
      </c>
    </row>
    <row r="16" spans="2:9" s="555" customFormat="1">
      <c r="B16" s="627"/>
      <c r="C16" s="429"/>
      <c r="D16" s="631" t="s">
        <v>111</v>
      </c>
      <c r="E16" s="632"/>
      <c r="F16" s="632"/>
      <c r="G16" s="635"/>
    </row>
    <row r="17" spans="2:7" s="555" customFormat="1">
      <c r="B17" s="627" t="s">
        <v>569</v>
      </c>
      <c r="C17" s="429"/>
      <c r="D17" s="289" t="s">
        <v>584</v>
      </c>
      <c r="E17" s="632">
        <f>E19+E28+E37</f>
        <v>-176500</v>
      </c>
      <c r="F17" s="632">
        <f>F19+F28+F37</f>
        <v>-125000</v>
      </c>
      <c r="G17" s="632">
        <f>G19+G28+G37</f>
        <v>-51500</v>
      </c>
    </row>
    <row r="18" spans="2:7" s="555" customFormat="1" ht="15.75" customHeight="1">
      <c r="B18" s="627"/>
      <c r="C18" s="429"/>
      <c r="D18" s="289" t="s">
        <v>3</v>
      </c>
      <c r="E18" s="632"/>
      <c r="F18" s="632"/>
      <c r="G18" s="635"/>
    </row>
    <row r="19" spans="2:7" s="555" customFormat="1" ht="90" customHeight="1">
      <c r="B19" s="636"/>
      <c r="C19" s="301">
        <v>11010</v>
      </c>
      <c r="D19" s="302" t="s">
        <v>746</v>
      </c>
      <c r="E19" s="637">
        <f>F19+G19</f>
        <v>-13500</v>
      </c>
      <c r="F19" s="637">
        <f>F21</f>
        <v>0</v>
      </c>
      <c r="G19" s="638">
        <f>G21</f>
        <v>-13500</v>
      </c>
    </row>
    <row r="20" spans="2:7" s="555" customFormat="1" ht="15.75" customHeight="1">
      <c r="B20" s="636"/>
      <c r="C20" s="303"/>
      <c r="D20" s="304" t="s">
        <v>134</v>
      </c>
      <c r="E20" s="637"/>
      <c r="F20" s="637"/>
      <c r="G20" s="638"/>
    </row>
    <row r="21" spans="2:7" s="555" customFormat="1" ht="15.75" customHeight="1">
      <c r="B21" s="636"/>
      <c r="C21" s="303"/>
      <c r="D21" s="305" t="s">
        <v>747</v>
      </c>
      <c r="E21" s="637">
        <f>F21+G21</f>
        <v>-13500</v>
      </c>
      <c r="F21" s="637">
        <f>F23</f>
        <v>0</v>
      </c>
      <c r="G21" s="638">
        <f>G27</f>
        <v>-13500</v>
      </c>
    </row>
    <row r="22" spans="2:7" s="555" customFormat="1" ht="15.75" customHeight="1">
      <c r="B22" s="636"/>
      <c r="C22" s="303"/>
      <c r="D22" s="304" t="s">
        <v>135</v>
      </c>
      <c r="E22" s="637"/>
      <c r="F22" s="637"/>
      <c r="G22" s="638"/>
    </row>
    <row r="23" spans="2:7" s="555" customFormat="1" ht="15.75" customHeight="1">
      <c r="B23" s="636"/>
      <c r="C23" s="303"/>
      <c r="D23" s="304" t="s">
        <v>4</v>
      </c>
      <c r="E23" s="637">
        <f>F23+G23</f>
        <v>-13500</v>
      </c>
      <c r="F23" s="637">
        <f>F27</f>
        <v>0</v>
      </c>
      <c r="G23" s="638">
        <f>G27</f>
        <v>-13500</v>
      </c>
    </row>
    <row r="24" spans="2:7" s="555" customFormat="1" ht="15.75" customHeight="1">
      <c r="B24" s="636"/>
      <c r="C24" s="303"/>
      <c r="D24" s="304" t="s">
        <v>51</v>
      </c>
      <c r="E24" s="637">
        <f>F24+G24</f>
        <v>-13500</v>
      </c>
      <c r="F24" s="637">
        <f>F27</f>
        <v>0</v>
      </c>
      <c r="G24" s="638">
        <f>G27</f>
        <v>-13500</v>
      </c>
    </row>
    <row r="25" spans="2:7" s="555" customFormat="1" ht="15.75" customHeight="1">
      <c r="B25" s="636"/>
      <c r="C25" s="303"/>
      <c r="D25" s="304" t="s">
        <v>190</v>
      </c>
      <c r="E25" s="637">
        <f>F25+G25</f>
        <v>-13500</v>
      </c>
      <c r="F25" s="637">
        <f>F27</f>
        <v>0</v>
      </c>
      <c r="G25" s="638">
        <f>G27</f>
        <v>-13500</v>
      </c>
    </row>
    <row r="26" spans="2:7" s="555" customFormat="1" ht="15.75" customHeight="1">
      <c r="B26" s="636"/>
      <c r="C26" s="303"/>
      <c r="D26" s="304" t="s">
        <v>369</v>
      </c>
      <c r="E26" s="637">
        <f>F26+G26</f>
        <v>-13500</v>
      </c>
      <c r="F26" s="637">
        <f>F27</f>
        <v>0</v>
      </c>
      <c r="G26" s="638">
        <f>G27</f>
        <v>-13500</v>
      </c>
    </row>
    <row r="27" spans="2:7" s="555" customFormat="1" ht="15.75" customHeight="1">
      <c r="B27" s="636"/>
      <c r="C27" s="303"/>
      <c r="D27" s="306" t="s">
        <v>748</v>
      </c>
      <c r="E27" s="637">
        <f>F27+G27</f>
        <v>-13500</v>
      </c>
      <c r="F27" s="637">
        <v>0</v>
      </c>
      <c r="G27" s="638">
        <v>-13500</v>
      </c>
    </row>
    <row r="28" spans="2:7" s="555" customFormat="1" ht="51" customHeight="1">
      <c r="B28" s="627"/>
      <c r="C28" s="289" t="s">
        <v>570</v>
      </c>
      <c r="D28" s="289" t="s">
        <v>571</v>
      </c>
      <c r="E28" s="632">
        <f t="shared" ref="E28:E35" si="1">F28+G28</f>
        <v>-139000</v>
      </c>
      <c r="F28" s="632">
        <f>F30</f>
        <v>-95000</v>
      </c>
      <c r="G28" s="635">
        <f>G30</f>
        <v>-44000</v>
      </c>
    </row>
    <row r="29" spans="2:7" s="555" customFormat="1">
      <c r="B29" s="627"/>
      <c r="C29" s="289"/>
      <c r="D29" s="289" t="s">
        <v>49</v>
      </c>
      <c r="E29" s="632"/>
      <c r="F29" s="632"/>
      <c r="G29" s="635"/>
    </row>
    <row r="30" spans="2:7" s="555" customFormat="1" ht="34.5">
      <c r="B30" s="627"/>
      <c r="C30" s="289"/>
      <c r="D30" s="307" t="s">
        <v>572</v>
      </c>
      <c r="E30" s="632">
        <f t="shared" si="1"/>
        <v>-139000</v>
      </c>
      <c r="F30" s="632">
        <f>F32</f>
        <v>-95000</v>
      </c>
      <c r="G30" s="635">
        <f>G32</f>
        <v>-44000</v>
      </c>
    </row>
    <row r="31" spans="2:7" s="555" customFormat="1" ht="34.5">
      <c r="B31" s="627"/>
      <c r="C31" s="289"/>
      <c r="D31" s="289" t="s">
        <v>50</v>
      </c>
      <c r="E31" s="632"/>
      <c r="F31" s="632"/>
      <c r="G31" s="635"/>
    </row>
    <row r="32" spans="2:7" s="555" customFormat="1">
      <c r="B32" s="627"/>
      <c r="C32" s="289"/>
      <c r="D32" s="289" t="s">
        <v>4</v>
      </c>
      <c r="E32" s="632">
        <f t="shared" si="1"/>
        <v>-139000</v>
      </c>
      <c r="F32" s="632">
        <f t="shared" ref="F32:G35" si="2">F33</f>
        <v>-95000</v>
      </c>
      <c r="G32" s="635">
        <f t="shared" si="2"/>
        <v>-44000</v>
      </c>
    </row>
    <row r="33" spans="2:7" s="555" customFormat="1">
      <c r="B33" s="627"/>
      <c r="C33" s="289"/>
      <c r="D33" s="289" t="s">
        <v>25</v>
      </c>
      <c r="E33" s="632">
        <f t="shared" si="1"/>
        <v>-139000</v>
      </c>
      <c r="F33" s="632">
        <f t="shared" si="2"/>
        <v>-95000</v>
      </c>
      <c r="G33" s="635">
        <f t="shared" si="2"/>
        <v>-44000</v>
      </c>
    </row>
    <row r="34" spans="2:7" s="555" customFormat="1">
      <c r="B34" s="627"/>
      <c r="C34" s="289"/>
      <c r="D34" s="289" t="s">
        <v>68</v>
      </c>
      <c r="E34" s="632">
        <f t="shared" si="1"/>
        <v>-139000</v>
      </c>
      <c r="F34" s="632">
        <f t="shared" si="2"/>
        <v>-95000</v>
      </c>
      <c r="G34" s="635">
        <f t="shared" si="2"/>
        <v>-44000</v>
      </c>
    </row>
    <row r="35" spans="2:7" s="555" customFormat="1">
      <c r="B35" s="627"/>
      <c r="C35" s="289"/>
      <c r="D35" s="289" t="s">
        <v>69</v>
      </c>
      <c r="E35" s="632">
        <f t="shared" si="1"/>
        <v>-139000</v>
      </c>
      <c r="F35" s="632">
        <f t="shared" si="2"/>
        <v>-95000</v>
      </c>
      <c r="G35" s="635">
        <f t="shared" si="2"/>
        <v>-44000</v>
      </c>
    </row>
    <row r="36" spans="2:7" s="555" customFormat="1">
      <c r="B36" s="627"/>
      <c r="C36" s="289"/>
      <c r="D36" s="289" t="s">
        <v>99</v>
      </c>
      <c r="E36" s="632">
        <f>F36+G36</f>
        <v>-139000</v>
      </c>
      <c r="F36" s="632">
        <v>-95000</v>
      </c>
      <c r="G36" s="635">
        <v>-44000</v>
      </c>
    </row>
    <row r="37" spans="2:7" s="555" customFormat="1" ht="53.25" customHeight="1">
      <c r="B37" s="636"/>
      <c r="C37" s="308" t="s">
        <v>654</v>
      </c>
      <c r="D37" s="308" t="s">
        <v>655</v>
      </c>
      <c r="E37" s="637">
        <f t="shared" ref="E37:E43" si="3">F37+G37</f>
        <v>-24000</v>
      </c>
      <c r="F37" s="637">
        <f>F43</f>
        <v>-30000</v>
      </c>
      <c r="G37" s="638">
        <f>G45</f>
        <v>6000</v>
      </c>
    </row>
    <row r="38" spans="2:7" s="555" customFormat="1" ht="15.75" customHeight="1">
      <c r="B38" s="636"/>
      <c r="C38" s="308"/>
      <c r="D38" s="308" t="s">
        <v>49</v>
      </c>
      <c r="E38" s="637"/>
      <c r="F38" s="637"/>
      <c r="G38" s="638"/>
    </row>
    <row r="39" spans="2:7" s="555" customFormat="1" ht="36.75" customHeight="1">
      <c r="B39" s="636"/>
      <c r="C39" s="308"/>
      <c r="D39" s="309" t="s">
        <v>572</v>
      </c>
      <c r="E39" s="637">
        <f t="shared" si="3"/>
        <v>-24000</v>
      </c>
      <c r="F39" s="637">
        <f>F43</f>
        <v>-30000</v>
      </c>
      <c r="G39" s="638">
        <f>G44</f>
        <v>6000</v>
      </c>
    </row>
    <row r="40" spans="2:7" s="555" customFormat="1" ht="15.75" customHeight="1">
      <c r="B40" s="636"/>
      <c r="C40" s="308"/>
      <c r="D40" s="308" t="s">
        <v>50</v>
      </c>
      <c r="E40" s="637">
        <f t="shared" si="3"/>
        <v>-24000</v>
      </c>
      <c r="F40" s="637">
        <v>-30000</v>
      </c>
      <c r="G40" s="638">
        <f>G45</f>
        <v>6000</v>
      </c>
    </row>
    <row r="41" spans="2:7" s="555" customFormat="1" ht="18" customHeight="1">
      <c r="B41" s="636"/>
      <c r="C41" s="308"/>
      <c r="D41" s="308" t="s">
        <v>4</v>
      </c>
      <c r="E41" s="637">
        <f t="shared" si="3"/>
        <v>-24000</v>
      </c>
      <c r="F41" s="637">
        <f>F45</f>
        <v>-30000</v>
      </c>
      <c r="G41" s="638">
        <f>G45</f>
        <v>6000</v>
      </c>
    </row>
    <row r="42" spans="2:7" s="555" customFormat="1" ht="18" customHeight="1">
      <c r="B42" s="636"/>
      <c r="C42" s="308"/>
      <c r="D42" s="308" t="s">
        <v>25</v>
      </c>
      <c r="E42" s="637">
        <f t="shared" si="3"/>
        <v>-24000</v>
      </c>
      <c r="F42" s="637">
        <v>-30000</v>
      </c>
      <c r="G42" s="638">
        <f>G45</f>
        <v>6000</v>
      </c>
    </row>
    <row r="43" spans="2:7" s="555" customFormat="1" ht="15.75" customHeight="1">
      <c r="B43" s="636"/>
      <c r="C43" s="308"/>
      <c r="D43" s="308" t="s">
        <v>68</v>
      </c>
      <c r="E43" s="637">
        <f t="shared" si="3"/>
        <v>-24000</v>
      </c>
      <c r="F43" s="637">
        <f>F45</f>
        <v>-30000</v>
      </c>
      <c r="G43" s="638">
        <f>G45</f>
        <v>6000</v>
      </c>
    </row>
    <row r="44" spans="2:7" s="555" customFormat="1" ht="18.75" customHeight="1">
      <c r="B44" s="636"/>
      <c r="C44" s="308"/>
      <c r="D44" s="308" t="s">
        <v>69</v>
      </c>
      <c r="E44" s="637">
        <f>F44+G44</f>
        <v>-24000</v>
      </c>
      <c r="F44" s="637">
        <f>F45</f>
        <v>-30000</v>
      </c>
      <c r="G44" s="638">
        <f>G45</f>
        <v>6000</v>
      </c>
    </row>
    <row r="45" spans="2:7" s="555" customFormat="1" ht="15.75" customHeight="1">
      <c r="B45" s="636"/>
      <c r="C45" s="308"/>
      <c r="D45" s="308" t="s">
        <v>99</v>
      </c>
      <c r="E45" s="637">
        <f>F45+G45</f>
        <v>-24000</v>
      </c>
      <c r="F45" s="637">
        <v>-30000</v>
      </c>
      <c r="G45" s="638">
        <v>6000</v>
      </c>
    </row>
    <row r="46" spans="2:7" s="641" customFormat="1" ht="21.75" customHeight="1">
      <c r="B46" s="427" t="s">
        <v>142</v>
      </c>
      <c r="C46" s="639"/>
      <c r="D46" s="640" t="s">
        <v>140</v>
      </c>
      <c r="E46" s="43">
        <f>E57+E68+E79+E88+E99+E48</f>
        <v>248100</v>
      </c>
      <c r="F46" s="43">
        <f>F57+F68+F79+F88+F99+F48</f>
        <v>660000</v>
      </c>
      <c r="G46" s="43">
        <f>G57+G68+G79+G88+G99+G48</f>
        <v>-411900</v>
      </c>
    </row>
    <row r="47" spans="2:7">
      <c r="B47" s="642"/>
      <c r="C47" s="643"/>
      <c r="D47" s="644" t="s">
        <v>6</v>
      </c>
      <c r="E47" s="644"/>
      <c r="F47" s="644"/>
      <c r="G47" s="644"/>
    </row>
    <row r="48" spans="2:7" s="641" customFormat="1" ht="51.75">
      <c r="B48" s="645"/>
      <c r="C48" s="546" t="s">
        <v>585</v>
      </c>
      <c r="D48" s="546" t="s">
        <v>586</v>
      </c>
      <c r="E48" s="646">
        <f t="shared" ref="E48:E55" si="4">F48+G48</f>
        <v>-559000</v>
      </c>
      <c r="F48" s="647">
        <f>F50</f>
        <v>0</v>
      </c>
      <c r="G48" s="646">
        <f>G50</f>
        <v>-559000</v>
      </c>
    </row>
    <row r="49" spans="2:7">
      <c r="B49" s="648"/>
      <c r="C49" s="546"/>
      <c r="D49" s="546" t="s">
        <v>49</v>
      </c>
      <c r="E49" s="646">
        <f t="shared" si="4"/>
        <v>0</v>
      </c>
      <c r="F49" s="646"/>
      <c r="G49" s="646"/>
    </row>
    <row r="50" spans="2:7" ht="34.5">
      <c r="B50" s="648"/>
      <c r="C50" s="546"/>
      <c r="D50" s="547" t="s">
        <v>67</v>
      </c>
      <c r="E50" s="646">
        <f t="shared" si="4"/>
        <v>-559000</v>
      </c>
      <c r="F50" s="646">
        <f>F52</f>
        <v>0</v>
      </c>
      <c r="G50" s="646">
        <f>G52</f>
        <v>-559000</v>
      </c>
    </row>
    <row r="51" spans="2:7" ht="34.5">
      <c r="B51" s="648"/>
      <c r="C51" s="546"/>
      <c r="D51" s="546" t="s">
        <v>50</v>
      </c>
      <c r="E51" s="646">
        <f t="shared" si="4"/>
        <v>0</v>
      </c>
      <c r="F51" s="646"/>
      <c r="G51" s="646"/>
    </row>
    <row r="52" spans="2:7">
      <c r="B52" s="648"/>
      <c r="C52" s="546"/>
      <c r="D52" s="546" t="s">
        <v>4</v>
      </c>
      <c r="E52" s="649">
        <f t="shared" si="4"/>
        <v>-559000</v>
      </c>
      <c r="F52" s="649">
        <f t="shared" ref="F52:G55" si="5">F53</f>
        <v>0</v>
      </c>
      <c r="G52" s="649">
        <f t="shared" si="5"/>
        <v>-559000</v>
      </c>
    </row>
    <row r="53" spans="2:7">
      <c r="B53" s="648"/>
      <c r="C53" s="546"/>
      <c r="D53" s="546" t="s">
        <v>51</v>
      </c>
      <c r="E53" s="649">
        <f t="shared" si="4"/>
        <v>-559000</v>
      </c>
      <c r="F53" s="649">
        <f t="shared" si="5"/>
        <v>0</v>
      </c>
      <c r="G53" s="649">
        <f t="shared" si="5"/>
        <v>-559000</v>
      </c>
    </row>
    <row r="54" spans="2:7">
      <c r="B54" s="648"/>
      <c r="C54" s="350"/>
      <c r="D54" s="546" t="s">
        <v>190</v>
      </c>
      <c r="E54" s="649">
        <f t="shared" si="4"/>
        <v>-559000</v>
      </c>
      <c r="F54" s="649">
        <f t="shared" si="5"/>
        <v>0</v>
      </c>
      <c r="G54" s="649">
        <f t="shared" si="5"/>
        <v>-559000</v>
      </c>
    </row>
    <row r="55" spans="2:7" ht="34.5">
      <c r="B55" s="648"/>
      <c r="C55" s="350"/>
      <c r="D55" s="546" t="s">
        <v>191</v>
      </c>
      <c r="E55" s="649">
        <f t="shared" si="4"/>
        <v>-559000</v>
      </c>
      <c r="F55" s="649">
        <f t="shared" si="5"/>
        <v>0</v>
      </c>
      <c r="G55" s="649">
        <f t="shared" si="5"/>
        <v>-559000</v>
      </c>
    </row>
    <row r="56" spans="2:7">
      <c r="B56" s="648"/>
      <c r="C56" s="350"/>
      <c r="D56" s="546" t="s">
        <v>399</v>
      </c>
      <c r="E56" s="649">
        <f>F56+G56</f>
        <v>-559000</v>
      </c>
      <c r="F56" s="649">
        <v>0</v>
      </c>
      <c r="G56" s="649">
        <v>-559000</v>
      </c>
    </row>
    <row r="57" spans="2:7" ht="69">
      <c r="B57" s="650"/>
      <c r="C57" s="651">
        <v>21004</v>
      </c>
      <c r="D57" s="359" t="s">
        <v>145</v>
      </c>
      <c r="E57" s="24">
        <f>+F57+G57</f>
        <v>-8000</v>
      </c>
      <c r="F57" s="24">
        <f>+F59</f>
        <v>-40000</v>
      </c>
      <c r="G57" s="24">
        <f>+G59</f>
        <v>32000</v>
      </c>
    </row>
    <row r="58" spans="2:7">
      <c r="B58" s="650"/>
      <c r="C58" s="25"/>
      <c r="D58" s="284" t="s">
        <v>49</v>
      </c>
      <c r="E58" s="24"/>
      <c r="F58" s="24"/>
      <c r="G58" s="24"/>
    </row>
    <row r="59" spans="2:7" ht="34.5">
      <c r="B59" s="650"/>
      <c r="C59" s="25"/>
      <c r="D59" s="349" t="s">
        <v>67</v>
      </c>
      <c r="E59" s="24">
        <f>E61</f>
        <v>-8000</v>
      </c>
      <c r="F59" s="24">
        <f>F61</f>
        <v>-40000</v>
      </c>
      <c r="G59" s="24">
        <f>G61</f>
        <v>32000</v>
      </c>
    </row>
    <row r="60" spans="2:7" ht="34.5">
      <c r="B60" s="650"/>
      <c r="C60" s="25"/>
      <c r="D60" s="284" t="s">
        <v>50</v>
      </c>
      <c r="E60" s="24"/>
      <c r="F60" s="24"/>
      <c r="G60" s="24"/>
    </row>
    <row r="61" spans="2:7">
      <c r="B61" s="650"/>
      <c r="C61" s="25"/>
      <c r="D61" s="652" t="s">
        <v>4</v>
      </c>
      <c r="E61" s="24">
        <f>+F61+G61</f>
        <v>-8000</v>
      </c>
      <c r="F61" s="24">
        <f>+F62</f>
        <v>-40000</v>
      </c>
      <c r="G61" s="24">
        <f>+G62</f>
        <v>32000</v>
      </c>
    </row>
    <row r="62" spans="2:7">
      <c r="B62" s="650"/>
      <c r="C62" s="25"/>
      <c r="D62" s="652" t="s">
        <v>25</v>
      </c>
      <c r="E62" s="24">
        <f>F62+G62</f>
        <v>-8000</v>
      </c>
      <c r="F62" s="24">
        <f>+F63</f>
        <v>-40000</v>
      </c>
      <c r="G62" s="24">
        <f>+G63</f>
        <v>32000</v>
      </c>
    </row>
    <row r="63" spans="2:7">
      <c r="B63" s="650"/>
      <c r="C63" s="25"/>
      <c r="D63" s="652" t="s">
        <v>68</v>
      </c>
      <c r="E63" s="24">
        <f>+F63+G63</f>
        <v>-8000</v>
      </c>
      <c r="F63" s="24">
        <f>F64+F66</f>
        <v>-40000</v>
      </c>
      <c r="G63" s="24">
        <f>G64+G66</f>
        <v>32000</v>
      </c>
    </row>
    <row r="64" spans="2:7">
      <c r="B64" s="650"/>
      <c r="C64" s="25"/>
      <c r="D64" s="652" t="s">
        <v>69</v>
      </c>
      <c r="E64" s="41">
        <f>F64+G64</f>
        <v>145200</v>
      </c>
      <c r="F64" s="24">
        <f>+F65</f>
        <v>114000</v>
      </c>
      <c r="G64" s="24">
        <f>+G65</f>
        <v>31200</v>
      </c>
    </row>
    <row r="65" spans="2:7">
      <c r="B65" s="650"/>
      <c r="C65" s="25"/>
      <c r="D65" s="652" t="s">
        <v>70</v>
      </c>
      <c r="E65" s="41">
        <f>F65+G65</f>
        <v>145200</v>
      </c>
      <c r="F65" s="24">
        <v>114000</v>
      </c>
      <c r="G65" s="24">
        <v>31200</v>
      </c>
    </row>
    <row r="66" spans="2:7">
      <c r="B66" s="653"/>
      <c r="C66" s="87"/>
      <c r="D66" s="652" t="s">
        <v>101</v>
      </c>
      <c r="E66" s="88">
        <f>F66+G66</f>
        <v>-153200</v>
      </c>
      <c r="F66" s="89">
        <f>F67</f>
        <v>-154000</v>
      </c>
      <c r="G66" s="89">
        <f>G67</f>
        <v>800</v>
      </c>
    </row>
    <row r="67" spans="2:7" ht="18" thickBot="1">
      <c r="B67" s="653"/>
      <c r="C67" s="87"/>
      <c r="D67" s="654" t="s">
        <v>102</v>
      </c>
      <c r="E67" s="88">
        <f>F67+G67</f>
        <v>-153200</v>
      </c>
      <c r="F67" s="89">
        <v>-154000</v>
      </c>
      <c r="G67" s="89">
        <v>800</v>
      </c>
    </row>
    <row r="68" spans="2:7" ht="40.5" customHeight="1">
      <c r="B68" s="650"/>
      <c r="C68" s="651">
        <v>21006</v>
      </c>
      <c r="D68" s="359" t="s">
        <v>146</v>
      </c>
      <c r="E68" s="24">
        <f>+F68+G68</f>
        <v>1258000</v>
      </c>
      <c r="F68" s="24">
        <f>+F70</f>
        <v>1030000</v>
      </c>
      <c r="G68" s="24">
        <f>+G70</f>
        <v>228000</v>
      </c>
    </row>
    <row r="69" spans="2:7">
      <c r="B69" s="650"/>
      <c r="C69" s="25"/>
      <c r="D69" s="367" t="s">
        <v>134</v>
      </c>
      <c r="E69" s="24"/>
      <c r="F69" s="24"/>
      <c r="G69" s="24"/>
    </row>
    <row r="70" spans="2:7" ht="34.5">
      <c r="B70" s="650"/>
      <c r="C70" s="25"/>
      <c r="D70" s="368" t="s">
        <v>67</v>
      </c>
      <c r="E70" s="24">
        <f>E72</f>
        <v>1258000</v>
      </c>
      <c r="F70" s="24">
        <f>F72</f>
        <v>1030000</v>
      </c>
      <c r="G70" s="24">
        <f>G72</f>
        <v>228000</v>
      </c>
    </row>
    <row r="71" spans="2:7" ht="34.5">
      <c r="B71" s="650"/>
      <c r="C71" s="25"/>
      <c r="D71" s="367" t="s">
        <v>135</v>
      </c>
      <c r="E71" s="24"/>
      <c r="F71" s="24"/>
      <c r="G71" s="24"/>
    </row>
    <row r="72" spans="2:7">
      <c r="B72" s="650"/>
      <c r="C72" s="25"/>
      <c r="D72" s="369" t="s">
        <v>4</v>
      </c>
      <c r="E72" s="24">
        <f>+F72+G72</f>
        <v>1258000</v>
      </c>
      <c r="F72" s="24">
        <f>+F73</f>
        <v>1030000</v>
      </c>
      <c r="G72" s="24">
        <f>+G73</f>
        <v>228000</v>
      </c>
    </row>
    <row r="73" spans="2:7">
      <c r="B73" s="650"/>
      <c r="C73" s="25"/>
      <c r="D73" s="369" t="s">
        <v>25</v>
      </c>
      <c r="E73" s="24">
        <f>F73+G73</f>
        <v>1258000</v>
      </c>
      <c r="F73" s="24">
        <f>+F74</f>
        <v>1030000</v>
      </c>
      <c r="G73" s="24">
        <f>+G74</f>
        <v>228000</v>
      </c>
    </row>
    <row r="74" spans="2:7">
      <c r="B74" s="650"/>
      <c r="C74" s="25"/>
      <c r="D74" s="369" t="s">
        <v>68</v>
      </c>
      <c r="E74" s="24">
        <f>+F74+G74</f>
        <v>1258000</v>
      </c>
      <c r="F74" s="24">
        <f>F77+F75</f>
        <v>1030000</v>
      </c>
      <c r="G74" s="24">
        <f>G75+G77</f>
        <v>228000</v>
      </c>
    </row>
    <row r="75" spans="2:7">
      <c r="B75" s="650"/>
      <c r="C75" s="25"/>
      <c r="D75" s="369" t="s">
        <v>69</v>
      </c>
      <c r="E75" s="41">
        <f>F75+G75</f>
        <v>1253000</v>
      </c>
      <c r="F75" s="24">
        <f>+F76</f>
        <v>1030000</v>
      </c>
      <c r="G75" s="24">
        <f>+G76</f>
        <v>223000</v>
      </c>
    </row>
    <row r="76" spans="2:7">
      <c r="B76" s="650"/>
      <c r="C76" s="25"/>
      <c r="D76" s="284" t="s">
        <v>99</v>
      </c>
      <c r="E76" s="41">
        <f>F76+G76</f>
        <v>1253000</v>
      </c>
      <c r="F76" s="24">
        <v>1030000</v>
      </c>
      <c r="G76" s="24">
        <v>223000</v>
      </c>
    </row>
    <row r="77" spans="2:7">
      <c r="B77" s="650"/>
      <c r="C77" s="25"/>
      <c r="D77" s="284" t="s">
        <v>101</v>
      </c>
      <c r="E77" s="41">
        <f>F77+G77</f>
        <v>5000</v>
      </c>
      <c r="F77" s="655">
        <f>+F78</f>
        <v>0</v>
      </c>
      <c r="G77" s="655">
        <f>+G78</f>
        <v>5000</v>
      </c>
    </row>
    <row r="78" spans="2:7">
      <c r="B78" s="650"/>
      <c r="C78" s="25"/>
      <c r="D78" s="284" t="s">
        <v>102</v>
      </c>
      <c r="E78" s="41">
        <f>F78+G78</f>
        <v>5000</v>
      </c>
      <c r="F78" s="24">
        <v>0</v>
      </c>
      <c r="G78" s="24">
        <v>5000</v>
      </c>
    </row>
    <row r="79" spans="2:7" ht="51.75">
      <c r="B79" s="650"/>
      <c r="C79" s="651">
        <v>21009</v>
      </c>
      <c r="D79" s="359" t="s">
        <v>147</v>
      </c>
      <c r="E79" s="24">
        <f>+F79+G79</f>
        <v>-30000</v>
      </c>
      <c r="F79" s="24">
        <f>+F81</f>
        <v>-130000</v>
      </c>
      <c r="G79" s="24">
        <f>+G81</f>
        <v>100000</v>
      </c>
    </row>
    <row r="80" spans="2:7">
      <c r="B80" s="650"/>
      <c r="C80" s="25"/>
      <c r="D80" s="367" t="s">
        <v>134</v>
      </c>
      <c r="E80" s="24"/>
      <c r="F80" s="24"/>
      <c r="G80" s="24"/>
    </row>
    <row r="81" spans="2:7" ht="34.5">
      <c r="B81" s="650"/>
      <c r="C81" s="25"/>
      <c r="D81" s="368" t="s">
        <v>67</v>
      </c>
      <c r="E81" s="24">
        <f>E83</f>
        <v>-30000</v>
      </c>
      <c r="F81" s="24">
        <f>F83</f>
        <v>-130000</v>
      </c>
      <c r="G81" s="24">
        <f>G83</f>
        <v>100000</v>
      </c>
    </row>
    <row r="82" spans="2:7" ht="34.5">
      <c r="B82" s="650"/>
      <c r="C82" s="25"/>
      <c r="D82" s="367" t="s">
        <v>135</v>
      </c>
      <c r="E82" s="24"/>
      <c r="F82" s="24"/>
      <c r="G82" s="24"/>
    </row>
    <row r="83" spans="2:7">
      <c r="B83" s="650"/>
      <c r="C83" s="25"/>
      <c r="D83" s="369" t="s">
        <v>4</v>
      </c>
      <c r="E83" s="24">
        <f>+F83+G83</f>
        <v>-30000</v>
      </c>
      <c r="F83" s="24">
        <f>+F84</f>
        <v>-130000</v>
      </c>
      <c r="G83" s="24">
        <f>+G84</f>
        <v>100000</v>
      </c>
    </row>
    <row r="84" spans="2:7">
      <c r="B84" s="650"/>
      <c r="C84" s="25"/>
      <c r="D84" s="369" t="s">
        <v>25</v>
      </c>
      <c r="E84" s="24">
        <f>F84+G84</f>
        <v>-30000</v>
      </c>
      <c r="F84" s="24">
        <f>+F85</f>
        <v>-130000</v>
      </c>
      <c r="G84" s="24">
        <f>+G85</f>
        <v>100000</v>
      </c>
    </row>
    <row r="85" spans="2:7">
      <c r="B85" s="650"/>
      <c r="C85" s="25"/>
      <c r="D85" s="369" t="s">
        <v>68</v>
      </c>
      <c r="E85" s="24">
        <f>+F85+G85</f>
        <v>-30000</v>
      </c>
      <c r="F85" s="24">
        <f>F86</f>
        <v>-130000</v>
      </c>
      <c r="G85" s="24">
        <f>G86</f>
        <v>100000</v>
      </c>
    </row>
    <row r="86" spans="2:7">
      <c r="B86" s="650"/>
      <c r="C86" s="25"/>
      <c r="D86" s="369" t="s">
        <v>69</v>
      </c>
      <c r="E86" s="41">
        <f>F86+G86</f>
        <v>-30000</v>
      </c>
      <c r="F86" s="24">
        <f>+F87</f>
        <v>-130000</v>
      </c>
      <c r="G86" s="24">
        <f>+G87</f>
        <v>100000</v>
      </c>
    </row>
    <row r="87" spans="2:7">
      <c r="B87" s="650"/>
      <c r="C87" s="25"/>
      <c r="D87" s="284" t="s">
        <v>99</v>
      </c>
      <c r="E87" s="41">
        <f>F87+G87</f>
        <v>-30000</v>
      </c>
      <c r="F87" s="24">
        <v>-130000</v>
      </c>
      <c r="G87" s="24">
        <v>100000</v>
      </c>
    </row>
    <row r="88" spans="2:7" ht="51.75">
      <c r="B88" s="650"/>
      <c r="C88" s="651">
        <v>21011</v>
      </c>
      <c r="D88" s="359" t="s">
        <v>148</v>
      </c>
      <c r="E88" s="24">
        <f>+F88+G88</f>
        <v>-263000</v>
      </c>
      <c r="F88" s="24">
        <f>+F90</f>
        <v>-200000</v>
      </c>
      <c r="G88" s="24">
        <f>+G90</f>
        <v>-63000</v>
      </c>
    </row>
    <row r="89" spans="2:7">
      <c r="B89" s="650"/>
      <c r="C89" s="25"/>
      <c r="D89" s="367" t="s">
        <v>134</v>
      </c>
      <c r="E89" s="24"/>
      <c r="F89" s="24"/>
      <c r="G89" s="24"/>
    </row>
    <row r="90" spans="2:7" ht="34.5">
      <c r="B90" s="650"/>
      <c r="C90" s="25"/>
      <c r="D90" s="368" t="s">
        <v>67</v>
      </c>
      <c r="E90" s="24">
        <f>E92</f>
        <v>-263000</v>
      </c>
      <c r="F90" s="24">
        <f>F92</f>
        <v>-200000</v>
      </c>
      <c r="G90" s="24">
        <f>G92</f>
        <v>-63000</v>
      </c>
    </row>
    <row r="91" spans="2:7" ht="34.5">
      <c r="B91" s="650"/>
      <c r="C91" s="25"/>
      <c r="D91" s="367" t="s">
        <v>135</v>
      </c>
      <c r="E91" s="24"/>
      <c r="F91" s="24"/>
      <c r="G91" s="24"/>
    </row>
    <row r="92" spans="2:7">
      <c r="B92" s="650"/>
      <c r="C92" s="25"/>
      <c r="D92" s="369" t="s">
        <v>4</v>
      </c>
      <c r="E92" s="24">
        <f>+F92+G92</f>
        <v>-263000</v>
      </c>
      <c r="F92" s="24">
        <f>+F93</f>
        <v>-200000</v>
      </c>
      <c r="G92" s="24">
        <f>+G93</f>
        <v>-63000</v>
      </c>
    </row>
    <row r="93" spans="2:7">
      <c r="B93" s="650"/>
      <c r="C93" s="25"/>
      <c r="D93" s="369" t="s">
        <v>25</v>
      </c>
      <c r="E93" s="24">
        <f t="shared" ref="E93:E98" si="6">F93+G93</f>
        <v>-263000</v>
      </c>
      <c r="F93" s="24">
        <f>+F94</f>
        <v>-200000</v>
      </c>
      <c r="G93" s="24">
        <f>+G94</f>
        <v>-63000</v>
      </c>
    </row>
    <row r="94" spans="2:7">
      <c r="B94" s="650"/>
      <c r="C94" s="25"/>
      <c r="D94" s="369" t="s">
        <v>68</v>
      </c>
      <c r="E94" s="24">
        <f t="shared" si="6"/>
        <v>-263000</v>
      </c>
      <c r="F94" s="24">
        <f>F95+F97</f>
        <v>-200000</v>
      </c>
      <c r="G94" s="24">
        <f>G95+G97</f>
        <v>-63000</v>
      </c>
    </row>
    <row r="95" spans="2:7">
      <c r="B95" s="650"/>
      <c r="C95" s="25"/>
      <c r="D95" s="369" t="s">
        <v>69</v>
      </c>
      <c r="E95" s="24">
        <f t="shared" si="6"/>
        <v>-242000</v>
      </c>
      <c r="F95" s="24">
        <f>+F96</f>
        <v>-200000</v>
      </c>
      <c r="G95" s="24">
        <f>+G96</f>
        <v>-42000</v>
      </c>
    </row>
    <row r="96" spans="2:7">
      <c r="B96" s="650"/>
      <c r="C96" s="25"/>
      <c r="D96" s="284" t="s">
        <v>99</v>
      </c>
      <c r="E96" s="24">
        <f t="shared" si="6"/>
        <v>-242000</v>
      </c>
      <c r="F96" s="24">
        <v>-200000</v>
      </c>
      <c r="G96" s="24">
        <v>-42000</v>
      </c>
    </row>
    <row r="97" spans="2:7">
      <c r="B97" s="650"/>
      <c r="C97" s="25"/>
      <c r="D97" s="284" t="s">
        <v>101</v>
      </c>
      <c r="E97" s="24">
        <f t="shared" si="6"/>
        <v>-21000</v>
      </c>
      <c r="F97" s="24">
        <f>F98</f>
        <v>0</v>
      </c>
      <c r="G97" s="24">
        <f>G98</f>
        <v>-21000</v>
      </c>
    </row>
    <row r="98" spans="2:7">
      <c r="B98" s="650"/>
      <c r="C98" s="25"/>
      <c r="D98" s="284" t="s">
        <v>102</v>
      </c>
      <c r="E98" s="24">
        <f t="shared" si="6"/>
        <v>-21000</v>
      </c>
      <c r="F98" s="24">
        <v>0</v>
      </c>
      <c r="G98" s="24">
        <v>-21000</v>
      </c>
    </row>
    <row r="99" spans="2:7" ht="45.75" customHeight="1">
      <c r="B99" s="650"/>
      <c r="C99" s="651">
        <v>21012</v>
      </c>
      <c r="D99" s="359" t="s">
        <v>149</v>
      </c>
      <c r="E99" s="24">
        <f>+F99+G99</f>
        <v>-149900</v>
      </c>
      <c r="F99" s="24">
        <f>+F101</f>
        <v>0</v>
      </c>
      <c r="G99" s="24">
        <f>+G101</f>
        <v>-149900</v>
      </c>
    </row>
    <row r="100" spans="2:7">
      <c r="B100" s="650"/>
      <c r="C100" s="25"/>
      <c r="D100" s="284" t="s">
        <v>49</v>
      </c>
      <c r="E100" s="24"/>
      <c r="F100" s="24"/>
      <c r="G100" s="24"/>
    </row>
    <row r="101" spans="2:7" ht="34.5">
      <c r="B101" s="650"/>
      <c r="C101" s="25"/>
      <c r="D101" s="349" t="s">
        <v>67</v>
      </c>
      <c r="E101" s="24">
        <f>E103</f>
        <v>-149900</v>
      </c>
      <c r="F101" s="24">
        <f>F103</f>
        <v>0</v>
      </c>
      <c r="G101" s="24">
        <f>G103</f>
        <v>-149900</v>
      </c>
    </row>
    <row r="102" spans="2:7" ht="34.5">
      <c r="B102" s="650"/>
      <c r="C102" s="25"/>
      <c r="D102" s="284" t="s">
        <v>50</v>
      </c>
      <c r="E102" s="24"/>
      <c r="F102" s="24"/>
      <c r="G102" s="24"/>
    </row>
    <row r="103" spans="2:7">
      <c r="B103" s="650"/>
      <c r="C103" s="25"/>
      <c r="D103" s="284" t="s">
        <v>4</v>
      </c>
      <c r="E103" s="24">
        <f>+F103+G103</f>
        <v>-149900</v>
      </c>
      <c r="F103" s="24">
        <f t="shared" ref="F103:G106" si="7">+F104</f>
        <v>0</v>
      </c>
      <c r="G103" s="24">
        <f t="shared" si="7"/>
        <v>-149900</v>
      </c>
    </row>
    <row r="104" spans="2:7">
      <c r="B104" s="650"/>
      <c r="C104" s="25"/>
      <c r="D104" s="284" t="s">
        <v>25</v>
      </c>
      <c r="E104" s="24">
        <f>F104+G104</f>
        <v>-149900</v>
      </c>
      <c r="F104" s="24">
        <f t="shared" si="7"/>
        <v>0</v>
      </c>
      <c r="G104" s="24">
        <f t="shared" si="7"/>
        <v>-149900</v>
      </c>
    </row>
    <row r="105" spans="2:7">
      <c r="B105" s="650"/>
      <c r="C105" s="25"/>
      <c r="D105" s="284" t="s">
        <v>68</v>
      </c>
      <c r="E105" s="24">
        <f>E106</f>
        <v>-149900</v>
      </c>
      <c r="F105" s="24">
        <f t="shared" si="7"/>
        <v>0</v>
      </c>
      <c r="G105" s="24">
        <f t="shared" si="7"/>
        <v>-149900</v>
      </c>
    </row>
    <row r="106" spans="2:7">
      <c r="B106" s="650"/>
      <c r="C106" s="25"/>
      <c r="D106" s="284" t="s">
        <v>101</v>
      </c>
      <c r="E106" s="42">
        <f>+E107</f>
        <v>-149900</v>
      </c>
      <c r="F106" s="42">
        <f t="shared" si="7"/>
        <v>0</v>
      </c>
      <c r="G106" s="42">
        <f t="shared" si="7"/>
        <v>-149900</v>
      </c>
    </row>
    <row r="107" spans="2:7">
      <c r="B107" s="650"/>
      <c r="C107" s="25"/>
      <c r="D107" s="284" t="e">
        <f>- Շենքերի և շինությունների շինարարություն</f>
        <v>#NAME?</v>
      </c>
      <c r="E107" s="42">
        <f>+F107+G107</f>
        <v>-149900</v>
      </c>
      <c r="F107" s="24">
        <v>0</v>
      </c>
      <c r="G107" s="24">
        <v>-149900</v>
      </c>
    </row>
    <row r="108" spans="2:7">
      <c r="B108" s="656">
        <v>1157</v>
      </c>
      <c r="C108" s="657"/>
      <c r="D108" s="658" t="s">
        <v>98</v>
      </c>
      <c r="E108" s="659">
        <f>E110+E118+E127</f>
        <v>-83465.8</v>
      </c>
      <c r="F108" s="659">
        <f>F110+F118+F127</f>
        <v>-115000</v>
      </c>
      <c r="G108" s="659">
        <f>G110+G118+G127</f>
        <v>31534.2</v>
      </c>
    </row>
    <row r="109" spans="2:7">
      <c r="B109" s="636"/>
      <c r="C109" s="338"/>
      <c r="D109" s="660" t="s">
        <v>111</v>
      </c>
      <c r="E109" s="661"/>
      <c r="F109" s="661"/>
      <c r="G109" s="662"/>
    </row>
    <row r="110" spans="2:7" ht="54" customHeight="1">
      <c r="B110" s="663"/>
      <c r="C110" s="300" t="s">
        <v>393</v>
      </c>
      <c r="D110" s="300" t="s">
        <v>394</v>
      </c>
      <c r="E110" s="659">
        <f t="shared" ref="E110:E116" si="8">F110+G110</f>
        <v>-94465.8</v>
      </c>
      <c r="F110" s="664">
        <f>F112</f>
        <v>-80000</v>
      </c>
      <c r="G110" s="96">
        <f>G112</f>
        <v>-14465.8</v>
      </c>
    </row>
    <row r="111" spans="2:7">
      <c r="B111" s="636"/>
      <c r="C111" s="300"/>
      <c r="D111" s="300" t="s">
        <v>49</v>
      </c>
      <c r="E111" s="659">
        <f>F111+G111</f>
        <v>0</v>
      </c>
      <c r="F111" s="661"/>
      <c r="G111" s="96"/>
    </row>
    <row r="112" spans="2:7" ht="34.5">
      <c r="B112" s="636"/>
      <c r="C112" s="300"/>
      <c r="D112" s="371" t="s">
        <v>67</v>
      </c>
      <c r="E112" s="659">
        <f t="shared" si="8"/>
        <v>-94465.8</v>
      </c>
      <c r="F112" s="664">
        <f>F114</f>
        <v>-80000</v>
      </c>
      <c r="G112" s="96">
        <f>G114</f>
        <v>-14465.8</v>
      </c>
    </row>
    <row r="113" spans="2:8" ht="34.5">
      <c r="B113" s="636"/>
      <c r="C113" s="300"/>
      <c r="D113" s="300" t="s">
        <v>50</v>
      </c>
      <c r="E113" s="659">
        <f t="shared" si="8"/>
        <v>0</v>
      </c>
      <c r="F113" s="661"/>
      <c r="G113" s="96"/>
    </row>
    <row r="114" spans="2:8">
      <c r="B114" s="636"/>
      <c r="C114" s="300"/>
      <c r="D114" s="300" t="s">
        <v>4</v>
      </c>
      <c r="E114" s="659">
        <f t="shared" si="8"/>
        <v>-94465.8</v>
      </c>
      <c r="F114" s="664">
        <f t="shared" ref="F114:G116" si="9">F115</f>
        <v>-80000</v>
      </c>
      <c r="G114" s="96">
        <f t="shared" si="9"/>
        <v>-14465.8</v>
      </c>
    </row>
    <row r="115" spans="2:8">
      <c r="B115" s="636"/>
      <c r="C115" s="300"/>
      <c r="D115" s="300" t="s">
        <v>51</v>
      </c>
      <c r="E115" s="659">
        <f t="shared" si="8"/>
        <v>-94465.8</v>
      </c>
      <c r="F115" s="664">
        <f t="shared" si="9"/>
        <v>-80000</v>
      </c>
      <c r="G115" s="96">
        <f t="shared" si="9"/>
        <v>-14465.8</v>
      </c>
    </row>
    <row r="116" spans="2:8">
      <c r="B116" s="299"/>
      <c r="C116" s="300"/>
      <c r="D116" s="300" t="s">
        <v>65</v>
      </c>
      <c r="E116" s="659">
        <f t="shared" si="8"/>
        <v>-94465.8</v>
      </c>
      <c r="F116" s="664">
        <f t="shared" si="9"/>
        <v>-80000</v>
      </c>
      <c r="G116" s="96">
        <f t="shared" si="9"/>
        <v>-14465.8</v>
      </c>
    </row>
    <row r="117" spans="2:8">
      <c r="B117" s="299"/>
      <c r="C117" s="300"/>
      <c r="D117" s="300" t="s">
        <v>66</v>
      </c>
      <c r="E117" s="659">
        <f>F117+G117</f>
        <v>-94465.8</v>
      </c>
      <c r="F117" s="96">
        <v>-80000</v>
      </c>
      <c r="G117" s="96">
        <v>-14465.8</v>
      </c>
      <c r="H117" s="973"/>
    </row>
    <row r="118" spans="2:8" s="641" customFormat="1" ht="60.75" customHeight="1">
      <c r="B118" s="665"/>
      <c r="C118" s="454" t="s">
        <v>397</v>
      </c>
      <c r="D118" s="454" t="s">
        <v>398</v>
      </c>
      <c r="E118" s="659">
        <f t="shared" ref="E118:E125" si="10">F118+G118</f>
        <v>-35000</v>
      </c>
      <c r="F118" s="96">
        <f>F120</f>
        <v>-35000</v>
      </c>
      <c r="G118" s="666">
        <v>0</v>
      </c>
      <c r="H118" s="978"/>
    </row>
    <row r="119" spans="2:8">
      <c r="B119" s="299"/>
      <c r="C119" s="667"/>
      <c r="D119" s="454" t="s">
        <v>49</v>
      </c>
      <c r="E119" s="659"/>
      <c r="F119" s="96"/>
      <c r="G119" s="666"/>
    </row>
    <row r="120" spans="2:8" ht="34.5">
      <c r="B120" s="299"/>
      <c r="C120" s="667"/>
      <c r="D120" s="455" t="s">
        <v>67</v>
      </c>
      <c r="E120" s="659">
        <f t="shared" si="10"/>
        <v>-35000</v>
      </c>
      <c r="F120" s="96">
        <f>F122</f>
        <v>-35000</v>
      </c>
      <c r="G120" s="666">
        <v>0</v>
      </c>
    </row>
    <row r="121" spans="2:8" ht="34.5">
      <c r="B121" s="299"/>
      <c r="C121" s="667"/>
      <c r="D121" s="454" t="s">
        <v>50</v>
      </c>
      <c r="E121" s="659">
        <f t="shared" si="10"/>
        <v>0</v>
      </c>
      <c r="F121" s="96"/>
      <c r="G121" s="666">
        <v>0</v>
      </c>
    </row>
    <row r="122" spans="2:8">
      <c r="B122" s="299"/>
      <c r="C122" s="667"/>
      <c r="D122" s="454" t="s">
        <v>4</v>
      </c>
      <c r="E122" s="659">
        <f t="shared" si="10"/>
        <v>-35000</v>
      </c>
      <c r="F122" s="96">
        <f>F123</f>
        <v>-35000</v>
      </c>
      <c r="G122" s="666">
        <v>0</v>
      </c>
    </row>
    <row r="123" spans="2:8">
      <c r="B123" s="299"/>
      <c r="C123" s="667"/>
      <c r="D123" s="454" t="s">
        <v>51</v>
      </c>
      <c r="E123" s="659">
        <f t="shared" si="10"/>
        <v>-35000</v>
      </c>
      <c r="F123" s="96">
        <f>F124</f>
        <v>-35000</v>
      </c>
      <c r="G123" s="666">
        <v>0</v>
      </c>
    </row>
    <row r="124" spans="2:8">
      <c r="B124" s="299"/>
      <c r="C124" s="667"/>
      <c r="D124" s="454" t="s">
        <v>190</v>
      </c>
      <c r="E124" s="659">
        <f t="shared" si="10"/>
        <v>-35000</v>
      </c>
      <c r="F124" s="96">
        <f>F125</f>
        <v>-35000</v>
      </c>
      <c r="G124" s="666">
        <v>0</v>
      </c>
    </row>
    <row r="125" spans="2:8" ht="34.5">
      <c r="B125" s="299"/>
      <c r="C125" s="667"/>
      <c r="D125" s="454" t="s">
        <v>191</v>
      </c>
      <c r="E125" s="659">
        <f t="shared" si="10"/>
        <v>-35000</v>
      </c>
      <c r="F125" s="96">
        <f>F126</f>
        <v>-35000</v>
      </c>
      <c r="G125" s="666">
        <v>0</v>
      </c>
    </row>
    <row r="126" spans="2:8">
      <c r="B126" s="299"/>
      <c r="C126" s="667"/>
      <c r="D126" s="454" t="s">
        <v>399</v>
      </c>
      <c r="E126" s="659">
        <f>F126+G126</f>
        <v>-35000</v>
      </c>
      <c r="F126" s="96">
        <v>-35000</v>
      </c>
      <c r="G126" s="666">
        <v>0</v>
      </c>
    </row>
    <row r="127" spans="2:8" ht="69">
      <c r="B127" s="299"/>
      <c r="C127" s="308" t="s">
        <v>395</v>
      </c>
      <c r="D127" s="308" t="s">
        <v>396</v>
      </c>
      <c r="E127" s="96">
        <f>F127+G127</f>
        <v>46000</v>
      </c>
      <c r="F127" s="666">
        <f>F129</f>
        <v>0</v>
      </c>
      <c r="G127" s="96">
        <f>G129</f>
        <v>46000</v>
      </c>
    </row>
    <row r="128" spans="2:8">
      <c r="B128" s="299"/>
      <c r="C128" s="308"/>
      <c r="D128" s="308" t="s">
        <v>49</v>
      </c>
      <c r="E128" s="96"/>
      <c r="F128" s="666"/>
      <c r="G128" s="96"/>
    </row>
    <row r="129" spans="2:7" ht="34.5">
      <c r="B129" s="299"/>
      <c r="C129" s="308"/>
      <c r="D129" s="309" t="s">
        <v>67</v>
      </c>
      <c r="E129" s="96">
        <f t="shared" ref="E129:E134" si="11">F129+G129</f>
        <v>46000</v>
      </c>
      <c r="F129" s="666">
        <f>F131</f>
        <v>0</v>
      </c>
      <c r="G129" s="96">
        <f>G131</f>
        <v>46000</v>
      </c>
    </row>
    <row r="130" spans="2:7" ht="34.5">
      <c r="B130" s="299"/>
      <c r="C130" s="308"/>
      <c r="D130" s="308" t="s">
        <v>50</v>
      </c>
      <c r="E130" s="96"/>
      <c r="F130" s="666"/>
      <c r="G130" s="96"/>
    </row>
    <row r="131" spans="2:7">
      <c r="B131" s="299"/>
      <c r="C131" s="308"/>
      <c r="D131" s="308" t="s">
        <v>4</v>
      </c>
      <c r="E131" s="96">
        <f>F131+G131</f>
        <v>46000</v>
      </c>
      <c r="F131" s="666">
        <f>F132</f>
        <v>0</v>
      </c>
      <c r="G131" s="96">
        <f>G132</f>
        <v>46000</v>
      </c>
    </row>
    <row r="132" spans="2:7">
      <c r="B132" s="299"/>
      <c r="C132" s="308"/>
      <c r="D132" s="308" t="s">
        <v>25</v>
      </c>
      <c r="E132" s="96">
        <f t="shared" si="11"/>
        <v>46000</v>
      </c>
      <c r="F132" s="666">
        <f>F133</f>
        <v>0</v>
      </c>
      <c r="G132" s="96">
        <f>G134</f>
        <v>46000</v>
      </c>
    </row>
    <row r="133" spans="2:7">
      <c r="B133" s="299"/>
      <c r="C133" s="308"/>
      <c r="D133" s="308" t="s">
        <v>68</v>
      </c>
      <c r="E133" s="96">
        <f>F133+G133</f>
        <v>46000</v>
      </c>
      <c r="F133" s="666">
        <f>F134</f>
        <v>0</v>
      </c>
      <c r="G133" s="96">
        <f>G134</f>
        <v>46000</v>
      </c>
    </row>
    <row r="134" spans="2:7">
      <c r="B134" s="299"/>
      <c r="C134" s="308"/>
      <c r="D134" s="308" t="s">
        <v>69</v>
      </c>
      <c r="E134" s="96">
        <f t="shared" si="11"/>
        <v>46000</v>
      </c>
      <c r="F134" s="666">
        <f>F135</f>
        <v>0</v>
      </c>
      <c r="G134" s="96">
        <f>G135</f>
        <v>46000</v>
      </c>
    </row>
    <row r="135" spans="2:7">
      <c r="B135" s="299"/>
      <c r="C135" s="308"/>
      <c r="D135" s="308" t="s">
        <v>99</v>
      </c>
      <c r="E135" s="96">
        <f>F135+G135</f>
        <v>46000</v>
      </c>
      <c r="F135" s="666">
        <v>0</v>
      </c>
      <c r="G135" s="96">
        <v>46000</v>
      </c>
    </row>
    <row r="136" spans="2:7" s="641" customFormat="1" ht="34.5">
      <c r="B136" s="668">
        <v>1189</v>
      </c>
      <c r="C136" s="668"/>
      <c r="D136" s="287" t="s">
        <v>573</v>
      </c>
      <c r="E136" s="669">
        <f>F136+G136</f>
        <v>115000</v>
      </c>
      <c r="F136" s="670">
        <f>F138</f>
        <v>95000</v>
      </c>
      <c r="G136" s="671">
        <f>G138</f>
        <v>20000</v>
      </c>
    </row>
    <row r="137" spans="2:7">
      <c r="B137" s="672"/>
      <c r="C137" s="672"/>
      <c r="D137" s="289" t="s">
        <v>3</v>
      </c>
      <c r="E137" s="673"/>
      <c r="F137" s="673"/>
      <c r="G137" s="113"/>
    </row>
    <row r="138" spans="2:7" ht="69">
      <c r="B138" s="672"/>
      <c r="C138" s="482" t="s">
        <v>556</v>
      </c>
      <c r="D138" s="289" t="s">
        <v>574</v>
      </c>
      <c r="E138" s="674">
        <f>F138+G138</f>
        <v>115000</v>
      </c>
      <c r="F138" s="675">
        <f>F140</f>
        <v>95000</v>
      </c>
      <c r="G138" s="676">
        <f>G140</f>
        <v>20000</v>
      </c>
    </row>
    <row r="139" spans="2:7">
      <c r="B139" s="672"/>
      <c r="C139" s="482"/>
      <c r="D139" s="289" t="s">
        <v>49</v>
      </c>
      <c r="E139" s="677"/>
      <c r="F139" s="677"/>
      <c r="G139" s="677"/>
    </row>
    <row r="140" spans="2:7" ht="34.5">
      <c r="B140" s="672"/>
      <c r="C140" s="482"/>
      <c r="D140" s="307" t="s">
        <v>67</v>
      </c>
      <c r="E140" s="674">
        <f>F140+G140</f>
        <v>115000</v>
      </c>
      <c r="F140" s="675">
        <f>F142</f>
        <v>95000</v>
      </c>
      <c r="G140" s="676">
        <f>G142</f>
        <v>20000</v>
      </c>
    </row>
    <row r="141" spans="2:7" ht="34.5">
      <c r="B141" s="672"/>
      <c r="C141" s="482"/>
      <c r="D141" s="289" t="s">
        <v>50</v>
      </c>
      <c r="E141" s="677"/>
      <c r="F141" s="675"/>
      <c r="G141" s="677"/>
    </row>
    <row r="142" spans="2:7">
      <c r="B142" s="672"/>
      <c r="C142" s="482"/>
      <c r="D142" s="289" t="s">
        <v>4</v>
      </c>
      <c r="E142" s="674">
        <f>F142+G142</f>
        <v>115000</v>
      </c>
      <c r="F142" s="675">
        <f>F143</f>
        <v>95000</v>
      </c>
      <c r="G142" s="676">
        <f>G143</f>
        <v>20000</v>
      </c>
    </row>
    <row r="143" spans="2:7">
      <c r="B143" s="672"/>
      <c r="C143" s="482"/>
      <c r="D143" s="289" t="s">
        <v>25</v>
      </c>
      <c r="E143" s="674">
        <f>F143+G143</f>
        <v>115000</v>
      </c>
      <c r="F143" s="675">
        <f>F146</f>
        <v>95000</v>
      </c>
      <c r="G143" s="676">
        <f>G144</f>
        <v>20000</v>
      </c>
    </row>
    <row r="144" spans="2:7">
      <c r="B144" s="672"/>
      <c r="C144" s="482"/>
      <c r="D144" s="289" t="s">
        <v>68</v>
      </c>
      <c r="E144" s="674">
        <f>F144+G144</f>
        <v>115000</v>
      </c>
      <c r="F144" s="675">
        <f>F145</f>
        <v>95000</v>
      </c>
      <c r="G144" s="676">
        <v>20000</v>
      </c>
    </row>
    <row r="145" spans="1:7">
      <c r="B145" s="672"/>
      <c r="C145" s="678"/>
      <c r="D145" s="289" t="s">
        <v>69</v>
      </c>
      <c r="E145" s="679">
        <f>F145+G145</f>
        <v>115000</v>
      </c>
      <c r="F145" s="680">
        <f>F146</f>
        <v>95000</v>
      </c>
      <c r="G145" s="681">
        <f>G146</f>
        <v>20000</v>
      </c>
    </row>
    <row r="146" spans="1:7">
      <c r="B146" s="672"/>
      <c r="C146" s="678"/>
      <c r="D146" s="289" t="s">
        <v>99</v>
      </c>
      <c r="E146" s="679">
        <f>F146+G146</f>
        <v>115000</v>
      </c>
      <c r="F146" s="680">
        <f>-F36</f>
        <v>95000</v>
      </c>
      <c r="G146" s="681">
        <f>G144</f>
        <v>20000</v>
      </c>
    </row>
    <row r="147" spans="1:7">
      <c r="B147" s="672"/>
      <c r="C147" s="289"/>
      <c r="D147" s="289" t="s">
        <v>560</v>
      </c>
      <c r="E147" s="679">
        <f>E149</f>
        <v>-515000</v>
      </c>
      <c r="F147" s="680">
        <f>F149</f>
        <v>-515000</v>
      </c>
      <c r="G147" s="681"/>
    </row>
    <row r="148" spans="1:7">
      <c r="B148" s="672"/>
      <c r="C148" s="678"/>
      <c r="D148" s="289" t="s">
        <v>111</v>
      </c>
      <c r="E148" s="679"/>
      <c r="F148" s="680"/>
      <c r="G148" s="681"/>
    </row>
    <row r="149" spans="1:7">
      <c r="B149" s="672">
        <v>1190</v>
      </c>
      <c r="C149" s="678"/>
      <c r="D149" s="284" t="s">
        <v>553</v>
      </c>
      <c r="E149" s="679">
        <f>E151</f>
        <v>-515000</v>
      </c>
      <c r="F149" s="679">
        <f>F151</f>
        <v>-515000</v>
      </c>
      <c r="G149" s="679">
        <f>G151</f>
        <v>0</v>
      </c>
    </row>
    <row r="150" spans="1:7">
      <c r="B150" s="672"/>
      <c r="C150" s="678"/>
      <c r="D150" s="284" t="s">
        <v>3</v>
      </c>
      <c r="E150" s="679"/>
      <c r="F150" s="680"/>
      <c r="G150" s="681"/>
    </row>
    <row r="151" spans="1:7" ht="69.75" customHeight="1">
      <c r="A151" s="682"/>
      <c r="B151" s="683"/>
      <c r="C151" s="684" t="s">
        <v>556</v>
      </c>
      <c r="D151" s="284" t="s">
        <v>557</v>
      </c>
      <c r="E151" s="685">
        <f>E153</f>
        <v>-515000</v>
      </c>
      <c r="F151" s="686">
        <f>F153</f>
        <v>-515000</v>
      </c>
      <c r="G151" s="686"/>
    </row>
    <row r="152" spans="1:7">
      <c r="A152" s="682"/>
      <c r="B152" s="683"/>
      <c r="C152" s="684"/>
      <c r="D152" s="284" t="s">
        <v>49</v>
      </c>
      <c r="E152" s="687"/>
      <c r="F152" s="688"/>
      <c r="G152" s="688"/>
    </row>
    <row r="153" spans="1:7">
      <c r="A153" s="682"/>
      <c r="B153" s="683"/>
      <c r="C153" s="684"/>
      <c r="D153" s="349" t="s">
        <v>560</v>
      </c>
      <c r="E153" s="686">
        <f>E155</f>
        <v>-515000</v>
      </c>
      <c r="F153" s="686">
        <f>F155</f>
        <v>-515000</v>
      </c>
      <c r="G153" s="686">
        <f>G155</f>
        <v>0</v>
      </c>
    </row>
    <row r="154" spans="1:7" ht="34.5">
      <c r="A154" s="682"/>
      <c r="B154" s="683"/>
      <c r="C154" s="684"/>
      <c r="D154" s="284" t="s">
        <v>50</v>
      </c>
      <c r="E154" s="688"/>
      <c r="F154" s="688"/>
      <c r="G154" s="688"/>
    </row>
    <row r="155" spans="1:7">
      <c r="A155" s="682"/>
      <c r="B155" s="683"/>
      <c r="C155" s="684"/>
      <c r="D155" s="284" t="s">
        <v>4</v>
      </c>
      <c r="E155" s="686">
        <f>E157</f>
        <v>-515000</v>
      </c>
      <c r="F155" s="686">
        <f>F157</f>
        <v>-515000</v>
      </c>
      <c r="G155" s="686">
        <f>G157</f>
        <v>0</v>
      </c>
    </row>
    <row r="156" spans="1:7">
      <c r="A156" s="682"/>
      <c r="B156" s="683"/>
      <c r="C156" s="684"/>
      <c r="D156" s="284" t="s">
        <v>25</v>
      </c>
      <c r="E156" s="686">
        <f>E157</f>
        <v>-515000</v>
      </c>
      <c r="F156" s="686">
        <f>F157</f>
        <v>-515000</v>
      </c>
      <c r="G156" s="686">
        <f>G157</f>
        <v>0</v>
      </c>
    </row>
    <row r="157" spans="1:7">
      <c r="A157" s="682"/>
      <c r="B157" s="683"/>
      <c r="C157" s="684"/>
      <c r="D157" s="284" t="s">
        <v>68</v>
      </c>
      <c r="E157" s="686">
        <f>F157+G157</f>
        <v>-515000</v>
      </c>
      <c r="F157" s="686">
        <f>F158</f>
        <v>-515000</v>
      </c>
      <c r="G157" s="686">
        <f>G158</f>
        <v>0</v>
      </c>
    </row>
    <row r="158" spans="1:7">
      <c r="A158" s="682"/>
      <c r="B158" s="683"/>
      <c r="C158" s="684"/>
      <c r="D158" s="284" t="s">
        <v>69</v>
      </c>
      <c r="E158" s="689">
        <f>E159</f>
        <v>-515000</v>
      </c>
      <c r="F158" s="689">
        <f>F159</f>
        <v>-515000</v>
      </c>
      <c r="G158" s="689">
        <f>G159</f>
        <v>0</v>
      </c>
    </row>
    <row r="159" spans="1:7">
      <c r="A159" s="682"/>
      <c r="B159" s="683"/>
      <c r="C159" s="684"/>
      <c r="D159" s="284" t="s">
        <v>99</v>
      </c>
      <c r="E159" s="115">
        <f>F159+G159</f>
        <v>-515000</v>
      </c>
      <c r="F159" s="115">
        <v>-515000</v>
      </c>
      <c r="G159" s="115">
        <v>0</v>
      </c>
    </row>
    <row r="160" spans="1:7">
      <c r="A160" s="682"/>
      <c r="B160" s="690"/>
      <c r="C160" s="690"/>
      <c r="D160" s="682"/>
      <c r="E160" s="682"/>
      <c r="F160" s="682"/>
      <c r="G160" s="682"/>
    </row>
  </sheetData>
  <mergeCells count="8">
    <mergeCell ref="F9:G9"/>
    <mergeCell ref="B4:D4"/>
    <mergeCell ref="B5:G5"/>
    <mergeCell ref="B7:C9"/>
    <mergeCell ref="D7:D10"/>
    <mergeCell ref="E7:G7"/>
    <mergeCell ref="E8:G8"/>
    <mergeCell ref="E9:E10"/>
  </mergeCells>
  <printOptions horizontalCentered="1"/>
  <pageMargins left="0.23622047244094499" right="0.15748031496063" top="0.196850393700787" bottom="0.27559055118110198" header="0.15748031496063" footer="0.196850393700787"/>
  <pageSetup paperSize="9" scale="62" firstPageNumber="23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M57"/>
  <sheetViews>
    <sheetView topLeftCell="B67" zoomScaleNormal="100" zoomScaleSheetLayoutView="100" workbookViewId="0">
      <selection activeCell="D90" sqref="D90"/>
    </sheetView>
  </sheetViews>
  <sheetFormatPr defaultColWidth="9.140625" defaultRowHeight="17.25"/>
  <cols>
    <col min="1" max="1" width="9.140625" style="619"/>
    <col min="2" max="2" width="12.85546875" style="971" customWidth="1"/>
    <col min="3" max="3" width="17" style="971" customWidth="1"/>
    <col min="4" max="4" width="72.28515625" style="619" customWidth="1"/>
    <col min="5" max="5" width="21.140625" style="619" hidden="1" customWidth="1"/>
    <col min="6" max="6" width="22.42578125" style="619" hidden="1" customWidth="1"/>
    <col min="7" max="7" width="20.28515625" style="619" hidden="1" customWidth="1"/>
    <col min="8" max="8" width="21.140625" style="619" customWidth="1"/>
    <col min="9" max="9" width="23" style="619" customWidth="1"/>
    <col min="10" max="10" width="18.42578125" style="619" customWidth="1"/>
    <col min="11" max="11" width="17.85546875" style="619" customWidth="1"/>
    <col min="12" max="13" width="15.5703125" style="619" customWidth="1"/>
    <col min="14" max="16384" width="9.140625" style="619"/>
  </cols>
  <sheetData>
    <row r="1" spans="2:13" ht="17.25" customHeight="1">
      <c r="J1" s="622" t="s">
        <v>671</v>
      </c>
      <c r="K1" s="621"/>
    </row>
    <row r="2" spans="2:13" ht="17.25" customHeight="1">
      <c r="J2" s="622" t="s">
        <v>130</v>
      </c>
      <c r="K2" s="621"/>
    </row>
    <row r="3" spans="2:13" ht="17.25" customHeight="1">
      <c r="E3" s="691"/>
      <c r="H3" s="691"/>
      <c r="J3" s="622" t="s">
        <v>0</v>
      </c>
      <c r="K3" s="621"/>
    </row>
    <row r="4" spans="2:13">
      <c r="B4" s="993"/>
      <c r="C4" s="993"/>
      <c r="D4" s="993"/>
      <c r="E4" s="993"/>
      <c r="F4" s="993"/>
    </row>
    <row r="5" spans="2:13" ht="64.150000000000006" customHeight="1">
      <c r="B5" s="1015" t="s">
        <v>335</v>
      </c>
      <c r="C5" s="1015"/>
      <c r="D5" s="1015"/>
      <c r="E5" s="1015"/>
      <c r="F5" s="1015"/>
      <c r="G5" s="1015"/>
      <c r="H5" s="1015"/>
      <c r="I5" s="1015"/>
      <c r="J5" s="1015"/>
    </row>
    <row r="6" spans="2:13" ht="17.25" customHeight="1">
      <c r="B6" s="623"/>
      <c r="C6" s="623"/>
      <c r="D6" s="971"/>
      <c r="J6" s="625" t="s">
        <v>27</v>
      </c>
    </row>
    <row r="7" spans="2:13" s="971" customFormat="1" ht="64.5" customHeight="1">
      <c r="B7" s="1016" t="s">
        <v>1</v>
      </c>
      <c r="C7" s="1017"/>
      <c r="D7" s="1022" t="s">
        <v>43</v>
      </c>
      <c r="E7" s="1023" t="s">
        <v>22</v>
      </c>
      <c r="F7" s="1023"/>
      <c r="G7" s="1023"/>
      <c r="H7" s="1023"/>
      <c r="I7" s="1023"/>
      <c r="J7" s="1023"/>
    </row>
    <row r="8" spans="2:13" s="971" customFormat="1">
      <c r="B8" s="1018"/>
      <c r="C8" s="1019"/>
      <c r="D8" s="1022"/>
      <c r="E8" s="1023" t="s">
        <v>47</v>
      </c>
      <c r="F8" s="1023"/>
      <c r="G8" s="1023"/>
      <c r="H8" s="1023" t="s">
        <v>48</v>
      </c>
      <c r="I8" s="1023"/>
      <c r="J8" s="1023"/>
    </row>
    <row r="9" spans="2:13" ht="17.25" customHeight="1">
      <c r="B9" s="1020"/>
      <c r="C9" s="1021"/>
      <c r="D9" s="1022"/>
      <c r="E9" s="1029" t="s">
        <v>44</v>
      </c>
      <c r="F9" s="1029" t="s">
        <v>3</v>
      </c>
      <c r="G9" s="1029"/>
      <c r="H9" s="1029" t="s">
        <v>44</v>
      </c>
      <c r="I9" s="1029" t="s">
        <v>3</v>
      </c>
      <c r="J9" s="1029"/>
    </row>
    <row r="10" spans="2:13" ht="38.25" customHeight="1">
      <c r="B10" s="965" t="s">
        <v>45</v>
      </c>
      <c r="C10" s="965" t="s">
        <v>37</v>
      </c>
      <c r="D10" s="1022"/>
      <c r="E10" s="1029"/>
      <c r="F10" s="964" t="s">
        <v>52</v>
      </c>
      <c r="G10" s="964" t="s">
        <v>46</v>
      </c>
      <c r="H10" s="1029"/>
      <c r="I10" s="964" t="s">
        <v>52</v>
      </c>
      <c r="J10" s="964" t="s">
        <v>46</v>
      </c>
      <c r="K10" s="692"/>
    </row>
    <row r="11" spans="2:13" s="641" customFormat="1">
      <c r="B11" s="281"/>
      <c r="C11" s="281"/>
      <c r="D11" s="281" t="s">
        <v>39</v>
      </c>
      <c r="E11" s="18" t="e">
        <f>+F11+G11</f>
        <v>#REF!</v>
      </c>
      <c r="F11" s="18" t="e">
        <f>F13+F14</f>
        <v>#REF!</v>
      </c>
      <c r="G11" s="18" t="e">
        <f>G13+G14</f>
        <v>#REF!</v>
      </c>
      <c r="H11" s="26">
        <f>+I11+J11</f>
        <v>-19188.900000000049</v>
      </c>
      <c r="I11" s="744">
        <f>I13+I14</f>
        <v>-4.7293724492192268E-11</v>
      </c>
      <c r="J11" s="26">
        <f>J13+J14</f>
        <v>-19188.900000000001</v>
      </c>
      <c r="K11" s="68"/>
    </row>
    <row r="12" spans="2:13" s="555" customFormat="1">
      <c r="B12" s="967"/>
      <c r="C12" s="967"/>
      <c r="D12" s="967" t="s">
        <v>3</v>
      </c>
      <c r="E12" s="14">
        <f>+F12+G12</f>
        <v>0</v>
      </c>
      <c r="F12" s="693"/>
      <c r="G12" s="693"/>
      <c r="H12" s="98"/>
      <c r="I12" s="33"/>
      <c r="J12" s="33"/>
      <c r="K12" s="694"/>
      <c r="L12" s="694"/>
    </row>
    <row r="13" spans="2:13" s="555" customFormat="1">
      <c r="B13" s="967"/>
      <c r="C13" s="967"/>
      <c r="D13" s="968" t="s">
        <v>51</v>
      </c>
      <c r="E13" s="14" t="e">
        <f>+F13+G13</f>
        <v>#REF!</v>
      </c>
      <c r="F13" s="16" t="e">
        <f>+#REF!+#REF!+#REF!+#REF!+#REF!+#REF!+#REF!+#REF!+#REF!</f>
        <v>#REF!</v>
      </c>
      <c r="G13" s="16" t="e">
        <f>+#REF!+#REF!+#REF!+#REF!+#REF!+#REF!+#REF!+#REF!+#REF!</f>
        <v>#REF!</v>
      </c>
      <c r="H13" s="98">
        <f>H43</f>
        <v>-14522.1</v>
      </c>
      <c r="I13" s="98">
        <f>I43</f>
        <v>-12513.2</v>
      </c>
      <c r="J13" s="98">
        <f>J43</f>
        <v>-2008.9</v>
      </c>
      <c r="K13" s="694"/>
      <c r="L13" s="694"/>
      <c r="M13" s="694"/>
    </row>
    <row r="14" spans="2:13" s="555" customFormat="1">
      <c r="B14" s="967"/>
      <c r="C14" s="967"/>
      <c r="D14" s="968" t="s">
        <v>25</v>
      </c>
      <c r="E14" s="14" t="e">
        <f>+F14+G14</f>
        <v>#REF!</v>
      </c>
      <c r="F14" s="16" t="e">
        <f>+#REF!+#REF!+#REF!+#REF!+#REF!+#REF!+#REF!+#REF!+#REF!+#REF!+#REF!+#REF!</f>
        <v>#REF!</v>
      </c>
      <c r="G14" s="16" t="e">
        <f>+#REF!+#REF!+#REF!+#REF!+#REF!+#REF!+#REF!+#REF!+#REF!+#REF!+#REF!+#REF!</f>
        <v>#REF!</v>
      </c>
      <c r="H14" s="98">
        <f>H23+H32+H54</f>
        <v>-4666.8000000000466</v>
      </c>
      <c r="I14" s="98">
        <f t="shared" ref="I14:J14" si="0">I23+I32+I54</f>
        <v>12513.199999999953</v>
      </c>
      <c r="J14" s="98">
        <f t="shared" si="0"/>
        <v>-17180</v>
      </c>
      <c r="K14" s="69"/>
    </row>
    <row r="15" spans="2:13" ht="34.5">
      <c r="B15" s="968"/>
      <c r="C15" s="968"/>
      <c r="D15" s="968" t="s">
        <v>21</v>
      </c>
      <c r="E15" s="14" t="e">
        <f>+F15+G15</f>
        <v>#REF!</v>
      </c>
      <c r="F15" s="16" t="e">
        <f>+#REF!+#REF!+#REF!+#REF!+#REF!+#REF!</f>
        <v>#REF!</v>
      </c>
      <c r="G15" s="16" t="e">
        <f>+#REF!+#REF!+#REF!+#REF!+#REF!+#REF!</f>
        <v>#REF!</v>
      </c>
      <c r="H15" s="98">
        <f>H16+H36</f>
        <v>-19188.900000000023</v>
      </c>
      <c r="I15" s="98">
        <f t="shared" ref="I15:J15" si="1">I16+I36</f>
        <v>0</v>
      </c>
      <c r="J15" s="98">
        <f t="shared" si="1"/>
        <v>-19188.900000000001</v>
      </c>
      <c r="K15" s="624"/>
    </row>
    <row r="16" spans="2:13">
      <c r="B16" s="281" t="s">
        <v>392</v>
      </c>
      <c r="C16" s="281"/>
      <c r="D16" s="281" t="s">
        <v>140</v>
      </c>
      <c r="E16" s="90"/>
      <c r="F16" s="91"/>
      <c r="G16" s="92"/>
      <c r="H16" s="93">
        <f>H18+H27</f>
        <v>323513.19999999995</v>
      </c>
      <c r="I16" s="93">
        <f t="shared" ref="I16:J16" si="2">I18+I27</f>
        <v>323513.19999999995</v>
      </c>
      <c r="J16" s="93">
        <f t="shared" si="2"/>
        <v>0</v>
      </c>
      <c r="K16" s="624"/>
    </row>
    <row r="17" spans="2:11">
      <c r="B17" s="968"/>
      <c r="C17" s="968"/>
      <c r="D17" s="968" t="s">
        <v>3</v>
      </c>
      <c r="E17" s="90"/>
      <c r="F17" s="91"/>
      <c r="G17" s="92"/>
      <c r="H17" s="93"/>
      <c r="I17" s="93"/>
      <c r="J17" s="93"/>
      <c r="K17" s="624"/>
    </row>
    <row r="18" spans="2:11" ht="51.75">
      <c r="B18" s="970"/>
      <c r="C18" s="969" t="s">
        <v>756</v>
      </c>
      <c r="D18" s="969" t="s">
        <v>757</v>
      </c>
      <c r="E18" s="695"/>
      <c r="F18" s="696"/>
      <c r="G18" s="697"/>
      <c r="H18" s="698">
        <f t="shared" ref="H18:H25" si="3">I18+J18</f>
        <v>-283000</v>
      </c>
      <c r="I18" s="698">
        <f>I20</f>
        <v>-283000</v>
      </c>
      <c r="J18" s="698">
        <f>J20</f>
        <v>0</v>
      </c>
      <c r="K18" s="624"/>
    </row>
    <row r="19" spans="2:11">
      <c r="B19" s="970"/>
      <c r="C19" s="969"/>
      <c r="D19" s="969" t="s">
        <v>49</v>
      </c>
      <c r="E19" s="695"/>
      <c r="F19" s="696"/>
      <c r="G19" s="697"/>
      <c r="H19" s="698"/>
      <c r="I19" s="698"/>
      <c r="J19" s="698"/>
      <c r="K19" s="624"/>
    </row>
    <row r="20" spans="2:11" ht="34.5">
      <c r="B20" s="970"/>
      <c r="C20" s="969"/>
      <c r="D20" s="371" t="s">
        <v>67</v>
      </c>
      <c r="E20" s="695"/>
      <c r="F20" s="696"/>
      <c r="G20" s="697"/>
      <c r="H20" s="698">
        <f t="shared" si="3"/>
        <v>-283000</v>
      </c>
      <c r="I20" s="698">
        <f>I22</f>
        <v>-283000</v>
      </c>
      <c r="J20" s="698">
        <f>J22</f>
        <v>0</v>
      </c>
      <c r="K20" s="624"/>
    </row>
    <row r="21" spans="2:11" ht="34.5">
      <c r="B21" s="970"/>
      <c r="C21" s="969"/>
      <c r="D21" s="969" t="s">
        <v>50</v>
      </c>
      <c r="E21" s="695"/>
      <c r="F21" s="696"/>
      <c r="G21" s="697"/>
      <c r="H21" s="698"/>
      <c r="I21" s="698"/>
      <c r="J21" s="698"/>
      <c r="K21" s="624"/>
    </row>
    <row r="22" spans="2:11">
      <c r="B22" s="970"/>
      <c r="C22" s="969"/>
      <c r="D22" s="969" t="s">
        <v>4</v>
      </c>
      <c r="E22" s="695"/>
      <c r="F22" s="696"/>
      <c r="G22" s="697"/>
      <c r="H22" s="698">
        <f t="shared" si="3"/>
        <v>-283000</v>
      </c>
      <c r="I22" s="698">
        <f t="shared" ref="I22:J25" si="4">I23</f>
        <v>-283000</v>
      </c>
      <c r="J22" s="698">
        <f t="shared" si="4"/>
        <v>0</v>
      </c>
      <c r="K22" s="624"/>
    </row>
    <row r="23" spans="2:11">
      <c r="B23" s="970"/>
      <c r="C23" s="969"/>
      <c r="D23" s="969" t="s">
        <v>25</v>
      </c>
      <c r="E23" s="695"/>
      <c r="F23" s="696"/>
      <c r="G23" s="697"/>
      <c r="H23" s="698">
        <f t="shared" si="3"/>
        <v>-283000</v>
      </c>
      <c r="I23" s="698">
        <f t="shared" si="4"/>
        <v>-283000</v>
      </c>
      <c r="J23" s="698">
        <f t="shared" si="4"/>
        <v>0</v>
      </c>
      <c r="K23" s="624"/>
    </row>
    <row r="24" spans="2:11">
      <c r="B24" s="970"/>
      <c r="C24" s="969"/>
      <c r="D24" s="969" t="s">
        <v>68</v>
      </c>
      <c r="E24" s="695"/>
      <c r="F24" s="696"/>
      <c r="G24" s="697"/>
      <c r="H24" s="698">
        <f t="shared" si="3"/>
        <v>-283000</v>
      </c>
      <c r="I24" s="698">
        <f t="shared" si="4"/>
        <v>-283000</v>
      </c>
      <c r="J24" s="698">
        <f t="shared" si="4"/>
        <v>0</v>
      </c>
      <c r="K24" s="624"/>
    </row>
    <row r="25" spans="2:11">
      <c r="B25" s="970"/>
      <c r="C25" s="969"/>
      <c r="D25" s="969" t="s">
        <v>69</v>
      </c>
      <c r="E25" s="695"/>
      <c r="F25" s="696"/>
      <c r="G25" s="697"/>
      <c r="H25" s="698">
        <f t="shared" si="3"/>
        <v>-283000</v>
      </c>
      <c r="I25" s="698">
        <f t="shared" si="4"/>
        <v>-283000</v>
      </c>
      <c r="J25" s="698">
        <f t="shared" si="4"/>
        <v>0</v>
      </c>
      <c r="K25" s="624"/>
    </row>
    <row r="26" spans="2:11">
      <c r="B26" s="970"/>
      <c r="C26" s="969"/>
      <c r="D26" s="969" t="s">
        <v>99</v>
      </c>
      <c r="E26" s="695"/>
      <c r="F26" s="696"/>
      <c r="G26" s="697"/>
      <c r="H26" s="698">
        <f>I26+J26</f>
        <v>-283000</v>
      </c>
      <c r="I26" s="698">
        <v>-283000</v>
      </c>
      <c r="J26" s="698">
        <v>0</v>
      </c>
      <c r="K26" s="624"/>
    </row>
    <row r="27" spans="2:11" ht="73.5" customHeight="1">
      <c r="B27" s="285"/>
      <c r="C27" s="968">
        <v>21014</v>
      </c>
      <c r="D27" s="968" t="s">
        <v>141</v>
      </c>
      <c r="E27" s="90"/>
      <c r="F27" s="91"/>
      <c r="G27" s="92"/>
      <c r="H27" s="93">
        <f>H29</f>
        <v>606513.19999999995</v>
      </c>
      <c r="I27" s="93">
        <f>I29</f>
        <v>606513.19999999995</v>
      </c>
      <c r="J27" s="93">
        <f>J29</f>
        <v>0</v>
      </c>
      <c r="K27" s="624"/>
    </row>
    <row r="28" spans="2:11">
      <c r="B28" s="1029"/>
      <c r="C28" s="1029"/>
      <c r="D28" s="968" t="s">
        <v>49</v>
      </c>
      <c r="E28" s="90"/>
      <c r="F28" s="91"/>
      <c r="G28" s="92"/>
      <c r="H28" s="93"/>
      <c r="I28" s="93"/>
      <c r="J28" s="93"/>
      <c r="K28" s="624"/>
    </row>
    <row r="29" spans="2:11" ht="34.5">
      <c r="B29" s="1029"/>
      <c r="C29" s="1029"/>
      <c r="D29" s="349" t="s">
        <v>67</v>
      </c>
      <c r="E29" s="90"/>
      <c r="F29" s="91"/>
      <c r="G29" s="92"/>
      <c r="H29" s="93">
        <f>H31</f>
        <v>606513.19999999995</v>
      </c>
      <c r="I29" s="93">
        <f>I31</f>
        <v>606513.19999999995</v>
      </c>
      <c r="J29" s="93">
        <f>J31</f>
        <v>0</v>
      </c>
      <c r="K29" s="624"/>
    </row>
    <row r="30" spans="2:11" ht="34.5">
      <c r="B30" s="1029"/>
      <c r="C30" s="1029"/>
      <c r="D30" s="968" t="s">
        <v>50</v>
      </c>
      <c r="E30" s="90"/>
      <c r="F30" s="91"/>
      <c r="G30" s="92"/>
      <c r="H30" s="93"/>
      <c r="I30" s="93"/>
      <c r="J30" s="93"/>
      <c r="K30" s="624"/>
    </row>
    <row r="31" spans="2:11">
      <c r="B31" s="1029"/>
      <c r="C31" s="1029"/>
      <c r="D31" s="968" t="s">
        <v>4</v>
      </c>
      <c r="E31" s="90"/>
      <c r="F31" s="91"/>
      <c r="G31" s="92"/>
      <c r="H31" s="93">
        <f>I31+J31</f>
        <v>606513.19999999995</v>
      </c>
      <c r="I31" s="93">
        <f t="shared" ref="I31:J34" si="5">I32</f>
        <v>606513.19999999995</v>
      </c>
      <c r="J31" s="93">
        <f t="shared" si="5"/>
        <v>0</v>
      </c>
      <c r="K31" s="624"/>
    </row>
    <row r="32" spans="2:11">
      <c r="B32" s="1029"/>
      <c r="C32" s="1029"/>
      <c r="D32" s="968" t="s">
        <v>25</v>
      </c>
      <c r="E32" s="90"/>
      <c r="F32" s="91"/>
      <c r="G32" s="92"/>
      <c r="H32" s="93">
        <f>I32+J32</f>
        <v>606513.19999999995</v>
      </c>
      <c r="I32" s="93">
        <f t="shared" si="5"/>
        <v>606513.19999999995</v>
      </c>
      <c r="J32" s="93">
        <f t="shared" si="5"/>
        <v>0</v>
      </c>
      <c r="K32" s="624"/>
    </row>
    <row r="33" spans="2:11">
      <c r="B33" s="1029"/>
      <c r="C33" s="1029"/>
      <c r="D33" s="968" t="s">
        <v>68</v>
      </c>
      <c r="E33" s="90"/>
      <c r="F33" s="91"/>
      <c r="G33" s="92"/>
      <c r="H33" s="93">
        <f>I33+J33</f>
        <v>606513.19999999995</v>
      </c>
      <c r="I33" s="93">
        <f t="shared" si="5"/>
        <v>606513.19999999995</v>
      </c>
      <c r="J33" s="93">
        <f t="shared" si="5"/>
        <v>0</v>
      </c>
      <c r="K33" s="624"/>
    </row>
    <row r="34" spans="2:11">
      <c r="B34" s="1029"/>
      <c r="C34" s="1029"/>
      <c r="D34" s="968" t="s">
        <v>69</v>
      </c>
      <c r="E34" s="90"/>
      <c r="F34" s="91"/>
      <c r="G34" s="92"/>
      <c r="H34" s="93">
        <f>I34+J34</f>
        <v>606513.19999999995</v>
      </c>
      <c r="I34" s="93">
        <f t="shared" si="5"/>
        <v>606513.19999999995</v>
      </c>
      <c r="J34" s="93">
        <f t="shared" si="5"/>
        <v>0</v>
      </c>
      <c r="K34" s="624"/>
    </row>
    <row r="35" spans="2:11">
      <c r="B35" s="1029"/>
      <c r="C35" s="1029"/>
      <c r="D35" s="968" t="s">
        <v>99</v>
      </c>
      <c r="E35" s="90"/>
      <c r="F35" s="91"/>
      <c r="G35" s="92"/>
      <c r="H35" s="93">
        <f>I35+J35</f>
        <v>606513.19999999995</v>
      </c>
      <c r="I35" s="93">
        <f>-I36-I26</f>
        <v>606513.19999999995</v>
      </c>
      <c r="J35" s="93">
        <v>0</v>
      </c>
      <c r="K35" s="624"/>
    </row>
    <row r="36" spans="2:11" s="641" customFormat="1">
      <c r="B36" s="287" t="s">
        <v>118</v>
      </c>
      <c r="C36" s="287"/>
      <c r="D36" s="699" t="s">
        <v>119</v>
      </c>
      <c r="E36" s="700"/>
      <c r="F36" s="700"/>
      <c r="G36" s="701"/>
      <c r="H36" s="702">
        <f>H38+H49</f>
        <v>-342702.1</v>
      </c>
      <c r="I36" s="702">
        <f>I38+I49</f>
        <v>-323513.2</v>
      </c>
      <c r="J36" s="702">
        <f>J38+J49</f>
        <v>-19188.900000000001</v>
      </c>
    </row>
    <row r="37" spans="2:11">
      <c r="B37" s="966"/>
      <c r="C37" s="966"/>
      <c r="D37" s="966" t="s">
        <v>3</v>
      </c>
      <c r="E37" s="673"/>
      <c r="F37" s="673"/>
      <c r="G37" s="703"/>
      <c r="H37" s="673"/>
      <c r="I37" s="673"/>
      <c r="J37" s="673"/>
    </row>
    <row r="38" spans="2:11" ht="71.25" customHeight="1">
      <c r="B38" s="963"/>
      <c r="C38" s="966">
        <v>11001</v>
      </c>
      <c r="D38" s="256" t="s">
        <v>354</v>
      </c>
      <c r="E38" s="673"/>
      <c r="F38" s="673"/>
      <c r="G38" s="703"/>
      <c r="H38" s="211">
        <f>H40</f>
        <v>-14522.1</v>
      </c>
      <c r="I38" s="211">
        <f>I40</f>
        <v>-12513.2</v>
      </c>
      <c r="J38" s="211">
        <f>J40</f>
        <v>-2008.9</v>
      </c>
      <c r="K38" s="973"/>
    </row>
    <row r="39" spans="2:11" ht="22.5" customHeight="1">
      <c r="B39" s="963"/>
      <c r="C39" s="966"/>
      <c r="D39" s="256" t="s">
        <v>49</v>
      </c>
      <c r="E39" s="673"/>
      <c r="F39" s="673"/>
      <c r="G39" s="703"/>
      <c r="H39" s="285"/>
      <c r="I39" s="285"/>
      <c r="J39" s="285"/>
      <c r="K39" s="975"/>
    </row>
    <row r="40" spans="2:11" ht="36" customHeight="1">
      <c r="B40" s="963"/>
      <c r="C40" s="966"/>
      <c r="D40" s="290" t="s">
        <v>67</v>
      </c>
      <c r="E40" s="673"/>
      <c r="F40" s="673"/>
      <c r="G40" s="703"/>
      <c r="H40" s="212">
        <f>H42</f>
        <v>-14522.1</v>
      </c>
      <c r="I40" s="212">
        <f>I42</f>
        <v>-12513.2</v>
      </c>
      <c r="J40" s="212">
        <f>J42</f>
        <v>-2008.9</v>
      </c>
    </row>
    <row r="41" spans="2:11" ht="18" customHeight="1">
      <c r="B41" s="963"/>
      <c r="C41" s="966"/>
      <c r="D41" s="966" t="s">
        <v>50</v>
      </c>
      <c r="E41" s="673"/>
      <c r="F41" s="673"/>
      <c r="G41" s="703"/>
      <c r="H41" s="285"/>
      <c r="I41" s="285"/>
      <c r="J41" s="285"/>
    </row>
    <row r="42" spans="2:11">
      <c r="B42" s="963"/>
      <c r="C42" s="966"/>
      <c r="D42" s="291" t="s">
        <v>4</v>
      </c>
      <c r="E42" s="673"/>
      <c r="F42" s="673"/>
      <c r="G42" s="703"/>
      <c r="H42" s="211">
        <f>H43</f>
        <v>-14522.1</v>
      </c>
      <c r="I42" s="211">
        <f>I43</f>
        <v>-12513.2</v>
      </c>
      <c r="J42" s="211">
        <f>J43</f>
        <v>-2008.9</v>
      </c>
    </row>
    <row r="43" spans="2:11">
      <c r="B43" s="963"/>
      <c r="C43" s="966"/>
      <c r="D43" s="291" t="s">
        <v>51</v>
      </c>
      <c r="E43" s="673"/>
      <c r="F43" s="673"/>
      <c r="G43" s="703"/>
      <c r="H43" s="211">
        <f t="shared" ref="H43:H49" si="6">I43+J43</f>
        <v>-14522.1</v>
      </c>
      <c r="I43" s="211">
        <f>I44+I47</f>
        <v>-12513.2</v>
      </c>
      <c r="J43" s="211">
        <f>J44+J47</f>
        <v>-2008.9</v>
      </c>
    </row>
    <row r="44" spans="2:11">
      <c r="B44" s="963"/>
      <c r="C44" s="966"/>
      <c r="D44" s="291" t="s">
        <v>143</v>
      </c>
      <c r="E44" s="673"/>
      <c r="F44" s="673"/>
      <c r="G44" s="703"/>
      <c r="H44" s="211">
        <f t="shared" si="6"/>
        <v>-3047.8999999999996</v>
      </c>
      <c r="I44" s="211">
        <f>I45+I46</f>
        <v>-2643.2</v>
      </c>
      <c r="J44" s="211">
        <f>J45+J46</f>
        <v>-404.7</v>
      </c>
    </row>
    <row r="45" spans="2:11">
      <c r="B45" s="295"/>
      <c r="C45" s="291"/>
      <c r="D45" s="291" t="s">
        <v>356</v>
      </c>
      <c r="E45" s="704"/>
      <c r="F45" s="704"/>
      <c r="G45" s="705"/>
      <c r="H45" s="213">
        <f t="shared" si="6"/>
        <v>-619.6</v>
      </c>
      <c r="I45" s="213">
        <v>-619.6</v>
      </c>
      <c r="J45" s="213">
        <v>0</v>
      </c>
    </row>
    <row r="46" spans="2:11">
      <c r="B46" s="295"/>
      <c r="C46" s="291"/>
      <c r="D46" s="291" t="s">
        <v>357</v>
      </c>
      <c r="E46" s="704"/>
      <c r="F46" s="704"/>
      <c r="G46" s="705"/>
      <c r="H46" s="213">
        <f t="shared" si="6"/>
        <v>-2428.2999999999997</v>
      </c>
      <c r="I46" s="213">
        <v>-2023.6</v>
      </c>
      <c r="J46" s="213">
        <v>-404.7</v>
      </c>
    </row>
    <row r="47" spans="2:11">
      <c r="B47" s="295"/>
      <c r="C47" s="291"/>
      <c r="D47" s="291" t="s">
        <v>65</v>
      </c>
      <c r="E47" s="704"/>
      <c r="F47" s="704"/>
      <c r="G47" s="705"/>
      <c r="H47" s="213">
        <f t="shared" si="6"/>
        <v>-11474.2</v>
      </c>
      <c r="I47" s="213">
        <f>I48</f>
        <v>-9870</v>
      </c>
      <c r="J47" s="213">
        <f>J48</f>
        <v>-1604.2</v>
      </c>
    </row>
    <row r="48" spans="2:11">
      <c r="B48" s="295"/>
      <c r="C48" s="291"/>
      <c r="D48" s="291" t="s">
        <v>66</v>
      </c>
      <c r="E48" s="704"/>
      <c r="F48" s="704"/>
      <c r="G48" s="705"/>
      <c r="H48" s="213">
        <f t="shared" si="6"/>
        <v>-11474.2</v>
      </c>
      <c r="I48" s="213">
        <v>-9870</v>
      </c>
      <c r="J48" s="213">
        <v>-1604.2</v>
      </c>
      <c r="K48" s="973"/>
    </row>
    <row r="49" spans="2:11" ht="86.25">
      <c r="B49" s="295"/>
      <c r="C49" s="295">
        <v>32001</v>
      </c>
      <c r="D49" s="291" t="s">
        <v>355</v>
      </c>
      <c r="E49" s="704"/>
      <c r="F49" s="704"/>
      <c r="G49" s="704"/>
      <c r="H49" s="706">
        <f t="shared" si="6"/>
        <v>-328180</v>
      </c>
      <c r="I49" s="707">
        <f>I51</f>
        <v>-311000</v>
      </c>
      <c r="J49" s="707">
        <f>J51</f>
        <v>-17180</v>
      </c>
      <c r="K49" s="974"/>
    </row>
    <row r="50" spans="2:11">
      <c r="B50" s="295"/>
      <c r="C50" s="295"/>
      <c r="D50" s="291" t="s">
        <v>49</v>
      </c>
      <c r="E50" s="704"/>
      <c r="F50" s="704"/>
      <c r="G50" s="704"/>
      <c r="H50" s="704"/>
      <c r="I50" s="704"/>
      <c r="J50" s="704"/>
    </row>
    <row r="51" spans="2:11" ht="34.5">
      <c r="B51" s="295"/>
      <c r="C51" s="295"/>
      <c r="D51" s="296" t="s">
        <v>67</v>
      </c>
      <c r="E51" s="704"/>
      <c r="F51" s="704"/>
      <c r="G51" s="704"/>
      <c r="H51" s="706">
        <f>I51+J51</f>
        <v>-328180</v>
      </c>
      <c r="I51" s="707">
        <f>I53</f>
        <v>-311000</v>
      </c>
      <c r="J51" s="707">
        <f>J53</f>
        <v>-17180</v>
      </c>
      <c r="K51" s="624"/>
    </row>
    <row r="52" spans="2:11" ht="34.5">
      <c r="B52" s="295"/>
      <c r="C52" s="295"/>
      <c r="D52" s="291" t="s">
        <v>50</v>
      </c>
      <c r="E52" s="704"/>
      <c r="F52" s="704"/>
      <c r="G52" s="704"/>
      <c r="H52" s="704"/>
      <c r="I52" s="704"/>
      <c r="J52" s="704"/>
    </row>
    <row r="53" spans="2:11">
      <c r="B53" s="295"/>
      <c r="C53" s="295"/>
      <c r="D53" s="291" t="s">
        <v>4</v>
      </c>
      <c r="E53" s="704"/>
      <c r="F53" s="704"/>
      <c r="G53" s="704"/>
      <c r="H53" s="706">
        <f>I53+J53</f>
        <v>-328180</v>
      </c>
      <c r="I53" s="707">
        <f t="shared" ref="I53:J56" si="7">I54</f>
        <v>-311000</v>
      </c>
      <c r="J53" s="707">
        <f t="shared" si="7"/>
        <v>-17180</v>
      </c>
    </row>
    <row r="54" spans="2:11">
      <c r="B54" s="295"/>
      <c r="C54" s="295"/>
      <c r="D54" s="291" t="s">
        <v>25</v>
      </c>
      <c r="E54" s="704"/>
      <c r="F54" s="704"/>
      <c r="G54" s="704"/>
      <c r="H54" s="706">
        <f>I54+J54</f>
        <v>-328180</v>
      </c>
      <c r="I54" s="707">
        <f t="shared" si="7"/>
        <v>-311000</v>
      </c>
      <c r="J54" s="707">
        <f t="shared" si="7"/>
        <v>-17180</v>
      </c>
    </row>
    <row r="55" spans="2:11">
      <c r="B55" s="295"/>
      <c r="C55" s="295"/>
      <c r="D55" s="291" t="s">
        <v>68</v>
      </c>
      <c r="E55" s="704"/>
      <c r="F55" s="704"/>
      <c r="G55" s="704"/>
      <c r="H55" s="706">
        <f>I55+J55</f>
        <v>-328180</v>
      </c>
      <c r="I55" s="707">
        <f t="shared" si="7"/>
        <v>-311000</v>
      </c>
      <c r="J55" s="707">
        <f t="shared" si="7"/>
        <v>-17180</v>
      </c>
    </row>
    <row r="56" spans="2:11">
      <c r="B56" s="295"/>
      <c r="C56" s="295"/>
      <c r="D56" s="291" t="s">
        <v>69</v>
      </c>
      <c r="E56" s="704"/>
      <c r="F56" s="704"/>
      <c r="G56" s="704"/>
      <c r="H56" s="706">
        <f>I56+J56</f>
        <v>-328180</v>
      </c>
      <c r="I56" s="707">
        <f t="shared" si="7"/>
        <v>-311000</v>
      </c>
      <c r="J56" s="707">
        <f t="shared" si="7"/>
        <v>-17180</v>
      </c>
    </row>
    <row r="57" spans="2:11">
      <c r="B57" s="295"/>
      <c r="C57" s="295"/>
      <c r="D57" s="291" t="s">
        <v>70</v>
      </c>
      <c r="E57" s="704"/>
      <c r="F57" s="704"/>
      <c r="G57" s="704"/>
      <c r="H57" s="706">
        <f>I57+J57</f>
        <v>-328180</v>
      </c>
      <c r="I57" s="81">
        <v>-311000</v>
      </c>
      <c r="J57" s="81">
        <v>-17180</v>
      </c>
    </row>
  </sheetData>
  <mergeCells count="13">
    <mergeCell ref="B28:B35"/>
    <mergeCell ref="C28:C35"/>
    <mergeCell ref="I9:J9"/>
    <mergeCell ref="B4:F4"/>
    <mergeCell ref="B5:J5"/>
    <mergeCell ref="B7:C9"/>
    <mergeCell ref="D7:D10"/>
    <mergeCell ref="E7:J7"/>
    <mergeCell ref="E8:G8"/>
    <mergeCell ref="H8:J8"/>
    <mergeCell ref="E9:E10"/>
    <mergeCell ref="F9:G9"/>
    <mergeCell ref="H9:H10"/>
  </mergeCells>
  <printOptions horizontalCentered="1"/>
  <pageMargins left="0.23622047244094499" right="0.15748031496063" top="0.196850393700787" bottom="0.27559055118110198" header="0.15748031496063" footer="0.196850393700787"/>
  <pageSetup paperSize="9" scale="60" firstPageNumber="236" orientation="portrait" r:id="rId1"/>
  <ignoredErrors>
    <ignoredError sqref="H11"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1"/>
  <sheetViews>
    <sheetView topLeftCell="A22" zoomScaleNormal="100" workbookViewId="0">
      <selection activeCell="A78" sqref="A76:XFD78"/>
    </sheetView>
  </sheetViews>
  <sheetFormatPr defaultRowHeight="17.25"/>
  <cols>
    <col min="1" max="1" width="10.7109375" style="479" customWidth="1"/>
    <col min="2" max="2" width="15.5703125" style="479" customWidth="1"/>
    <col min="3" max="3" width="85.5703125" style="479" customWidth="1"/>
    <col min="4" max="4" width="28.28515625" style="50" customWidth="1"/>
    <col min="5" max="5" width="20" style="50" customWidth="1"/>
    <col min="6" max="6" width="20" style="479" customWidth="1"/>
    <col min="7" max="253" width="9.140625" style="479"/>
    <col min="254" max="254" width="9.7109375" style="479" customWidth="1"/>
    <col min="255" max="255" width="12.42578125" style="479" customWidth="1"/>
    <col min="256" max="256" width="72.42578125" style="479" customWidth="1"/>
    <col min="257" max="257" width="22.7109375" style="479" customWidth="1"/>
    <col min="258" max="258" width="18.28515625" style="479" customWidth="1"/>
    <col min="259" max="259" width="12.28515625" style="479" bestFit="1" customWidth="1"/>
    <col min="260" max="260" width="11" style="479" bestFit="1" customWidth="1"/>
    <col min="261" max="261" width="17.85546875" style="479" bestFit="1" customWidth="1"/>
    <col min="262" max="509" width="9.140625" style="479"/>
    <col min="510" max="510" width="9.7109375" style="479" customWidth="1"/>
    <col min="511" max="511" width="12.42578125" style="479" customWidth="1"/>
    <col min="512" max="512" width="72.42578125" style="479" customWidth="1"/>
    <col min="513" max="513" width="22.7109375" style="479" customWidth="1"/>
    <col min="514" max="514" width="18.28515625" style="479" customWidth="1"/>
    <col min="515" max="515" width="12.28515625" style="479" bestFit="1" customWidth="1"/>
    <col min="516" max="516" width="11" style="479" bestFit="1" customWidth="1"/>
    <col min="517" max="517" width="17.85546875" style="479" bestFit="1" customWidth="1"/>
    <col min="518" max="765" width="9.140625" style="479"/>
    <col min="766" max="766" width="9.7109375" style="479" customWidth="1"/>
    <col min="767" max="767" width="12.42578125" style="479" customWidth="1"/>
    <col min="768" max="768" width="72.42578125" style="479" customWidth="1"/>
    <col min="769" max="769" width="22.7109375" style="479" customWidth="1"/>
    <col min="770" max="770" width="18.28515625" style="479" customWidth="1"/>
    <col min="771" max="771" width="12.28515625" style="479" bestFit="1" customWidth="1"/>
    <col min="772" max="772" width="11" style="479" bestFit="1" customWidth="1"/>
    <col min="773" max="773" width="17.85546875" style="479" bestFit="1" customWidth="1"/>
    <col min="774" max="1021" width="9.140625" style="479"/>
    <col min="1022" max="1022" width="9.7109375" style="479" customWidth="1"/>
    <col min="1023" max="1023" width="12.42578125" style="479" customWidth="1"/>
    <col min="1024" max="1024" width="72.42578125" style="479" customWidth="1"/>
    <col min="1025" max="1025" width="22.7109375" style="479" customWidth="1"/>
    <col min="1026" max="1026" width="18.28515625" style="479" customWidth="1"/>
    <col min="1027" max="1027" width="12.28515625" style="479" bestFit="1" customWidth="1"/>
    <col min="1028" max="1028" width="11" style="479" bestFit="1" customWidth="1"/>
    <col min="1029" max="1029" width="17.85546875" style="479" bestFit="1" customWidth="1"/>
    <col min="1030" max="1277" width="9.140625" style="479"/>
    <col min="1278" max="1278" width="9.7109375" style="479" customWidth="1"/>
    <col min="1279" max="1279" width="12.42578125" style="479" customWidth="1"/>
    <col min="1280" max="1280" width="72.42578125" style="479" customWidth="1"/>
    <col min="1281" max="1281" width="22.7109375" style="479" customWidth="1"/>
    <col min="1282" max="1282" width="18.28515625" style="479" customWidth="1"/>
    <col min="1283" max="1283" width="12.28515625" style="479" bestFit="1" customWidth="1"/>
    <col min="1284" max="1284" width="11" style="479" bestFit="1" customWidth="1"/>
    <col min="1285" max="1285" width="17.85546875" style="479" bestFit="1" customWidth="1"/>
    <col min="1286" max="1533" width="9.140625" style="479"/>
    <col min="1534" max="1534" width="9.7109375" style="479" customWidth="1"/>
    <col min="1535" max="1535" width="12.42578125" style="479" customWidth="1"/>
    <col min="1536" max="1536" width="72.42578125" style="479" customWidth="1"/>
    <col min="1537" max="1537" width="22.7109375" style="479" customWidth="1"/>
    <col min="1538" max="1538" width="18.28515625" style="479" customWidth="1"/>
    <col min="1539" max="1539" width="12.28515625" style="479" bestFit="1" customWidth="1"/>
    <col min="1540" max="1540" width="11" style="479" bestFit="1" customWidth="1"/>
    <col min="1541" max="1541" width="17.85546875" style="479" bestFit="1" customWidth="1"/>
    <col min="1542" max="1789" width="9.140625" style="479"/>
    <col min="1790" max="1790" width="9.7109375" style="479" customWidth="1"/>
    <col min="1791" max="1791" width="12.42578125" style="479" customWidth="1"/>
    <col min="1792" max="1792" width="72.42578125" style="479" customWidth="1"/>
    <col min="1793" max="1793" width="22.7109375" style="479" customWidth="1"/>
    <col min="1794" max="1794" width="18.28515625" style="479" customWidth="1"/>
    <col min="1795" max="1795" width="12.28515625" style="479" bestFit="1" customWidth="1"/>
    <col min="1796" max="1796" width="11" style="479" bestFit="1" customWidth="1"/>
    <col min="1797" max="1797" width="17.85546875" style="479" bestFit="1" customWidth="1"/>
    <col min="1798" max="2045" width="9.140625" style="479"/>
    <col min="2046" max="2046" width="9.7109375" style="479" customWidth="1"/>
    <col min="2047" max="2047" width="12.42578125" style="479" customWidth="1"/>
    <col min="2048" max="2048" width="72.42578125" style="479" customWidth="1"/>
    <col min="2049" max="2049" width="22.7109375" style="479" customWidth="1"/>
    <col min="2050" max="2050" width="18.28515625" style="479" customWidth="1"/>
    <col min="2051" max="2051" width="12.28515625" style="479" bestFit="1" customWidth="1"/>
    <col min="2052" max="2052" width="11" style="479" bestFit="1" customWidth="1"/>
    <col min="2053" max="2053" width="17.85546875" style="479" bestFit="1" customWidth="1"/>
    <col min="2054" max="2301" width="9.140625" style="479"/>
    <col min="2302" max="2302" width="9.7109375" style="479" customWidth="1"/>
    <col min="2303" max="2303" width="12.42578125" style="479" customWidth="1"/>
    <col min="2304" max="2304" width="72.42578125" style="479" customWidth="1"/>
    <col min="2305" max="2305" width="22.7109375" style="479" customWidth="1"/>
    <col min="2306" max="2306" width="18.28515625" style="479" customWidth="1"/>
    <col min="2307" max="2307" width="12.28515625" style="479" bestFit="1" customWidth="1"/>
    <col min="2308" max="2308" width="11" style="479" bestFit="1" customWidth="1"/>
    <col min="2309" max="2309" width="17.85546875" style="479" bestFit="1" customWidth="1"/>
    <col min="2310" max="2557" width="9.140625" style="479"/>
    <col min="2558" max="2558" width="9.7109375" style="479" customWidth="1"/>
    <col min="2559" max="2559" width="12.42578125" style="479" customWidth="1"/>
    <col min="2560" max="2560" width="72.42578125" style="479" customWidth="1"/>
    <col min="2561" max="2561" width="22.7109375" style="479" customWidth="1"/>
    <col min="2562" max="2562" width="18.28515625" style="479" customWidth="1"/>
    <col min="2563" max="2563" width="12.28515625" style="479" bestFit="1" customWidth="1"/>
    <col min="2564" max="2564" width="11" style="479" bestFit="1" customWidth="1"/>
    <col min="2565" max="2565" width="17.85546875" style="479" bestFit="1" customWidth="1"/>
    <col min="2566" max="2813" width="9.140625" style="479"/>
    <col min="2814" max="2814" width="9.7109375" style="479" customWidth="1"/>
    <col min="2815" max="2815" width="12.42578125" style="479" customWidth="1"/>
    <col min="2816" max="2816" width="72.42578125" style="479" customWidth="1"/>
    <col min="2817" max="2817" width="22.7109375" style="479" customWidth="1"/>
    <col min="2818" max="2818" width="18.28515625" style="479" customWidth="1"/>
    <col min="2819" max="2819" width="12.28515625" style="479" bestFit="1" customWidth="1"/>
    <col min="2820" max="2820" width="11" style="479" bestFit="1" customWidth="1"/>
    <col min="2821" max="2821" width="17.85546875" style="479" bestFit="1" customWidth="1"/>
    <col min="2822" max="3069" width="9.140625" style="479"/>
    <col min="3070" max="3070" width="9.7109375" style="479" customWidth="1"/>
    <col min="3071" max="3071" width="12.42578125" style="479" customWidth="1"/>
    <col min="3072" max="3072" width="72.42578125" style="479" customWidth="1"/>
    <col min="3073" max="3073" width="22.7109375" style="479" customWidth="1"/>
    <col min="3074" max="3074" width="18.28515625" style="479" customWidth="1"/>
    <col min="3075" max="3075" width="12.28515625" style="479" bestFit="1" customWidth="1"/>
    <col min="3076" max="3076" width="11" style="479" bestFit="1" customWidth="1"/>
    <col min="3077" max="3077" width="17.85546875" style="479" bestFit="1" customWidth="1"/>
    <col min="3078" max="3325" width="9.140625" style="479"/>
    <col min="3326" max="3326" width="9.7109375" style="479" customWidth="1"/>
    <col min="3327" max="3327" width="12.42578125" style="479" customWidth="1"/>
    <col min="3328" max="3328" width="72.42578125" style="479" customWidth="1"/>
    <col min="3329" max="3329" width="22.7109375" style="479" customWidth="1"/>
    <col min="3330" max="3330" width="18.28515625" style="479" customWidth="1"/>
    <col min="3331" max="3331" width="12.28515625" style="479" bestFit="1" customWidth="1"/>
    <col min="3332" max="3332" width="11" style="479" bestFit="1" customWidth="1"/>
    <col min="3333" max="3333" width="17.85546875" style="479" bestFit="1" customWidth="1"/>
    <col min="3334" max="3581" width="9.140625" style="479"/>
    <col min="3582" max="3582" width="9.7109375" style="479" customWidth="1"/>
    <col min="3583" max="3583" width="12.42578125" style="479" customWidth="1"/>
    <col min="3584" max="3584" width="72.42578125" style="479" customWidth="1"/>
    <col min="3585" max="3585" width="22.7109375" style="479" customWidth="1"/>
    <col min="3586" max="3586" width="18.28515625" style="479" customWidth="1"/>
    <col min="3587" max="3587" width="12.28515625" style="479" bestFit="1" customWidth="1"/>
    <col min="3588" max="3588" width="11" style="479" bestFit="1" customWidth="1"/>
    <col min="3589" max="3589" width="17.85546875" style="479" bestFit="1" customWidth="1"/>
    <col min="3590" max="3837" width="9.140625" style="479"/>
    <col min="3838" max="3838" width="9.7109375" style="479" customWidth="1"/>
    <col min="3839" max="3839" width="12.42578125" style="479" customWidth="1"/>
    <col min="3840" max="3840" width="72.42578125" style="479" customWidth="1"/>
    <col min="3841" max="3841" width="22.7109375" style="479" customWidth="1"/>
    <col min="3842" max="3842" width="18.28515625" style="479" customWidth="1"/>
    <col min="3843" max="3843" width="12.28515625" style="479" bestFit="1" customWidth="1"/>
    <col min="3844" max="3844" width="11" style="479" bestFit="1" customWidth="1"/>
    <col min="3845" max="3845" width="17.85546875" style="479" bestFit="1" customWidth="1"/>
    <col min="3846" max="4093" width="9.140625" style="479"/>
    <col min="4094" max="4094" width="9.7109375" style="479" customWidth="1"/>
    <col min="4095" max="4095" width="12.42578125" style="479" customWidth="1"/>
    <col min="4096" max="4096" width="72.42578125" style="479" customWidth="1"/>
    <col min="4097" max="4097" width="22.7109375" style="479" customWidth="1"/>
    <col min="4098" max="4098" width="18.28515625" style="479" customWidth="1"/>
    <col min="4099" max="4099" width="12.28515625" style="479" bestFit="1" customWidth="1"/>
    <col min="4100" max="4100" width="11" style="479" bestFit="1" customWidth="1"/>
    <col min="4101" max="4101" width="17.85546875" style="479" bestFit="1" customWidth="1"/>
    <col min="4102" max="4349" width="9.140625" style="479"/>
    <col min="4350" max="4350" width="9.7109375" style="479" customWidth="1"/>
    <col min="4351" max="4351" width="12.42578125" style="479" customWidth="1"/>
    <col min="4352" max="4352" width="72.42578125" style="479" customWidth="1"/>
    <col min="4353" max="4353" width="22.7109375" style="479" customWidth="1"/>
    <col min="4354" max="4354" width="18.28515625" style="479" customWidth="1"/>
    <col min="4355" max="4355" width="12.28515625" style="479" bestFit="1" customWidth="1"/>
    <col min="4356" max="4356" width="11" style="479" bestFit="1" customWidth="1"/>
    <col min="4357" max="4357" width="17.85546875" style="479" bestFit="1" customWidth="1"/>
    <col min="4358" max="4605" width="9.140625" style="479"/>
    <col min="4606" max="4606" width="9.7109375" style="479" customWidth="1"/>
    <col min="4607" max="4607" width="12.42578125" style="479" customWidth="1"/>
    <col min="4608" max="4608" width="72.42578125" style="479" customWidth="1"/>
    <col min="4609" max="4609" width="22.7109375" style="479" customWidth="1"/>
    <col min="4610" max="4610" width="18.28515625" style="479" customWidth="1"/>
    <col min="4611" max="4611" width="12.28515625" style="479" bestFit="1" customWidth="1"/>
    <col min="4612" max="4612" width="11" style="479" bestFit="1" customWidth="1"/>
    <col min="4613" max="4613" width="17.85546875" style="479" bestFit="1" customWidth="1"/>
    <col min="4614" max="4861" width="9.140625" style="479"/>
    <col min="4862" max="4862" width="9.7109375" style="479" customWidth="1"/>
    <col min="4863" max="4863" width="12.42578125" style="479" customWidth="1"/>
    <col min="4864" max="4864" width="72.42578125" style="479" customWidth="1"/>
    <col min="4865" max="4865" width="22.7109375" style="479" customWidth="1"/>
    <col min="4866" max="4866" width="18.28515625" style="479" customWidth="1"/>
    <col min="4867" max="4867" width="12.28515625" style="479" bestFit="1" customWidth="1"/>
    <col min="4868" max="4868" width="11" style="479" bestFit="1" customWidth="1"/>
    <col min="4869" max="4869" width="17.85546875" style="479" bestFit="1" customWidth="1"/>
    <col min="4870" max="5117" width="9.140625" style="479"/>
    <col min="5118" max="5118" width="9.7109375" style="479" customWidth="1"/>
    <col min="5119" max="5119" width="12.42578125" style="479" customWidth="1"/>
    <col min="5120" max="5120" width="72.42578125" style="479" customWidth="1"/>
    <col min="5121" max="5121" width="22.7109375" style="479" customWidth="1"/>
    <col min="5122" max="5122" width="18.28515625" style="479" customWidth="1"/>
    <col min="5123" max="5123" width="12.28515625" style="479" bestFit="1" customWidth="1"/>
    <col min="5124" max="5124" width="11" style="479" bestFit="1" customWidth="1"/>
    <col min="5125" max="5125" width="17.85546875" style="479" bestFit="1" customWidth="1"/>
    <col min="5126" max="5373" width="9.140625" style="479"/>
    <col min="5374" max="5374" width="9.7109375" style="479" customWidth="1"/>
    <col min="5375" max="5375" width="12.42578125" style="479" customWidth="1"/>
    <col min="5376" max="5376" width="72.42578125" style="479" customWidth="1"/>
    <col min="5377" max="5377" width="22.7109375" style="479" customWidth="1"/>
    <col min="5378" max="5378" width="18.28515625" style="479" customWidth="1"/>
    <col min="5379" max="5379" width="12.28515625" style="479" bestFit="1" customWidth="1"/>
    <col min="5380" max="5380" width="11" style="479" bestFit="1" customWidth="1"/>
    <col min="5381" max="5381" width="17.85546875" style="479" bestFit="1" customWidth="1"/>
    <col min="5382" max="5629" width="9.140625" style="479"/>
    <col min="5630" max="5630" width="9.7109375" style="479" customWidth="1"/>
    <col min="5631" max="5631" width="12.42578125" style="479" customWidth="1"/>
    <col min="5632" max="5632" width="72.42578125" style="479" customWidth="1"/>
    <col min="5633" max="5633" width="22.7109375" style="479" customWidth="1"/>
    <col min="5634" max="5634" width="18.28515625" style="479" customWidth="1"/>
    <col min="5635" max="5635" width="12.28515625" style="479" bestFit="1" customWidth="1"/>
    <col min="5636" max="5636" width="11" style="479" bestFit="1" customWidth="1"/>
    <col min="5637" max="5637" width="17.85546875" style="479" bestFit="1" customWidth="1"/>
    <col min="5638" max="5885" width="9.140625" style="479"/>
    <col min="5886" max="5886" width="9.7109375" style="479" customWidth="1"/>
    <col min="5887" max="5887" width="12.42578125" style="479" customWidth="1"/>
    <col min="5888" max="5888" width="72.42578125" style="479" customWidth="1"/>
    <col min="5889" max="5889" width="22.7109375" style="479" customWidth="1"/>
    <col min="5890" max="5890" width="18.28515625" style="479" customWidth="1"/>
    <col min="5891" max="5891" width="12.28515625" style="479" bestFit="1" customWidth="1"/>
    <col min="5892" max="5892" width="11" style="479" bestFit="1" customWidth="1"/>
    <col min="5893" max="5893" width="17.85546875" style="479" bestFit="1" customWidth="1"/>
    <col min="5894" max="6141" width="9.140625" style="479"/>
    <col min="6142" max="6142" width="9.7109375" style="479" customWidth="1"/>
    <col min="6143" max="6143" width="12.42578125" style="479" customWidth="1"/>
    <col min="6144" max="6144" width="72.42578125" style="479" customWidth="1"/>
    <col min="6145" max="6145" width="22.7109375" style="479" customWidth="1"/>
    <col min="6146" max="6146" width="18.28515625" style="479" customWidth="1"/>
    <col min="6147" max="6147" width="12.28515625" style="479" bestFit="1" customWidth="1"/>
    <col min="6148" max="6148" width="11" style="479" bestFit="1" customWidth="1"/>
    <col min="6149" max="6149" width="17.85546875" style="479" bestFit="1" customWidth="1"/>
    <col min="6150" max="6397" width="9.140625" style="479"/>
    <col min="6398" max="6398" width="9.7109375" style="479" customWidth="1"/>
    <col min="6399" max="6399" width="12.42578125" style="479" customWidth="1"/>
    <col min="6400" max="6400" width="72.42578125" style="479" customWidth="1"/>
    <col min="6401" max="6401" width="22.7109375" style="479" customWidth="1"/>
    <col min="6402" max="6402" width="18.28515625" style="479" customWidth="1"/>
    <col min="6403" max="6403" width="12.28515625" style="479" bestFit="1" customWidth="1"/>
    <col min="6404" max="6404" width="11" style="479" bestFit="1" customWidth="1"/>
    <col min="6405" max="6405" width="17.85546875" style="479" bestFit="1" customWidth="1"/>
    <col min="6406" max="6653" width="9.140625" style="479"/>
    <col min="6654" max="6654" width="9.7109375" style="479" customWidth="1"/>
    <col min="6655" max="6655" width="12.42578125" style="479" customWidth="1"/>
    <col min="6656" max="6656" width="72.42578125" style="479" customWidth="1"/>
    <col min="6657" max="6657" width="22.7109375" style="479" customWidth="1"/>
    <col min="6658" max="6658" width="18.28515625" style="479" customWidth="1"/>
    <col min="6659" max="6659" width="12.28515625" style="479" bestFit="1" customWidth="1"/>
    <col min="6660" max="6660" width="11" style="479" bestFit="1" customWidth="1"/>
    <col min="6661" max="6661" width="17.85546875" style="479" bestFit="1" customWidth="1"/>
    <col min="6662" max="6909" width="9.140625" style="479"/>
    <col min="6910" max="6910" width="9.7109375" style="479" customWidth="1"/>
    <col min="6911" max="6911" width="12.42578125" style="479" customWidth="1"/>
    <col min="6912" max="6912" width="72.42578125" style="479" customWidth="1"/>
    <col min="6913" max="6913" width="22.7109375" style="479" customWidth="1"/>
    <col min="6914" max="6914" width="18.28515625" style="479" customWidth="1"/>
    <col min="6915" max="6915" width="12.28515625" style="479" bestFit="1" customWidth="1"/>
    <col min="6916" max="6916" width="11" style="479" bestFit="1" customWidth="1"/>
    <col min="6917" max="6917" width="17.85546875" style="479" bestFit="1" customWidth="1"/>
    <col min="6918" max="7165" width="9.140625" style="479"/>
    <col min="7166" max="7166" width="9.7109375" style="479" customWidth="1"/>
    <col min="7167" max="7167" width="12.42578125" style="479" customWidth="1"/>
    <col min="7168" max="7168" width="72.42578125" style="479" customWidth="1"/>
    <col min="7169" max="7169" width="22.7109375" style="479" customWidth="1"/>
    <col min="7170" max="7170" width="18.28515625" style="479" customWidth="1"/>
    <col min="7171" max="7171" width="12.28515625" style="479" bestFit="1" customWidth="1"/>
    <col min="7172" max="7172" width="11" style="479" bestFit="1" customWidth="1"/>
    <col min="7173" max="7173" width="17.85546875" style="479" bestFit="1" customWidth="1"/>
    <col min="7174" max="7421" width="9.140625" style="479"/>
    <col min="7422" max="7422" width="9.7109375" style="479" customWidth="1"/>
    <col min="7423" max="7423" width="12.42578125" style="479" customWidth="1"/>
    <col min="7424" max="7424" width="72.42578125" style="479" customWidth="1"/>
    <col min="7425" max="7425" width="22.7109375" style="479" customWidth="1"/>
    <col min="7426" max="7426" width="18.28515625" style="479" customWidth="1"/>
    <col min="7427" max="7427" width="12.28515625" style="479" bestFit="1" customWidth="1"/>
    <col min="7428" max="7428" width="11" style="479" bestFit="1" customWidth="1"/>
    <col min="7429" max="7429" width="17.85546875" style="479" bestFit="1" customWidth="1"/>
    <col min="7430" max="7677" width="9.140625" style="479"/>
    <col min="7678" max="7678" width="9.7109375" style="479" customWidth="1"/>
    <col min="7679" max="7679" width="12.42578125" style="479" customWidth="1"/>
    <col min="7680" max="7680" width="72.42578125" style="479" customWidth="1"/>
    <col min="7681" max="7681" width="22.7109375" style="479" customWidth="1"/>
    <col min="7682" max="7682" width="18.28515625" style="479" customWidth="1"/>
    <col min="7683" max="7683" width="12.28515625" style="479" bestFit="1" customWidth="1"/>
    <col min="7684" max="7684" width="11" style="479" bestFit="1" customWidth="1"/>
    <col min="7685" max="7685" width="17.85546875" style="479" bestFit="1" customWidth="1"/>
    <col min="7686" max="7933" width="9.140625" style="479"/>
    <col min="7934" max="7934" width="9.7109375" style="479" customWidth="1"/>
    <col min="7935" max="7935" width="12.42578125" style="479" customWidth="1"/>
    <col min="7936" max="7936" width="72.42578125" style="479" customWidth="1"/>
    <col min="7937" max="7937" width="22.7109375" style="479" customWidth="1"/>
    <col min="7938" max="7938" width="18.28515625" style="479" customWidth="1"/>
    <col min="7939" max="7939" width="12.28515625" style="479" bestFit="1" customWidth="1"/>
    <col min="7940" max="7940" width="11" style="479" bestFit="1" customWidth="1"/>
    <col min="7941" max="7941" width="17.85546875" style="479" bestFit="1" customWidth="1"/>
    <col min="7942" max="8189" width="9.140625" style="479"/>
    <col min="8190" max="8190" width="9.7109375" style="479" customWidth="1"/>
    <col min="8191" max="8191" width="12.42578125" style="479" customWidth="1"/>
    <col min="8192" max="8192" width="72.42578125" style="479" customWidth="1"/>
    <col min="8193" max="8193" width="22.7109375" style="479" customWidth="1"/>
    <col min="8194" max="8194" width="18.28515625" style="479" customWidth="1"/>
    <col min="8195" max="8195" width="12.28515625" style="479" bestFit="1" customWidth="1"/>
    <col min="8196" max="8196" width="11" style="479" bestFit="1" customWidth="1"/>
    <col min="8197" max="8197" width="17.85546875" style="479" bestFit="1" customWidth="1"/>
    <col min="8198" max="8445" width="9.140625" style="479"/>
    <col min="8446" max="8446" width="9.7109375" style="479" customWidth="1"/>
    <col min="8447" max="8447" width="12.42578125" style="479" customWidth="1"/>
    <col min="8448" max="8448" width="72.42578125" style="479" customWidth="1"/>
    <col min="8449" max="8449" width="22.7109375" style="479" customWidth="1"/>
    <col min="8450" max="8450" width="18.28515625" style="479" customWidth="1"/>
    <col min="8451" max="8451" width="12.28515625" style="479" bestFit="1" customWidth="1"/>
    <col min="8452" max="8452" width="11" style="479" bestFit="1" customWidth="1"/>
    <col min="8453" max="8453" width="17.85546875" style="479" bestFit="1" customWidth="1"/>
    <col min="8454" max="8701" width="9.140625" style="479"/>
    <col min="8702" max="8702" width="9.7109375" style="479" customWidth="1"/>
    <col min="8703" max="8703" width="12.42578125" style="479" customWidth="1"/>
    <col min="8704" max="8704" width="72.42578125" style="479" customWidth="1"/>
    <col min="8705" max="8705" width="22.7109375" style="479" customWidth="1"/>
    <col min="8706" max="8706" width="18.28515625" style="479" customWidth="1"/>
    <col min="8707" max="8707" width="12.28515625" style="479" bestFit="1" customWidth="1"/>
    <col min="8708" max="8708" width="11" style="479" bestFit="1" customWidth="1"/>
    <col min="8709" max="8709" width="17.85546875" style="479" bestFit="1" customWidth="1"/>
    <col min="8710" max="8957" width="9.140625" style="479"/>
    <col min="8958" max="8958" width="9.7109375" style="479" customWidth="1"/>
    <col min="8959" max="8959" width="12.42578125" style="479" customWidth="1"/>
    <col min="8960" max="8960" width="72.42578125" style="479" customWidth="1"/>
    <col min="8961" max="8961" width="22.7109375" style="479" customWidth="1"/>
    <col min="8962" max="8962" width="18.28515625" style="479" customWidth="1"/>
    <col min="8963" max="8963" width="12.28515625" style="479" bestFit="1" customWidth="1"/>
    <col min="8964" max="8964" width="11" style="479" bestFit="1" customWidth="1"/>
    <col min="8965" max="8965" width="17.85546875" style="479" bestFit="1" customWidth="1"/>
    <col min="8966" max="9213" width="9.140625" style="479"/>
    <col min="9214" max="9214" width="9.7109375" style="479" customWidth="1"/>
    <col min="9215" max="9215" width="12.42578125" style="479" customWidth="1"/>
    <col min="9216" max="9216" width="72.42578125" style="479" customWidth="1"/>
    <col min="9217" max="9217" width="22.7109375" style="479" customWidth="1"/>
    <col min="9218" max="9218" width="18.28515625" style="479" customWidth="1"/>
    <col min="9219" max="9219" width="12.28515625" style="479" bestFit="1" customWidth="1"/>
    <col min="9220" max="9220" width="11" style="479" bestFit="1" customWidth="1"/>
    <col min="9221" max="9221" width="17.85546875" style="479" bestFit="1" customWidth="1"/>
    <col min="9222" max="9469" width="9.140625" style="479"/>
    <col min="9470" max="9470" width="9.7109375" style="479" customWidth="1"/>
    <col min="9471" max="9471" width="12.42578125" style="479" customWidth="1"/>
    <col min="9472" max="9472" width="72.42578125" style="479" customWidth="1"/>
    <col min="9473" max="9473" width="22.7109375" style="479" customWidth="1"/>
    <col min="9474" max="9474" width="18.28515625" style="479" customWidth="1"/>
    <col min="9475" max="9475" width="12.28515625" style="479" bestFit="1" customWidth="1"/>
    <col min="9476" max="9476" width="11" style="479" bestFit="1" customWidth="1"/>
    <col min="9477" max="9477" width="17.85546875" style="479" bestFit="1" customWidth="1"/>
    <col min="9478" max="9725" width="9.140625" style="479"/>
    <col min="9726" max="9726" width="9.7109375" style="479" customWidth="1"/>
    <col min="9727" max="9727" width="12.42578125" style="479" customWidth="1"/>
    <col min="9728" max="9728" width="72.42578125" style="479" customWidth="1"/>
    <col min="9729" max="9729" width="22.7109375" style="479" customWidth="1"/>
    <col min="9730" max="9730" width="18.28515625" style="479" customWidth="1"/>
    <col min="9731" max="9731" width="12.28515625" style="479" bestFit="1" customWidth="1"/>
    <col min="9732" max="9732" width="11" style="479" bestFit="1" customWidth="1"/>
    <col min="9733" max="9733" width="17.85546875" style="479" bestFit="1" customWidth="1"/>
    <col min="9734" max="9981" width="9.140625" style="479"/>
    <col min="9982" max="9982" width="9.7109375" style="479" customWidth="1"/>
    <col min="9983" max="9983" width="12.42578125" style="479" customWidth="1"/>
    <col min="9984" max="9984" width="72.42578125" style="479" customWidth="1"/>
    <col min="9985" max="9985" width="22.7109375" style="479" customWidth="1"/>
    <col min="9986" max="9986" width="18.28515625" style="479" customWidth="1"/>
    <col min="9987" max="9987" width="12.28515625" style="479" bestFit="1" customWidth="1"/>
    <col min="9988" max="9988" width="11" style="479" bestFit="1" customWidth="1"/>
    <col min="9989" max="9989" width="17.85546875" style="479" bestFit="1" customWidth="1"/>
    <col min="9990" max="10237" width="9.140625" style="479"/>
    <col min="10238" max="10238" width="9.7109375" style="479" customWidth="1"/>
    <col min="10239" max="10239" width="12.42578125" style="479" customWidth="1"/>
    <col min="10240" max="10240" width="72.42578125" style="479" customWidth="1"/>
    <col min="10241" max="10241" width="22.7109375" style="479" customWidth="1"/>
    <col min="10242" max="10242" width="18.28515625" style="479" customWidth="1"/>
    <col min="10243" max="10243" width="12.28515625" style="479" bestFit="1" customWidth="1"/>
    <col min="10244" max="10244" width="11" style="479" bestFit="1" customWidth="1"/>
    <col min="10245" max="10245" width="17.85546875" style="479" bestFit="1" customWidth="1"/>
    <col min="10246" max="10493" width="9.140625" style="479"/>
    <col min="10494" max="10494" width="9.7109375" style="479" customWidth="1"/>
    <col min="10495" max="10495" width="12.42578125" style="479" customWidth="1"/>
    <col min="10496" max="10496" width="72.42578125" style="479" customWidth="1"/>
    <col min="10497" max="10497" width="22.7109375" style="479" customWidth="1"/>
    <col min="10498" max="10498" width="18.28515625" style="479" customWidth="1"/>
    <col min="10499" max="10499" width="12.28515625" style="479" bestFit="1" customWidth="1"/>
    <col min="10500" max="10500" width="11" style="479" bestFit="1" customWidth="1"/>
    <col min="10501" max="10501" width="17.85546875" style="479" bestFit="1" customWidth="1"/>
    <col min="10502" max="10749" width="9.140625" style="479"/>
    <col min="10750" max="10750" width="9.7109375" style="479" customWidth="1"/>
    <col min="10751" max="10751" width="12.42578125" style="479" customWidth="1"/>
    <col min="10752" max="10752" width="72.42578125" style="479" customWidth="1"/>
    <col min="10753" max="10753" width="22.7109375" style="479" customWidth="1"/>
    <col min="10754" max="10754" width="18.28515625" style="479" customWidth="1"/>
    <col min="10755" max="10755" width="12.28515625" style="479" bestFit="1" customWidth="1"/>
    <col min="10756" max="10756" width="11" style="479" bestFit="1" customWidth="1"/>
    <col min="10757" max="10757" width="17.85546875" style="479" bestFit="1" customWidth="1"/>
    <col min="10758" max="11005" width="9.140625" style="479"/>
    <col min="11006" max="11006" width="9.7109375" style="479" customWidth="1"/>
    <col min="11007" max="11007" width="12.42578125" style="479" customWidth="1"/>
    <col min="11008" max="11008" width="72.42578125" style="479" customWidth="1"/>
    <col min="11009" max="11009" width="22.7109375" style="479" customWidth="1"/>
    <col min="11010" max="11010" width="18.28515625" style="479" customWidth="1"/>
    <col min="11011" max="11011" width="12.28515625" style="479" bestFit="1" customWidth="1"/>
    <col min="11012" max="11012" width="11" style="479" bestFit="1" customWidth="1"/>
    <col min="11013" max="11013" width="17.85546875" style="479" bestFit="1" customWidth="1"/>
    <col min="11014" max="11261" width="9.140625" style="479"/>
    <col min="11262" max="11262" width="9.7109375" style="479" customWidth="1"/>
    <col min="11263" max="11263" width="12.42578125" style="479" customWidth="1"/>
    <col min="11264" max="11264" width="72.42578125" style="479" customWidth="1"/>
    <col min="11265" max="11265" width="22.7109375" style="479" customWidth="1"/>
    <col min="11266" max="11266" width="18.28515625" style="479" customWidth="1"/>
    <col min="11267" max="11267" width="12.28515625" style="479" bestFit="1" customWidth="1"/>
    <col min="11268" max="11268" width="11" style="479" bestFit="1" customWidth="1"/>
    <col min="11269" max="11269" width="17.85546875" style="479" bestFit="1" customWidth="1"/>
    <col min="11270" max="11517" width="9.140625" style="479"/>
    <col min="11518" max="11518" width="9.7109375" style="479" customWidth="1"/>
    <col min="11519" max="11519" width="12.42578125" style="479" customWidth="1"/>
    <col min="11520" max="11520" width="72.42578125" style="479" customWidth="1"/>
    <col min="11521" max="11521" width="22.7109375" style="479" customWidth="1"/>
    <col min="11522" max="11522" width="18.28515625" style="479" customWidth="1"/>
    <col min="11523" max="11523" width="12.28515625" style="479" bestFit="1" customWidth="1"/>
    <col min="11524" max="11524" width="11" style="479" bestFit="1" customWidth="1"/>
    <col min="11525" max="11525" width="17.85546875" style="479" bestFit="1" customWidth="1"/>
    <col min="11526" max="11773" width="9.140625" style="479"/>
    <col min="11774" max="11774" width="9.7109375" style="479" customWidth="1"/>
    <col min="11775" max="11775" width="12.42578125" style="479" customWidth="1"/>
    <col min="11776" max="11776" width="72.42578125" style="479" customWidth="1"/>
    <col min="11777" max="11777" width="22.7109375" style="479" customWidth="1"/>
    <col min="11778" max="11778" width="18.28515625" style="479" customWidth="1"/>
    <col min="11779" max="11779" width="12.28515625" style="479" bestFit="1" customWidth="1"/>
    <col min="11780" max="11780" width="11" style="479" bestFit="1" customWidth="1"/>
    <col min="11781" max="11781" width="17.85546875" style="479" bestFit="1" customWidth="1"/>
    <col min="11782" max="12029" width="9.140625" style="479"/>
    <col min="12030" max="12030" width="9.7109375" style="479" customWidth="1"/>
    <col min="12031" max="12031" width="12.42578125" style="479" customWidth="1"/>
    <col min="12032" max="12032" width="72.42578125" style="479" customWidth="1"/>
    <col min="12033" max="12033" width="22.7109375" style="479" customWidth="1"/>
    <col min="12034" max="12034" width="18.28515625" style="479" customWidth="1"/>
    <col min="12035" max="12035" width="12.28515625" style="479" bestFit="1" customWidth="1"/>
    <col min="12036" max="12036" width="11" style="479" bestFit="1" customWidth="1"/>
    <col min="12037" max="12037" width="17.85546875" style="479" bestFit="1" customWidth="1"/>
    <col min="12038" max="12285" width="9.140625" style="479"/>
    <col min="12286" max="12286" width="9.7109375" style="479" customWidth="1"/>
    <col min="12287" max="12287" width="12.42578125" style="479" customWidth="1"/>
    <col min="12288" max="12288" width="72.42578125" style="479" customWidth="1"/>
    <col min="12289" max="12289" width="22.7109375" style="479" customWidth="1"/>
    <col min="12290" max="12290" width="18.28515625" style="479" customWidth="1"/>
    <col min="12291" max="12291" width="12.28515625" style="479" bestFit="1" customWidth="1"/>
    <col min="12292" max="12292" width="11" style="479" bestFit="1" customWidth="1"/>
    <col min="12293" max="12293" width="17.85546875" style="479" bestFit="1" customWidth="1"/>
    <col min="12294" max="12541" width="9.140625" style="479"/>
    <col min="12542" max="12542" width="9.7109375" style="479" customWidth="1"/>
    <col min="12543" max="12543" width="12.42578125" style="479" customWidth="1"/>
    <col min="12544" max="12544" width="72.42578125" style="479" customWidth="1"/>
    <col min="12545" max="12545" width="22.7109375" style="479" customWidth="1"/>
    <col min="12546" max="12546" width="18.28515625" style="479" customWidth="1"/>
    <col min="12547" max="12547" width="12.28515625" style="479" bestFit="1" customWidth="1"/>
    <col min="12548" max="12548" width="11" style="479" bestFit="1" customWidth="1"/>
    <col min="12549" max="12549" width="17.85546875" style="479" bestFit="1" customWidth="1"/>
    <col min="12550" max="12797" width="9.140625" style="479"/>
    <col min="12798" max="12798" width="9.7109375" style="479" customWidth="1"/>
    <col min="12799" max="12799" width="12.42578125" style="479" customWidth="1"/>
    <col min="12800" max="12800" width="72.42578125" style="479" customWidth="1"/>
    <col min="12801" max="12801" width="22.7109375" style="479" customWidth="1"/>
    <col min="12802" max="12802" width="18.28515625" style="479" customWidth="1"/>
    <col min="12803" max="12803" width="12.28515625" style="479" bestFit="1" customWidth="1"/>
    <col min="12804" max="12804" width="11" style="479" bestFit="1" customWidth="1"/>
    <col min="12805" max="12805" width="17.85546875" style="479" bestFit="1" customWidth="1"/>
    <col min="12806" max="13053" width="9.140625" style="479"/>
    <col min="13054" max="13054" width="9.7109375" style="479" customWidth="1"/>
    <col min="13055" max="13055" width="12.42578125" style="479" customWidth="1"/>
    <col min="13056" max="13056" width="72.42578125" style="479" customWidth="1"/>
    <col min="13057" max="13057" width="22.7109375" style="479" customWidth="1"/>
    <col min="13058" max="13058" width="18.28515625" style="479" customWidth="1"/>
    <col min="13059" max="13059" width="12.28515625" style="479" bestFit="1" customWidth="1"/>
    <col min="13060" max="13060" width="11" style="479" bestFit="1" customWidth="1"/>
    <col min="13061" max="13061" width="17.85546875" style="479" bestFit="1" customWidth="1"/>
    <col min="13062" max="13309" width="9.140625" style="479"/>
    <col min="13310" max="13310" width="9.7109375" style="479" customWidth="1"/>
    <col min="13311" max="13311" width="12.42578125" style="479" customWidth="1"/>
    <col min="13312" max="13312" width="72.42578125" style="479" customWidth="1"/>
    <col min="13313" max="13313" width="22.7109375" style="479" customWidth="1"/>
    <col min="13314" max="13314" width="18.28515625" style="479" customWidth="1"/>
    <col min="13315" max="13315" width="12.28515625" style="479" bestFit="1" customWidth="1"/>
    <col min="13316" max="13316" width="11" style="479" bestFit="1" customWidth="1"/>
    <col min="13317" max="13317" width="17.85546875" style="479" bestFit="1" customWidth="1"/>
    <col min="13318" max="13565" width="9.140625" style="479"/>
    <col min="13566" max="13566" width="9.7109375" style="479" customWidth="1"/>
    <col min="13567" max="13567" width="12.42578125" style="479" customWidth="1"/>
    <col min="13568" max="13568" width="72.42578125" style="479" customWidth="1"/>
    <col min="13569" max="13569" width="22.7109375" style="479" customWidth="1"/>
    <col min="13570" max="13570" width="18.28515625" style="479" customWidth="1"/>
    <col min="13571" max="13571" width="12.28515625" style="479" bestFit="1" customWidth="1"/>
    <col min="13572" max="13572" width="11" style="479" bestFit="1" customWidth="1"/>
    <col min="13573" max="13573" width="17.85546875" style="479" bestFit="1" customWidth="1"/>
    <col min="13574" max="13821" width="9.140625" style="479"/>
    <col min="13822" max="13822" width="9.7109375" style="479" customWidth="1"/>
    <col min="13823" max="13823" width="12.42578125" style="479" customWidth="1"/>
    <col min="13824" max="13824" width="72.42578125" style="479" customWidth="1"/>
    <col min="13825" max="13825" width="22.7109375" style="479" customWidth="1"/>
    <col min="13826" max="13826" width="18.28515625" style="479" customWidth="1"/>
    <col min="13827" max="13827" width="12.28515625" style="479" bestFit="1" customWidth="1"/>
    <col min="13828" max="13828" width="11" style="479" bestFit="1" customWidth="1"/>
    <col min="13829" max="13829" width="17.85546875" style="479" bestFit="1" customWidth="1"/>
    <col min="13830" max="14077" width="9.140625" style="479"/>
    <col min="14078" max="14078" width="9.7109375" style="479" customWidth="1"/>
    <col min="14079" max="14079" width="12.42578125" style="479" customWidth="1"/>
    <col min="14080" max="14080" width="72.42578125" style="479" customWidth="1"/>
    <col min="14081" max="14081" width="22.7109375" style="479" customWidth="1"/>
    <col min="14082" max="14082" width="18.28515625" style="479" customWidth="1"/>
    <col min="14083" max="14083" width="12.28515625" style="479" bestFit="1" customWidth="1"/>
    <col min="14084" max="14084" width="11" style="479" bestFit="1" customWidth="1"/>
    <col min="14085" max="14085" width="17.85546875" style="479" bestFit="1" customWidth="1"/>
    <col min="14086" max="14333" width="9.140625" style="479"/>
    <col min="14334" max="14334" width="9.7109375" style="479" customWidth="1"/>
    <col min="14335" max="14335" width="12.42578125" style="479" customWidth="1"/>
    <col min="14336" max="14336" width="72.42578125" style="479" customWidth="1"/>
    <col min="14337" max="14337" width="22.7109375" style="479" customWidth="1"/>
    <col min="14338" max="14338" width="18.28515625" style="479" customWidth="1"/>
    <col min="14339" max="14339" width="12.28515625" style="479" bestFit="1" customWidth="1"/>
    <col min="14340" max="14340" width="11" style="479" bestFit="1" customWidth="1"/>
    <col min="14341" max="14341" width="17.85546875" style="479" bestFit="1" customWidth="1"/>
    <col min="14342" max="14589" width="9.140625" style="479"/>
    <col min="14590" max="14590" width="9.7109375" style="479" customWidth="1"/>
    <col min="14591" max="14591" width="12.42578125" style="479" customWidth="1"/>
    <col min="14592" max="14592" width="72.42578125" style="479" customWidth="1"/>
    <col min="14593" max="14593" width="22.7109375" style="479" customWidth="1"/>
    <col min="14594" max="14594" width="18.28515625" style="479" customWidth="1"/>
    <col min="14595" max="14595" width="12.28515625" style="479" bestFit="1" customWidth="1"/>
    <col min="14596" max="14596" width="11" style="479" bestFit="1" customWidth="1"/>
    <col min="14597" max="14597" width="17.85546875" style="479" bestFit="1" customWidth="1"/>
    <col min="14598" max="14845" width="9.140625" style="479"/>
    <col min="14846" max="14846" width="9.7109375" style="479" customWidth="1"/>
    <col min="14847" max="14847" width="12.42578125" style="479" customWidth="1"/>
    <col min="14848" max="14848" width="72.42578125" style="479" customWidth="1"/>
    <col min="14849" max="14849" width="22.7109375" style="479" customWidth="1"/>
    <col min="14850" max="14850" width="18.28515625" style="479" customWidth="1"/>
    <col min="14851" max="14851" width="12.28515625" style="479" bestFit="1" customWidth="1"/>
    <col min="14852" max="14852" width="11" style="479" bestFit="1" customWidth="1"/>
    <col min="14853" max="14853" width="17.85546875" style="479" bestFit="1" customWidth="1"/>
    <col min="14854" max="15101" width="9.140625" style="479"/>
    <col min="15102" max="15102" width="9.7109375" style="479" customWidth="1"/>
    <col min="15103" max="15103" width="12.42578125" style="479" customWidth="1"/>
    <col min="15104" max="15104" width="72.42578125" style="479" customWidth="1"/>
    <col min="15105" max="15105" width="22.7109375" style="479" customWidth="1"/>
    <col min="15106" max="15106" width="18.28515625" style="479" customWidth="1"/>
    <col min="15107" max="15107" width="12.28515625" style="479" bestFit="1" customWidth="1"/>
    <col min="15108" max="15108" width="11" style="479" bestFit="1" customWidth="1"/>
    <col min="15109" max="15109" width="17.85546875" style="479" bestFit="1" customWidth="1"/>
    <col min="15110" max="15357" width="9.140625" style="479"/>
    <col min="15358" max="15358" width="9.7109375" style="479" customWidth="1"/>
    <col min="15359" max="15359" width="12.42578125" style="479" customWidth="1"/>
    <col min="15360" max="15360" width="72.42578125" style="479" customWidth="1"/>
    <col min="15361" max="15361" width="22.7109375" style="479" customWidth="1"/>
    <col min="15362" max="15362" width="18.28515625" style="479" customWidth="1"/>
    <col min="15363" max="15363" width="12.28515625" style="479" bestFit="1" customWidth="1"/>
    <col min="15364" max="15364" width="11" style="479" bestFit="1" customWidth="1"/>
    <col min="15365" max="15365" width="17.85546875" style="479" bestFit="1" customWidth="1"/>
    <col min="15366" max="15613" width="9.140625" style="479"/>
    <col min="15614" max="15614" width="9.7109375" style="479" customWidth="1"/>
    <col min="15615" max="15615" width="12.42578125" style="479" customWidth="1"/>
    <col min="15616" max="15616" width="72.42578125" style="479" customWidth="1"/>
    <col min="15617" max="15617" width="22.7109375" style="479" customWidth="1"/>
    <col min="15618" max="15618" width="18.28515625" style="479" customWidth="1"/>
    <col min="15619" max="15619" width="12.28515625" style="479" bestFit="1" customWidth="1"/>
    <col min="15620" max="15620" width="11" style="479" bestFit="1" customWidth="1"/>
    <col min="15621" max="15621" width="17.85546875" style="479" bestFit="1" customWidth="1"/>
    <col min="15622" max="15869" width="9.140625" style="479"/>
    <col min="15870" max="15870" width="9.7109375" style="479" customWidth="1"/>
    <col min="15871" max="15871" width="12.42578125" style="479" customWidth="1"/>
    <col min="15872" max="15872" width="72.42578125" style="479" customWidth="1"/>
    <col min="15873" max="15873" width="22.7109375" style="479" customWidth="1"/>
    <col min="15874" max="15874" width="18.28515625" style="479" customWidth="1"/>
    <col min="15875" max="15875" width="12.28515625" style="479" bestFit="1" customWidth="1"/>
    <col min="15876" max="15876" width="11" style="479" bestFit="1" customWidth="1"/>
    <col min="15877" max="15877" width="17.85546875" style="479" bestFit="1" customWidth="1"/>
    <col min="15878" max="16125" width="9.140625" style="479"/>
    <col min="16126" max="16126" width="9.7109375" style="479" customWidth="1"/>
    <col min="16127" max="16127" width="12.42578125" style="479" customWidth="1"/>
    <col min="16128" max="16128" width="72.42578125" style="479" customWidth="1"/>
    <col min="16129" max="16129" width="22.7109375" style="479" customWidth="1"/>
    <col min="16130" max="16130" width="18.28515625" style="479" customWidth="1"/>
    <col min="16131" max="16131" width="12.28515625" style="479" bestFit="1" customWidth="1"/>
    <col min="16132" max="16132" width="11" style="479" bestFit="1" customWidth="1"/>
    <col min="16133" max="16133" width="17.85546875" style="479" bestFit="1" customWidth="1"/>
    <col min="16134" max="16384" width="9.140625" style="479"/>
  </cols>
  <sheetData>
    <row r="1" spans="1:5">
      <c r="C1" s="439"/>
      <c r="D1" s="440" t="s">
        <v>672</v>
      </c>
      <c r="E1" s="440"/>
    </row>
    <row r="2" spans="1:5">
      <c r="C2" s="557"/>
      <c r="D2" s="440" t="s">
        <v>130</v>
      </c>
      <c r="E2" s="441"/>
    </row>
    <row r="3" spans="1:5">
      <c r="C3" s="439"/>
      <c r="D3" s="441" t="s">
        <v>0</v>
      </c>
      <c r="E3" s="441"/>
    </row>
    <row r="4" spans="1:5">
      <c r="D4" s="44"/>
      <c r="E4" s="44"/>
    </row>
    <row r="5" spans="1:5" ht="51" customHeight="1">
      <c r="A5" s="1030" t="s">
        <v>336</v>
      </c>
      <c r="B5" s="1030"/>
      <c r="C5" s="1030"/>
      <c r="D5" s="1030"/>
      <c r="E5" s="479"/>
    </row>
    <row r="6" spans="1:5">
      <c r="A6" s="563"/>
      <c r="B6" s="563"/>
      <c r="C6" s="563"/>
      <c r="D6" s="47" t="s">
        <v>114</v>
      </c>
    </row>
    <row r="7" spans="1:5" ht="103.5">
      <c r="A7" s="1031" t="s">
        <v>199</v>
      </c>
      <c r="B7" s="1031"/>
      <c r="C7" s="1032" t="s">
        <v>200</v>
      </c>
      <c r="D7" s="708" t="s">
        <v>22</v>
      </c>
      <c r="E7" s="479"/>
    </row>
    <row r="8" spans="1:5" ht="24" customHeight="1">
      <c r="A8" s="428" t="s">
        <v>19</v>
      </c>
      <c r="B8" s="709" t="s">
        <v>201</v>
      </c>
      <c r="C8" s="1033"/>
      <c r="D8" s="10" t="s">
        <v>48</v>
      </c>
      <c r="E8" s="479"/>
    </row>
    <row r="9" spans="1:5" s="478" customFormat="1">
      <c r="A9" s="424"/>
      <c r="B9" s="710"/>
      <c r="C9" s="657" t="s">
        <v>202</v>
      </c>
      <c r="D9" s="711">
        <f>D11</f>
        <v>-4183959.3</v>
      </c>
    </row>
    <row r="10" spans="1:5">
      <c r="A10" s="428"/>
      <c r="B10" s="709"/>
      <c r="C10" s="429" t="s">
        <v>111</v>
      </c>
      <c r="D10" s="49"/>
      <c r="E10" s="479"/>
    </row>
    <row r="11" spans="1:5" s="478" customFormat="1" ht="34.5">
      <c r="A11" s="424"/>
      <c r="B11" s="712"/>
      <c r="C11" s="344" t="s">
        <v>41</v>
      </c>
      <c r="D11" s="711">
        <f>D13+D37+D45+D48+D51+D54+D57+D60+D69+D63+D66</f>
        <v>-4183959.3</v>
      </c>
      <c r="E11" s="713"/>
    </row>
    <row r="12" spans="1:5" s="478" customFormat="1">
      <c r="A12" s="424"/>
      <c r="B12" s="712"/>
      <c r="C12" s="367" t="s">
        <v>6</v>
      </c>
      <c r="D12" s="711"/>
      <c r="E12" s="713"/>
    </row>
    <row r="13" spans="1:5" s="478" customFormat="1" ht="22.9" customHeight="1">
      <c r="A13" s="714">
        <v>1049</v>
      </c>
      <c r="B13" s="714">
        <v>21001</v>
      </c>
      <c r="C13" s="714" t="s">
        <v>302</v>
      </c>
      <c r="D13" s="66">
        <f>D15</f>
        <v>-2047058.6999999997</v>
      </c>
      <c r="E13" s="713"/>
    </row>
    <row r="14" spans="1:5" s="478" customFormat="1">
      <c r="A14" s="715"/>
      <c r="B14" s="715"/>
      <c r="C14" s="716" t="s">
        <v>134</v>
      </c>
      <c r="D14" s="67"/>
      <c r="E14" s="713"/>
    </row>
    <row r="15" spans="1:5" s="478" customFormat="1" ht="21" customHeight="1">
      <c r="A15" s="714"/>
      <c r="B15" s="714"/>
      <c r="C15" s="717" t="s">
        <v>203</v>
      </c>
      <c r="D15" s="66">
        <f>D17+D25+D32</f>
        <v>-2047058.6999999997</v>
      </c>
      <c r="E15" s="713"/>
    </row>
    <row r="16" spans="1:5" s="478" customFormat="1">
      <c r="A16" s="718"/>
      <c r="B16" s="718"/>
      <c r="C16" s="716" t="s">
        <v>318</v>
      </c>
      <c r="D16" s="719"/>
      <c r="E16" s="713"/>
    </row>
    <row r="17" spans="1:5" s="478" customFormat="1">
      <c r="A17" s="718"/>
      <c r="B17" s="579">
        <v>1</v>
      </c>
      <c r="C17" s="573" t="s">
        <v>303</v>
      </c>
      <c r="D17" s="719">
        <f>SUM(D18:D24)</f>
        <v>-408809.60000000003</v>
      </c>
      <c r="E17" s="713"/>
    </row>
    <row r="18" spans="1:5" s="478" customFormat="1" ht="34.5">
      <c r="A18" s="720"/>
      <c r="B18" s="585"/>
      <c r="C18" s="577" t="str">
        <f>'h3'!C17</f>
        <v>/Մ-2/-Տաթև-Աղվանի-/Մ-2/(Սյունիք) միջպետական նշանակության ավտոճանապարհի կմ0+000-կմ19+500 հատվածի հիմնանորոգում</v>
      </c>
      <c r="D18" s="721">
        <f>'h3'!D17</f>
        <v>-762.1</v>
      </c>
      <c r="E18" s="713"/>
    </row>
    <row r="19" spans="1:5" s="478" customFormat="1" ht="69">
      <c r="A19" s="720"/>
      <c r="B19" s="585"/>
      <c r="C19" s="577" t="str">
        <f>'h3'!C18</f>
        <v>Մ-2, Երևան-Երասխ-Գորիս-Մեղրի-Իրանի սահման միջպետական նշանակության ավտոճանապարհի կմ297+800-կմ311+250 հատվածի հիմնանորոգման աշխատանքների (1-ին տեղամաս՝ կմ297+800-կմ301+820 հատված)</v>
      </c>
      <c r="D19" s="721">
        <f>'h3'!D18</f>
        <v>-77199.899999999994</v>
      </c>
      <c r="E19" s="713"/>
    </row>
    <row r="20" spans="1:5" s="478" customFormat="1" ht="51.75">
      <c r="A20" s="720"/>
      <c r="B20" s="585"/>
      <c r="C20" s="577" t="str">
        <f>'h3'!C19</f>
        <v>Մ-3, Թուրքիայի սահման-Մարգարա-Վանաձոր-Տաշիր-Վրաստանի սահման միջպետական նշանակության ավտոճանապարհի կմ2+000 - կմ10+500 հատվածի հիմնանորոգում</v>
      </c>
      <c r="D20" s="721">
        <f>'h3'!D19</f>
        <v>-3841.2</v>
      </c>
      <c r="E20" s="713"/>
    </row>
    <row r="21" spans="1:5" s="478" customFormat="1" ht="51.75">
      <c r="A21" s="424"/>
      <c r="B21" s="444"/>
      <c r="C21" s="577" t="str">
        <f>'h3'!C20</f>
        <v>Մ-3, Թուրքիայի սահման-Մարգարա-Վանաձոր-Տաշիր-Վրաստանի սահման միջպետական նշանակության ավտոճանապարհի կմ39+500-կմ45+300 հատվածի հիմնանորոգում</v>
      </c>
      <c r="D21" s="721">
        <f>'h3'!D20</f>
        <v>-6488.9</v>
      </c>
      <c r="E21" s="713"/>
    </row>
    <row r="22" spans="1:5" s="478" customFormat="1" ht="51.75">
      <c r="A22" s="424"/>
      <c r="B22" s="444"/>
      <c r="C22" s="577" t="str">
        <f>'h3'!C21</f>
        <v>Մ-3, Թուրքիայի սահման-Մարգարա-Վանաձոր-Տաշիր-Վրաստանի սահման միջպետական նշանակության ավտոճանապարհի կմ97+020-կմ104+700 հատվածի հիմնանորոգում</v>
      </c>
      <c r="D22" s="721">
        <f>'h3'!D21</f>
        <v>-19545.2</v>
      </c>
      <c r="E22" s="713"/>
    </row>
    <row r="23" spans="1:5" s="478" customFormat="1" ht="84" customHeight="1">
      <c r="A23" s="720"/>
      <c r="B23" s="585"/>
      <c r="C23" s="577" t="str">
        <f>'h3'!C22</f>
        <v>Մ-6, Վանաձոր – Ալավերդի – Վրաստանի  սահման միջպետական նշանակության ավտոճանապարհի ՊԿ384+50 - ՊԿ481+40 /ՊԿ467+50 – ՊԿ473+61/ տեղամասի (Օձունի խաչմերուկի  /Մ6 և Հ35/ ավտոճանապարհների փոխհատում) վերականգնում և բարելավում</v>
      </c>
      <c r="D23" s="721">
        <f>'h3'!D22</f>
        <v>-286539.90000000002</v>
      </c>
      <c r="E23" s="713"/>
    </row>
    <row r="24" spans="1:5" s="478" customFormat="1" ht="63" customHeight="1">
      <c r="A24" s="722"/>
      <c r="B24" s="588"/>
      <c r="C24" s="577" t="str">
        <f>'h3'!C23</f>
        <v xml:space="preserve">Մ-10, Սևան-Մարտունի-Գետափ միջպետական նշանակության ավտոճանապարհի կմ1+000-կմ17+000 հատվածի հիմնանորոգում (բացառությամբ կմ2+800-կմ5+300, կմ5+750-կմ5+886 և կմ6+850-կմ7+034 հատվածների) </v>
      </c>
      <c r="D24" s="721">
        <f>'h3'!D23</f>
        <v>-14432.4</v>
      </c>
      <c r="E24" s="713"/>
    </row>
    <row r="25" spans="1:5" s="478" customFormat="1">
      <c r="A25" s="718"/>
      <c r="B25" s="590" t="s">
        <v>304</v>
      </c>
      <c r="C25" s="573" t="s">
        <v>305</v>
      </c>
      <c r="D25" s="719">
        <f>SUM(D26:D31)</f>
        <v>-753114.49999999988</v>
      </c>
      <c r="E25" s="713"/>
    </row>
    <row r="26" spans="1:5" s="478" customFormat="1" ht="52.5" customHeight="1">
      <c r="A26" s="720"/>
      <c r="B26" s="592"/>
      <c r="C26" s="593" t="str">
        <f>'h3'!C25</f>
        <v>Հ-1, Վ. Պտղնու տրանսպորտային հանգույց - Ջրաբեր-Հրազդան -Հրազդանի քրեակատարողական հիմնարկ հանրապետական նշանակության ավտոճանապարհի կմ33+500 - կմ37+700 հատվածի հիմնանորոգում</v>
      </c>
      <c r="D26" s="721">
        <f>'h3'!D25</f>
        <v>-642578.19999999995</v>
      </c>
      <c r="E26" s="713"/>
    </row>
    <row r="27" spans="1:5" s="478" customFormat="1" ht="51.75">
      <c r="A27" s="722"/>
      <c r="B27" s="596"/>
      <c r="C27" s="593" t="str">
        <f>'h3'!C26</f>
        <v>Հ-2, /Հ-1/ Աբովյան- Արզնի-/Հ-6/ (Նոր Գեղի) հանրապետական նշանակության ավտոճանապարհի կմ0+000-կմ1+400 հատվածի հիմնանորոգում</v>
      </c>
      <c r="D27" s="721">
        <f>'h3'!D26</f>
        <v>-3588.9</v>
      </c>
      <c r="E27" s="713"/>
    </row>
    <row r="28" spans="1:5" s="478" customFormat="1" ht="51.75">
      <c r="A28" s="722"/>
      <c r="B28" s="596"/>
      <c r="C28" s="593" t="str">
        <f>'h3'!C27</f>
        <v>Հ-5, /Հ-6/-Նոր Գեղի-Արգել-Արզական-Հրազդան հանրապետական նշանակության ավտոճանապարհի կմ0+000 - կմ10+000 հատվածի հիմնանորոգում</v>
      </c>
      <c r="D28" s="721">
        <f>'h3'!D27</f>
        <v>-86584.1</v>
      </c>
      <c r="E28" s="713"/>
    </row>
    <row r="29" spans="1:5" s="478" customFormat="1" ht="51.75">
      <c r="A29" s="720"/>
      <c r="B29" s="592"/>
      <c r="C29" s="593" t="str">
        <f>'h3'!C28</f>
        <v>Հ-4, Երևան - Եղվարդ - Արագյուղ - Հարթավան - /Մ-3/ հանրապետական նշանակության ավտոճանապարհի կմ0+000-կմ15+600 հատվածի հիմնանորոգում</v>
      </c>
      <c r="D29" s="721">
        <f>'h3'!D28</f>
        <v>-2073</v>
      </c>
      <c r="E29" s="713"/>
    </row>
    <row r="30" spans="1:5" s="478" customFormat="1" ht="34.5">
      <c r="A30" s="720"/>
      <c r="B30" s="592"/>
      <c r="C30" s="593" t="str">
        <f>'h3'!C29</f>
        <v>Հ-39, /Մ-10/ - Գավառ - /Մ-10/ հանրապետական նշանակության ավտոճանապարհի կմ4+300-կմ7+700 հատվածի հիմնանորոգում</v>
      </c>
      <c r="D30" s="721">
        <f>'h3'!D29</f>
        <v>-7069.7</v>
      </c>
      <c r="E30" s="713"/>
    </row>
    <row r="31" spans="1:5" s="478" customFormat="1" ht="51.75" customHeight="1">
      <c r="A31" s="424"/>
      <c r="B31" s="600"/>
      <c r="C31" s="593" t="str">
        <f>'h3'!C30</f>
        <v>Հ-64, Բերդ - Արծվաբերդ - Չինարի հանրապետական նշանակության ավտոճանապարհի 18-րդ կիլոմետրում փլուզված հողային պաստառի վերականգնում</v>
      </c>
      <c r="D31" s="721">
        <f>'h3'!D30</f>
        <v>-11220.6</v>
      </c>
      <c r="E31" s="713"/>
    </row>
    <row r="32" spans="1:5" s="478" customFormat="1">
      <c r="A32" s="718"/>
      <c r="B32" s="590" t="s">
        <v>306</v>
      </c>
      <c r="C32" s="573" t="s">
        <v>307</v>
      </c>
      <c r="D32" s="719">
        <f>SUM(D33:D36)</f>
        <v>-885134.6</v>
      </c>
      <c r="E32" s="713"/>
    </row>
    <row r="33" spans="1:5" s="478" customFormat="1" ht="34.5">
      <c r="A33" s="718"/>
      <c r="B33" s="604"/>
      <c r="C33" s="605" t="str">
        <f>'h3'!C32</f>
        <v>Տ-1-50, /Մ-3/ - Լեռնապար ավտոճանապարհի կմ0+000 - կմ3+800 հատվածի հիմնանորոգում</v>
      </c>
      <c r="D33" s="723">
        <f>'h3'!D32</f>
        <v>-408</v>
      </c>
      <c r="E33" s="713"/>
    </row>
    <row r="34" spans="1:5" s="478" customFormat="1" ht="86.25">
      <c r="A34" s="718"/>
      <c r="B34" s="576"/>
      <c r="C34" s="605" t="str">
        <f>'h3'!C33</f>
        <v xml:space="preserve">Տ-8-52 տեղական նշանակության ավտոճանապարհի կմ 8+100-կմ 10+400 (Տ-8-48-ի հետ հատման կետ) և Տ-8-48 տեղական նշանակության ավտոճանապարհի կմ 5+600- կմ 11+200 (Տ-8-49-ի հետ հատման կետ) հատվածների անցանելիության ապահովում և ոլորանների պարամետրերի բարելավում </v>
      </c>
      <c r="D34" s="723">
        <f>'h3'!D33</f>
        <v>-50061.599999999999</v>
      </c>
      <c r="E34" s="713"/>
    </row>
    <row r="35" spans="1:5" s="478" customFormat="1" ht="34.5">
      <c r="A35" s="424"/>
      <c r="B35" s="430"/>
      <c r="C35" s="605" t="str">
        <f>'h3'!C34</f>
        <v xml:space="preserve">Վանաձոր քաղաքային համայնքի Խորենացի փողոցի (երկու երթևեկելի գոիտիներ /0.4կմ+0.4կմ/) հիմնանորոգում </v>
      </c>
      <c r="D35" s="723">
        <f>'h3'!D34</f>
        <v>-9838.6</v>
      </c>
      <c r="E35" s="713"/>
    </row>
    <row r="36" spans="1:5" s="478" customFormat="1">
      <c r="A36" s="424"/>
      <c r="B36" s="430"/>
      <c r="C36" s="605" t="str">
        <f>'h3'!C35</f>
        <v>Որոտան-Խոտ ավտոճանապարհի վերակառուցում</v>
      </c>
      <c r="D36" s="723">
        <f>'h3'!D35</f>
        <v>-824826.4</v>
      </c>
      <c r="E36" s="713"/>
    </row>
    <row r="37" spans="1:5" s="478" customFormat="1" ht="30" customHeight="1">
      <c r="A37" s="609">
        <v>1049</v>
      </c>
      <c r="B37" s="609">
        <v>21002</v>
      </c>
      <c r="C37" s="610" t="s">
        <v>349</v>
      </c>
      <c r="D37" s="719">
        <f>D39</f>
        <v>-34480</v>
      </c>
    </row>
    <row r="38" spans="1:5">
      <c r="A38" s="724"/>
      <c r="B38" s="724"/>
      <c r="C38" s="725" t="s">
        <v>134</v>
      </c>
      <c r="D38" s="75"/>
      <c r="E38" s="479"/>
    </row>
    <row r="39" spans="1:5" ht="21.6" customHeight="1">
      <c r="A39" s="724"/>
      <c r="B39" s="724"/>
      <c r="C39" s="726" t="s">
        <v>203</v>
      </c>
      <c r="D39" s="719">
        <f>SUM(D40:D44)</f>
        <v>-34480</v>
      </c>
      <c r="E39" s="479"/>
    </row>
    <row r="40" spans="1:5" ht="21.6" customHeight="1">
      <c r="A40" s="727"/>
      <c r="B40" s="727"/>
      <c r="C40" s="728" t="s">
        <v>318</v>
      </c>
      <c r="D40" s="80"/>
      <c r="E40" s="479"/>
    </row>
    <row r="41" spans="1:5" ht="48.75" customHeight="1">
      <c r="A41" s="727"/>
      <c r="B41" s="727"/>
      <c r="C41" s="608" t="str">
        <f>'h3'!C37</f>
        <v>Մ-4, Երևան - Սևան - Իջևան - Ադրբեջանի սահման կմ104+300 հատվածում գտնվող կամուրջի վերանորոգում</v>
      </c>
      <c r="D41" s="80">
        <f>'h3'!D37</f>
        <v>-999.1</v>
      </c>
      <c r="E41" s="479"/>
    </row>
    <row r="42" spans="1:5" ht="64.5" customHeight="1">
      <c r="A42" s="727"/>
      <c r="B42" s="727"/>
      <c r="C42" s="608" t="str">
        <f>'h3'!C38</f>
        <v>Մ-10, Սևան-Մարտունի-Գետափ Կմ 123+500 (Գետափ բնակավայրի դպրոցի մոտ) վերգետնյա հետիոտնային անցման կառուցում</v>
      </c>
      <c r="D42" s="80">
        <f>'h3'!D38</f>
        <v>-1087.3</v>
      </c>
      <c r="E42" s="481"/>
    </row>
    <row r="43" spans="1:5" ht="53.25" customHeight="1">
      <c r="A43" s="727"/>
      <c r="B43" s="727"/>
      <c r="C43" s="608" t="str">
        <f>'h3'!C39</f>
        <v>Տ-2-13, Արգավանդ – Հայանիստ – Հովտաշատ - Արմավիրի մարզի սահման մարզային նշանակության ավտոճանապարհի կմ4+000 կամրջի հիմնանորոգում</v>
      </c>
      <c r="D43" s="80">
        <f>'h3'!D39</f>
        <v>-27.7</v>
      </c>
      <c r="E43" s="479"/>
    </row>
    <row r="44" spans="1:5" ht="53.25" customHeight="1">
      <c r="A44" s="724"/>
      <c r="B44" s="724"/>
      <c r="C44" s="608" t="str">
        <f>'h3'!C40</f>
        <v>Մ-3, Թուրքիայի սահման-Մարգարա-Վանաձոր-Տաշիր-Վրաստանի սահման միջպետական նշանակության ավտոճանապարհի կմ11+400 հատվածում գտնվող կամրջի հիմնանորոգում</v>
      </c>
      <c r="D44" s="80">
        <f>'h3'!D40</f>
        <v>-32365.9</v>
      </c>
      <c r="E44" s="479"/>
    </row>
    <row r="45" spans="1:5" s="478" customFormat="1" ht="36.75" customHeight="1">
      <c r="A45" s="729">
        <v>1049</v>
      </c>
      <c r="B45" s="729">
        <v>21020</v>
      </c>
      <c r="C45" s="730" t="s">
        <v>353</v>
      </c>
      <c r="D45" s="76">
        <f>D47</f>
        <v>-171483.2</v>
      </c>
    </row>
    <row r="46" spans="1:5" ht="17.25" customHeight="1">
      <c r="A46" s="729"/>
      <c r="B46" s="729"/>
      <c r="C46" s="731" t="s">
        <v>134</v>
      </c>
      <c r="D46" s="77"/>
      <c r="E46" s="479"/>
    </row>
    <row r="47" spans="1:5" ht="17.25" customHeight="1">
      <c r="A47" s="284"/>
      <c r="B47" s="284"/>
      <c r="C47" s="732" t="s">
        <v>217</v>
      </c>
      <c r="D47" s="77">
        <f>'h3'!D41</f>
        <v>-171483.2</v>
      </c>
      <c r="E47" s="479"/>
    </row>
    <row r="48" spans="1:5" s="478" customFormat="1" ht="20.25" customHeight="1">
      <c r="A48" s="729">
        <v>1157</v>
      </c>
      <c r="B48" s="729">
        <v>21002</v>
      </c>
      <c r="C48" s="281" t="s">
        <v>447</v>
      </c>
      <c r="D48" s="76">
        <f>D50</f>
        <v>-770000</v>
      </c>
    </row>
    <row r="49" spans="1:5" s="478" customFormat="1" ht="18.75" customHeight="1">
      <c r="A49" s="281"/>
      <c r="B49" s="281"/>
      <c r="C49" s="733" t="s">
        <v>134</v>
      </c>
      <c r="D49" s="76"/>
    </row>
    <row r="50" spans="1:5" s="478" customFormat="1" ht="30.75" customHeight="1">
      <c r="A50" s="281"/>
      <c r="B50" s="281"/>
      <c r="C50" s="367" t="s">
        <v>67</v>
      </c>
      <c r="D50" s="76">
        <f>'h2'!H487</f>
        <v>-770000</v>
      </c>
    </row>
    <row r="51" spans="1:5" s="478" customFormat="1">
      <c r="A51" s="424">
        <v>1157</v>
      </c>
      <c r="B51" s="224">
        <v>21031</v>
      </c>
      <c r="C51" s="734" t="s">
        <v>384</v>
      </c>
      <c r="D51" s="76">
        <f>D53</f>
        <v>-2378</v>
      </c>
    </row>
    <row r="52" spans="1:5">
      <c r="A52" s="735"/>
      <c r="B52" s="735"/>
      <c r="C52" s="733" t="s">
        <v>134</v>
      </c>
      <c r="D52" s="77"/>
      <c r="E52" s="479"/>
    </row>
    <row r="53" spans="1:5">
      <c r="A53" s="672"/>
      <c r="B53" s="672"/>
      <c r="C53" s="367" t="s">
        <v>67</v>
      </c>
      <c r="D53" s="77">
        <f>'h3'!D43</f>
        <v>-2378</v>
      </c>
      <c r="E53" s="479"/>
    </row>
    <row r="54" spans="1:5" ht="34.5">
      <c r="A54" s="337">
        <v>1157</v>
      </c>
      <c r="B54" s="339">
        <v>21032</v>
      </c>
      <c r="C54" s="387" t="s">
        <v>761</v>
      </c>
      <c r="D54" s="199">
        <f>D56</f>
        <v>-249717.6</v>
      </c>
      <c r="E54" s="479"/>
    </row>
    <row r="55" spans="1:5">
      <c r="A55" s="661"/>
      <c r="B55" s="661"/>
      <c r="C55" s="736" t="s">
        <v>134</v>
      </c>
      <c r="D55" s="199"/>
      <c r="E55" s="479"/>
    </row>
    <row r="56" spans="1:5">
      <c r="A56" s="299"/>
      <c r="B56" s="299"/>
      <c r="C56" s="737" t="s">
        <v>67</v>
      </c>
      <c r="D56" s="199">
        <f>'h1'!F154</f>
        <v>-249717.6</v>
      </c>
      <c r="E56" s="479"/>
    </row>
    <row r="57" spans="1:5" s="478" customFormat="1" ht="24.75" customHeight="1">
      <c r="A57" s="424">
        <v>1157</v>
      </c>
      <c r="B57" s="224">
        <v>21033</v>
      </c>
      <c r="C57" s="734" t="s">
        <v>386</v>
      </c>
      <c r="D57" s="76">
        <f>D59</f>
        <v>-627770.30000000005</v>
      </c>
    </row>
    <row r="58" spans="1:5">
      <c r="A58" s="735"/>
      <c r="B58" s="735"/>
      <c r="C58" s="733" t="s">
        <v>134</v>
      </c>
      <c r="D58" s="77"/>
      <c r="E58" s="479"/>
    </row>
    <row r="59" spans="1:5">
      <c r="A59" s="672"/>
      <c r="B59" s="672"/>
      <c r="C59" s="367" t="s">
        <v>67</v>
      </c>
      <c r="D59" s="77">
        <f>'h3'!D45</f>
        <v>-627770.30000000005</v>
      </c>
      <c r="E59" s="479"/>
    </row>
    <row r="60" spans="1:5" s="478" customFormat="1" ht="34.5">
      <c r="A60" s="224">
        <v>1157</v>
      </c>
      <c r="B60" s="224">
        <v>21034</v>
      </c>
      <c r="C60" s="734" t="s">
        <v>391</v>
      </c>
      <c r="D60" s="76">
        <f>D62</f>
        <v>-44971.9</v>
      </c>
    </row>
    <row r="61" spans="1:5">
      <c r="A61" s="735"/>
      <c r="B61" s="735"/>
      <c r="C61" s="733" t="s">
        <v>134</v>
      </c>
      <c r="D61" s="77"/>
      <c r="E61" s="479"/>
    </row>
    <row r="62" spans="1:5" ht="23.25" customHeight="1">
      <c r="A62" s="672"/>
      <c r="B62" s="672"/>
      <c r="C62" s="367" t="s">
        <v>67</v>
      </c>
      <c r="D62" s="77">
        <f>'h3'!E46</f>
        <v>-44971.9</v>
      </c>
      <c r="E62" s="479"/>
    </row>
    <row r="63" spans="1:5" ht="42" customHeight="1">
      <c r="A63" s="339">
        <v>1157</v>
      </c>
      <c r="B63" s="339">
        <v>21036</v>
      </c>
      <c r="C63" s="738" t="s">
        <v>764</v>
      </c>
      <c r="D63" s="199">
        <f>D65</f>
        <v>-155751</v>
      </c>
      <c r="E63" s="479"/>
    </row>
    <row r="64" spans="1:5" ht="23.25" customHeight="1">
      <c r="A64" s="661"/>
      <c r="B64" s="661"/>
      <c r="C64" s="736" t="s">
        <v>134</v>
      </c>
      <c r="D64" s="199"/>
      <c r="E64" s="479"/>
    </row>
    <row r="65" spans="1:5" ht="23.25" customHeight="1">
      <c r="A65" s="299"/>
      <c r="B65" s="299"/>
      <c r="C65" s="737" t="s">
        <v>67</v>
      </c>
      <c r="D65" s="199">
        <f>'h1'!F171</f>
        <v>-155751</v>
      </c>
      <c r="E65" s="479"/>
    </row>
    <row r="66" spans="1:5" ht="56.25" customHeight="1">
      <c r="A66" s="339">
        <v>1157</v>
      </c>
      <c r="B66" s="339">
        <v>21037</v>
      </c>
      <c r="C66" s="738" t="s">
        <v>766</v>
      </c>
      <c r="D66" s="199">
        <f>D68</f>
        <v>-106148.6</v>
      </c>
      <c r="E66" s="479"/>
    </row>
    <row r="67" spans="1:5" ht="23.25" customHeight="1">
      <c r="A67" s="661"/>
      <c r="B67" s="661"/>
      <c r="C67" s="736" t="s">
        <v>134</v>
      </c>
      <c r="D67" s="199"/>
      <c r="E67" s="479"/>
    </row>
    <row r="68" spans="1:5" ht="23.25" customHeight="1">
      <c r="A68" s="299"/>
      <c r="B68" s="299"/>
      <c r="C68" s="737" t="s">
        <v>67</v>
      </c>
      <c r="D68" s="199">
        <f>'h1'!F177</f>
        <v>-106148.6</v>
      </c>
      <c r="E68" s="479"/>
    </row>
    <row r="69" spans="1:5" ht="34.5">
      <c r="A69" s="332">
        <v>1212</v>
      </c>
      <c r="B69" s="332">
        <v>32001</v>
      </c>
      <c r="C69" s="332" t="s">
        <v>376</v>
      </c>
      <c r="D69" s="199">
        <f>D71</f>
        <v>25800</v>
      </c>
      <c r="E69" s="479"/>
    </row>
    <row r="70" spans="1:5">
      <c r="A70" s="526" t="s">
        <v>227</v>
      </c>
      <c r="B70" s="739"/>
      <c r="C70" s="739" t="s">
        <v>743</v>
      </c>
      <c r="D70" s="199"/>
      <c r="E70" s="479"/>
    </row>
    <row r="71" spans="1:5">
      <c r="A71" s="521"/>
      <c r="B71" s="740"/>
      <c r="C71" s="335" t="s">
        <v>241</v>
      </c>
      <c r="D71" s="199">
        <f>D73</f>
        <v>25800</v>
      </c>
      <c r="E71" s="479"/>
    </row>
    <row r="72" spans="1:5">
      <c r="A72" s="308"/>
      <c r="B72" s="308"/>
      <c r="C72" s="309" t="s">
        <v>318</v>
      </c>
      <c r="D72" s="199"/>
      <c r="E72" s="479"/>
    </row>
    <row r="73" spans="1:5" ht="35.25" customHeight="1">
      <c r="A73" s="308"/>
      <c r="B73" s="308"/>
      <c r="C73" s="309" t="s">
        <v>744</v>
      </c>
      <c r="D73" s="199">
        <f>'h2'!H231</f>
        <v>25800</v>
      </c>
      <c r="E73" s="479"/>
    </row>
    <row r="74" spans="1:5">
      <c r="C74" s="741"/>
      <c r="D74" s="53"/>
      <c r="E74" s="479"/>
    </row>
    <row r="75" spans="1:5">
      <c r="C75" s="741"/>
      <c r="D75" s="53"/>
      <c r="E75" s="479"/>
    </row>
    <row r="76" spans="1:5">
      <c r="C76" s="742" t="s">
        <v>196</v>
      </c>
      <c r="E76" s="479"/>
    </row>
    <row r="77" spans="1:5">
      <c r="C77" s="742" t="s">
        <v>197</v>
      </c>
      <c r="E77" s="479"/>
    </row>
    <row r="78" spans="1:5">
      <c r="C78" s="742" t="s">
        <v>198</v>
      </c>
      <c r="E78" s="479"/>
    </row>
    <row r="79" spans="1:5">
      <c r="E79" s="479"/>
    </row>
    <row r="81" spans="3:3">
      <c r="C81" s="743"/>
    </row>
  </sheetData>
  <mergeCells count="3">
    <mergeCell ref="A5:D5"/>
    <mergeCell ref="A7:B7"/>
    <mergeCell ref="C7:C8"/>
  </mergeCells>
  <pageMargins left="0.7" right="0.7" top="0.75" bottom="0.75" header="0.3" footer="0.3"/>
  <pageSetup scale="64" orientation="portrait" r:id="rId1"/>
  <colBreaks count="1" manualBreakCount="1">
    <brk id="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42"/>
  <sheetViews>
    <sheetView topLeftCell="A133" zoomScale="90" zoomScaleNormal="90" workbookViewId="0">
      <selection activeCell="D7" sqref="D7:D8"/>
    </sheetView>
  </sheetViews>
  <sheetFormatPr defaultRowHeight="17.25"/>
  <cols>
    <col min="1" max="1" width="9.140625" style="54"/>
    <col min="2" max="2" width="11.42578125" style="54" customWidth="1"/>
    <col min="3" max="3" width="15.42578125" style="54" customWidth="1"/>
    <col min="4" max="4" width="83.7109375" style="54" customWidth="1"/>
    <col min="5" max="5" width="35.85546875" style="54" customWidth="1"/>
    <col min="6" max="6" width="20.85546875" style="54" customWidth="1"/>
    <col min="7" max="7" width="9.140625" style="54"/>
    <col min="8" max="8" width="10.42578125" style="54" bestFit="1" customWidth="1"/>
    <col min="9" max="157" width="9.140625" style="54"/>
    <col min="158" max="158" width="5" style="54" customWidth="1"/>
    <col min="159" max="159" width="4.7109375" style="54" customWidth="1"/>
    <col min="160" max="160" width="5" style="54" customWidth="1"/>
    <col min="161" max="161" width="19.7109375" style="54" customWidth="1"/>
    <col min="162" max="162" width="49.85546875" style="54" customWidth="1"/>
    <col min="163" max="163" width="14.5703125" style="54" customWidth="1"/>
    <col min="164" max="164" width="13.7109375" style="54" customWidth="1"/>
    <col min="165" max="165" width="13.42578125" style="54" customWidth="1"/>
    <col min="166" max="166" width="15.42578125" style="54" customWidth="1"/>
    <col min="167" max="168" width="10.28515625" style="54" bestFit="1" customWidth="1"/>
    <col min="169" max="413" width="9.140625" style="54"/>
    <col min="414" max="414" width="5" style="54" customWidth="1"/>
    <col min="415" max="415" width="4.7109375" style="54" customWidth="1"/>
    <col min="416" max="416" width="5" style="54" customWidth="1"/>
    <col min="417" max="417" width="19.7109375" style="54" customWidth="1"/>
    <col min="418" max="418" width="49.85546875" style="54" customWidth="1"/>
    <col min="419" max="419" width="14.5703125" style="54" customWidth="1"/>
    <col min="420" max="420" width="13.7109375" style="54" customWidth="1"/>
    <col min="421" max="421" width="13.42578125" style="54" customWidth="1"/>
    <col min="422" max="422" width="15.42578125" style="54" customWidth="1"/>
    <col min="423" max="424" width="10.28515625" style="54" bestFit="1" customWidth="1"/>
    <col min="425" max="669" width="9.140625" style="54"/>
    <col min="670" max="670" width="5" style="54" customWidth="1"/>
    <col min="671" max="671" width="4.7109375" style="54" customWidth="1"/>
    <col min="672" max="672" width="5" style="54" customWidth="1"/>
    <col min="673" max="673" width="19.7109375" style="54" customWidth="1"/>
    <col min="674" max="674" width="49.85546875" style="54" customWidth="1"/>
    <col min="675" max="675" width="14.5703125" style="54" customWidth="1"/>
    <col min="676" max="676" width="13.7109375" style="54" customWidth="1"/>
    <col min="677" max="677" width="13.42578125" style="54" customWidth="1"/>
    <col min="678" max="678" width="15.42578125" style="54" customWidth="1"/>
    <col min="679" max="680" width="10.28515625" style="54" bestFit="1" customWidth="1"/>
    <col min="681" max="925" width="9.140625" style="54"/>
    <col min="926" max="926" width="5" style="54" customWidth="1"/>
    <col min="927" max="927" width="4.7109375" style="54" customWidth="1"/>
    <col min="928" max="928" width="5" style="54" customWidth="1"/>
    <col min="929" max="929" width="19.7109375" style="54" customWidth="1"/>
    <col min="930" max="930" width="49.85546875" style="54" customWidth="1"/>
    <col min="931" max="931" width="14.5703125" style="54" customWidth="1"/>
    <col min="932" max="932" width="13.7109375" style="54" customWidth="1"/>
    <col min="933" max="933" width="13.42578125" style="54" customWidth="1"/>
    <col min="934" max="934" width="15.42578125" style="54" customWidth="1"/>
    <col min="935" max="936" width="10.28515625" style="54" bestFit="1" customWidth="1"/>
    <col min="937" max="1181" width="9.140625" style="54"/>
    <col min="1182" max="1182" width="5" style="54" customWidth="1"/>
    <col min="1183" max="1183" width="4.7109375" style="54" customWidth="1"/>
    <col min="1184" max="1184" width="5" style="54" customWidth="1"/>
    <col min="1185" max="1185" width="19.7109375" style="54" customWidth="1"/>
    <col min="1186" max="1186" width="49.85546875" style="54" customWidth="1"/>
    <col min="1187" max="1187" width="14.5703125" style="54" customWidth="1"/>
    <col min="1188" max="1188" width="13.7109375" style="54" customWidth="1"/>
    <col min="1189" max="1189" width="13.42578125" style="54" customWidth="1"/>
    <col min="1190" max="1190" width="15.42578125" style="54" customWidth="1"/>
    <col min="1191" max="1192" width="10.28515625" style="54" bestFit="1" customWidth="1"/>
    <col min="1193" max="1437" width="9.140625" style="54"/>
    <col min="1438" max="1438" width="5" style="54" customWidth="1"/>
    <col min="1439" max="1439" width="4.7109375" style="54" customWidth="1"/>
    <col min="1440" max="1440" width="5" style="54" customWidth="1"/>
    <col min="1441" max="1441" width="19.7109375" style="54" customWidth="1"/>
    <col min="1442" max="1442" width="49.85546875" style="54" customWidth="1"/>
    <col min="1443" max="1443" width="14.5703125" style="54" customWidth="1"/>
    <col min="1444" max="1444" width="13.7109375" style="54" customWidth="1"/>
    <col min="1445" max="1445" width="13.42578125" style="54" customWidth="1"/>
    <col min="1446" max="1446" width="15.42578125" style="54" customWidth="1"/>
    <col min="1447" max="1448" width="10.28515625" style="54" bestFit="1" customWidth="1"/>
    <col min="1449" max="1693" width="9.140625" style="54"/>
    <col min="1694" max="1694" width="5" style="54" customWidth="1"/>
    <col min="1695" max="1695" width="4.7109375" style="54" customWidth="1"/>
    <col min="1696" max="1696" width="5" style="54" customWidth="1"/>
    <col min="1697" max="1697" width="19.7109375" style="54" customWidth="1"/>
    <col min="1698" max="1698" width="49.85546875" style="54" customWidth="1"/>
    <col min="1699" max="1699" width="14.5703125" style="54" customWidth="1"/>
    <col min="1700" max="1700" width="13.7109375" style="54" customWidth="1"/>
    <col min="1701" max="1701" width="13.42578125" style="54" customWidth="1"/>
    <col min="1702" max="1702" width="15.42578125" style="54" customWidth="1"/>
    <col min="1703" max="1704" width="10.28515625" style="54" bestFit="1" customWidth="1"/>
    <col min="1705" max="1949" width="9.140625" style="54"/>
    <col min="1950" max="1950" width="5" style="54" customWidth="1"/>
    <col min="1951" max="1951" width="4.7109375" style="54" customWidth="1"/>
    <col min="1952" max="1952" width="5" style="54" customWidth="1"/>
    <col min="1953" max="1953" width="19.7109375" style="54" customWidth="1"/>
    <col min="1954" max="1954" width="49.85546875" style="54" customWidth="1"/>
    <col min="1955" max="1955" width="14.5703125" style="54" customWidth="1"/>
    <col min="1956" max="1956" width="13.7109375" style="54" customWidth="1"/>
    <col min="1957" max="1957" width="13.42578125" style="54" customWidth="1"/>
    <col min="1958" max="1958" width="15.42578125" style="54" customWidth="1"/>
    <col min="1959" max="1960" width="10.28515625" style="54" bestFit="1" customWidth="1"/>
    <col min="1961" max="2205" width="9.140625" style="54"/>
    <col min="2206" max="2206" width="5" style="54" customWidth="1"/>
    <col min="2207" max="2207" width="4.7109375" style="54" customWidth="1"/>
    <col min="2208" max="2208" width="5" style="54" customWidth="1"/>
    <col min="2209" max="2209" width="19.7109375" style="54" customWidth="1"/>
    <col min="2210" max="2210" width="49.85546875" style="54" customWidth="1"/>
    <col min="2211" max="2211" width="14.5703125" style="54" customWidth="1"/>
    <col min="2212" max="2212" width="13.7109375" style="54" customWidth="1"/>
    <col min="2213" max="2213" width="13.42578125" style="54" customWidth="1"/>
    <col min="2214" max="2214" width="15.42578125" style="54" customWidth="1"/>
    <col min="2215" max="2216" width="10.28515625" style="54" bestFit="1" customWidth="1"/>
    <col min="2217" max="2461" width="9.140625" style="54"/>
    <col min="2462" max="2462" width="5" style="54" customWidth="1"/>
    <col min="2463" max="2463" width="4.7109375" style="54" customWidth="1"/>
    <col min="2464" max="2464" width="5" style="54" customWidth="1"/>
    <col min="2465" max="2465" width="19.7109375" style="54" customWidth="1"/>
    <col min="2466" max="2466" width="49.85546875" style="54" customWidth="1"/>
    <col min="2467" max="2467" width="14.5703125" style="54" customWidth="1"/>
    <col min="2468" max="2468" width="13.7109375" style="54" customWidth="1"/>
    <col min="2469" max="2469" width="13.42578125" style="54" customWidth="1"/>
    <col min="2470" max="2470" width="15.42578125" style="54" customWidth="1"/>
    <col min="2471" max="2472" width="10.28515625" style="54" bestFit="1" customWidth="1"/>
    <col min="2473" max="2717" width="9.140625" style="54"/>
    <col min="2718" max="2718" width="5" style="54" customWidth="1"/>
    <col min="2719" max="2719" width="4.7109375" style="54" customWidth="1"/>
    <col min="2720" max="2720" width="5" style="54" customWidth="1"/>
    <col min="2721" max="2721" width="19.7109375" style="54" customWidth="1"/>
    <col min="2722" max="2722" width="49.85546875" style="54" customWidth="1"/>
    <col min="2723" max="2723" width="14.5703125" style="54" customWidth="1"/>
    <col min="2724" max="2724" width="13.7109375" style="54" customWidth="1"/>
    <col min="2725" max="2725" width="13.42578125" style="54" customWidth="1"/>
    <col min="2726" max="2726" width="15.42578125" style="54" customWidth="1"/>
    <col min="2727" max="2728" width="10.28515625" style="54" bestFit="1" customWidth="1"/>
    <col min="2729" max="2973" width="9.140625" style="54"/>
    <col min="2974" max="2974" width="5" style="54" customWidth="1"/>
    <col min="2975" max="2975" width="4.7109375" style="54" customWidth="1"/>
    <col min="2976" max="2976" width="5" style="54" customWidth="1"/>
    <col min="2977" max="2977" width="19.7109375" style="54" customWidth="1"/>
    <col min="2978" max="2978" width="49.85546875" style="54" customWidth="1"/>
    <col min="2979" max="2979" width="14.5703125" style="54" customWidth="1"/>
    <col min="2980" max="2980" width="13.7109375" style="54" customWidth="1"/>
    <col min="2981" max="2981" width="13.42578125" style="54" customWidth="1"/>
    <col min="2982" max="2982" width="15.42578125" style="54" customWidth="1"/>
    <col min="2983" max="2984" width="10.28515625" style="54" bestFit="1" customWidth="1"/>
    <col min="2985" max="3229" width="9.140625" style="54"/>
    <col min="3230" max="3230" width="5" style="54" customWidth="1"/>
    <col min="3231" max="3231" width="4.7109375" style="54" customWidth="1"/>
    <col min="3232" max="3232" width="5" style="54" customWidth="1"/>
    <col min="3233" max="3233" width="19.7109375" style="54" customWidth="1"/>
    <col min="3234" max="3234" width="49.85546875" style="54" customWidth="1"/>
    <col min="3235" max="3235" width="14.5703125" style="54" customWidth="1"/>
    <col min="3236" max="3236" width="13.7109375" style="54" customWidth="1"/>
    <col min="3237" max="3237" width="13.42578125" style="54" customWidth="1"/>
    <col min="3238" max="3238" width="15.42578125" style="54" customWidth="1"/>
    <col min="3239" max="3240" width="10.28515625" style="54" bestFit="1" customWidth="1"/>
    <col min="3241" max="3485" width="9.140625" style="54"/>
    <col min="3486" max="3486" width="5" style="54" customWidth="1"/>
    <col min="3487" max="3487" width="4.7109375" style="54" customWidth="1"/>
    <col min="3488" max="3488" width="5" style="54" customWidth="1"/>
    <col min="3489" max="3489" width="19.7109375" style="54" customWidth="1"/>
    <col min="3490" max="3490" width="49.85546875" style="54" customWidth="1"/>
    <col min="3491" max="3491" width="14.5703125" style="54" customWidth="1"/>
    <col min="3492" max="3492" width="13.7109375" style="54" customWidth="1"/>
    <col min="3493" max="3493" width="13.42578125" style="54" customWidth="1"/>
    <col min="3494" max="3494" width="15.42578125" style="54" customWidth="1"/>
    <col min="3495" max="3496" width="10.28515625" style="54" bestFit="1" customWidth="1"/>
    <col min="3497" max="3741" width="9.140625" style="54"/>
    <col min="3742" max="3742" width="5" style="54" customWidth="1"/>
    <col min="3743" max="3743" width="4.7109375" style="54" customWidth="1"/>
    <col min="3744" max="3744" width="5" style="54" customWidth="1"/>
    <col min="3745" max="3745" width="19.7109375" style="54" customWidth="1"/>
    <col min="3746" max="3746" width="49.85546875" style="54" customWidth="1"/>
    <col min="3747" max="3747" width="14.5703125" style="54" customWidth="1"/>
    <col min="3748" max="3748" width="13.7109375" style="54" customWidth="1"/>
    <col min="3749" max="3749" width="13.42578125" style="54" customWidth="1"/>
    <col min="3750" max="3750" width="15.42578125" style="54" customWidth="1"/>
    <col min="3751" max="3752" width="10.28515625" style="54" bestFit="1" customWidth="1"/>
    <col min="3753" max="3997" width="9.140625" style="54"/>
    <col min="3998" max="3998" width="5" style="54" customWidth="1"/>
    <col min="3999" max="3999" width="4.7109375" style="54" customWidth="1"/>
    <col min="4000" max="4000" width="5" style="54" customWidth="1"/>
    <col min="4001" max="4001" width="19.7109375" style="54" customWidth="1"/>
    <col min="4002" max="4002" width="49.85546875" style="54" customWidth="1"/>
    <col min="4003" max="4003" width="14.5703125" style="54" customWidth="1"/>
    <col min="4004" max="4004" width="13.7109375" style="54" customWidth="1"/>
    <col min="4005" max="4005" width="13.42578125" style="54" customWidth="1"/>
    <col min="4006" max="4006" width="15.42578125" style="54" customWidth="1"/>
    <col min="4007" max="4008" width="10.28515625" style="54" bestFit="1" customWidth="1"/>
    <col min="4009" max="4253" width="9.140625" style="54"/>
    <col min="4254" max="4254" width="5" style="54" customWidth="1"/>
    <col min="4255" max="4255" width="4.7109375" style="54" customWidth="1"/>
    <col min="4256" max="4256" width="5" style="54" customWidth="1"/>
    <col min="4257" max="4257" width="19.7109375" style="54" customWidth="1"/>
    <col min="4258" max="4258" width="49.85546875" style="54" customWidth="1"/>
    <col min="4259" max="4259" width="14.5703125" style="54" customWidth="1"/>
    <col min="4260" max="4260" width="13.7109375" style="54" customWidth="1"/>
    <col min="4261" max="4261" width="13.42578125" style="54" customWidth="1"/>
    <col min="4262" max="4262" width="15.42578125" style="54" customWidth="1"/>
    <col min="4263" max="4264" width="10.28515625" style="54" bestFit="1" customWidth="1"/>
    <col min="4265" max="4509" width="9.140625" style="54"/>
    <col min="4510" max="4510" width="5" style="54" customWidth="1"/>
    <col min="4511" max="4511" width="4.7109375" style="54" customWidth="1"/>
    <col min="4512" max="4512" width="5" style="54" customWidth="1"/>
    <col min="4513" max="4513" width="19.7109375" style="54" customWidth="1"/>
    <col min="4514" max="4514" width="49.85546875" style="54" customWidth="1"/>
    <col min="4515" max="4515" width="14.5703125" style="54" customWidth="1"/>
    <col min="4516" max="4516" width="13.7109375" style="54" customWidth="1"/>
    <col min="4517" max="4517" width="13.42578125" style="54" customWidth="1"/>
    <col min="4518" max="4518" width="15.42578125" style="54" customWidth="1"/>
    <col min="4519" max="4520" width="10.28515625" style="54" bestFit="1" customWidth="1"/>
    <col min="4521" max="4765" width="9.140625" style="54"/>
    <col min="4766" max="4766" width="5" style="54" customWidth="1"/>
    <col min="4767" max="4767" width="4.7109375" style="54" customWidth="1"/>
    <col min="4768" max="4768" width="5" style="54" customWidth="1"/>
    <col min="4769" max="4769" width="19.7109375" style="54" customWidth="1"/>
    <col min="4770" max="4770" width="49.85546875" style="54" customWidth="1"/>
    <col min="4771" max="4771" width="14.5703125" style="54" customWidth="1"/>
    <col min="4772" max="4772" width="13.7109375" style="54" customWidth="1"/>
    <col min="4773" max="4773" width="13.42578125" style="54" customWidth="1"/>
    <col min="4774" max="4774" width="15.42578125" style="54" customWidth="1"/>
    <col min="4775" max="4776" width="10.28515625" style="54" bestFit="1" customWidth="1"/>
    <col min="4777" max="5021" width="9.140625" style="54"/>
    <col min="5022" max="5022" width="5" style="54" customWidth="1"/>
    <col min="5023" max="5023" width="4.7109375" style="54" customWidth="1"/>
    <col min="5024" max="5024" width="5" style="54" customWidth="1"/>
    <col min="5025" max="5025" width="19.7109375" style="54" customWidth="1"/>
    <col min="5026" max="5026" width="49.85546875" style="54" customWidth="1"/>
    <col min="5027" max="5027" width="14.5703125" style="54" customWidth="1"/>
    <col min="5028" max="5028" width="13.7109375" style="54" customWidth="1"/>
    <col min="5029" max="5029" width="13.42578125" style="54" customWidth="1"/>
    <col min="5030" max="5030" width="15.42578125" style="54" customWidth="1"/>
    <col min="5031" max="5032" width="10.28515625" style="54" bestFit="1" customWidth="1"/>
    <col min="5033" max="5277" width="9.140625" style="54"/>
    <col min="5278" max="5278" width="5" style="54" customWidth="1"/>
    <col min="5279" max="5279" width="4.7109375" style="54" customWidth="1"/>
    <col min="5280" max="5280" width="5" style="54" customWidth="1"/>
    <col min="5281" max="5281" width="19.7109375" style="54" customWidth="1"/>
    <col min="5282" max="5282" width="49.85546875" style="54" customWidth="1"/>
    <col min="5283" max="5283" width="14.5703125" style="54" customWidth="1"/>
    <col min="5284" max="5284" width="13.7109375" style="54" customWidth="1"/>
    <col min="5285" max="5285" width="13.42578125" style="54" customWidth="1"/>
    <col min="5286" max="5286" width="15.42578125" style="54" customWidth="1"/>
    <col min="5287" max="5288" width="10.28515625" style="54" bestFit="1" customWidth="1"/>
    <col min="5289" max="5533" width="9.140625" style="54"/>
    <col min="5534" max="5534" width="5" style="54" customWidth="1"/>
    <col min="5535" max="5535" width="4.7109375" style="54" customWidth="1"/>
    <col min="5536" max="5536" width="5" style="54" customWidth="1"/>
    <col min="5537" max="5537" width="19.7109375" style="54" customWidth="1"/>
    <col min="5538" max="5538" width="49.85546875" style="54" customWidth="1"/>
    <col min="5539" max="5539" width="14.5703125" style="54" customWidth="1"/>
    <col min="5540" max="5540" width="13.7109375" style="54" customWidth="1"/>
    <col min="5541" max="5541" width="13.42578125" style="54" customWidth="1"/>
    <col min="5542" max="5542" width="15.42578125" style="54" customWidth="1"/>
    <col min="5543" max="5544" width="10.28515625" style="54" bestFit="1" customWidth="1"/>
    <col min="5545" max="5789" width="9.140625" style="54"/>
    <col min="5790" max="5790" width="5" style="54" customWidth="1"/>
    <col min="5791" max="5791" width="4.7109375" style="54" customWidth="1"/>
    <col min="5792" max="5792" width="5" style="54" customWidth="1"/>
    <col min="5793" max="5793" width="19.7109375" style="54" customWidth="1"/>
    <col min="5794" max="5794" width="49.85546875" style="54" customWidth="1"/>
    <col min="5795" max="5795" width="14.5703125" style="54" customWidth="1"/>
    <col min="5796" max="5796" width="13.7109375" style="54" customWidth="1"/>
    <col min="5797" max="5797" width="13.42578125" style="54" customWidth="1"/>
    <col min="5798" max="5798" width="15.42578125" style="54" customWidth="1"/>
    <col min="5799" max="5800" width="10.28515625" style="54" bestFit="1" customWidth="1"/>
    <col min="5801" max="6045" width="9.140625" style="54"/>
    <col min="6046" max="6046" width="5" style="54" customWidth="1"/>
    <col min="6047" max="6047" width="4.7109375" style="54" customWidth="1"/>
    <col min="6048" max="6048" width="5" style="54" customWidth="1"/>
    <col min="6049" max="6049" width="19.7109375" style="54" customWidth="1"/>
    <col min="6050" max="6050" width="49.85546875" style="54" customWidth="1"/>
    <col min="6051" max="6051" width="14.5703125" style="54" customWidth="1"/>
    <col min="6052" max="6052" width="13.7109375" style="54" customWidth="1"/>
    <col min="6053" max="6053" width="13.42578125" style="54" customWidth="1"/>
    <col min="6054" max="6054" width="15.42578125" style="54" customWidth="1"/>
    <col min="6055" max="6056" width="10.28515625" style="54" bestFit="1" customWidth="1"/>
    <col min="6057" max="6301" width="9.140625" style="54"/>
    <col min="6302" max="6302" width="5" style="54" customWidth="1"/>
    <col min="6303" max="6303" width="4.7109375" style="54" customWidth="1"/>
    <col min="6304" max="6304" width="5" style="54" customWidth="1"/>
    <col min="6305" max="6305" width="19.7109375" style="54" customWidth="1"/>
    <col min="6306" max="6306" width="49.85546875" style="54" customWidth="1"/>
    <col min="6307" max="6307" width="14.5703125" style="54" customWidth="1"/>
    <col min="6308" max="6308" width="13.7109375" style="54" customWidth="1"/>
    <col min="6309" max="6309" width="13.42578125" style="54" customWidth="1"/>
    <col min="6310" max="6310" width="15.42578125" style="54" customWidth="1"/>
    <col min="6311" max="6312" width="10.28515625" style="54" bestFit="1" customWidth="1"/>
    <col min="6313" max="6557" width="9.140625" style="54"/>
    <col min="6558" max="6558" width="5" style="54" customWidth="1"/>
    <col min="6559" max="6559" width="4.7109375" style="54" customWidth="1"/>
    <col min="6560" max="6560" width="5" style="54" customWidth="1"/>
    <col min="6561" max="6561" width="19.7109375" style="54" customWidth="1"/>
    <col min="6562" max="6562" width="49.85546875" style="54" customWidth="1"/>
    <col min="6563" max="6563" width="14.5703125" style="54" customWidth="1"/>
    <col min="6564" max="6564" width="13.7109375" style="54" customWidth="1"/>
    <col min="6565" max="6565" width="13.42578125" style="54" customWidth="1"/>
    <col min="6566" max="6566" width="15.42578125" style="54" customWidth="1"/>
    <col min="6567" max="6568" width="10.28515625" style="54" bestFit="1" customWidth="1"/>
    <col min="6569" max="6813" width="9.140625" style="54"/>
    <col min="6814" max="6814" width="5" style="54" customWidth="1"/>
    <col min="6815" max="6815" width="4.7109375" style="54" customWidth="1"/>
    <col min="6816" max="6816" width="5" style="54" customWidth="1"/>
    <col min="6817" max="6817" width="19.7109375" style="54" customWidth="1"/>
    <col min="6818" max="6818" width="49.85546875" style="54" customWidth="1"/>
    <col min="6819" max="6819" width="14.5703125" style="54" customWidth="1"/>
    <col min="6820" max="6820" width="13.7109375" style="54" customWidth="1"/>
    <col min="6821" max="6821" width="13.42578125" style="54" customWidth="1"/>
    <col min="6822" max="6822" width="15.42578125" style="54" customWidth="1"/>
    <col min="6823" max="6824" width="10.28515625" style="54" bestFit="1" customWidth="1"/>
    <col min="6825" max="7069" width="9.140625" style="54"/>
    <col min="7070" max="7070" width="5" style="54" customWidth="1"/>
    <col min="7071" max="7071" width="4.7109375" style="54" customWidth="1"/>
    <col min="7072" max="7072" width="5" style="54" customWidth="1"/>
    <col min="7073" max="7073" width="19.7109375" style="54" customWidth="1"/>
    <col min="7074" max="7074" width="49.85546875" style="54" customWidth="1"/>
    <col min="7075" max="7075" width="14.5703125" style="54" customWidth="1"/>
    <col min="7076" max="7076" width="13.7109375" style="54" customWidth="1"/>
    <col min="7077" max="7077" width="13.42578125" style="54" customWidth="1"/>
    <col min="7078" max="7078" width="15.42578125" style="54" customWidth="1"/>
    <col min="7079" max="7080" width="10.28515625" style="54" bestFit="1" customWidth="1"/>
    <col min="7081" max="7325" width="9.140625" style="54"/>
    <col min="7326" max="7326" width="5" style="54" customWidth="1"/>
    <col min="7327" max="7327" width="4.7109375" style="54" customWidth="1"/>
    <col min="7328" max="7328" width="5" style="54" customWidth="1"/>
    <col min="7329" max="7329" width="19.7109375" style="54" customWidth="1"/>
    <col min="7330" max="7330" width="49.85546875" style="54" customWidth="1"/>
    <col min="7331" max="7331" width="14.5703125" style="54" customWidth="1"/>
    <col min="7332" max="7332" width="13.7109375" style="54" customWidth="1"/>
    <col min="7333" max="7333" width="13.42578125" style="54" customWidth="1"/>
    <col min="7334" max="7334" width="15.42578125" style="54" customWidth="1"/>
    <col min="7335" max="7336" width="10.28515625" style="54" bestFit="1" customWidth="1"/>
    <col min="7337" max="7581" width="9.140625" style="54"/>
    <col min="7582" max="7582" width="5" style="54" customWidth="1"/>
    <col min="7583" max="7583" width="4.7109375" style="54" customWidth="1"/>
    <col min="7584" max="7584" width="5" style="54" customWidth="1"/>
    <col min="7585" max="7585" width="19.7109375" style="54" customWidth="1"/>
    <col min="7586" max="7586" width="49.85546875" style="54" customWidth="1"/>
    <col min="7587" max="7587" width="14.5703125" style="54" customWidth="1"/>
    <col min="7588" max="7588" width="13.7109375" style="54" customWidth="1"/>
    <col min="7589" max="7589" width="13.42578125" style="54" customWidth="1"/>
    <col min="7590" max="7590" width="15.42578125" style="54" customWidth="1"/>
    <col min="7591" max="7592" width="10.28515625" style="54" bestFit="1" customWidth="1"/>
    <col min="7593" max="7837" width="9.140625" style="54"/>
    <col min="7838" max="7838" width="5" style="54" customWidth="1"/>
    <col min="7839" max="7839" width="4.7109375" style="54" customWidth="1"/>
    <col min="7840" max="7840" width="5" style="54" customWidth="1"/>
    <col min="7841" max="7841" width="19.7109375" style="54" customWidth="1"/>
    <col min="7842" max="7842" width="49.85546875" style="54" customWidth="1"/>
    <col min="7843" max="7843" width="14.5703125" style="54" customWidth="1"/>
    <col min="7844" max="7844" width="13.7109375" style="54" customWidth="1"/>
    <col min="7845" max="7845" width="13.42578125" style="54" customWidth="1"/>
    <col min="7846" max="7846" width="15.42578125" style="54" customWidth="1"/>
    <col min="7847" max="7848" width="10.28515625" style="54" bestFit="1" customWidth="1"/>
    <col min="7849" max="8093" width="9.140625" style="54"/>
    <col min="8094" max="8094" width="5" style="54" customWidth="1"/>
    <col min="8095" max="8095" width="4.7109375" style="54" customWidth="1"/>
    <col min="8096" max="8096" width="5" style="54" customWidth="1"/>
    <col min="8097" max="8097" width="19.7109375" style="54" customWidth="1"/>
    <col min="8098" max="8098" width="49.85546875" style="54" customWidth="1"/>
    <col min="8099" max="8099" width="14.5703125" style="54" customWidth="1"/>
    <col min="8100" max="8100" width="13.7109375" style="54" customWidth="1"/>
    <col min="8101" max="8101" width="13.42578125" style="54" customWidth="1"/>
    <col min="8102" max="8102" width="15.42578125" style="54" customWidth="1"/>
    <col min="8103" max="8104" width="10.28515625" style="54" bestFit="1" customWidth="1"/>
    <col min="8105" max="8349" width="9.140625" style="54"/>
    <col min="8350" max="8350" width="5" style="54" customWidth="1"/>
    <col min="8351" max="8351" width="4.7109375" style="54" customWidth="1"/>
    <col min="8352" max="8352" width="5" style="54" customWidth="1"/>
    <col min="8353" max="8353" width="19.7109375" style="54" customWidth="1"/>
    <col min="8354" max="8354" width="49.85546875" style="54" customWidth="1"/>
    <col min="8355" max="8355" width="14.5703125" style="54" customWidth="1"/>
    <col min="8356" max="8356" width="13.7109375" style="54" customWidth="1"/>
    <col min="8357" max="8357" width="13.42578125" style="54" customWidth="1"/>
    <col min="8358" max="8358" width="15.42578125" style="54" customWidth="1"/>
    <col min="8359" max="8360" width="10.28515625" style="54" bestFit="1" customWidth="1"/>
    <col min="8361" max="8605" width="9.140625" style="54"/>
    <col min="8606" max="8606" width="5" style="54" customWidth="1"/>
    <col min="8607" max="8607" width="4.7109375" style="54" customWidth="1"/>
    <col min="8608" max="8608" width="5" style="54" customWidth="1"/>
    <col min="8609" max="8609" width="19.7109375" style="54" customWidth="1"/>
    <col min="8610" max="8610" width="49.85546875" style="54" customWidth="1"/>
    <col min="8611" max="8611" width="14.5703125" style="54" customWidth="1"/>
    <col min="8612" max="8612" width="13.7109375" style="54" customWidth="1"/>
    <col min="8613" max="8613" width="13.42578125" style="54" customWidth="1"/>
    <col min="8614" max="8614" width="15.42578125" style="54" customWidth="1"/>
    <col min="8615" max="8616" width="10.28515625" style="54" bestFit="1" customWidth="1"/>
    <col min="8617" max="8861" width="9.140625" style="54"/>
    <col min="8862" max="8862" width="5" style="54" customWidth="1"/>
    <col min="8863" max="8863" width="4.7109375" style="54" customWidth="1"/>
    <col min="8864" max="8864" width="5" style="54" customWidth="1"/>
    <col min="8865" max="8865" width="19.7109375" style="54" customWidth="1"/>
    <col min="8866" max="8866" width="49.85546875" style="54" customWidth="1"/>
    <col min="8867" max="8867" width="14.5703125" style="54" customWidth="1"/>
    <col min="8868" max="8868" width="13.7109375" style="54" customWidth="1"/>
    <col min="8869" max="8869" width="13.42578125" style="54" customWidth="1"/>
    <col min="8870" max="8870" width="15.42578125" style="54" customWidth="1"/>
    <col min="8871" max="8872" width="10.28515625" style="54" bestFit="1" customWidth="1"/>
    <col min="8873" max="9117" width="9.140625" style="54"/>
    <col min="9118" max="9118" width="5" style="54" customWidth="1"/>
    <col min="9119" max="9119" width="4.7109375" style="54" customWidth="1"/>
    <col min="9120" max="9120" width="5" style="54" customWidth="1"/>
    <col min="9121" max="9121" width="19.7109375" style="54" customWidth="1"/>
    <col min="9122" max="9122" width="49.85546875" style="54" customWidth="1"/>
    <col min="9123" max="9123" width="14.5703125" style="54" customWidth="1"/>
    <col min="9124" max="9124" width="13.7109375" style="54" customWidth="1"/>
    <col min="9125" max="9125" width="13.42578125" style="54" customWidth="1"/>
    <col min="9126" max="9126" width="15.42578125" style="54" customWidth="1"/>
    <col min="9127" max="9128" width="10.28515625" style="54" bestFit="1" customWidth="1"/>
    <col min="9129" max="9373" width="9.140625" style="54"/>
    <col min="9374" max="9374" width="5" style="54" customWidth="1"/>
    <col min="9375" max="9375" width="4.7109375" style="54" customWidth="1"/>
    <col min="9376" max="9376" width="5" style="54" customWidth="1"/>
    <col min="9377" max="9377" width="19.7109375" style="54" customWidth="1"/>
    <col min="9378" max="9378" width="49.85546875" style="54" customWidth="1"/>
    <col min="9379" max="9379" width="14.5703125" style="54" customWidth="1"/>
    <col min="9380" max="9380" width="13.7109375" style="54" customWidth="1"/>
    <col min="9381" max="9381" width="13.42578125" style="54" customWidth="1"/>
    <col min="9382" max="9382" width="15.42578125" style="54" customWidth="1"/>
    <col min="9383" max="9384" width="10.28515625" style="54" bestFit="1" customWidth="1"/>
    <col min="9385" max="9629" width="9.140625" style="54"/>
    <col min="9630" max="9630" width="5" style="54" customWidth="1"/>
    <col min="9631" max="9631" width="4.7109375" style="54" customWidth="1"/>
    <col min="9632" max="9632" width="5" style="54" customWidth="1"/>
    <col min="9633" max="9633" width="19.7109375" style="54" customWidth="1"/>
    <col min="9634" max="9634" width="49.85546875" style="54" customWidth="1"/>
    <col min="9635" max="9635" width="14.5703125" style="54" customWidth="1"/>
    <col min="9636" max="9636" width="13.7109375" style="54" customWidth="1"/>
    <col min="9637" max="9637" width="13.42578125" style="54" customWidth="1"/>
    <col min="9638" max="9638" width="15.42578125" style="54" customWidth="1"/>
    <col min="9639" max="9640" width="10.28515625" style="54" bestFit="1" customWidth="1"/>
    <col min="9641" max="9885" width="9.140625" style="54"/>
    <col min="9886" max="9886" width="5" style="54" customWidth="1"/>
    <col min="9887" max="9887" width="4.7109375" style="54" customWidth="1"/>
    <col min="9888" max="9888" width="5" style="54" customWidth="1"/>
    <col min="9889" max="9889" width="19.7109375" style="54" customWidth="1"/>
    <col min="9890" max="9890" width="49.85546875" style="54" customWidth="1"/>
    <col min="9891" max="9891" width="14.5703125" style="54" customWidth="1"/>
    <col min="9892" max="9892" width="13.7109375" style="54" customWidth="1"/>
    <col min="9893" max="9893" width="13.42578125" style="54" customWidth="1"/>
    <col min="9894" max="9894" width="15.42578125" style="54" customWidth="1"/>
    <col min="9895" max="9896" width="10.28515625" style="54" bestFit="1" customWidth="1"/>
    <col min="9897" max="10141" width="9.140625" style="54"/>
    <col min="10142" max="10142" width="5" style="54" customWidth="1"/>
    <col min="10143" max="10143" width="4.7109375" style="54" customWidth="1"/>
    <col min="10144" max="10144" width="5" style="54" customWidth="1"/>
    <col min="10145" max="10145" width="19.7109375" style="54" customWidth="1"/>
    <col min="10146" max="10146" width="49.85546875" style="54" customWidth="1"/>
    <col min="10147" max="10147" width="14.5703125" style="54" customWidth="1"/>
    <col min="10148" max="10148" width="13.7109375" style="54" customWidth="1"/>
    <col min="10149" max="10149" width="13.42578125" style="54" customWidth="1"/>
    <col min="10150" max="10150" width="15.42578125" style="54" customWidth="1"/>
    <col min="10151" max="10152" width="10.28515625" style="54" bestFit="1" customWidth="1"/>
    <col min="10153" max="10397" width="9.140625" style="54"/>
    <col min="10398" max="10398" width="5" style="54" customWidth="1"/>
    <col min="10399" max="10399" width="4.7109375" style="54" customWidth="1"/>
    <col min="10400" max="10400" width="5" style="54" customWidth="1"/>
    <col min="10401" max="10401" width="19.7109375" style="54" customWidth="1"/>
    <col min="10402" max="10402" width="49.85546875" style="54" customWidth="1"/>
    <col min="10403" max="10403" width="14.5703125" style="54" customWidth="1"/>
    <col min="10404" max="10404" width="13.7109375" style="54" customWidth="1"/>
    <col min="10405" max="10405" width="13.42578125" style="54" customWidth="1"/>
    <col min="10406" max="10406" width="15.42578125" style="54" customWidth="1"/>
    <col min="10407" max="10408" width="10.28515625" style="54" bestFit="1" customWidth="1"/>
    <col min="10409" max="10653" width="9.140625" style="54"/>
    <col min="10654" max="10654" width="5" style="54" customWidth="1"/>
    <col min="10655" max="10655" width="4.7109375" style="54" customWidth="1"/>
    <col min="10656" max="10656" width="5" style="54" customWidth="1"/>
    <col min="10657" max="10657" width="19.7109375" style="54" customWidth="1"/>
    <col min="10658" max="10658" width="49.85546875" style="54" customWidth="1"/>
    <col min="10659" max="10659" width="14.5703125" style="54" customWidth="1"/>
    <col min="10660" max="10660" width="13.7109375" style="54" customWidth="1"/>
    <col min="10661" max="10661" width="13.42578125" style="54" customWidth="1"/>
    <col min="10662" max="10662" width="15.42578125" style="54" customWidth="1"/>
    <col min="10663" max="10664" width="10.28515625" style="54" bestFit="1" customWidth="1"/>
    <col min="10665" max="10909" width="9.140625" style="54"/>
    <col min="10910" max="10910" width="5" style="54" customWidth="1"/>
    <col min="10911" max="10911" width="4.7109375" style="54" customWidth="1"/>
    <col min="10912" max="10912" width="5" style="54" customWidth="1"/>
    <col min="10913" max="10913" width="19.7109375" style="54" customWidth="1"/>
    <col min="10914" max="10914" width="49.85546875" style="54" customWidth="1"/>
    <col min="10915" max="10915" width="14.5703125" style="54" customWidth="1"/>
    <col min="10916" max="10916" width="13.7109375" style="54" customWidth="1"/>
    <col min="10917" max="10917" width="13.42578125" style="54" customWidth="1"/>
    <col min="10918" max="10918" width="15.42578125" style="54" customWidth="1"/>
    <col min="10919" max="10920" width="10.28515625" style="54" bestFit="1" customWidth="1"/>
    <col min="10921" max="11165" width="9.140625" style="54"/>
    <col min="11166" max="11166" width="5" style="54" customWidth="1"/>
    <col min="11167" max="11167" width="4.7109375" style="54" customWidth="1"/>
    <col min="11168" max="11168" width="5" style="54" customWidth="1"/>
    <col min="11169" max="11169" width="19.7109375" style="54" customWidth="1"/>
    <col min="11170" max="11170" width="49.85546875" style="54" customWidth="1"/>
    <col min="11171" max="11171" width="14.5703125" style="54" customWidth="1"/>
    <col min="11172" max="11172" width="13.7109375" style="54" customWidth="1"/>
    <col min="11173" max="11173" width="13.42578125" style="54" customWidth="1"/>
    <col min="11174" max="11174" width="15.42578125" style="54" customWidth="1"/>
    <col min="11175" max="11176" width="10.28515625" style="54" bestFit="1" customWidth="1"/>
    <col min="11177" max="11421" width="9.140625" style="54"/>
    <col min="11422" max="11422" width="5" style="54" customWidth="1"/>
    <col min="11423" max="11423" width="4.7109375" style="54" customWidth="1"/>
    <col min="11424" max="11424" width="5" style="54" customWidth="1"/>
    <col min="11425" max="11425" width="19.7109375" style="54" customWidth="1"/>
    <col min="11426" max="11426" width="49.85546875" style="54" customWidth="1"/>
    <col min="11427" max="11427" width="14.5703125" style="54" customWidth="1"/>
    <col min="11428" max="11428" width="13.7109375" style="54" customWidth="1"/>
    <col min="11429" max="11429" width="13.42578125" style="54" customWidth="1"/>
    <col min="11430" max="11430" width="15.42578125" style="54" customWidth="1"/>
    <col min="11431" max="11432" width="10.28515625" style="54" bestFit="1" customWidth="1"/>
    <col min="11433" max="11677" width="9.140625" style="54"/>
    <col min="11678" max="11678" width="5" style="54" customWidth="1"/>
    <col min="11679" max="11679" width="4.7109375" style="54" customWidth="1"/>
    <col min="11680" max="11680" width="5" style="54" customWidth="1"/>
    <col min="11681" max="11681" width="19.7109375" style="54" customWidth="1"/>
    <col min="11682" max="11682" width="49.85546875" style="54" customWidth="1"/>
    <col min="11683" max="11683" width="14.5703125" style="54" customWidth="1"/>
    <col min="11684" max="11684" width="13.7109375" style="54" customWidth="1"/>
    <col min="11685" max="11685" width="13.42578125" style="54" customWidth="1"/>
    <col min="11686" max="11686" width="15.42578125" style="54" customWidth="1"/>
    <col min="11687" max="11688" width="10.28515625" style="54" bestFit="1" customWidth="1"/>
    <col min="11689" max="11933" width="9.140625" style="54"/>
    <col min="11934" max="11934" width="5" style="54" customWidth="1"/>
    <col min="11935" max="11935" width="4.7109375" style="54" customWidth="1"/>
    <col min="11936" max="11936" width="5" style="54" customWidth="1"/>
    <col min="11937" max="11937" width="19.7109375" style="54" customWidth="1"/>
    <col min="11938" max="11938" width="49.85546875" style="54" customWidth="1"/>
    <col min="11939" max="11939" width="14.5703125" style="54" customWidth="1"/>
    <col min="11940" max="11940" width="13.7109375" style="54" customWidth="1"/>
    <col min="11941" max="11941" width="13.42578125" style="54" customWidth="1"/>
    <col min="11942" max="11942" width="15.42578125" style="54" customWidth="1"/>
    <col min="11943" max="11944" width="10.28515625" style="54" bestFit="1" customWidth="1"/>
    <col min="11945" max="12189" width="9.140625" style="54"/>
    <col min="12190" max="12190" width="5" style="54" customWidth="1"/>
    <col min="12191" max="12191" width="4.7109375" style="54" customWidth="1"/>
    <col min="12192" max="12192" width="5" style="54" customWidth="1"/>
    <col min="12193" max="12193" width="19.7109375" style="54" customWidth="1"/>
    <col min="12194" max="12194" width="49.85546875" style="54" customWidth="1"/>
    <col min="12195" max="12195" width="14.5703125" style="54" customWidth="1"/>
    <col min="12196" max="12196" width="13.7109375" style="54" customWidth="1"/>
    <col min="12197" max="12197" width="13.42578125" style="54" customWidth="1"/>
    <col min="12198" max="12198" width="15.42578125" style="54" customWidth="1"/>
    <col min="12199" max="12200" width="10.28515625" style="54" bestFit="1" customWidth="1"/>
    <col min="12201" max="12445" width="9.140625" style="54"/>
    <col min="12446" max="12446" width="5" style="54" customWidth="1"/>
    <col min="12447" max="12447" width="4.7109375" style="54" customWidth="1"/>
    <col min="12448" max="12448" width="5" style="54" customWidth="1"/>
    <col min="12449" max="12449" width="19.7109375" style="54" customWidth="1"/>
    <col min="12450" max="12450" width="49.85546875" style="54" customWidth="1"/>
    <col min="12451" max="12451" width="14.5703125" style="54" customWidth="1"/>
    <col min="12452" max="12452" width="13.7109375" style="54" customWidth="1"/>
    <col min="12453" max="12453" width="13.42578125" style="54" customWidth="1"/>
    <col min="12454" max="12454" width="15.42578125" style="54" customWidth="1"/>
    <col min="12455" max="12456" width="10.28515625" style="54" bestFit="1" customWidth="1"/>
    <col min="12457" max="12701" width="9.140625" style="54"/>
    <col min="12702" max="12702" width="5" style="54" customWidth="1"/>
    <col min="12703" max="12703" width="4.7109375" style="54" customWidth="1"/>
    <col min="12704" max="12704" width="5" style="54" customWidth="1"/>
    <col min="12705" max="12705" width="19.7109375" style="54" customWidth="1"/>
    <col min="12706" max="12706" width="49.85546875" style="54" customWidth="1"/>
    <col min="12707" max="12707" width="14.5703125" style="54" customWidth="1"/>
    <col min="12708" max="12708" width="13.7109375" style="54" customWidth="1"/>
    <col min="12709" max="12709" width="13.42578125" style="54" customWidth="1"/>
    <col min="12710" max="12710" width="15.42578125" style="54" customWidth="1"/>
    <col min="12711" max="12712" width="10.28515625" style="54" bestFit="1" customWidth="1"/>
    <col min="12713" max="12957" width="9.140625" style="54"/>
    <col min="12958" max="12958" width="5" style="54" customWidth="1"/>
    <col min="12959" max="12959" width="4.7109375" style="54" customWidth="1"/>
    <col min="12960" max="12960" width="5" style="54" customWidth="1"/>
    <col min="12961" max="12961" width="19.7109375" style="54" customWidth="1"/>
    <col min="12962" max="12962" width="49.85546875" style="54" customWidth="1"/>
    <col min="12963" max="12963" width="14.5703125" style="54" customWidth="1"/>
    <col min="12964" max="12964" width="13.7109375" style="54" customWidth="1"/>
    <col min="12965" max="12965" width="13.42578125" style="54" customWidth="1"/>
    <col min="12966" max="12966" width="15.42578125" style="54" customWidth="1"/>
    <col min="12967" max="12968" width="10.28515625" style="54" bestFit="1" customWidth="1"/>
    <col min="12969" max="13213" width="9.140625" style="54"/>
    <col min="13214" max="13214" width="5" style="54" customWidth="1"/>
    <col min="13215" max="13215" width="4.7109375" style="54" customWidth="1"/>
    <col min="13216" max="13216" width="5" style="54" customWidth="1"/>
    <col min="13217" max="13217" width="19.7109375" style="54" customWidth="1"/>
    <col min="13218" max="13218" width="49.85546875" style="54" customWidth="1"/>
    <col min="13219" max="13219" width="14.5703125" style="54" customWidth="1"/>
    <col min="13220" max="13220" width="13.7109375" style="54" customWidth="1"/>
    <col min="13221" max="13221" width="13.42578125" style="54" customWidth="1"/>
    <col min="13222" max="13222" width="15.42578125" style="54" customWidth="1"/>
    <col min="13223" max="13224" width="10.28515625" style="54" bestFit="1" customWidth="1"/>
    <col min="13225" max="13469" width="9.140625" style="54"/>
    <col min="13470" max="13470" width="5" style="54" customWidth="1"/>
    <col min="13471" max="13471" width="4.7109375" style="54" customWidth="1"/>
    <col min="13472" max="13472" width="5" style="54" customWidth="1"/>
    <col min="13473" max="13473" width="19.7109375" style="54" customWidth="1"/>
    <col min="13474" max="13474" width="49.85546875" style="54" customWidth="1"/>
    <col min="13475" max="13475" width="14.5703125" style="54" customWidth="1"/>
    <col min="13476" max="13476" width="13.7109375" style="54" customWidth="1"/>
    <col min="13477" max="13477" width="13.42578125" style="54" customWidth="1"/>
    <col min="13478" max="13478" width="15.42578125" style="54" customWidth="1"/>
    <col min="13479" max="13480" width="10.28515625" style="54" bestFit="1" customWidth="1"/>
    <col min="13481" max="13725" width="9.140625" style="54"/>
    <col min="13726" max="13726" width="5" style="54" customWidth="1"/>
    <col min="13727" max="13727" width="4.7109375" style="54" customWidth="1"/>
    <col min="13728" max="13728" width="5" style="54" customWidth="1"/>
    <col min="13729" max="13729" width="19.7109375" style="54" customWidth="1"/>
    <col min="13730" max="13730" width="49.85546875" style="54" customWidth="1"/>
    <col min="13731" max="13731" width="14.5703125" style="54" customWidth="1"/>
    <col min="13732" max="13732" width="13.7109375" style="54" customWidth="1"/>
    <col min="13733" max="13733" width="13.42578125" style="54" customWidth="1"/>
    <col min="13734" max="13734" width="15.42578125" style="54" customWidth="1"/>
    <col min="13735" max="13736" width="10.28515625" style="54" bestFit="1" customWidth="1"/>
    <col min="13737" max="13981" width="9.140625" style="54"/>
    <col min="13982" max="13982" width="5" style="54" customWidth="1"/>
    <col min="13983" max="13983" width="4.7109375" style="54" customWidth="1"/>
    <col min="13984" max="13984" width="5" style="54" customWidth="1"/>
    <col min="13985" max="13985" width="19.7109375" style="54" customWidth="1"/>
    <col min="13986" max="13986" width="49.85546875" style="54" customWidth="1"/>
    <col min="13987" max="13987" width="14.5703125" style="54" customWidth="1"/>
    <col min="13988" max="13988" width="13.7109375" style="54" customWidth="1"/>
    <col min="13989" max="13989" width="13.42578125" style="54" customWidth="1"/>
    <col min="13990" max="13990" width="15.42578125" style="54" customWidth="1"/>
    <col min="13991" max="13992" width="10.28515625" style="54" bestFit="1" customWidth="1"/>
    <col min="13993" max="14237" width="9.140625" style="54"/>
    <col min="14238" max="14238" width="5" style="54" customWidth="1"/>
    <col min="14239" max="14239" width="4.7109375" style="54" customWidth="1"/>
    <col min="14240" max="14240" width="5" style="54" customWidth="1"/>
    <col min="14241" max="14241" width="19.7109375" style="54" customWidth="1"/>
    <col min="14242" max="14242" width="49.85546875" style="54" customWidth="1"/>
    <col min="14243" max="14243" width="14.5703125" style="54" customWidth="1"/>
    <col min="14244" max="14244" width="13.7109375" style="54" customWidth="1"/>
    <col min="14245" max="14245" width="13.42578125" style="54" customWidth="1"/>
    <col min="14246" max="14246" width="15.42578125" style="54" customWidth="1"/>
    <col min="14247" max="14248" width="10.28515625" style="54" bestFit="1" customWidth="1"/>
    <col min="14249" max="14493" width="9.140625" style="54"/>
    <col min="14494" max="14494" width="5" style="54" customWidth="1"/>
    <col min="14495" max="14495" width="4.7109375" style="54" customWidth="1"/>
    <col min="14496" max="14496" width="5" style="54" customWidth="1"/>
    <col min="14497" max="14497" width="19.7109375" style="54" customWidth="1"/>
    <col min="14498" max="14498" width="49.85546875" style="54" customWidth="1"/>
    <col min="14499" max="14499" width="14.5703125" style="54" customWidth="1"/>
    <col min="14500" max="14500" width="13.7109375" style="54" customWidth="1"/>
    <col min="14501" max="14501" width="13.42578125" style="54" customWidth="1"/>
    <col min="14502" max="14502" width="15.42578125" style="54" customWidth="1"/>
    <col min="14503" max="14504" width="10.28515625" style="54" bestFit="1" customWidth="1"/>
    <col min="14505" max="14749" width="9.140625" style="54"/>
    <col min="14750" max="14750" width="5" style="54" customWidth="1"/>
    <col min="14751" max="14751" width="4.7109375" style="54" customWidth="1"/>
    <col min="14752" max="14752" width="5" style="54" customWidth="1"/>
    <col min="14753" max="14753" width="19.7109375" style="54" customWidth="1"/>
    <col min="14754" max="14754" width="49.85546875" style="54" customWidth="1"/>
    <col min="14755" max="14755" width="14.5703125" style="54" customWidth="1"/>
    <col min="14756" max="14756" width="13.7109375" style="54" customWidth="1"/>
    <col min="14757" max="14757" width="13.42578125" style="54" customWidth="1"/>
    <col min="14758" max="14758" width="15.42578125" style="54" customWidth="1"/>
    <col min="14759" max="14760" width="10.28515625" style="54" bestFit="1" customWidth="1"/>
    <col min="14761" max="15005" width="9.140625" style="54"/>
    <col min="15006" max="15006" width="5" style="54" customWidth="1"/>
    <col min="15007" max="15007" width="4.7109375" style="54" customWidth="1"/>
    <col min="15008" max="15008" width="5" style="54" customWidth="1"/>
    <col min="15009" max="15009" width="19.7109375" style="54" customWidth="1"/>
    <col min="15010" max="15010" width="49.85546875" style="54" customWidth="1"/>
    <col min="15011" max="15011" width="14.5703125" style="54" customWidth="1"/>
    <col min="15012" max="15012" width="13.7109375" style="54" customWidth="1"/>
    <col min="15013" max="15013" width="13.42578125" style="54" customWidth="1"/>
    <col min="15014" max="15014" width="15.42578125" style="54" customWidth="1"/>
    <col min="15015" max="15016" width="10.28515625" style="54" bestFit="1" customWidth="1"/>
    <col min="15017" max="15261" width="9.140625" style="54"/>
    <col min="15262" max="15262" width="5" style="54" customWidth="1"/>
    <col min="15263" max="15263" width="4.7109375" style="54" customWidth="1"/>
    <col min="15264" max="15264" width="5" style="54" customWidth="1"/>
    <col min="15265" max="15265" width="19.7109375" style="54" customWidth="1"/>
    <col min="15266" max="15266" width="49.85546875" style="54" customWidth="1"/>
    <col min="15267" max="15267" width="14.5703125" style="54" customWidth="1"/>
    <col min="15268" max="15268" width="13.7109375" style="54" customWidth="1"/>
    <col min="15269" max="15269" width="13.42578125" style="54" customWidth="1"/>
    <col min="15270" max="15270" width="15.42578125" style="54" customWidth="1"/>
    <col min="15271" max="15272" width="10.28515625" style="54" bestFit="1" customWidth="1"/>
    <col min="15273" max="15517" width="9.140625" style="54"/>
    <col min="15518" max="15518" width="5" style="54" customWidth="1"/>
    <col min="15519" max="15519" width="4.7109375" style="54" customWidth="1"/>
    <col min="15520" max="15520" width="5" style="54" customWidth="1"/>
    <col min="15521" max="15521" width="19.7109375" style="54" customWidth="1"/>
    <col min="15522" max="15522" width="49.85546875" style="54" customWidth="1"/>
    <col min="15523" max="15523" width="14.5703125" style="54" customWidth="1"/>
    <col min="15524" max="15524" width="13.7109375" style="54" customWidth="1"/>
    <col min="15525" max="15525" width="13.42578125" style="54" customWidth="1"/>
    <col min="15526" max="15526" width="15.42578125" style="54" customWidth="1"/>
    <col min="15527" max="15528" width="10.28515625" style="54" bestFit="1" customWidth="1"/>
    <col min="15529" max="15773" width="9.140625" style="54"/>
    <col min="15774" max="15774" width="5" style="54" customWidth="1"/>
    <col min="15775" max="15775" width="4.7109375" style="54" customWidth="1"/>
    <col min="15776" max="15776" width="5" style="54" customWidth="1"/>
    <col min="15777" max="15777" width="19.7109375" style="54" customWidth="1"/>
    <col min="15778" max="15778" width="49.85546875" style="54" customWidth="1"/>
    <col min="15779" max="15779" width="14.5703125" style="54" customWidth="1"/>
    <col min="15780" max="15780" width="13.7109375" style="54" customWidth="1"/>
    <col min="15781" max="15781" width="13.42578125" style="54" customWidth="1"/>
    <col min="15782" max="15782" width="15.42578125" style="54" customWidth="1"/>
    <col min="15783" max="15784" width="10.28515625" style="54" bestFit="1" customWidth="1"/>
    <col min="15785" max="16029" width="9.140625" style="54"/>
    <col min="16030" max="16030" width="5" style="54" customWidth="1"/>
    <col min="16031" max="16031" width="4.7109375" style="54" customWidth="1"/>
    <col min="16032" max="16032" width="5" style="54" customWidth="1"/>
    <col min="16033" max="16033" width="19.7109375" style="54" customWidth="1"/>
    <col min="16034" max="16034" width="49.85546875" style="54" customWidth="1"/>
    <col min="16035" max="16035" width="14.5703125" style="54" customWidth="1"/>
    <col min="16036" max="16036" width="13.7109375" style="54" customWidth="1"/>
    <col min="16037" max="16037" width="13.42578125" style="54" customWidth="1"/>
    <col min="16038" max="16038" width="15.42578125" style="54" customWidth="1"/>
    <col min="16039" max="16040" width="10.28515625" style="54" bestFit="1" customWidth="1"/>
    <col min="16041" max="16384" width="9.140625" style="54"/>
  </cols>
  <sheetData>
    <row r="1" spans="2:6">
      <c r="C1" s="54" t="s">
        <v>227</v>
      </c>
      <c r="E1" s="52" t="s">
        <v>699</v>
      </c>
    </row>
    <row r="2" spans="2:6">
      <c r="D2" s="55"/>
      <c r="E2" s="52" t="s">
        <v>131</v>
      </c>
    </row>
    <row r="3" spans="2:6">
      <c r="D3" s="55"/>
      <c r="E3" s="56" t="s">
        <v>228</v>
      </c>
    </row>
    <row r="4" spans="2:6">
      <c r="C4" s="57"/>
      <c r="D4" s="57"/>
      <c r="E4" s="57"/>
    </row>
    <row r="5" spans="2:6" ht="66.75" customHeight="1">
      <c r="B5" s="1034" t="s">
        <v>696</v>
      </c>
      <c r="C5" s="1034"/>
      <c r="D5" s="1034"/>
      <c r="E5" s="1034"/>
    </row>
    <row r="6" spans="2:6">
      <c r="C6" s="58"/>
      <c r="D6" s="58"/>
      <c r="E6" s="58" t="s">
        <v>229</v>
      </c>
    </row>
    <row r="7" spans="2:6" s="59" customFormat="1" ht="76.5" customHeight="1">
      <c r="B7" s="1035" t="s">
        <v>1</v>
      </c>
      <c r="C7" s="1035"/>
      <c r="D7" s="1036" t="s">
        <v>230</v>
      </c>
      <c r="E7" s="148" t="s">
        <v>22</v>
      </c>
    </row>
    <row r="8" spans="2:6" s="59" customFormat="1">
      <c r="B8" s="148" t="s">
        <v>45</v>
      </c>
      <c r="C8" s="148" t="s">
        <v>20</v>
      </c>
      <c r="D8" s="1037"/>
      <c r="E8" s="148" t="s">
        <v>48</v>
      </c>
    </row>
    <row r="9" spans="2:6" s="59" customFormat="1">
      <c r="B9" s="60"/>
      <c r="C9" s="60"/>
      <c r="D9" s="61" t="s">
        <v>231</v>
      </c>
      <c r="E9" s="62">
        <f>E10</f>
        <v>3276832.1</v>
      </c>
    </row>
    <row r="10" spans="2:6" ht="27.75" customHeight="1">
      <c r="B10" s="64"/>
      <c r="C10" s="60"/>
      <c r="D10" s="61" t="s">
        <v>203</v>
      </c>
      <c r="E10" s="62">
        <f>+E12</f>
        <v>3276832.1</v>
      </c>
    </row>
    <row r="11" spans="2:6">
      <c r="B11" s="64"/>
      <c r="C11" s="60"/>
      <c r="D11" s="61" t="s">
        <v>111</v>
      </c>
      <c r="E11" s="63"/>
    </row>
    <row r="12" spans="2:6">
      <c r="B12" s="119">
        <v>1212</v>
      </c>
      <c r="C12" s="64"/>
      <c r="D12" s="61" t="s">
        <v>232</v>
      </c>
      <c r="E12" s="62">
        <f>+E14+E126+E135</f>
        <v>3276832.1</v>
      </c>
    </row>
    <row r="13" spans="2:6" s="35" customFormat="1">
      <c r="B13" s="60"/>
      <c r="C13" s="60"/>
      <c r="D13" s="61" t="s">
        <v>3</v>
      </c>
      <c r="E13" s="63"/>
    </row>
    <row r="14" spans="2:6" ht="36.75" customHeight="1">
      <c r="B14" s="60"/>
      <c r="C14" s="119">
        <v>12007</v>
      </c>
      <c r="D14" s="46" t="s">
        <v>233</v>
      </c>
      <c r="E14" s="118">
        <f>E17+E23+E33+E43+E69+E79+E91+E103+E115+E112+E16</f>
        <v>3277023.9</v>
      </c>
      <c r="F14" s="120"/>
    </row>
    <row r="15" spans="2:6" s="35" customFormat="1" ht="18" customHeight="1">
      <c r="B15" s="28"/>
      <c r="C15" s="28"/>
      <c r="D15" s="46" t="s">
        <v>49</v>
      </c>
      <c r="E15" s="106"/>
    </row>
    <row r="16" spans="2:6" s="35" customFormat="1" ht="18" customHeight="1">
      <c r="B16" s="129"/>
      <c r="C16" s="129"/>
      <c r="D16" s="134" t="s">
        <v>679</v>
      </c>
      <c r="E16" s="178">
        <v>-1742.7</v>
      </c>
    </row>
    <row r="17" spans="2:8" ht="20.25" customHeight="1">
      <c r="B17" s="121"/>
      <c r="C17" s="122"/>
      <c r="D17" s="117" t="s">
        <v>234</v>
      </c>
      <c r="E17" s="118">
        <f>SUM(E19:E22)</f>
        <v>390394.89999999997</v>
      </c>
      <c r="F17" s="180"/>
    </row>
    <row r="18" spans="2:8">
      <c r="B18" s="121"/>
      <c r="C18" s="122"/>
      <c r="D18" s="40" t="s">
        <v>448</v>
      </c>
      <c r="E18" s="123"/>
      <c r="F18" s="124"/>
    </row>
    <row r="19" spans="2:8" ht="34.5">
      <c r="B19" s="121"/>
      <c r="C19" s="122"/>
      <c r="D19" s="46" t="s">
        <v>449</v>
      </c>
      <c r="E19" s="105">
        <v>197919.8</v>
      </c>
      <c r="F19" s="124"/>
      <c r="H19" s="124"/>
    </row>
    <row r="20" spans="2:8" ht="34.5">
      <c r="B20" s="121"/>
      <c r="C20" s="122"/>
      <c r="D20" s="46" t="s">
        <v>450</v>
      </c>
      <c r="E20" s="105">
        <v>73152.3</v>
      </c>
    </row>
    <row r="21" spans="2:8" ht="34.5">
      <c r="B21" s="121"/>
      <c r="C21" s="122"/>
      <c r="D21" s="46" t="s">
        <v>451</v>
      </c>
      <c r="E21" s="105">
        <v>93561.600000000006</v>
      </c>
    </row>
    <row r="22" spans="2:8" ht="34.5">
      <c r="B22" s="121"/>
      <c r="C22" s="122"/>
      <c r="D22" s="46" t="s">
        <v>452</v>
      </c>
      <c r="E22" s="105">
        <v>25761.200000000001</v>
      </c>
      <c r="F22" s="124"/>
    </row>
    <row r="23" spans="2:8">
      <c r="B23" s="121"/>
      <c r="C23" s="122"/>
      <c r="D23" s="117" t="s">
        <v>235</v>
      </c>
      <c r="E23" s="118">
        <f>SUM(E25:E32)</f>
        <v>433631.5</v>
      </c>
    </row>
    <row r="24" spans="2:8">
      <c r="B24" s="121"/>
      <c r="C24" s="122"/>
      <c r="D24" s="40" t="s">
        <v>448</v>
      </c>
      <c r="E24" s="123"/>
    </row>
    <row r="25" spans="2:8" ht="86.25">
      <c r="B25" s="121"/>
      <c r="C25" s="122"/>
      <c r="D25" s="46" t="s">
        <v>453</v>
      </c>
      <c r="E25" s="123">
        <v>79410.7</v>
      </c>
    </row>
    <row r="26" spans="2:8" ht="51.75">
      <c r="B26" s="121"/>
      <c r="C26" s="122"/>
      <c r="D26" s="46" t="s">
        <v>454</v>
      </c>
      <c r="E26" s="123">
        <v>55728</v>
      </c>
    </row>
    <row r="27" spans="2:8" ht="69">
      <c r="B27" s="121"/>
      <c r="C27" s="122"/>
      <c r="D27" s="46" t="s">
        <v>455</v>
      </c>
      <c r="E27" s="123">
        <v>45730.3</v>
      </c>
    </row>
    <row r="28" spans="2:8" ht="34.5">
      <c r="B28" s="121"/>
      <c r="C28" s="122"/>
      <c r="D28" s="46" t="s">
        <v>456</v>
      </c>
      <c r="E28" s="123">
        <v>97048.7</v>
      </c>
    </row>
    <row r="29" spans="2:8" ht="34.5">
      <c r="B29" s="121"/>
      <c r="C29" s="122"/>
      <c r="D29" s="46" t="s">
        <v>457</v>
      </c>
      <c r="E29" s="123">
        <v>9175.7999999999993</v>
      </c>
    </row>
    <row r="30" spans="2:8" ht="34.5">
      <c r="B30" s="121"/>
      <c r="C30" s="122"/>
      <c r="D30" s="46" t="s">
        <v>458</v>
      </c>
      <c r="E30" s="123">
        <v>24205.5</v>
      </c>
    </row>
    <row r="31" spans="2:8" ht="34.5">
      <c r="B31" s="121"/>
      <c r="C31" s="122"/>
      <c r="D31" s="116" t="s">
        <v>588</v>
      </c>
      <c r="E31" s="123">
        <v>172528.5</v>
      </c>
    </row>
    <row r="32" spans="2:8" ht="51.75">
      <c r="B32" s="121"/>
      <c r="C32" s="122"/>
      <c r="D32" s="116" t="s">
        <v>589</v>
      </c>
      <c r="E32" s="123">
        <v>-50196</v>
      </c>
    </row>
    <row r="33" spans="2:5">
      <c r="B33" s="121"/>
      <c r="C33" s="122"/>
      <c r="D33" s="117" t="s">
        <v>236</v>
      </c>
      <c r="E33" s="118">
        <f>SUM(E35:E42)</f>
        <v>83135.700000000012</v>
      </c>
    </row>
    <row r="34" spans="2:5" ht="22.5" customHeight="1">
      <c r="B34" s="121"/>
      <c r="C34" s="122"/>
      <c r="D34" s="40" t="s">
        <v>448</v>
      </c>
      <c r="E34" s="123"/>
    </row>
    <row r="35" spans="2:5" ht="71.25" customHeight="1">
      <c r="B35" s="121"/>
      <c r="C35" s="122"/>
      <c r="D35" s="40" t="s">
        <v>590</v>
      </c>
      <c r="E35" s="123">
        <v>64235.199999999997</v>
      </c>
    </row>
    <row r="36" spans="2:5" ht="74.25" customHeight="1">
      <c r="B36" s="121"/>
      <c r="C36" s="122"/>
      <c r="D36" s="104" t="s">
        <v>459</v>
      </c>
      <c r="E36" s="123">
        <v>550</v>
      </c>
    </row>
    <row r="37" spans="2:5" ht="138">
      <c r="B37" s="121"/>
      <c r="C37" s="122"/>
      <c r="D37" s="46" t="s">
        <v>460</v>
      </c>
      <c r="E37" s="123">
        <v>1124</v>
      </c>
    </row>
    <row r="38" spans="2:5" ht="103.5">
      <c r="B38" s="121"/>
      <c r="C38" s="122"/>
      <c r="D38" s="46" t="s">
        <v>461</v>
      </c>
      <c r="E38" s="123">
        <v>24513.8</v>
      </c>
    </row>
    <row r="39" spans="2:5">
      <c r="B39" s="121"/>
      <c r="C39" s="122"/>
      <c r="D39" s="46" t="s">
        <v>591</v>
      </c>
      <c r="E39" s="123">
        <v>2478.3000000000002</v>
      </c>
    </row>
    <row r="40" spans="2:5" ht="189.75">
      <c r="B40" s="121"/>
      <c r="C40" s="122"/>
      <c r="D40" s="116" t="s">
        <v>592</v>
      </c>
      <c r="E40" s="123">
        <v>-493.7</v>
      </c>
    </row>
    <row r="41" spans="2:5" ht="86.25">
      <c r="B41" s="121"/>
      <c r="C41" s="122"/>
      <c r="D41" s="116" t="s">
        <v>593</v>
      </c>
      <c r="E41" s="123">
        <v>-8618.9</v>
      </c>
    </row>
    <row r="42" spans="2:5" ht="34.5">
      <c r="B42" s="121"/>
      <c r="C42" s="122"/>
      <c r="D42" s="116" t="s">
        <v>594</v>
      </c>
      <c r="E42" s="123">
        <v>-653</v>
      </c>
    </row>
    <row r="43" spans="2:5" ht="24" customHeight="1">
      <c r="B43" s="121"/>
      <c r="C43" s="122"/>
      <c r="D43" s="117" t="s">
        <v>237</v>
      </c>
      <c r="E43" s="118">
        <f>SUM(E45:E68)</f>
        <v>57502.900000000052</v>
      </c>
    </row>
    <row r="44" spans="2:5" ht="17.25" customHeight="1">
      <c r="B44" s="121"/>
      <c r="C44" s="122"/>
      <c r="D44" s="107" t="s">
        <v>448</v>
      </c>
      <c r="E44" s="103"/>
    </row>
    <row r="45" spans="2:5" ht="86.25">
      <c r="B45" s="121"/>
      <c r="C45" s="122"/>
      <c r="D45" s="46" t="s">
        <v>462</v>
      </c>
      <c r="E45" s="103">
        <v>30170.400000000001</v>
      </c>
    </row>
    <row r="46" spans="2:5" ht="51.75">
      <c r="B46" s="121"/>
      <c r="C46" s="122"/>
      <c r="D46" s="46" t="s">
        <v>599</v>
      </c>
      <c r="E46" s="103">
        <v>9332.9</v>
      </c>
    </row>
    <row r="47" spans="2:5" ht="51.75">
      <c r="B47" s="121"/>
      <c r="C47" s="122"/>
      <c r="D47" s="46" t="s">
        <v>463</v>
      </c>
      <c r="E47" s="103">
        <v>20480.400000000001</v>
      </c>
    </row>
    <row r="48" spans="2:5" ht="51.75">
      <c r="B48" s="121"/>
      <c r="C48" s="122"/>
      <c r="D48" s="46" t="s">
        <v>600</v>
      </c>
      <c r="E48" s="103">
        <v>15585.1</v>
      </c>
    </row>
    <row r="49" spans="2:5" ht="69">
      <c r="B49" s="121"/>
      <c r="C49" s="122"/>
      <c r="D49" s="46" t="s">
        <v>464</v>
      </c>
      <c r="E49" s="103">
        <v>107877.2</v>
      </c>
    </row>
    <row r="50" spans="2:5" ht="51.75">
      <c r="B50" s="121"/>
      <c r="C50" s="122"/>
      <c r="D50" s="46" t="s">
        <v>601</v>
      </c>
      <c r="E50" s="103">
        <v>16282.7</v>
      </c>
    </row>
    <row r="51" spans="2:5" ht="86.25">
      <c r="B51" s="121"/>
      <c r="C51" s="122"/>
      <c r="D51" s="46" t="s">
        <v>602</v>
      </c>
      <c r="E51" s="103">
        <v>3527.6</v>
      </c>
    </row>
    <row r="52" spans="2:5" ht="51.75">
      <c r="B52" s="121"/>
      <c r="C52" s="122"/>
      <c r="D52" s="46" t="s">
        <v>601</v>
      </c>
      <c r="E52" s="103">
        <v>15453.5</v>
      </c>
    </row>
    <row r="53" spans="2:5">
      <c r="B53" s="121"/>
      <c r="C53" s="122"/>
      <c r="D53" s="46" t="s">
        <v>465</v>
      </c>
      <c r="E53" s="103">
        <v>-2527.8000000000002</v>
      </c>
    </row>
    <row r="54" spans="2:5" ht="51.75">
      <c r="B54" s="121"/>
      <c r="C54" s="122"/>
      <c r="D54" s="46" t="s">
        <v>466</v>
      </c>
      <c r="E54" s="103">
        <v>-2139.6999999999998</v>
      </c>
    </row>
    <row r="55" spans="2:5" ht="51.75">
      <c r="B55" s="121"/>
      <c r="C55" s="122"/>
      <c r="D55" s="46" t="s">
        <v>467</v>
      </c>
      <c r="E55" s="103">
        <v>-232.8</v>
      </c>
    </row>
    <row r="56" spans="2:5" ht="86.25">
      <c r="B56" s="121"/>
      <c r="C56" s="122"/>
      <c r="D56" s="46" t="s">
        <v>468</v>
      </c>
      <c r="E56" s="103">
        <v>-1039.4000000000001</v>
      </c>
    </row>
    <row r="57" spans="2:5" ht="120.75">
      <c r="B57" s="121"/>
      <c r="C57" s="122"/>
      <c r="D57" s="46" t="s">
        <v>469</v>
      </c>
      <c r="E57" s="103">
        <v>-3500.4</v>
      </c>
    </row>
    <row r="58" spans="2:5" ht="51.75">
      <c r="B58" s="121"/>
      <c r="C58" s="122"/>
      <c r="D58" s="46" t="s">
        <v>470</v>
      </c>
      <c r="E58" s="103">
        <v>-3399</v>
      </c>
    </row>
    <row r="59" spans="2:5" ht="51.75">
      <c r="B59" s="121"/>
      <c r="C59" s="122"/>
      <c r="D59" s="46" t="s">
        <v>471</v>
      </c>
      <c r="E59" s="103">
        <v>-1206.8</v>
      </c>
    </row>
    <row r="60" spans="2:5" ht="51.75">
      <c r="B60" s="121"/>
      <c r="C60" s="122"/>
      <c r="D60" s="46" t="s">
        <v>472</v>
      </c>
      <c r="E60" s="103">
        <v>-1024.5</v>
      </c>
    </row>
    <row r="61" spans="2:5" ht="51.75">
      <c r="B61" s="121"/>
      <c r="C61" s="122"/>
      <c r="D61" s="46" t="s">
        <v>473</v>
      </c>
      <c r="E61" s="103">
        <v>-1138.7</v>
      </c>
    </row>
    <row r="62" spans="2:5">
      <c r="B62" s="121"/>
      <c r="C62" s="122"/>
      <c r="D62" s="46" t="s">
        <v>474</v>
      </c>
      <c r="E62" s="103">
        <v>-28150.799999999999</v>
      </c>
    </row>
    <row r="63" spans="2:5" ht="69">
      <c r="B63" s="121"/>
      <c r="C63" s="122"/>
      <c r="D63" s="46" t="s">
        <v>475</v>
      </c>
      <c r="E63" s="103">
        <v>-65000</v>
      </c>
    </row>
    <row r="64" spans="2:5" ht="51.75">
      <c r="B64" s="121"/>
      <c r="C64" s="122"/>
      <c r="D64" s="126" t="s">
        <v>476</v>
      </c>
      <c r="E64" s="103">
        <v>-10000</v>
      </c>
    </row>
    <row r="65" spans="2:5" ht="120.75">
      <c r="B65" s="121"/>
      <c r="C65" s="122"/>
      <c r="D65" s="126" t="s">
        <v>477</v>
      </c>
      <c r="E65" s="103">
        <v>-15950</v>
      </c>
    </row>
    <row r="66" spans="2:5" ht="34.5">
      <c r="B66" s="121"/>
      <c r="C66" s="122"/>
      <c r="D66" s="126" t="s">
        <v>478</v>
      </c>
      <c r="E66" s="103">
        <v>-461.7</v>
      </c>
    </row>
    <row r="67" spans="2:5" ht="69">
      <c r="B67" s="121"/>
      <c r="C67" s="122"/>
      <c r="D67" s="126" t="s">
        <v>479</v>
      </c>
      <c r="E67" s="103">
        <v>-435.3</v>
      </c>
    </row>
    <row r="68" spans="2:5" ht="34.5">
      <c r="B68" s="121"/>
      <c r="C68" s="122"/>
      <c r="D68" s="126" t="s">
        <v>480</v>
      </c>
      <c r="E68" s="103">
        <v>-25000</v>
      </c>
    </row>
    <row r="69" spans="2:5" ht="25.5" customHeight="1">
      <c r="B69" s="64"/>
      <c r="C69" s="64"/>
      <c r="D69" s="125" t="s">
        <v>238</v>
      </c>
      <c r="E69" s="118">
        <f>SUM(E71:E78)</f>
        <v>295292.19999999995</v>
      </c>
    </row>
    <row r="70" spans="2:5">
      <c r="B70" s="64"/>
      <c r="C70" s="64"/>
      <c r="D70" s="64" t="s">
        <v>448</v>
      </c>
      <c r="E70" s="105"/>
    </row>
    <row r="71" spans="2:5" ht="51.75">
      <c r="B71" s="64"/>
      <c r="C71" s="64"/>
      <c r="D71" s="46" t="s">
        <v>481</v>
      </c>
      <c r="E71" s="105">
        <v>73749.5</v>
      </c>
    </row>
    <row r="72" spans="2:5" ht="34.5">
      <c r="B72" s="64"/>
      <c r="C72" s="64"/>
      <c r="D72" s="46" t="s">
        <v>482</v>
      </c>
      <c r="E72" s="105">
        <v>14986.4</v>
      </c>
    </row>
    <row r="73" spans="2:5" ht="34.5">
      <c r="B73" s="64"/>
      <c r="C73" s="64"/>
      <c r="D73" s="46" t="s">
        <v>484</v>
      </c>
      <c r="E73" s="105">
        <v>33772.5</v>
      </c>
    </row>
    <row r="74" spans="2:5" ht="28.5" customHeight="1">
      <c r="B74" s="64"/>
      <c r="C74" s="64"/>
      <c r="D74" s="46" t="s">
        <v>483</v>
      </c>
      <c r="E74" s="105">
        <v>17564.400000000001</v>
      </c>
    </row>
    <row r="75" spans="2:5" ht="54" customHeight="1">
      <c r="B75" s="64"/>
      <c r="C75" s="64"/>
      <c r="D75" s="126" t="s">
        <v>603</v>
      </c>
      <c r="E75" s="105">
        <v>13283.8</v>
      </c>
    </row>
    <row r="76" spans="2:5" ht="54.75" customHeight="1">
      <c r="B76" s="64"/>
      <c r="C76" s="64"/>
      <c r="D76" s="126" t="s">
        <v>604</v>
      </c>
      <c r="E76" s="105">
        <v>36810.9</v>
      </c>
    </row>
    <row r="77" spans="2:5" ht="66" customHeight="1">
      <c r="B77" s="64"/>
      <c r="C77" s="64"/>
      <c r="D77" s="126" t="s">
        <v>605</v>
      </c>
      <c r="E77" s="105">
        <v>12946.3</v>
      </c>
    </row>
    <row r="78" spans="2:5" ht="42.75" customHeight="1">
      <c r="B78" s="64"/>
      <c r="C78" s="64"/>
      <c r="D78" s="126" t="s">
        <v>606</v>
      </c>
      <c r="E78" s="105">
        <v>92178.4</v>
      </c>
    </row>
    <row r="79" spans="2:5" ht="25.5" customHeight="1">
      <c r="B79" s="64"/>
      <c r="C79" s="64"/>
      <c r="D79" s="125" t="s">
        <v>239</v>
      </c>
      <c r="E79" s="118">
        <f>SUM(E81:E90)</f>
        <v>647115.80000000005</v>
      </c>
    </row>
    <row r="80" spans="2:5">
      <c r="B80" s="64"/>
      <c r="C80" s="64"/>
      <c r="D80" s="64" t="s">
        <v>448</v>
      </c>
      <c r="E80" s="105"/>
    </row>
    <row r="81" spans="2:5" ht="34.5">
      <c r="B81" s="64"/>
      <c r="C81" s="64"/>
      <c r="D81" s="46" t="s">
        <v>485</v>
      </c>
      <c r="E81" s="105">
        <v>33782.400000000001</v>
      </c>
    </row>
    <row r="82" spans="2:5" ht="155.25">
      <c r="B82" s="64"/>
      <c r="C82" s="64"/>
      <c r="D82" s="46" t="s">
        <v>486</v>
      </c>
      <c r="E82" s="105">
        <v>89969.9</v>
      </c>
    </row>
    <row r="83" spans="2:5" ht="34.5">
      <c r="B83" s="64"/>
      <c r="C83" s="64"/>
      <c r="D83" s="46" t="s">
        <v>487</v>
      </c>
      <c r="E83" s="105">
        <v>11778.4</v>
      </c>
    </row>
    <row r="84" spans="2:5" ht="310.5">
      <c r="B84" s="64"/>
      <c r="C84" s="64"/>
      <c r="D84" s="46" t="s">
        <v>488</v>
      </c>
      <c r="E84" s="105">
        <v>52314.6</v>
      </c>
    </row>
    <row r="85" spans="2:5" ht="103.5">
      <c r="B85" s="64"/>
      <c r="C85" s="64"/>
      <c r="D85" s="46" t="s">
        <v>489</v>
      </c>
      <c r="E85" s="105">
        <v>13206.5</v>
      </c>
    </row>
    <row r="86" spans="2:5" ht="34.5">
      <c r="B86" s="64"/>
      <c r="C86" s="64"/>
      <c r="D86" s="46" t="s">
        <v>490</v>
      </c>
      <c r="E86" s="105">
        <v>31601.4</v>
      </c>
    </row>
    <row r="87" spans="2:5" ht="34.5">
      <c r="B87" s="64"/>
      <c r="C87" s="64"/>
      <c r="D87" s="46" t="s">
        <v>491</v>
      </c>
      <c r="E87" s="105">
        <v>185434.1</v>
      </c>
    </row>
    <row r="88" spans="2:5" ht="34.5">
      <c r="B88" s="64"/>
      <c r="C88" s="64"/>
      <c r="D88" s="46" t="s">
        <v>492</v>
      </c>
      <c r="E88" s="105">
        <v>14203.4</v>
      </c>
    </row>
    <row r="89" spans="2:5" ht="34.5">
      <c r="B89" s="64"/>
      <c r="C89" s="64"/>
      <c r="D89" s="46" t="s">
        <v>493</v>
      </c>
      <c r="E89" s="105">
        <v>26234.1</v>
      </c>
    </row>
    <row r="90" spans="2:5" ht="69">
      <c r="B90" s="64"/>
      <c r="C90" s="64"/>
      <c r="D90" s="46" t="s">
        <v>494</v>
      </c>
      <c r="E90" s="105">
        <v>188591</v>
      </c>
    </row>
    <row r="91" spans="2:5" ht="25.5" customHeight="1">
      <c r="B91" s="64"/>
      <c r="C91" s="64"/>
      <c r="D91" s="125" t="s">
        <v>240</v>
      </c>
      <c r="E91" s="118">
        <f>SUM(E93:E102)</f>
        <v>375478</v>
      </c>
    </row>
    <row r="92" spans="2:5">
      <c r="B92" s="64"/>
      <c r="C92" s="64"/>
      <c r="D92" s="64" t="s">
        <v>448</v>
      </c>
      <c r="E92" s="105"/>
    </row>
    <row r="93" spans="2:5" ht="34.5">
      <c r="B93" s="64"/>
      <c r="C93" s="64"/>
      <c r="D93" s="46" t="s">
        <v>495</v>
      </c>
      <c r="E93" s="105">
        <v>100237</v>
      </c>
    </row>
    <row r="94" spans="2:5" ht="51.75">
      <c r="B94" s="64"/>
      <c r="C94" s="64"/>
      <c r="D94" s="46" t="s">
        <v>496</v>
      </c>
      <c r="E94" s="105">
        <v>2751</v>
      </c>
    </row>
    <row r="95" spans="2:5" ht="34.5">
      <c r="B95" s="64"/>
      <c r="C95" s="64"/>
      <c r="D95" s="46" t="s">
        <v>497</v>
      </c>
      <c r="E95" s="105">
        <v>50226.400000000001</v>
      </c>
    </row>
    <row r="96" spans="2:5" ht="34.5">
      <c r="B96" s="64"/>
      <c r="C96" s="64"/>
      <c r="D96" s="46" t="s">
        <v>498</v>
      </c>
      <c r="E96" s="105">
        <v>4579.1000000000004</v>
      </c>
    </row>
    <row r="97" spans="2:5" ht="51.75">
      <c r="B97" s="64"/>
      <c r="C97" s="64"/>
      <c r="D97" s="46" t="s">
        <v>499</v>
      </c>
      <c r="E97" s="105">
        <v>58561.599999999999</v>
      </c>
    </row>
    <row r="98" spans="2:5" ht="34.5">
      <c r="B98" s="64"/>
      <c r="C98" s="64"/>
      <c r="D98" s="126" t="s">
        <v>607</v>
      </c>
      <c r="E98" s="105">
        <v>62623.3</v>
      </c>
    </row>
    <row r="99" spans="2:5" ht="51.75">
      <c r="B99" s="64"/>
      <c r="C99" s="64"/>
      <c r="D99" s="126" t="s">
        <v>608</v>
      </c>
      <c r="E99" s="105">
        <v>12497.5</v>
      </c>
    </row>
    <row r="100" spans="2:5" ht="34.5">
      <c r="B100" s="64"/>
      <c r="C100" s="64"/>
      <c r="D100" s="126" t="s">
        <v>609</v>
      </c>
      <c r="E100" s="105">
        <v>35451</v>
      </c>
    </row>
    <row r="101" spans="2:5" ht="51.75">
      <c r="B101" s="64"/>
      <c r="C101" s="64"/>
      <c r="D101" s="126" t="s">
        <v>610</v>
      </c>
      <c r="E101" s="105">
        <v>21040.5</v>
      </c>
    </row>
    <row r="102" spans="2:5" ht="34.5">
      <c r="B102" s="64"/>
      <c r="C102" s="64"/>
      <c r="D102" s="126" t="s">
        <v>611</v>
      </c>
      <c r="E102" s="105">
        <v>27510.6</v>
      </c>
    </row>
    <row r="103" spans="2:5" ht="25.5" customHeight="1">
      <c r="B103" s="64"/>
      <c r="C103" s="64"/>
      <c r="D103" s="125" t="s">
        <v>241</v>
      </c>
      <c r="E103" s="118">
        <f>SUM(E105:E111)</f>
        <v>159605.59999999998</v>
      </c>
    </row>
    <row r="104" spans="2:5">
      <c r="B104" s="64"/>
      <c r="C104" s="64"/>
      <c r="D104" s="64" t="s">
        <v>448</v>
      </c>
      <c r="E104" s="105"/>
    </row>
    <row r="105" spans="2:5" ht="34.5">
      <c r="B105" s="64"/>
      <c r="C105" s="64"/>
      <c r="D105" s="46" t="s">
        <v>500</v>
      </c>
      <c r="E105" s="105">
        <v>577142</v>
      </c>
    </row>
    <row r="106" spans="2:5" ht="224.25">
      <c r="B106" s="64"/>
      <c r="C106" s="64"/>
      <c r="D106" s="46" t="s">
        <v>501</v>
      </c>
      <c r="E106" s="105">
        <v>20074.5</v>
      </c>
    </row>
    <row r="107" spans="2:5" ht="103.5">
      <c r="B107" s="64"/>
      <c r="C107" s="64"/>
      <c r="D107" s="46" t="s">
        <v>502</v>
      </c>
      <c r="E107" s="105">
        <v>45335.4</v>
      </c>
    </row>
    <row r="108" spans="2:5" ht="51.75">
      <c r="B108" s="64"/>
      <c r="C108" s="64"/>
      <c r="D108" s="46" t="s">
        <v>503</v>
      </c>
      <c r="E108" s="102">
        <v>17837.5</v>
      </c>
    </row>
    <row r="109" spans="2:5" ht="120.75">
      <c r="B109" s="64"/>
      <c r="C109" s="64"/>
      <c r="D109" s="46" t="s">
        <v>504</v>
      </c>
      <c r="E109" s="102">
        <v>-30283.8</v>
      </c>
    </row>
    <row r="110" spans="2:5" ht="34.5">
      <c r="B110" s="64"/>
      <c r="C110" s="64"/>
      <c r="D110" s="46" t="s">
        <v>505</v>
      </c>
      <c r="E110" s="102">
        <v>-100000</v>
      </c>
    </row>
    <row r="111" spans="2:5" ht="34.5">
      <c r="B111" s="64"/>
      <c r="C111" s="64"/>
      <c r="D111" s="46" t="s">
        <v>506</v>
      </c>
      <c r="E111" s="102">
        <v>-370500</v>
      </c>
    </row>
    <row r="112" spans="2:5" ht="25.5" customHeight="1">
      <c r="B112" s="64"/>
      <c r="C112" s="64"/>
      <c r="D112" s="125" t="s">
        <v>507</v>
      </c>
      <c r="E112" s="118">
        <f>SUM(E114:E114)</f>
        <v>16487.8</v>
      </c>
    </row>
    <row r="113" spans="2:6">
      <c r="B113" s="64"/>
      <c r="C113" s="64"/>
      <c r="D113" s="64" t="s">
        <v>448</v>
      </c>
      <c r="E113" s="105"/>
    </row>
    <row r="114" spans="2:6" ht="34.5">
      <c r="B114" s="64"/>
      <c r="C114" s="64"/>
      <c r="D114" s="46" t="s">
        <v>508</v>
      </c>
      <c r="E114" s="105">
        <v>16487.8</v>
      </c>
    </row>
    <row r="115" spans="2:6" ht="25.5" customHeight="1">
      <c r="B115" s="64"/>
      <c r="C115" s="64"/>
      <c r="D115" s="125" t="s">
        <v>242</v>
      </c>
      <c r="E115" s="118">
        <f>E117+E118+E119+E120+E121+E122+E123+E124+E125</f>
        <v>820122.20000000007</v>
      </c>
      <c r="F115" s="180"/>
    </row>
    <row r="116" spans="2:6">
      <c r="B116" s="64"/>
      <c r="C116" s="64"/>
      <c r="D116" s="64" t="s">
        <v>448</v>
      </c>
      <c r="E116" s="105"/>
    </row>
    <row r="117" spans="2:6" ht="34.5">
      <c r="B117" s="64"/>
      <c r="C117" s="64"/>
      <c r="D117" s="46" t="s">
        <v>509</v>
      </c>
      <c r="E117" s="105">
        <v>135307.20000000001</v>
      </c>
    </row>
    <row r="118" spans="2:6" ht="69">
      <c r="B118" s="64"/>
      <c r="C118" s="64"/>
      <c r="D118" s="46" t="s">
        <v>510</v>
      </c>
      <c r="E118" s="105">
        <v>48650.3</v>
      </c>
    </row>
    <row r="119" spans="2:6" ht="34.5">
      <c r="B119" s="64"/>
      <c r="C119" s="64"/>
      <c r="D119" s="46" t="s">
        <v>511</v>
      </c>
      <c r="E119" s="105">
        <v>118439.3</v>
      </c>
    </row>
    <row r="120" spans="2:6" ht="69">
      <c r="B120" s="64"/>
      <c r="C120" s="64"/>
      <c r="D120" s="46" t="s">
        <v>512</v>
      </c>
      <c r="E120" s="105">
        <v>28350.400000000001</v>
      </c>
    </row>
    <row r="121" spans="2:6" ht="34.5">
      <c r="B121" s="64"/>
      <c r="C121" s="64"/>
      <c r="D121" s="46" t="s">
        <v>513</v>
      </c>
      <c r="E121" s="105">
        <v>22336.7</v>
      </c>
    </row>
    <row r="122" spans="2:6">
      <c r="B122" s="64"/>
      <c r="C122" s="64"/>
      <c r="D122" s="46" t="s">
        <v>514</v>
      </c>
      <c r="E122" s="105">
        <v>62230.1</v>
      </c>
    </row>
    <row r="123" spans="2:6" ht="51.75">
      <c r="B123" s="64"/>
      <c r="C123" s="64"/>
      <c r="D123" s="46" t="s">
        <v>515</v>
      </c>
      <c r="E123" s="105">
        <v>145333.29999999999</v>
      </c>
    </row>
    <row r="124" spans="2:6" ht="51.75">
      <c r="B124" s="64"/>
      <c r="C124" s="64"/>
      <c r="D124" s="46" t="s">
        <v>612</v>
      </c>
      <c r="E124" s="105">
        <v>39062.300000000003</v>
      </c>
    </row>
    <row r="125" spans="2:6" ht="51.75">
      <c r="B125" s="64"/>
      <c r="C125" s="64"/>
      <c r="D125" s="46" t="s">
        <v>613</v>
      </c>
      <c r="E125" s="105">
        <v>220412.6</v>
      </c>
    </row>
    <row r="126" spans="2:6" s="142" customFormat="1" ht="36.6" customHeight="1">
      <c r="B126" s="139"/>
      <c r="C126" s="208">
        <v>12025</v>
      </c>
      <c r="D126" s="51" t="str">
        <f>'h2'!G103</f>
        <v>Մարզերում առաջնահերթ լուծում պահանջող հիմնախնդիրների լուծում</v>
      </c>
      <c r="E126" s="141">
        <f>E128+E131</f>
        <v>-54711.8</v>
      </c>
    </row>
    <row r="127" spans="2:6">
      <c r="B127" s="136"/>
      <c r="C127" s="136"/>
      <c r="D127" s="40" t="s">
        <v>49</v>
      </c>
      <c r="E127" s="138"/>
    </row>
    <row r="128" spans="2:6">
      <c r="B128" s="136"/>
      <c r="C128" s="136"/>
      <c r="D128" s="134" t="s">
        <v>237</v>
      </c>
      <c r="E128" s="138">
        <f>E130</f>
        <v>36670.199999999997</v>
      </c>
    </row>
    <row r="129" spans="2:5">
      <c r="B129" s="136"/>
      <c r="C129" s="136"/>
      <c r="D129" s="137" t="s">
        <v>448</v>
      </c>
      <c r="E129" s="138"/>
    </row>
    <row r="130" spans="2:5" ht="61.15" customHeight="1">
      <c r="B130" s="136"/>
      <c r="C130" s="136"/>
      <c r="D130" s="137" t="s">
        <v>724</v>
      </c>
      <c r="E130" s="138">
        <f>'h2'!H118</f>
        <v>36670.199999999997</v>
      </c>
    </row>
    <row r="131" spans="2:5" s="142" customFormat="1">
      <c r="B131" s="139"/>
      <c r="C131" s="139"/>
      <c r="D131" s="140" t="s">
        <v>240</v>
      </c>
      <c r="E131" s="141">
        <f>E133+E134</f>
        <v>-91382</v>
      </c>
    </row>
    <row r="132" spans="2:5">
      <c r="B132" s="136"/>
      <c r="C132" s="136"/>
      <c r="D132" s="137" t="s">
        <v>448</v>
      </c>
      <c r="E132" s="138"/>
    </row>
    <row r="133" spans="2:5" ht="23.45" customHeight="1">
      <c r="B133" s="136"/>
      <c r="C133" s="136"/>
      <c r="D133" s="133" t="s">
        <v>735</v>
      </c>
      <c r="E133" s="138">
        <v>-36076</v>
      </c>
    </row>
    <row r="134" spans="2:5" ht="23.45" customHeight="1">
      <c r="B134" s="136"/>
      <c r="C134" s="136"/>
      <c r="D134" s="133" t="s">
        <v>736</v>
      </c>
      <c r="E134" s="138">
        <v>-55306</v>
      </c>
    </row>
    <row r="135" spans="2:5" ht="69">
      <c r="B135" s="144"/>
      <c r="C135" s="206" t="s">
        <v>680</v>
      </c>
      <c r="D135" s="140" t="s">
        <v>368</v>
      </c>
      <c r="E135" s="207">
        <f>E137</f>
        <v>54520</v>
      </c>
    </row>
    <row r="136" spans="2:5">
      <c r="B136" s="144"/>
      <c r="C136" s="143"/>
      <c r="D136" s="137" t="s">
        <v>134</v>
      </c>
      <c r="E136" s="136"/>
    </row>
    <row r="137" spans="2:5" ht="34.5">
      <c r="B137" s="144"/>
      <c r="C137" s="143"/>
      <c r="D137" s="137" t="s">
        <v>203</v>
      </c>
      <c r="E137" s="94">
        <f>'h2'!H143</f>
        <v>54520</v>
      </c>
    </row>
    <row r="138" spans="2:5">
      <c r="B138" s="145"/>
      <c r="C138" s="146"/>
      <c r="D138" s="135"/>
    </row>
    <row r="139" spans="2:5">
      <c r="B139" s="145"/>
      <c r="C139" s="146"/>
      <c r="D139" s="135"/>
    </row>
    <row r="140" spans="2:5">
      <c r="B140" s="145"/>
      <c r="C140" s="146"/>
      <c r="D140" s="135"/>
    </row>
    <row r="141" spans="2:5" s="35" customFormat="1" ht="20.25" customHeight="1">
      <c r="B141" s="35" t="s">
        <v>184</v>
      </c>
    </row>
    <row r="142" spans="2:5" s="27" customFormat="1">
      <c r="D142" s="27" t="s">
        <v>614</v>
      </c>
      <c r="E142" s="127" t="s">
        <v>185</v>
      </c>
    </row>
  </sheetData>
  <mergeCells count="3">
    <mergeCell ref="B5:E5"/>
    <mergeCell ref="B7:C7"/>
    <mergeCell ref="D7:D8"/>
  </mergeCells>
  <pageMargins left="0.7" right="0.7" top="0.75" bottom="0.75" header="0.3" footer="0.3"/>
  <pageSetup scale="5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10" zoomScaleNormal="100" workbookViewId="0">
      <selection activeCell="E23" sqref="E23"/>
    </sheetView>
  </sheetViews>
  <sheetFormatPr defaultColWidth="9.140625" defaultRowHeight="17.25"/>
  <cols>
    <col min="1" max="1" width="10.5703125" style="34" customWidth="1"/>
    <col min="2" max="2" width="10.7109375" style="34" customWidth="1"/>
    <col min="3" max="4" width="9.140625" style="34"/>
    <col min="5" max="5" width="26.28515625" style="34" customWidth="1"/>
    <col min="6" max="6" width="42.140625" style="34" customWidth="1"/>
    <col min="7" max="7" width="30" style="34" customWidth="1"/>
    <col min="8" max="16384" width="9.140625" style="34"/>
  </cols>
  <sheetData>
    <row r="1" spans="1:10">
      <c r="G1" s="52" t="s">
        <v>698</v>
      </c>
      <c r="I1" s="183"/>
      <c r="J1" s="183"/>
    </row>
    <row r="2" spans="1:10">
      <c r="F2" s="183"/>
      <c r="G2" s="183" t="s">
        <v>130</v>
      </c>
      <c r="I2" s="183"/>
      <c r="J2" s="183"/>
    </row>
    <row r="3" spans="1:10">
      <c r="G3" s="183" t="s">
        <v>0</v>
      </c>
      <c r="I3" s="183"/>
      <c r="J3" s="183"/>
    </row>
    <row r="4" spans="1:10">
      <c r="G4" s="183"/>
      <c r="H4" s="183"/>
      <c r="I4" s="183"/>
      <c r="J4" s="183"/>
    </row>
    <row r="6" spans="1:10" ht="44.25" customHeight="1">
      <c r="A6" s="1047" t="s">
        <v>745</v>
      </c>
      <c r="B6" s="1047"/>
      <c r="C6" s="1047"/>
      <c r="D6" s="1047"/>
      <c r="E6" s="1047"/>
      <c r="F6" s="1047"/>
      <c r="G6" s="1047"/>
    </row>
    <row r="9" spans="1:10">
      <c r="G9" s="34" t="s">
        <v>673</v>
      </c>
      <c r="H9" s="183"/>
    </row>
    <row r="10" spans="1:10" ht="111" customHeight="1">
      <c r="A10" s="1041" t="s">
        <v>18</v>
      </c>
      <c r="B10" s="1043"/>
      <c r="C10" s="1048" t="s">
        <v>674</v>
      </c>
      <c r="D10" s="1049"/>
      <c r="E10" s="1050"/>
      <c r="F10" s="1054" t="s">
        <v>675</v>
      </c>
      <c r="G10" s="209" t="s">
        <v>519</v>
      </c>
    </row>
    <row r="11" spans="1:10" ht="39" customHeight="1">
      <c r="A11" s="147" t="s">
        <v>19</v>
      </c>
      <c r="B11" s="147" t="s">
        <v>20</v>
      </c>
      <c r="C11" s="1051"/>
      <c r="D11" s="1052"/>
      <c r="E11" s="1053"/>
      <c r="F11" s="1055"/>
      <c r="G11" s="182" t="s">
        <v>48</v>
      </c>
    </row>
    <row r="12" spans="1:10" ht="15.75" customHeight="1">
      <c r="A12" s="181">
        <v>1</v>
      </c>
      <c r="B12" s="181">
        <v>2</v>
      </c>
      <c r="C12" s="1056">
        <v>3</v>
      </c>
      <c r="D12" s="1057"/>
      <c r="E12" s="1058"/>
      <c r="F12" s="181">
        <v>4</v>
      </c>
      <c r="G12" s="184">
        <v>8</v>
      </c>
    </row>
    <row r="13" spans="1:10" ht="33" customHeight="1">
      <c r="A13" s="1044" t="s">
        <v>203</v>
      </c>
      <c r="B13" s="1045"/>
      <c r="C13" s="1045"/>
      <c r="D13" s="1045"/>
      <c r="E13" s="1045"/>
      <c r="F13" s="1046"/>
      <c r="G13" s="179">
        <f>G14</f>
        <v>38424.800000000003</v>
      </c>
    </row>
    <row r="14" spans="1:10" ht="33" customHeight="1">
      <c r="A14" s="132">
        <v>1212</v>
      </c>
      <c r="B14" s="1038" t="s">
        <v>676</v>
      </c>
      <c r="C14" s="1038"/>
      <c r="D14" s="1038"/>
      <c r="E14" s="1038"/>
      <c r="F14" s="132"/>
      <c r="G14" s="185">
        <f>G15</f>
        <v>38424.800000000003</v>
      </c>
    </row>
    <row r="15" spans="1:10" ht="34.5">
      <c r="A15" s="132"/>
      <c r="B15" s="132">
        <v>12025</v>
      </c>
      <c r="C15" s="1039" t="s">
        <v>371</v>
      </c>
      <c r="D15" s="1039"/>
      <c r="E15" s="1039"/>
      <c r="F15" s="131" t="s">
        <v>237</v>
      </c>
      <c r="G15" s="185">
        <f>G16+G17</f>
        <v>38424.800000000003</v>
      </c>
    </row>
    <row r="16" spans="1:10" ht="34.5">
      <c r="A16" s="132"/>
      <c r="B16" s="186"/>
      <c r="C16" s="1041"/>
      <c r="D16" s="1042"/>
      <c r="E16" s="1043"/>
      <c r="F16" s="187" t="s">
        <v>677</v>
      </c>
      <c r="G16" s="185">
        <v>10587.5</v>
      </c>
    </row>
    <row r="17" spans="1:8" ht="34.5">
      <c r="A17" s="133"/>
      <c r="B17" s="133"/>
      <c r="C17" s="133"/>
      <c r="D17" s="133"/>
      <c r="E17" s="133"/>
      <c r="F17" s="147" t="s">
        <v>678</v>
      </c>
      <c r="G17" s="214">
        <v>27837.3</v>
      </c>
    </row>
    <row r="20" spans="1:8">
      <c r="C20" s="1040"/>
      <c r="D20" s="1040"/>
      <c r="E20" s="1040"/>
      <c r="F20" s="188" t="s">
        <v>650</v>
      </c>
    </row>
    <row r="21" spans="1:8">
      <c r="C21" s="1040"/>
      <c r="D21" s="1040"/>
      <c r="E21" s="1040"/>
      <c r="F21" s="188" t="s">
        <v>651</v>
      </c>
    </row>
    <row r="22" spans="1:8">
      <c r="C22" s="1040"/>
      <c r="D22" s="1040"/>
      <c r="E22" s="1040"/>
      <c r="F22" s="188" t="s">
        <v>652</v>
      </c>
      <c r="G22" s="188" t="s">
        <v>431</v>
      </c>
      <c r="H22" s="188"/>
    </row>
  </sheetData>
  <mergeCells count="12">
    <mergeCell ref="A13:F13"/>
    <mergeCell ref="A6:G6"/>
    <mergeCell ref="A10:B10"/>
    <mergeCell ref="C10:E11"/>
    <mergeCell ref="F10:F11"/>
    <mergeCell ref="C12:E12"/>
    <mergeCell ref="B14:E14"/>
    <mergeCell ref="C15:E15"/>
    <mergeCell ref="C20:E20"/>
    <mergeCell ref="C21:E21"/>
    <mergeCell ref="C22:E22"/>
    <mergeCell ref="C16:E16"/>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8"/>
  <sheetViews>
    <sheetView topLeftCell="A48" zoomScaleNormal="100" workbookViewId="0">
      <selection activeCell="G6" sqref="G6:G7"/>
    </sheetView>
  </sheetViews>
  <sheetFormatPr defaultColWidth="9.140625" defaultRowHeight="15.75"/>
  <cols>
    <col min="1" max="1" width="9.7109375" style="773" customWidth="1"/>
    <col min="2" max="2" width="8.28515625" style="773" customWidth="1"/>
    <col min="3" max="3" width="9" style="773" customWidth="1"/>
    <col min="4" max="4" width="22.140625" style="773" customWidth="1"/>
    <col min="5" max="5" width="17.7109375" style="773" customWidth="1"/>
    <col min="6" max="6" width="54.85546875" style="773" customWidth="1"/>
    <col min="7" max="7" width="35.7109375" style="773" customWidth="1"/>
    <col min="8" max="8" width="8" style="773" hidden="1" customWidth="1"/>
    <col min="9" max="11" width="8.85546875" style="773" hidden="1" customWidth="1"/>
    <col min="12" max="12" width="9.140625" style="773"/>
    <col min="13" max="13" width="14.85546875" style="773" bestFit="1" customWidth="1"/>
    <col min="14" max="16384" width="9.140625" style="773"/>
  </cols>
  <sheetData>
    <row r="1" spans="1:8" s="745" customFormat="1" ht="17.25">
      <c r="C1" s="1059" t="s">
        <v>697</v>
      </c>
      <c r="D1" s="1059"/>
      <c r="E1" s="1059"/>
      <c r="F1" s="1059"/>
      <c r="G1" s="1059"/>
    </row>
    <row r="2" spans="1:8" s="745" customFormat="1" ht="17.25">
      <c r="C2" s="1059" t="s">
        <v>424</v>
      </c>
      <c r="D2" s="1059"/>
      <c r="E2" s="1059"/>
      <c r="F2" s="1059"/>
      <c r="G2" s="1059"/>
    </row>
    <row r="3" spans="1:8" s="745" customFormat="1" ht="17.25">
      <c r="C3" s="1059" t="s">
        <v>425</v>
      </c>
      <c r="D3" s="1059"/>
      <c r="E3" s="1059"/>
      <c r="F3" s="1059"/>
      <c r="G3" s="1059"/>
    </row>
    <row r="4" spans="1:8" s="748" customFormat="1" ht="17.25">
      <c r="A4" s="746"/>
      <c r="B4" s="746"/>
      <c r="C4" s="746"/>
      <c r="D4" s="747"/>
      <c r="E4" s="747"/>
      <c r="F4" s="747"/>
      <c r="G4" s="747"/>
    </row>
    <row r="5" spans="1:8" s="745" customFormat="1" ht="53.25" customHeight="1">
      <c r="A5" s="1060" t="s">
        <v>432</v>
      </c>
      <c r="B5" s="1060"/>
      <c r="C5" s="1060"/>
      <c r="D5" s="1060"/>
      <c r="E5" s="1060"/>
      <c r="F5" s="1060"/>
      <c r="G5" s="1060"/>
      <c r="H5" s="749"/>
    </row>
    <row r="6" spans="1:8" s="750" customFormat="1" ht="38.25" customHeight="1">
      <c r="A6" s="1061" t="s">
        <v>5</v>
      </c>
      <c r="B6" s="1061"/>
      <c r="C6" s="1061"/>
      <c r="D6" s="1061" t="s">
        <v>1</v>
      </c>
      <c r="E6" s="1061"/>
      <c r="F6" s="1062" t="s">
        <v>426</v>
      </c>
      <c r="G6" s="1063" t="s">
        <v>427</v>
      </c>
    </row>
    <row r="7" spans="1:8" s="750" customFormat="1" ht="33" customHeight="1">
      <c r="A7" s="751" t="s">
        <v>428</v>
      </c>
      <c r="B7" s="752" t="s">
        <v>429</v>
      </c>
      <c r="C7" s="751" t="s">
        <v>430</v>
      </c>
      <c r="D7" s="751" t="s">
        <v>45</v>
      </c>
      <c r="E7" s="751" t="str">
        <f>'h2'!F9</f>
        <v>Միջոցառում</v>
      </c>
      <c r="F7" s="1062"/>
      <c r="G7" s="1063"/>
    </row>
    <row r="8" spans="1:8" s="750" customFormat="1" ht="18.75" customHeight="1">
      <c r="A8" s="453"/>
      <c r="B8" s="453"/>
      <c r="C8" s="453"/>
      <c r="D8" s="453"/>
      <c r="E8" s="453"/>
      <c r="F8" s="423" t="s">
        <v>4</v>
      </c>
      <c r="G8" s="97">
        <f>G9+G34</f>
        <v>-2240203.2000000002</v>
      </c>
    </row>
    <row r="9" spans="1:8" s="225" customFormat="1" ht="17.25">
      <c r="A9" s="753" t="s">
        <v>84</v>
      </c>
      <c r="B9" s="754"/>
      <c r="C9" s="754"/>
      <c r="D9" s="754"/>
      <c r="E9" s="754"/>
      <c r="F9" s="423" t="s">
        <v>85</v>
      </c>
      <c r="G9" s="163">
        <f>G10+G19+G39+G44</f>
        <v>-2195231.3000000003</v>
      </c>
      <c r="H9" s="173" t="e">
        <f>H10</f>
        <v>#REF!</v>
      </c>
    </row>
    <row r="10" spans="1:8" s="225" customFormat="1" ht="21.75" customHeight="1">
      <c r="A10" s="754"/>
      <c r="B10" s="753" t="s">
        <v>379</v>
      </c>
      <c r="C10" s="754"/>
      <c r="D10" s="754"/>
      <c r="E10" s="754"/>
      <c r="F10" s="398" t="s">
        <v>380</v>
      </c>
      <c r="G10" s="163">
        <f>G11+G16</f>
        <v>-202378</v>
      </c>
      <c r="H10" s="173" t="e">
        <f>H11</f>
        <v>#REF!</v>
      </c>
    </row>
    <row r="11" spans="1:8" s="225" customFormat="1" ht="17.25">
      <c r="A11" s="754"/>
      <c r="B11" s="754"/>
      <c r="C11" s="755" t="s">
        <v>381</v>
      </c>
      <c r="D11" s="756"/>
      <c r="E11" s="756"/>
      <c r="F11" s="757" t="s">
        <v>382</v>
      </c>
      <c r="G11" s="163">
        <f>G12</f>
        <v>-2378</v>
      </c>
      <c r="H11" s="173" t="e">
        <f>#REF!</f>
        <v>#REF!</v>
      </c>
    </row>
    <row r="12" spans="1:8" s="216" customFormat="1" ht="25.5" customHeight="1">
      <c r="A12" s="758"/>
      <c r="B12" s="758"/>
      <c r="C12" s="758"/>
      <c r="D12" s="758" t="s">
        <v>383</v>
      </c>
      <c r="E12" s="759"/>
      <c r="F12" s="298" t="s">
        <v>92</v>
      </c>
      <c r="G12" s="97">
        <f>+G13</f>
        <v>-2378</v>
      </c>
      <c r="H12" s="174" t="e">
        <f>+H13</f>
        <v>#REF!</v>
      </c>
    </row>
    <row r="13" spans="1:8" s="216" customFormat="1" ht="37.5" customHeight="1">
      <c r="A13" s="758"/>
      <c r="B13" s="758"/>
      <c r="C13" s="758"/>
      <c r="D13" s="758"/>
      <c r="E13" s="758">
        <v>21031</v>
      </c>
      <c r="F13" s="387" t="s">
        <v>384</v>
      </c>
      <c r="G13" s="97">
        <f>'h2'!H309</f>
        <v>-2378</v>
      </c>
      <c r="H13" s="174" t="e">
        <f>+#REF!</f>
        <v>#REF!</v>
      </c>
    </row>
    <row r="14" spans="1:8" s="216" customFormat="1" ht="17.25" hidden="1">
      <c r="A14" s="760"/>
      <c r="B14" s="758"/>
      <c r="C14" s="758"/>
      <c r="D14" s="758"/>
      <c r="E14" s="758"/>
      <c r="F14" s="308" t="s">
        <v>85</v>
      </c>
      <c r="G14" s="97">
        <f>G19</f>
        <v>-1730953.7000000002</v>
      </c>
      <c r="H14" s="174" t="e">
        <f>H19</f>
        <v>#REF!</v>
      </c>
    </row>
    <row r="15" spans="1:8" s="216" customFormat="1" ht="17.25" hidden="1">
      <c r="A15" s="758"/>
      <c r="B15" s="758"/>
      <c r="C15" s="758"/>
      <c r="D15" s="758"/>
      <c r="E15" s="758"/>
      <c r="F15" s="340" t="s">
        <v>3</v>
      </c>
      <c r="G15" s="97"/>
      <c r="H15" s="174"/>
    </row>
    <row r="16" spans="1:8" s="216" customFormat="1" ht="17.25">
      <c r="A16" s="758"/>
      <c r="B16" s="454"/>
      <c r="C16" s="761" t="s">
        <v>86</v>
      </c>
      <c r="D16" s="454"/>
      <c r="E16" s="454"/>
      <c r="F16" s="762" t="s">
        <v>725</v>
      </c>
      <c r="G16" s="97">
        <f>G17</f>
        <v>-200000</v>
      </c>
      <c r="H16" s="174"/>
    </row>
    <row r="17" spans="1:8" s="216" customFormat="1" ht="17.25">
      <c r="A17" s="758"/>
      <c r="B17" s="454"/>
      <c r="C17" s="761"/>
      <c r="D17" s="763" t="s">
        <v>383</v>
      </c>
      <c r="E17" s="454"/>
      <c r="F17" s="764" t="s">
        <v>92</v>
      </c>
      <c r="G17" s="97">
        <f>G18</f>
        <v>-200000</v>
      </c>
      <c r="H17" s="174"/>
    </row>
    <row r="18" spans="1:8" s="216" customFormat="1" ht="69">
      <c r="A18" s="758"/>
      <c r="B18" s="454"/>
      <c r="C18" s="454"/>
      <c r="D18" s="765"/>
      <c r="E18" s="763" t="s">
        <v>409</v>
      </c>
      <c r="F18" s="454" t="s">
        <v>726</v>
      </c>
      <c r="G18" s="97">
        <f>'h2'!H321</f>
        <v>-200000</v>
      </c>
      <c r="H18" s="174"/>
    </row>
    <row r="19" spans="1:8" s="225" customFormat="1" ht="18.75" customHeight="1">
      <c r="A19" s="397"/>
      <c r="B19" s="396" t="s">
        <v>86</v>
      </c>
      <c r="C19" s="397"/>
      <c r="D19" s="397"/>
      <c r="E19" s="397"/>
      <c r="F19" s="423" t="s">
        <v>96</v>
      </c>
      <c r="G19" s="177">
        <f>G24+G30</f>
        <v>-1730953.7000000002</v>
      </c>
      <c r="H19" s="173" t="e">
        <f>#REF!</f>
        <v>#REF!</v>
      </c>
    </row>
    <row r="20" spans="1:8" s="216" customFormat="1" ht="17.25" hidden="1">
      <c r="A20" s="760"/>
      <c r="B20" s="758"/>
      <c r="C20" s="758"/>
      <c r="D20" s="758"/>
      <c r="E20" s="758"/>
      <c r="F20" s="308" t="s">
        <v>85</v>
      </c>
      <c r="G20" s="97">
        <f>G22</f>
        <v>-1397770.3</v>
      </c>
      <c r="H20" s="174" t="e">
        <f>H22</f>
        <v>#REF!</v>
      </c>
    </row>
    <row r="21" spans="1:8" s="216" customFormat="1" ht="17.25" hidden="1">
      <c r="A21" s="758"/>
      <c r="B21" s="758"/>
      <c r="C21" s="758"/>
      <c r="D21" s="758"/>
      <c r="E21" s="758"/>
      <c r="F21" s="340" t="s">
        <v>3</v>
      </c>
      <c r="G21" s="97"/>
      <c r="H21" s="174"/>
    </row>
    <row r="22" spans="1:8" s="216" customFormat="1" ht="21.75" hidden="1" customHeight="1">
      <c r="A22" s="758"/>
      <c r="B22" s="760"/>
      <c r="C22" s="758"/>
      <c r="D22" s="758"/>
      <c r="E22" s="758"/>
      <c r="F22" s="308" t="s">
        <v>96</v>
      </c>
      <c r="G22" s="97">
        <f>G30</f>
        <v>-1397770.3</v>
      </c>
      <c r="H22" s="174" t="e">
        <f>H30</f>
        <v>#REF!</v>
      </c>
    </row>
    <row r="23" spans="1:8" s="216" customFormat="1" ht="17.25" hidden="1">
      <c r="A23" s="758"/>
      <c r="B23" s="758"/>
      <c r="C23" s="758"/>
      <c r="D23" s="758"/>
      <c r="E23" s="758"/>
      <c r="F23" s="340" t="s">
        <v>3</v>
      </c>
      <c r="G23" s="97"/>
      <c r="H23" s="174"/>
    </row>
    <row r="24" spans="1:8" s="216" customFormat="1" ht="17.25">
      <c r="A24" s="758"/>
      <c r="B24" s="758"/>
      <c r="C24" s="766" t="s">
        <v>87</v>
      </c>
      <c r="D24" s="453"/>
      <c r="E24" s="453"/>
      <c r="F24" s="767" t="s">
        <v>727</v>
      </c>
      <c r="G24" s="97">
        <f>G25</f>
        <v>-333183.40000000002</v>
      </c>
      <c r="H24" s="174"/>
    </row>
    <row r="25" spans="1:8" s="216" customFormat="1" ht="17.25">
      <c r="A25" s="758"/>
      <c r="B25" s="758"/>
      <c r="C25" s="766"/>
      <c r="D25" s="751" t="s">
        <v>383</v>
      </c>
      <c r="E25" s="453"/>
      <c r="F25" s="768" t="s">
        <v>92</v>
      </c>
      <c r="G25" s="97">
        <f>G26+G27+G28+G29</f>
        <v>-333183.40000000002</v>
      </c>
      <c r="H25" s="174"/>
    </row>
    <row r="26" spans="1:8" s="216" customFormat="1" ht="86.25">
      <c r="A26" s="758"/>
      <c r="B26" s="758"/>
      <c r="C26" s="453"/>
      <c r="D26" s="750"/>
      <c r="E26" s="751" t="s">
        <v>393</v>
      </c>
      <c r="F26" s="453" t="s">
        <v>728</v>
      </c>
      <c r="G26" s="97">
        <f>'h1'!F123</f>
        <v>-94465.8</v>
      </c>
      <c r="H26" s="174"/>
    </row>
    <row r="27" spans="1:8" s="216" customFormat="1" ht="86.25">
      <c r="A27" s="758"/>
      <c r="B27" s="758"/>
      <c r="C27" s="453"/>
      <c r="D27" s="751"/>
      <c r="E27" s="751" t="s">
        <v>397</v>
      </c>
      <c r="F27" s="453" t="s">
        <v>729</v>
      </c>
      <c r="G27" s="97">
        <f>'h1'!F129</f>
        <v>-35000</v>
      </c>
      <c r="H27" s="174"/>
    </row>
    <row r="28" spans="1:8" s="216" customFormat="1" ht="103.5">
      <c r="A28" s="758"/>
      <c r="B28" s="758"/>
      <c r="C28" s="453"/>
      <c r="D28" s="751"/>
      <c r="E28" s="751" t="s">
        <v>395</v>
      </c>
      <c r="F28" s="453" t="s">
        <v>730</v>
      </c>
      <c r="G28" s="97">
        <f>'h1'!F135</f>
        <v>46000</v>
      </c>
      <c r="H28" s="174"/>
    </row>
    <row r="29" spans="1:8" s="216" customFormat="1" ht="34.5">
      <c r="A29" s="758"/>
      <c r="B29" s="758"/>
      <c r="C29" s="453"/>
      <c r="D29" s="751"/>
      <c r="E29" s="758">
        <v>21032</v>
      </c>
      <c r="F29" s="387" t="s">
        <v>761</v>
      </c>
      <c r="G29" s="97">
        <f>'h1'!F154</f>
        <v>-249717.6</v>
      </c>
      <c r="H29" s="174"/>
    </row>
    <row r="30" spans="1:8" s="225" customFormat="1" ht="17.25">
      <c r="A30" s="397"/>
      <c r="B30" s="397"/>
      <c r="C30" s="396" t="s">
        <v>86</v>
      </c>
      <c r="D30" s="397"/>
      <c r="E30" s="397"/>
      <c r="F30" s="423" t="s">
        <v>377</v>
      </c>
      <c r="G30" s="163">
        <f>G31</f>
        <v>-1397770.3</v>
      </c>
      <c r="H30" s="173" t="e">
        <f>#REF!</f>
        <v>#REF!</v>
      </c>
    </row>
    <row r="31" spans="1:8" s="216" customFormat="1" ht="21" customHeight="1">
      <c r="A31" s="758"/>
      <c r="B31" s="758"/>
      <c r="C31" s="758"/>
      <c r="D31" s="758" t="s">
        <v>383</v>
      </c>
      <c r="E31" s="759"/>
      <c r="F31" s="298" t="s">
        <v>92</v>
      </c>
      <c r="G31" s="97">
        <f>G32+G33</f>
        <v>-1397770.3</v>
      </c>
      <c r="H31" s="174" t="e">
        <f>+H33</f>
        <v>#REF!</v>
      </c>
    </row>
    <row r="32" spans="1:8" s="216" customFormat="1" ht="34.5">
      <c r="A32" s="758"/>
      <c r="B32" s="758"/>
      <c r="C32" s="758"/>
      <c r="D32" s="758"/>
      <c r="E32" s="758">
        <v>21002</v>
      </c>
      <c r="F32" s="298" t="s">
        <v>378</v>
      </c>
      <c r="G32" s="97">
        <f>'h2'!H487</f>
        <v>-770000</v>
      </c>
      <c r="H32" s="174"/>
    </row>
    <row r="33" spans="1:13" s="216" customFormat="1" ht="37.5" customHeight="1">
      <c r="A33" s="758"/>
      <c r="B33" s="758"/>
      <c r="C33" s="758"/>
      <c r="D33" s="758"/>
      <c r="E33" s="758">
        <v>21033</v>
      </c>
      <c r="F33" s="387" t="s">
        <v>386</v>
      </c>
      <c r="G33" s="97">
        <f>'h2'!H496</f>
        <v>-627770.30000000005</v>
      </c>
      <c r="H33" s="174" t="e">
        <f>+#REF!</f>
        <v>#REF!</v>
      </c>
      <c r="M33" s="769"/>
    </row>
    <row r="34" spans="1:13" s="225" customFormat="1" ht="34.5">
      <c r="A34" s="396" t="s">
        <v>388</v>
      </c>
      <c r="B34" s="397"/>
      <c r="C34" s="397"/>
      <c r="D34" s="397"/>
      <c r="E34" s="397"/>
      <c r="F34" s="398" t="s">
        <v>389</v>
      </c>
      <c r="G34" s="163">
        <f>G35</f>
        <v>-44971.9</v>
      </c>
      <c r="H34" s="173" t="e">
        <f>H35</f>
        <v>#REF!</v>
      </c>
    </row>
    <row r="35" spans="1:13" s="225" customFormat="1" ht="21.75" customHeight="1">
      <c r="A35" s="397"/>
      <c r="B35" s="396" t="s">
        <v>379</v>
      </c>
      <c r="C35" s="397"/>
      <c r="D35" s="397"/>
      <c r="E35" s="397"/>
      <c r="F35" s="398" t="s">
        <v>390</v>
      </c>
      <c r="G35" s="163">
        <f>G36</f>
        <v>-44971.9</v>
      </c>
      <c r="H35" s="173" t="e">
        <f>H36</f>
        <v>#REF!</v>
      </c>
    </row>
    <row r="36" spans="1:13" s="225" customFormat="1" ht="17.25">
      <c r="A36" s="397"/>
      <c r="B36" s="397"/>
      <c r="C36" s="396" t="s">
        <v>87</v>
      </c>
      <c r="D36" s="397"/>
      <c r="E36" s="397"/>
      <c r="F36" s="398" t="s">
        <v>390</v>
      </c>
      <c r="G36" s="163">
        <f>G37</f>
        <v>-44971.9</v>
      </c>
      <c r="H36" s="173" t="e">
        <f>#REF!</f>
        <v>#REF!</v>
      </c>
    </row>
    <row r="37" spans="1:13" s="216" customFormat="1" ht="17.25">
      <c r="A37" s="758"/>
      <c r="B37" s="758"/>
      <c r="C37" s="758"/>
      <c r="D37" s="758">
        <v>1157</v>
      </c>
      <c r="E37" s="759"/>
      <c r="F37" s="298" t="s">
        <v>92</v>
      </c>
      <c r="G37" s="97">
        <f>+G38</f>
        <v>-44971.9</v>
      </c>
      <c r="H37" s="174" t="e">
        <f>+H38</f>
        <v>#REF!</v>
      </c>
    </row>
    <row r="38" spans="1:13" s="216" customFormat="1" ht="37.5" customHeight="1">
      <c r="A38" s="758"/>
      <c r="B38" s="758"/>
      <c r="C38" s="758"/>
      <c r="D38" s="758"/>
      <c r="E38" s="758">
        <v>21034</v>
      </c>
      <c r="F38" s="387" t="s">
        <v>391</v>
      </c>
      <c r="G38" s="97">
        <f>'h2'!H515</f>
        <v>-44971.9</v>
      </c>
      <c r="H38" s="174" t="e">
        <f>+#REF!</f>
        <v>#REF!</v>
      </c>
    </row>
    <row r="39" spans="1:13" s="216" customFormat="1" ht="18.75" customHeight="1">
      <c r="A39" s="396" t="s">
        <v>768</v>
      </c>
      <c r="B39" s="397"/>
      <c r="C39" s="397"/>
      <c r="D39" s="397"/>
      <c r="E39" s="397"/>
      <c r="F39" s="398" t="s">
        <v>769</v>
      </c>
      <c r="G39" s="97">
        <f>G40</f>
        <v>-155751</v>
      </c>
      <c r="H39" s="176"/>
    </row>
    <row r="40" spans="1:13" s="216" customFormat="1" ht="21.75" customHeight="1">
      <c r="A40" s="397"/>
      <c r="B40" s="396" t="s">
        <v>87</v>
      </c>
      <c r="C40" s="397"/>
      <c r="D40" s="397"/>
      <c r="E40" s="397"/>
      <c r="F40" s="398" t="s">
        <v>770</v>
      </c>
      <c r="G40" s="97">
        <f>G41</f>
        <v>-155751</v>
      </c>
      <c r="H40" s="176"/>
    </row>
    <row r="41" spans="1:13" s="216" customFormat="1" ht="20.25" customHeight="1">
      <c r="A41" s="397"/>
      <c r="B41" s="397"/>
      <c r="C41" s="396" t="s">
        <v>87</v>
      </c>
      <c r="D41" s="397"/>
      <c r="E41" s="397"/>
      <c r="F41" s="398" t="s">
        <v>770</v>
      </c>
      <c r="G41" s="97">
        <f>G42</f>
        <v>-155751</v>
      </c>
      <c r="H41" s="176"/>
    </row>
    <row r="42" spans="1:13" s="216" customFormat="1" ht="20.25" customHeight="1">
      <c r="A42" s="758"/>
      <c r="B42" s="758"/>
      <c r="C42" s="758"/>
      <c r="D42" s="758" t="s">
        <v>383</v>
      </c>
      <c r="E42" s="759"/>
      <c r="F42" s="298" t="s">
        <v>92</v>
      </c>
      <c r="G42" s="97">
        <f>G43</f>
        <v>-155751</v>
      </c>
      <c r="H42" s="176"/>
    </row>
    <row r="43" spans="1:13" s="216" customFormat="1" ht="37.5" customHeight="1">
      <c r="A43" s="758"/>
      <c r="B43" s="758"/>
      <c r="C43" s="758"/>
      <c r="D43" s="758"/>
      <c r="E43" s="758">
        <v>21036</v>
      </c>
      <c r="F43" s="399" t="s">
        <v>764</v>
      </c>
      <c r="G43" s="97">
        <f>'h1'!F171</f>
        <v>-155751</v>
      </c>
      <c r="H43" s="176"/>
    </row>
    <row r="44" spans="1:13" s="771" customFormat="1" ht="17.25">
      <c r="A44" s="396" t="s">
        <v>773</v>
      </c>
      <c r="B44" s="397"/>
      <c r="C44" s="397"/>
      <c r="D44" s="397"/>
      <c r="E44" s="397"/>
      <c r="F44" s="398" t="s">
        <v>438</v>
      </c>
      <c r="G44" s="770">
        <f>G45</f>
        <v>-106148.6</v>
      </c>
    </row>
    <row r="45" spans="1:13" ht="34.5">
      <c r="A45" s="397"/>
      <c r="B45" s="396" t="s">
        <v>87</v>
      </c>
      <c r="C45" s="397"/>
      <c r="D45" s="397"/>
      <c r="E45" s="397"/>
      <c r="F45" s="398" t="s">
        <v>771</v>
      </c>
      <c r="G45" s="772">
        <f>G48</f>
        <v>-106148.6</v>
      </c>
    </row>
    <row r="46" spans="1:13" ht="17.25">
      <c r="A46" s="397"/>
      <c r="B46" s="397"/>
      <c r="C46" s="396" t="s">
        <v>87</v>
      </c>
      <c r="D46" s="397"/>
      <c r="E46" s="397"/>
      <c r="F46" s="398" t="s">
        <v>772</v>
      </c>
      <c r="G46" s="772">
        <f>G48</f>
        <v>-106148.6</v>
      </c>
    </row>
    <row r="47" spans="1:13" ht="17.25">
      <c r="A47" s="758"/>
      <c r="B47" s="758"/>
      <c r="C47" s="758"/>
      <c r="D47" s="758" t="s">
        <v>383</v>
      </c>
      <c r="E47" s="759"/>
      <c r="F47" s="298" t="s">
        <v>774</v>
      </c>
      <c r="G47" s="772">
        <f>G48</f>
        <v>-106148.6</v>
      </c>
    </row>
    <row r="48" spans="1:13" ht="51.75">
      <c r="A48" s="758"/>
      <c r="B48" s="758"/>
      <c r="C48" s="758"/>
      <c r="D48" s="758"/>
      <c r="E48" s="758">
        <v>21037</v>
      </c>
      <c r="F48" s="399" t="s">
        <v>766</v>
      </c>
      <c r="G48" s="774">
        <f>'h1'!F177</f>
        <v>-106148.6</v>
      </c>
    </row>
  </sheetData>
  <mergeCells count="8">
    <mergeCell ref="C1:G1"/>
    <mergeCell ref="C2:G2"/>
    <mergeCell ref="C3:G3"/>
    <mergeCell ref="A5:G5"/>
    <mergeCell ref="A6:C6"/>
    <mergeCell ref="D6:E6"/>
    <mergeCell ref="F6:F7"/>
    <mergeCell ref="G6:G7"/>
  </mergeCells>
  <pageMargins left="0.7" right="0.7" top="0.75" bottom="0.75" header="0.3" footer="0.3"/>
  <pageSetup scale="5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2"/>
  <sheetViews>
    <sheetView zoomScale="80" zoomScaleNormal="80" zoomScaleSheetLayoutView="100" workbookViewId="0">
      <selection activeCell="F178" sqref="F178"/>
    </sheetView>
  </sheetViews>
  <sheetFormatPr defaultColWidth="8.42578125" defaultRowHeight="17.25"/>
  <cols>
    <col min="1" max="1" width="28.5703125" style="775" customWidth="1"/>
    <col min="2" max="2" width="71.7109375" style="775" customWidth="1"/>
    <col min="3" max="3" width="35.85546875" style="775" customWidth="1"/>
    <col min="4" max="5" width="8.42578125" style="775"/>
    <col min="6" max="6" width="16" style="775" bestFit="1" customWidth="1"/>
    <col min="7" max="7" width="8.42578125" style="775"/>
    <col min="8" max="8" width="12.42578125" style="775" bestFit="1" customWidth="1"/>
    <col min="9" max="250" width="8.42578125" style="775"/>
    <col min="251" max="251" width="28.5703125" style="775" customWidth="1"/>
    <col min="252" max="252" width="47.5703125" style="775" customWidth="1"/>
    <col min="253" max="255" width="13.85546875" style="775" customWidth="1"/>
    <col min="256" max="256" width="15.42578125" style="775" customWidth="1"/>
    <col min="257" max="506" width="8.42578125" style="775"/>
    <col min="507" max="507" width="28.5703125" style="775" customWidth="1"/>
    <col min="508" max="508" width="47.5703125" style="775" customWidth="1"/>
    <col min="509" max="511" width="13.85546875" style="775" customWidth="1"/>
    <col min="512" max="512" width="15.42578125" style="775" customWidth="1"/>
    <col min="513" max="762" width="8.42578125" style="775"/>
    <col min="763" max="763" width="28.5703125" style="775" customWidth="1"/>
    <col min="764" max="764" width="47.5703125" style="775" customWidth="1"/>
    <col min="765" max="767" width="13.85546875" style="775" customWidth="1"/>
    <col min="768" max="768" width="15.42578125" style="775" customWidth="1"/>
    <col min="769" max="1018" width="8.42578125" style="775"/>
    <col min="1019" max="1019" width="28.5703125" style="775" customWidth="1"/>
    <col min="1020" max="1020" width="47.5703125" style="775" customWidth="1"/>
    <col min="1021" max="1023" width="13.85546875" style="775" customWidth="1"/>
    <col min="1024" max="1024" width="15.42578125" style="775" customWidth="1"/>
    <col min="1025" max="1274" width="8.42578125" style="775"/>
    <col min="1275" max="1275" width="28.5703125" style="775" customWidth="1"/>
    <col min="1276" max="1276" width="47.5703125" style="775" customWidth="1"/>
    <col min="1277" max="1279" width="13.85546875" style="775" customWidth="1"/>
    <col min="1280" max="1280" width="15.42578125" style="775" customWidth="1"/>
    <col min="1281" max="1530" width="8.42578125" style="775"/>
    <col min="1531" max="1531" width="28.5703125" style="775" customWidth="1"/>
    <col min="1532" max="1532" width="47.5703125" style="775" customWidth="1"/>
    <col min="1533" max="1535" width="13.85546875" style="775" customWidth="1"/>
    <col min="1536" max="1536" width="15.42578125" style="775" customWidth="1"/>
    <col min="1537" max="1786" width="8.42578125" style="775"/>
    <col min="1787" max="1787" width="28.5703125" style="775" customWidth="1"/>
    <col min="1788" max="1788" width="47.5703125" style="775" customWidth="1"/>
    <col min="1789" max="1791" width="13.85546875" style="775" customWidth="1"/>
    <col min="1792" max="1792" width="15.42578125" style="775" customWidth="1"/>
    <col min="1793" max="2042" width="8.42578125" style="775"/>
    <col min="2043" max="2043" width="28.5703125" style="775" customWidth="1"/>
    <col min="2044" max="2044" width="47.5703125" style="775" customWidth="1"/>
    <col min="2045" max="2047" width="13.85546875" style="775" customWidth="1"/>
    <col min="2048" max="2048" width="15.42578125" style="775" customWidth="1"/>
    <col min="2049" max="2298" width="8.42578125" style="775"/>
    <col min="2299" max="2299" width="28.5703125" style="775" customWidth="1"/>
    <col min="2300" max="2300" width="47.5703125" style="775" customWidth="1"/>
    <col min="2301" max="2303" width="13.85546875" style="775" customWidth="1"/>
    <col min="2304" max="2304" width="15.42578125" style="775" customWidth="1"/>
    <col min="2305" max="2554" width="8.42578125" style="775"/>
    <col min="2555" max="2555" width="28.5703125" style="775" customWidth="1"/>
    <col min="2556" max="2556" width="47.5703125" style="775" customWidth="1"/>
    <col min="2557" max="2559" width="13.85546875" style="775" customWidth="1"/>
    <col min="2560" max="2560" width="15.42578125" style="775" customWidth="1"/>
    <col min="2561" max="2810" width="8.42578125" style="775"/>
    <col min="2811" max="2811" width="28.5703125" style="775" customWidth="1"/>
    <col min="2812" max="2812" width="47.5703125" style="775" customWidth="1"/>
    <col min="2813" max="2815" width="13.85546875" style="775" customWidth="1"/>
    <col min="2816" max="2816" width="15.42578125" style="775" customWidth="1"/>
    <col min="2817" max="3066" width="8.42578125" style="775"/>
    <col min="3067" max="3067" width="28.5703125" style="775" customWidth="1"/>
    <col min="3068" max="3068" width="47.5703125" style="775" customWidth="1"/>
    <col min="3069" max="3071" width="13.85546875" style="775" customWidth="1"/>
    <col min="3072" max="3072" width="15.42578125" style="775" customWidth="1"/>
    <col min="3073" max="3322" width="8.42578125" style="775"/>
    <col min="3323" max="3323" width="28.5703125" style="775" customWidth="1"/>
    <col min="3324" max="3324" width="47.5703125" style="775" customWidth="1"/>
    <col min="3325" max="3327" width="13.85546875" style="775" customWidth="1"/>
    <col min="3328" max="3328" width="15.42578125" style="775" customWidth="1"/>
    <col min="3329" max="3578" width="8.42578125" style="775"/>
    <col min="3579" max="3579" width="28.5703125" style="775" customWidth="1"/>
    <col min="3580" max="3580" width="47.5703125" style="775" customWidth="1"/>
    <col min="3581" max="3583" width="13.85546875" style="775" customWidth="1"/>
    <col min="3584" max="3584" width="15.42578125" style="775" customWidth="1"/>
    <col min="3585" max="3834" width="8.42578125" style="775"/>
    <col min="3835" max="3835" width="28.5703125" style="775" customWidth="1"/>
    <col min="3836" max="3836" width="47.5703125" style="775" customWidth="1"/>
    <col min="3837" max="3839" width="13.85546875" style="775" customWidth="1"/>
    <col min="3840" max="3840" width="15.42578125" style="775" customWidth="1"/>
    <col min="3841" max="4090" width="8.42578125" style="775"/>
    <col min="4091" max="4091" width="28.5703125" style="775" customWidth="1"/>
    <col min="4092" max="4092" width="47.5703125" style="775" customWidth="1"/>
    <col min="4093" max="4095" width="13.85546875" style="775" customWidth="1"/>
    <col min="4096" max="4096" width="15.42578125" style="775" customWidth="1"/>
    <col min="4097" max="4346" width="8.42578125" style="775"/>
    <col min="4347" max="4347" width="28.5703125" style="775" customWidth="1"/>
    <col min="4348" max="4348" width="47.5703125" style="775" customWidth="1"/>
    <col min="4349" max="4351" width="13.85546875" style="775" customWidth="1"/>
    <col min="4352" max="4352" width="15.42578125" style="775" customWidth="1"/>
    <col min="4353" max="4602" width="8.42578125" style="775"/>
    <col min="4603" max="4603" width="28.5703125" style="775" customWidth="1"/>
    <col min="4604" max="4604" width="47.5703125" style="775" customWidth="1"/>
    <col min="4605" max="4607" width="13.85546875" style="775" customWidth="1"/>
    <col min="4608" max="4608" width="15.42578125" style="775" customWidth="1"/>
    <col min="4609" max="4858" width="8.42578125" style="775"/>
    <col min="4859" max="4859" width="28.5703125" style="775" customWidth="1"/>
    <col min="4860" max="4860" width="47.5703125" style="775" customWidth="1"/>
    <col min="4861" max="4863" width="13.85546875" style="775" customWidth="1"/>
    <col min="4864" max="4864" width="15.42578125" style="775" customWidth="1"/>
    <col min="4865" max="5114" width="8.42578125" style="775"/>
    <col min="5115" max="5115" width="28.5703125" style="775" customWidth="1"/>
    <col min="5116" max="5116" width="47.5703125" style="775" customWidth="1"/>
    <col min="5117" max="5119" width="13.85546875" style="775" customWidth="1"/>
    <col min="5120" max="5120" width="15.42578125" style="775" customWidth="1"/>
    <col min="5121" max="5370" width="8.42578125" style="775"/>
    <col min="5371" max="5371" width="28.5703125" style="775" customWidth="1"/>
    <col min="5372" max="5372" width="47.5703125" style="775" customWidth="1"/>
    <col min="5373" max="5375" width="13.85546875" style="775" customWidth="1"/>
    <col min="5376" max="5376" width="15.42578125" style="775" customWidth="1"/>
    <col min="5377" max="5626" width="8.42578125" style="775"/>
    <col min="5627" max="5627" width="28.5703125" style="775" customWidth="1"/>
    <col min="5628" max="5628" width="47.5703125" style="775" customWidth="1"/>
    <col min="5629" max="5631" width="13.85546875" style="775" customWidth="1"/>
    <col min="5632" max="5632" width="15.42578125" style="775" customWidth="1"/>
    <col min="5633" max="5882" width="8.42578125" style="775"/>
    <col min="5883" max="5883" width="28.5703125" style="775" customWidth="1"/>
    <col min="5884" max="5884" width="47.5703125" style="775" customWidth="1"/>
    <col min="5885" max="5887" width="13.85546875" style="775" customWidth="1"/>
    <col min="5888" max="5888" width="15.42578125" style="775" customWidth="1"/>
    <col min="5889" max="6138" width="8.42578125" style="775"/>
    <col min="6139" max="6139" width="28.5703125" style="775" customWidth="1"/>
    <col min="6140" max="6140" width="47.5703125" style="775" customWidth="1"/>
    <col min="6141" max="6143" width="13.85546875" style="775" customWidth="1"/>
    <col min="6144" max="6144" width="15.42578125" style="775" customWidth="1"/>
    <col min="6145" max="6394" width="8.42578125" style="775"/>
    <col min="6395" max="6395" width="28.5703125" style="775" customWidth="1"/>
    <col min="6396" max="6396" width="47.5703125" style="775" customWidth="1"/>
    <col min="6397" max="6399" width="13.85546875" style="775" customWidth="1"/>
    <col min="6400" max="6400" width="15.42578125" style="775" customWidth="1"/>
    <col min="6401" max="6650" width="8.42578125" style="775"/>
    <col min="6651" max="6651" width="28.5703125" style="775" customWidth="1"/>
    <col min="6652" max="6652" width="47.5703125" style="775" customWidth="1"/>
    <col min="6653" max="6655" width="13.85546875" style="775" customWidth="1"/>
    <col min="6656" max="6656" width="15.42578125" style="775" customWidth="1"/>
    <col min="6657" max="6906" width="8.42578125" style="775"/>
    <col min="6907" max="6907" width="28.5703125" style="775" customWidth="1"/>
    <col min="6908" max="6908" width="47.5703125" style="775" customWidth="1"/>
    <col min="6909" max="6911" width="13.85546875" style="775" customWidth="1"/>
    <col min="6912" max="6912" width="15.42578125" style="775" customWidth="1"/>
    <col min="6913" max="7162" width="8.42578125" style="775"/>
    <col min="7163" max="7163" width="28.5703125" style="775" customWidth="1"/>
    <col min="7164" max="7164" width="47.5703125" style="775" customWidth="1"/>
    <col min="7165" max="7167" width="13.85546875" style="775" customWidth="1"/>
    <col min="7168" max="7168" width="15.42578125" style="775" customWidth="1"/>
    <col min="7169" max="7418" width="8.42578125" style="775"/>
    <col min="7419" max="7419" width="28.5703125" style="775" customWidth="1"/>
    <col min="7420" max="7420" width="47.5703125" style="775" customWidth="1"/>
    <col min="7421" max="7423" width="13.85546875" style="775" customWidth="1"/>
    <col min="7424" max="7424" width="15.42578125" style="775" customWidth="1"/>
    <col min="7425" max="7674" width="8.42578125" style="775"/>
    <col min="7675" max="7675" width="28.5703125" style="775" customWidth="1"/>
    <col min="7676" max="7676" width="47.5703125" style="775" customWidth="1"/>
    <col min="7677" max="7679" width="13.85546875" style="775" customWidth="1"/>
    <col min="7680" max="7680" width="15.42578125" style="775" customWidth="1"/>
    <col min="7681" max="7930" width="8.42578125" style="775"/>
    <col min="7931" max="7931" width="28.5703125" style="775" customWidth="1"/>
    <col min="7932" max="7932" width="47.5703125" style="775" customWidth="1"/>
    <col min="7933" max="7935" width="13.85546875" style="775" customWidth="1"/>
    <col min="7936" max="7936" width="15.42578125" style="775" customWidth="1"/>
    <col min="7937" max="8186" width="8.42578125" style="775"/>
    <col min="8187" max="8187" width="28.5703125" style="775" customWidth="1"/>
    <col min="8188" max="8188" width="47.5703125" style="775" customWidth="1"/>
    <col min="8189" max="8191" width="13.85546875" style="775" customWidth="1"/>
    <col min="8192" max="8192" width="15.42578125" style="775" customWidth="1"/>
    <col min="8193" max="8442" width="8.42578125" style="775"/>
    <col min="8443" max="8443" width="28.5703125" style="775" customWidth="1"/>
    <col min="8444" max="8444" width="47.5703125" style="775" customWidth="1"/>
    <col min="8445" max="8447" width="13.85546875" style="775" customWidth="1"/>
    <col min="8448" max="8448" width="15.42578125" style="775" customWidth="1"/>
    <col min="8449" max="8698" width="8.42578125" style="775"/>
    <col min="8699" max="8699" width="28.5703125" style="775" customWidth="1"/>
    <col min="8700" max="8700" width="47.5703125" style="775" customWidth="1"/>
    <col min="8701" max="8703" width="13.85546875" style="775" customWidth="1"/>
    <col min="8704" max="8704" width="15.42578125" style="775" customWidth="1"/>
    <col min="8705" max="8954" width="8.42578125" style="775"/>
    <col min="8955" max="8955" width="28.5703125" style="775" customWidth="1"/>
    <col min="8956" max="8956" width="47.5703125" style="775" customWidth="1"/>
    <col min="8957" max="8959" width="13.85546875" style="775" customWidth="1"/>
    <col min="8960" max="8960" width="15.42578125" style="775" customWidth="1"/>
    <col min="8961" max="9210" width="8.42578125" style="775"/>
    <col min="9211" max="9211" width="28.5703125" style="775" customWidth="1"/>
    <col min="9212" max="9212" width="47.5703125" style="775" customWidth="1"/>
    <col min="9213" max="9215" width="13.85546875" style="775" customWidth="1"/>
    <col min="9216" max="9216" width="15.42578125" style="775" customWidth="1"/>
    <col min="9217" max="9466" width="8.42578125" style="775"/>
    <col min="9467" max="9467" width="28.5703125" style="775" customWidth="1"/>
    <col min="9468" max="9468" width="47.5703125" style="775" customWidth="1"/>
    <col min="9469" max="9471" width="13.85546875" style="775" customWidth="1"/>
    <col min="9472" max="9472" width="15.42578125" style="775" customWidth="1"/>
    <col min="9473" max="9722" width="8.42578125" style="775"/>
    <col min="9723" max="9723" width="28.5703125" style="775" customWidth="1"/>
    <col min="9724" max="9724" width="47.5703125" style="775" customWidth="1"/>
    <col min="9725" max="9727" width="13.85546875" style="775" customWidth="1"/>
    <col min="9728" max="9728" width="15.42578125" style="775" customWidth="1"/>
    <col min="9729" max="9978" width="8.42578125" style="775"/>
    <col min="9979" max="9979" width="28.5703125" style="775" customWidth="1"/>
    <col min="9980" max="9980" width="47.5703125" style="775" customWidth="1"/>
    <col min="9981" max="9983" width="13.85546875" style="775" customWidth="1"/>
    <col min="9984" max="9984" width="15.42578125" style="775" customWidth="1"/>
    <col min="9985" max="10234" width="8.42578125" style="775"/>
    <col min="10235" max="10235" width="28.5703125" style="775" customWidth="1"/>
    <col min="10236" max="10236" width="47.5703125" style="775" customWidth="1"/>
    <col min="10237" max="10239" width="13.85546875" style="775" customWidth="1"/>
    <col min="10240" max="10240" width="15.42578125" style="775" customWidth="1"/>
    <col min="10241" max="10490" width="8.42578125" style="775"/>
    <col min="10491" max="10491" width="28.5703125" style="775" customWidth="1"/>
    <col min="10492" max="10492" width="47.5703125" style="775" customWidth="1"/>
    <col min="10493" max="10495" width="13.85546875" style="775" customWidth="1"/>
    <col min="10496" max="10496" width="15.42578125" style="775" customWidth="1"/>
    <col min="10497" max="10746" width="8.42578125" style="775"/>
    <col min="10747" max="10747" width="28.5703125" style="775" customWidth="1"/>
    <col min="10748" max="10748" width="47.5703125" style="775" customWidth="1"/>
    <col min="10749" max="10751" width="13.85546875" style="775" customWidth="1"/>
    <col min="10752" max="10752" width="15.42578125" style="775" customWidth="1"/>
    <col min="10753" max="11002" width="8.42578125" style="775"/>
    <col min="11003" max="11003" width="28.5703125" style="775" customWidth="1"/>
    <col min="11004" max="11004" width="47.5703125" style="775" customWidth="1"/>
    <col min="11005" max="11007" width="13.85546875" style="775" customWidth="1"/>
    <col min="11008" max="11008" width="15.42578125" style="775" customWidth="1"/>
    <col min="11009" max="11258" width="8.42578125" style="775"/>
    <col min="11259" max="11259" width="28.5703125" style="775" customWidth="1"/>
    <col min="11260" max="11260" width="47.5703125" style="775" customWidth="1"/>
    <col min="11261" max="11263" width="13.85546875" style="775" customWidth="1"/>
    <col min="11264" max="11264" width="15.42578125" style="775" customWidth="1"/>
    <col min="11265" max="11514" width="8.42578125" style="775"/>
    <col min="11515" max="11515" width="28.5703125" style="775" customWidth="1"/>
    <col min="11516" max="11516" width="47.5703125" style="775" customWidth="1"/>
    <col min="11517" max="11519" width="13.85546875" style="775" customWidth="1"/>
    <col min="11520" max="11520" width="15.42578125" style="775" customWidth="1"/>
    <col min="11521" max="11770" width="8.42578125" style="775"/>
    <col min="11771" max="11771" width="28.5703125" style="775" customWidth="1"/>
    <col min="11772" max="11772" width="47.5703125" style="775" customWidth="1"/>
    <col min="11773" max="11775" width="13.85546875" style="775" customWidth="1"/>
    <col min="11776" max="11776" width="15.42578125" style="775" customWidth="1"/>
    <col min="11777" max="12026" width="8.42578125" style="775"/>
    <col min="12027" max="12027" width="28.5703125" style="775" customWidth="1"/>
    <col min="12028" max="12028" width="47.5703125" style="775" customWidth="1"/>
    <col min="12029" max="12031" width="13.85546875" style="775" customWidth="1"/>
    <col min="12032" max="12032" width="15.42578125" style="775" customWidth="1"/>
    <col min="12033" max="12282" width="8.42578125" style="775"/>
    <col min="12283" max="12283" width="28.5703125" style="775" customWidth="1"/>
    <col min="12284" max="12284" width="47.5703125" style="775" customWidth="1"/>
    <col min="12285" max="12287" width="13.85546875" style="775" customWidth="1"/>
    <col min="12288" max="12288" width="15.42578125" style="775" customWidth="1"/>
    <col min="12289" max="12538" width="8.42578125" style="775"/>
    <col min="12539" max="12539" width="28.5703125" style="775" customWidth="1"/>
    <col min="12540" max="12540" width="47.5703125" style="775" customWidth="1"/>
    <col min="12541" max="12543" width="13.85546875" style="775" customWidth="1"/>
    <col min="12544" max="12544" width="15.42578125" style="775" customWidth="1"/>
    <col min="12545" max="12794" width="8.42578125" style="775"/>
    <col min="12795" max="12795" width="28.5703125" style="775" customWidth="1"/>
    <col min="12796" max="12796" width="47.5703125" style="775" customWidth="1"/>
    <col min="12797" max="12799" width="13.85546875" style="775" customWidth="1"/>
    <col min="12800" max="12800" width="15.42578125" style="775" customWidth="1"/>
    <col min="12801" max="13050" width="8.42578125" style="775"/>
    <col min="13051" max="13051" width="28.5703125" style="775" customWidth="1"/>
    <col min="13052" max="13052" width="47.5703125" style="775" customWidth="1"/>
    <col min="13053" max="13055" width="13.85546875" style="775" customWidth="1"/>
    <col min="13056" max="13056" width="15.42578125" style="775" customWidth="1"/>
    <col min="13057" max="13306" width="8.42578125" style="775"/>
    <col min="13307" max="13307" width="28.5703125" style="775" customWidth="1"/>
    <col min="13308" max="13308" width="47.5703125" style="775" customWidth="1"/>
    <col min="13309" max="13311" width="13.85546875" style="775" customWidth="1"/>
    <col min="13312" max="13312" width="15.42578125" style="775" customWidth="1"/>
    <col min="13313" max="13562" width="8.42578125" style="775"/>
    <col min="13563" max="13563" width="28.5703125" style="775" customWidth="1"/>
    <col min="13564" max="13564" width="47.5703125" style="775" customWidth="1"/>
    <col min="13565" max="13567" width="13.85546875" style="775" customWidth="1"/>
    <col min="13568" max="13568" width="15.42578125" style="775" customWidth="1"/>
    <col min="13569" max="13818" width="8.42578125" style="775"/>
    <col min="13819" max="13819" width="28.5703125" style="775" customWidth="1"/>
    <col min="13820" max="13820" width="47.5703125" style="775" customWidth="1"/>
    <col min="13821" max="13823" width="13.85546875" style="775" customWidth="1"/>
    <col min="13824" max="13824" width="15.42578125" style="775" customWidth="1"/>
    <col min="13825" max="14074" width="8.42578125" style="775"/>
    <col min="14075" max="14075" width="28.5703125" style="775" customWidth="1"/>
    <col min="14076" max="14076" width="47.5703125" style="775" customWidth="1"/>
    <col min="14077" max="14079" width="13.85546875" style="775" customWidth="1"/>
    <col min="14080" max="14080" width="15.42578125" style="775" customWidth="1"/>
    <col min="14081" max="14330" width="8.42578125" style="775"/>
    <col min="14331" max="14331" width="28.5703125" style="775" customWidth="1"/>
    <col min="14332" max="14332" width="47.5703125" style="775" customWidth="1"/>
    <col min="14333" max="14335" width="13.85546875" style="775" customWidth="1"/>
    <col min="14336" max="14336" width="15.42578125" style="775" customWidth="1"/>
    <col min="14337" max="14586" width="8.42578125" style="775"/>
    <col min="14587" max="14587" width="28.5703125" style="775" customWidth="1"/>
    <col min="14588" max="14588" width="47.5703125" style="775" customWidth="1"/>
    <col min="14589" max="14591" width="13.85546875" style="775" customWidth="1"/>
    <col min="14592" max="14592" width="15.42578125" style="775" customWidth="1"/>
    <col min="14593" max="14842" width="8.42578125" style="775"/>
    <col min="14843" max="14843" width="28.5703125" style="775" customWidth="1"/>
    <col min="14844" max="14844" width="47.5703125" style="775" customWidth="1"/>
    <col min="14845" max="14847" width="13.85546875" style="775" customWidth="1"/>
    <col min="14848" max="14848" width="15.42578125" style="775" customWidth="1"/>
    <col min="14849" max="15098" width="8.42578125" style="775"/>
    <col min="15099" max="15099" width="28.5703125" style="775" customWidth="1"/>
    <col min="15100" max="15100" width="47.5703125" style="775" customWidth="1"/>
    <col min="15101" max="15103" width="13.85546875" style="775" customWidth="1"/>
    <col min="15104" max="15104" width="15.42578125" style="775" customWidth="1"/>
    <col min="15105" max="15354" width="8.42578125" style="775"/>
    <col min="15355" max="15355" width="28.5703125" style="775" customWidth="1"/>
    <col min="15356" max="15356" width="47.5703125" style="775" customWidth="1"/>
    <col min="15357" max="15359" width="13.85546875" style="775" customWidth="1"/>
    <col min="15360" max="15360" width="15.42578125" style="775" customWidth="1"/>
    <col min="15361" max="15610" width="8.42578125" style="775"/>
    <col min="15611" max="15611" width="28.5703125" style="775" customWidth="1"/>
    <col min="15612" max="15612" width="47.5703125" style="775" customWidth="1"/>
    <col min="15613" max="15615" width="13.85546875" style="775" customWidth="1"/>
    <col min="15616" max="15616" width="15.42578125" style="775" customWidth="1"/>
    <col min="15617" max="15866" width="8.42578125" style="775"/>
    <col min="15867" max="15867" width="28.5703125" style="775" customWidth="1"/>
    <col min="15868" max="15868" width="47.5703125" style="775" customWidth="1"/>
    <col min="15869" max="15871" width="13.85546875" style="775" customWidth="1"/>
    <col min="15872" max="15872" width="15.42578125" style="775" customWidth="1"/>
    <col min="15873" max="16122" width="8.42578125" style="775"/>
    <col min="16123" max="16123" width="28.5703125" style="775" customWidth="1"/>
    <col min="16124" max="16124" width="47.5703125" style="775" customWidth="1"/>
    <col min="16125" max="16127" width="13.85546875" style="775" customWidth="1"/>
    <col min="16128" max="16128" width="15.42578125" style="775" customWidth="1"/>
    <col min="16129" max="16384" width="8.42578125" style="775"/>
  </cols>
  <sheetData>
    <row r="2" spans="1:3" s="619" customFormat="1" ht="17.25" customHeight="1">
      <c r="A2" s="993" t="s">
        <v>130</v>
      </c>
      <c r="B2" s="993"/>
      <c r="C2" s="993"/>
    </row>
    <row r="3" spans="1:3" s="619" customFormat="1" ht="17.25" customHeight="1">
      <c r="A3" s="993" t="s">
        <v>0</v>
      </c>
      <c r="B3" s="993"/>
      <c r="C3" s="993"/>
    </row>
    <row r="4" spans="1:3" s="619" customFormat="1" ht="17.25" customHeight="1">
      <c r="A4" s="776"/>
      <c r="B4" s="776"/>
      <c r="C4" s="776"/>
    </row>
    <row r="5" spans="1:3" ht="43.5" customHeight="1">
      <c r="A5" s="1094" t="s">
        <v>568</v>
      </c>
      <c r="B5" s="1094"/>
      <c r="C5" s="1094"/>
    </row>
    <row r="6" spans="1:3" ht="16.5" customHeight="1">
      <c r="A6" s="777"/>
      <c r="B6" s="777"/>
      <c r="C6" s="777"/>
    </row>
    <row r="7" spans="1:3" ht="20.45" customHeight="1">
      <c r="A7" s="1095" t="s">
        <v>21</v>
      </c>
      <c r="B7" s="1095"/>
      <c r="C7" s="1095"/>
    </row>
    <row r="8" spans="1:3" ht="21.75" customHeight="1">
      <c r="A8" s="778" t="s">
        <v>33</v>
      </c>
      <c r="B8" s="778"/>
      <c r="C8" s="778"/>
    </row>
    <row r="9" spans="1:3">
      <c r="A9" s="479"/>
      <c r="B9" s="479"/>
      <c r="C9" s="479"/>
    </row>
    <row r="10" spans="1:3" ht="23.25" customHeight="1">
      <c r="A10" s="779" t="s">
        <v>73</v>
      </c>
      <c r="B10" s="780" t="s">
        <v>8</v>
      </c>
      <c r="C10" s="781"/>
    </row>
    <row r="11" spans="1:3" ht="17.25" customHeight="1">
      <c r="A11" s="782">
        <v>1004</v>
      </c>
      <c r="B11" s="783" t="str">
        <f>+'[1]4'!D16</f>
        <v xml:space="preserve"> Ոռոգման համակարգի առողջացում</v>
      </c>
      <c r="C11" s="781"/>
    </row>
    <row r="12" spans="1:3" ht="16.5" customHeight="1"/>
    <row r="13" spans="1:3">
      <c r="A13" s="784" t="s">
        <v>9</v>
      </c>
      <c r="B13" s="781"/>
      <c r="C13" s="781"/>
    </row>
    <row r="14" spans="1:3">
      <c r="A14" s="784"/>
      <c r="B14" s="781"/>
      <c r="C14" s="781"/>
    </row>
    <row r="15" spans="1:3" ht="51.75">
      <c r="A15" s="401" t="s">
        <v>10</v>
      </c>
      <c r="B15" s="309" t="s">
        <v>705</v>
      </c>
      <c r="C15" s="626" t="s">
        <v>35</v>
      </c>
    </row>
    <row r="16" spans="1:3">
      <c r="A16" s="401" t="s">
        <v>11</v>
      </c>
      <c r="B16" s="309" t="s">
        <v>749</v>
      </c>
      <c r="C16" s="428" t="s">
        <v>2</v>
      </c>
    </row>
    <row r="17" spans="1:6" ht="86.25">
      <c r="A17" s="401" t="s">
        <v>12</v>
      </c>
      <c r="B17" s="309" t="s">
        <v>750</v>
      </c>
      <c r="C17" s="785"/>
      <c r="F17" s="972"/>
    </row>
    <row r="18" spans="1:6" ht="86.25">
      <c r="A18" s="401" t="s">
        <v>13</v>
      </c>
      <c r="B18" s="309" t="s">
        <v>751</v>
      </c>
      <c r="C18" s="785"/>
    </row>
    <row r="19" spans="1:6">
      <c r="A19" s="401" t="s">
        <v>14</v>
      </c>
      <c r="B19" s="309" t="s">
        <v>71</v>
      </c>
      <c r="C19" s="785"/>
    </row>
    <row r="20" spans="1:6" ht="51.75">
      <c r="A20" s="401" t="s">
        <v>752</v>
      </c>
      <c r="B20" s="309" t="s">
        <v>105</v>
      </c>
      <c r="C20" s="785"/>
    </row>
    <row r="21" spans="1:6">
      <c r="A21" s="1101" t="s">
        <v>15</v>
      </c>
      <c r="B21" s="1101"/>
      <c r="C21" s="785"/>
    </row>
    <row r="22" spans="1:6" ht="17.25" customHeight="1">
      <c r="A22" s="1102" t="s">
        <v>16</v>
      </c>
      <c r="B22" s="1102"/>
      <c r="C22" s="149">
        <f>h4v!E19</f>
        <v>-13500</v>
      </c>
    </row>
    <row r="23" spans="1:6">
      <c r="A23" s="784"/>
      <c r="B23" s="781"/>
      <c r="C23" s="781"/>
    </row>
    <row r="24" spans="1:6">
      <c r="A24" s="784"/>
      <c r="B24" s="781"/>
      <c r="C24" s="781"/>
    </row>
    <row r="25" spans="1:6" ht="54.75" customHeight="1">
      <c r="A25" s="367" t="s">
        <v>10</v>
      </c>
      <c r="B25" s="367">
        <v>1004</v>
      </c>
      <c r="C25" s="626" t="s">
        <v>35</v>
      </c>
    </row>
    <row r="26" spans="1:6">
      <c r="A26" s="367" t="s">
        <v>11</v>
      </c>
      <c r="B26" s="367" t="s">
        <v>136</v>
      </c>
      <c r="C26" s="428" t="s">
        <v>2</v>
      </c>
    </row>
    <row r="27" spans="1:6" ht="34.5">
      <c r="A27" s="367" t="s">
        <v>12</v>
      </c>
      <c r="B27" s="786" t="s">
        <v>137</v>
      </c>
      <c r="C27" s="459"/>
    </row>
    <row r="28" spans="1:6" ht="51.75">
      <c r="A28" s="367" t="s">
        <v>13</v>
      </c>
      <c r="B28" s="367" t="s">
        <v>138</v>
      </c>
      <c r="C28" s="459"/>
    </row>
    <row r="29" spans="1:6" ht="34.5">
      <c r="A29" s="284" t="s">
        <v>14</v>
      </c>
      <c r="B29" s="367" t="s">
        <v>107</v>
      </c>
      <c r="C29" s="459"/>
    </row>
    <row r="30" spans="1:6" ht="51.75">
      <c r="A30" s="367" t="s">
        <v>103</v>
      </c>
      <c r="B30" s="367" t="s">
        <v>104</v>
      </c>
      <c r="C30" s="459"/>
    </row>
    <row r="31" spans="1:6" ht="17.25" customHeight="1">
      <c r="A31" s="1096" t="s">
        <v>15</v>
      </c>
      <c r="B31" s="1097"/>
      <c r="C31" s="284"/>
    </row>
    <row r="32" spans="1:6" ht="17.25" customHeight="1">
      <c r="A32" s="1103" t="s">
        <v>16</v>
      </c>
      <c r="B32" s="1104"/>
      <c r="C32" s="23">
        <f>h4v!E28</f>
        <v>-139000</v>
      </c>
    </row>
    <row r="33" spans="1:3">
      <c r="A33" s="784"/>
      <c r="B33" s="781"/>
      <c r="C33" s="781"/>
    </row>
    <row r="34" spans="1:3" ht="51.75">
      <c r="A34" s="401" t="s">
        <v>10</v>
      </c>
      <c r="B34" s="309" t="s">
        <v>705</v>
      </c>
      <c r="C34" s="787" t="s">
        <v>35</v>
      </c>
    </row>
    <row r="35" spans="1:3">
      <c r="A35" s="401" t="s">
        <v>11</v>
      </c>
      <c r="B35" s="309" t="s">
        <v>706</v>
      </c>
      <c r="C35" s="337" t="s">
        <v>2</v>
      </c>
    </row>
    <row r="36" spans="1:3" ht="69">
      <c r="A36" s="401" t="s">
        <v>12</v>
      </c>
      <c r="B36" s="309" t="s">
        <v>707</v>
      </c>
      <c r="C36" s="391"/>
    </row>
    <row r="37" spans="1:3" ht="34.5">
      <c r="A37" s="401" t="s">
        <v>13</v>
      </c>
      <c r="B37" s="309" t="s">
        <v>708</v>
      </c>
      <c r="C37" s="391"/>
    </row>
    <row r="38" spans="1:3" ht="34.5">
      <c r="A38" s="401" t="s">
        <v>14</v>
      </c>
      <c r="B38" s="309" t="s">
        <v>107</v>
      </c>
      <c r="C38" s="391"/>
    </row>
    <row r="39" spans="1:3" ht="51.75">
      <c r="A39" s="401" t="s">
        <v>103</v>
      </c>
      <c r="B39" s="309" t="s">
        <v>105</v>
      </c>
      <c r="C39" s="391"/>
    </row>
    <row r="40" spans="1:3">
      <c r="A40" s="1101" t="s">
        <v>15</v>
      </c>
      <c r="B40" s="1101"/>
      <c r="C40" s="308"/>
    </row>
    <row r="41" spans="1:3">
      <c r="A41" s="1102" t="s">
        <v>16</v>
      </c>
      <c r="B41" s="1102"/>
      <c r="C41" s="149">
        <f>'h1'!F31</f>
        <v>-24000</v>
      </c>
    </row>
    <row r="42" spans="1:3">
      <c r="A42" s="784"/>
      <c r="B42" s="781"/>
      <c r="C42" s="781"/>
    </row>
    <row r="43" spans="1:3" ht="24.75" customHeight="1">
      <c r="A43" s="788" t="s">
        <v>73</v>
      </c>
      <c r="B43" s="788" t="s">
        <v>74</v>
      </c>
      <c r="C43" s="789"/>
    </row>
    <row r="44" spans="1:3" ht="22.5" customHeight="1">
      <c r="A44" s="367">
        <v>1049</v>
      </c>
      <c r="B44" s="367" t="s">
        <v>165</v>
      </c>
      <c r="C44" s="789"/>
    </row>
    <row r="45" spans="1:3" ht="18" customHeight="1">
      <c r="A45" s="790"/>
      <c r="B45" s="745"/>
      <c r="C45" s="789"/>
    </row>
    <row r="46" spans="1:3" ht="24.75" customHeight="1">
      <c r="A46" s="1109" t="s">
        <v>75</v>
      </c>
      <c r="B46" s="1109"/>
      <c r="C46" s="789"/>
    </row>
    <row r="47" spans="1:3" ht="24.75" customHeight="1">
      <c r="A47" s="791"/>
      <c r="B47" s="791"/>
      <c r="C47" s="789"/>
    </row>
    <row r="48" spans="1:3" ht="24" customHeight="1">
      <c r="A48" s="289" t="s">
        <v>10</v>
      </c>
      <c r="B48" s="307" t="s">
        <v>166</v>
      </c>
      <c r="C48" s="792" t="s">
        <v>35</v>
      </c>
    </row>
    <row r="49" spans="1:3" ht="24" customHeight="1">
      <c r="A49" s="289" t="s">
        <v>11</v>
      </c>
      <c r="B49" s="307" t="s">
        <v>595</v>
      </c>
      <c r="C49" s="793" t="s">
        <v>2</v>
      </c>
    </row>
    <row r="50" spans="1:3" ht="51.75">
      <c r="A50" s="289" t="s">
        <v>12</v>
      </c>
      <c r="B50" s="307" t="s">
        <v>596</v>
      </c>
      <c r="C50" s="793"/>
    </row>
    <row r="51" spans="1:3" ht="24.75" customHeight="1">
      <c r="A51" s="289" t="s">
        <v>13</v>
      </c>
      <c r="B51" s="307" t="s">
        <v>597</v>
      </c>
      <c r="C51" s="793"/>
    </row>
    <row r="52" spans="1:3" ht="24.75" customHeight="1">
      <c r="A52" s="289" t="s">
        <v>14</v>
      </c>
      <c r="B52" s="307" t="s">
        <v>71</v>
      </c>
      <c r="C52" s="793"/>
    </row>
    <row r="53" spans="1:3" ht="36.75" customHeight="1">
      <c r="A53" s="289" t="s">
        <v>42</v>
      </c>
      <c r="B53" s="307" t="s">
        <v>105</v>
      </c>
      <c r="C53" s="793"/>
    </row>
    <row r="54" spans="1:3" ht="22.5" customHeight="1">
      <c r="A54" s="1080" t="s">
        <v>15</v>
      </c>
      <c r="B54" s="1080"/>
      <c r="C54" s="793"/>
    </row>
    <row r="55" spans="1:3" ht="20.25" customHeight="1">
      <c r="A55" s="1081" t="s">
        <v>598</v>
      </c>
      <c r="B55" s="1081"/>
      <c r="C55" s="201">
        <v>-52</v>
      </c>
    </row>
    <row r="56" spans="1:3" ht="24.75" customHeight="1">
      <c r="A56" s="1079" t="s">
        <v>16</v>
      </c>
      <c r="B56" s="1079"/>
      <c r="C56" s="201">
        <f>h4v!E48</f>
        <v>-559000</v>
      </c>
    </row>
    <row r="57" spans="1:3" ht="24.75" customHeight="1">
      <c r="A57" s="794"/>
      <c r="B57" s="794"/>
      <c r="C57" s="795"/>
    </row>
    <row r="58" spans="1:3" ht="24.75" customHeight="1">
      <c r="A58" s="794"/>
      <c r="B58" s="794"/>
      <c r="C58" s="795"/>
    </row>
    <row r="59" spans="1:3" ht="79.900000000000006" customHeight="1">
      <c r="A59" s="796" t="s">
        <v>10</v>
      </c>
      <c r="B59" s="797" t="s">
        <v>166</v>
      </c>
      <c r="C59" s="798" t="s">
        <v>22</v>
      </c>
    </row>
    <row r="60" spans="1:3" ht="28.15" customHeight="1">
      <c r="A60" s="796" t="s">
        <v>11</v>
      </c>
      <c r="B60" s="797" t="s">
        <v>315</v>
      </c>
      <c r="C60" s="799"/>
    </row>
    <row r="61" spans="1:3" ht="36" customHeight="1">
      <c r="A61" s="796" t="s">
        <v>12</v>
      </c>
      <c r="B61" s="797" t="s">
        <v>316</v>
      </c>
      <c r="C61" s="799"/>
    </row>
    <row r="62" spans="1:3" ht="51.75">
      <c r="A62" s="796" t="s">
        <v>13</v>
      </c>
      <c r="B62" s="797" t="s">
        <v>317</v>
      </c>
      <c r="C62" s="799"/>
    </row>
    <row r="63" spans="1:3" ht="40.15" customHeight="1">
      <c r="A63" s="796" t="s">
        <v>14</v>
      </c>
      <c r="B63" s="797" t="s">
        <v>170</v>
      </c>
      <c r="C63" s="799"/>
    </row>
    <row r="64" spans="1:3" ht="57.6" customHeight="1">
      <c r="A64" s="796" t="s">
        <v>212</v>
      </c>
      <c r="B64" s="800" t="s">
        <v>104</v>
      </c>
      <c r="C64" s="799"/>
    </row>
    <row r="65" spans="1:3" ht="24" customHeight="1">
      <c r="A65" s="1108" t="s">
        <v>15</v>
      </c>
      <c r="B65" s="1108"/>
      <c r="C65" s="799"/>
    </row>
    <row r="66" spans="1:3" ht="24.75" customHeight="1">
      <c r="A66" s="1105" t="s">
        <v>313</v>
      </c>
      <c r="B66" s="1106"/>
      <c r="C66" s="71">
        <v>-2.5</v>
      </c>
    </row>
    <row r="67" spans="1:3" ht="24.75" customHeight="1">
      <c r="A67" s="1107" t="s">
        <v>314</v>
      </c>
      <c r="B67" s="1107"/>
      <c r="C67" s="71">
        <v>-1</v>
      </c>
    </row>
    <row r="68" spans="1:3" ht="24.75" customHeight="1">
      <c r="A68" s="1105" t="s">
        <v>16</v>
      </c>
      <c r="B68" s="1106"/>
      <c r="C68" s="71">
        <f>'h3'!D14</f>
        <v>-2047058.7000000002</v>
      </c>
    </row>
    <row r="69" spans="1:3" ht="24.75" customHeight="1">
      <c r="A69" s="479"/>
      <c r="B69" s="479"/>
      <c r="C69" s="70"/>
    </row>
    <row r="70" spans="1:3" ht="61.5" customHeight="1">
      <c r="A70" s="414" t="s">
        <v>10</v>
      </c>
      <c r="B70" s="801" t="s">
        <v>166</v>
      </c>
      <c r="C70" s="108" t="s">
        <v>35</v>
      </c>
    </row>
    <row r="71" spans="1:3" ht="24.75" customHeight="1">
      <c r="A71" s="414" t="s">
        <v>11</v>
      </c>
      <c r="B71" s="802" t="s">
        <v>523</v>
      </c>
      <c r="C71" s="109" t="s">
        <v>48</v>
      </c>
    </row>
    <row r="72" spans="1:3" ht="43.5" customHeight="1">
      <c r="A72" s="414" t="s">
        <v>12</v>
      </c>
      <c r="B72" s="802" t="s">
        <v>524</v>
      </c>
      <c r="C72" s="419"/>
    </row>
    <row r="73" spans="1:3" ht="40.5" customHeight="1">
      <c r="A73" s="414" t="s">
        <v>13</v>
      </c>
      <c r="B73" s="801" t="s">
        <v>525</v>
      </c>
      <c r="C73" s="419"/>
    </row>
    <row r="74" spans="1:3" ht="47.25" customHeight="1">
      <c r="A74" s="414" t="s">
        <v>14</v>
      </c>
      <c r="B74" s="802" t="s">
        <v>170</v>
      </c>
      <c r="C74" s="419"/>
    </row>
    <row r="75" spans="1:3" ht="53.25" customHeight="1">
      <c r="A75" s="414" t="s">
        <v>212</v>
      </c>
      <c r="B75" s="802" t="s">
        <v>104</v>
      </c>
      <c r="C75" s="419"/>
    </row>
    <row r="76" spans="1:3" ht="24.75" customHeight="1">
      <c r="A76" s="1099" t="s">
        <v>81</v>
      </c>
      <c r="B76" s="1099"/>
      <c r="C76" s="419"/>
    </row>
    <row r="77" spans="1:3" ht="24.75" customHeight="1">
      <c r="A77" s="1100" t="s">
        <v>82</v>
      </c>
      <c r="B77" s="1100"/>
      <c r="C77" s="803">
        <f>'h1'!F56</f>
        <v>-34480</v>
      </c>
    </row>
    <row r="78" spans="1:3" ht="24.75" customHeight="1">
      <c r="A78" s="479"/>
      <c r="B78" s="479"/>
      <c r="C78" s="795"/>
    </row>
    <row r="79" spans="1:3" ht="75.75" customHeight="1">
      <c r="A79" s="715" t="s">
        <v>10</v>
      </c>
      <c r="B79" s="804" t="s">
        <v>166</v>
      </c>
      <c r="C79" s="805" t="s">
        <v>22</v>
      </c>
    </row>
    <row r="80" spans="1:3" ht="24.75" customHeight="1">
      <c r="A80" s="715" t="s">
        <v>11</v>
      </c>
      <c r="B80" s="804" t="s">
        <v>167</v>
      </c>
      <c r="C80" s="805" t="s">
        <v>34</v>
      </c>
    </row>
    <row r="81" spans="1:3" ht="54" customHeight="1">
      <c r="A81" s="715" t="s">
        <v>12</v>
      </c>
      <c r="B81" s="804" t="s">
        <v>168</v>
      </c>
      <c r="C81" s="715"/>
    </row>
    <row r="82" spans="1:3" ht="24.75" customHeight="1">
      <c r="A82" s="284" t="s">
        <v>13</v>
      </c>
      <c r="B82" s="349" t="s">
        <v>169</v>
      </c>
      <c r="C82" s="284"/>
    </row>
    <row r="83" spans="1:3" ht="42.75" customHeight="1">
      <c r="A83" s="284" t="s">
        <v>14</v>
      </c>
      <c r="B83" s="349" t="s">
        <v>170</v>
      </c>
      <c r="C83" s="284"/>
    </row>
    <row r="84" spans="1:3" ht="55.5" customHeight="1">
      <c r="A84" s="284" t="s">
        <v>42</v>
      </c>
      <c r="B84" s="349" t="s">
        <v>105</v>
      </c>
      <c r="C84" s="284"/>
    </row>
    <row r="85" spans="1:3" ht="24.75" customHeight="1">
      <c r="A85" s="1029" t="s">
        <v>15</v>
      </c>
      <c r="B85" s="1029"/>
      <c r="C85" s="284"/>
    </row>
    <row r="86" spans="1:3" ht="24.75" customHeight="1">
      <c r="A86" s="1083" t="s">
        <v>16</v>
      </c>
      <c r="B86" s="1083"/>
      <c r="C86" s="36">
        <f>h4v!E57</f>
        <v>-8000</v>
      </c>
    </row>
    <row r="87" spans="1:3" ht="24.75" customHeight="1">
      <c r="A87" s="479"/>
      <c r="B87" s="479"/>
      <c r="C87" s="479"/>
    </row>
    <row r="88" spans="1:3" ht="69.75" customHeight="1">
      <c r="A88" s="284" t="s">
        <v>10</v>
      </c>
      <c r="B88" s="349" t="s">
        <v>166</v>
      </c>
      <c r="C88" s="626" t="s">
        <v>22</v>
      </c>
    </row>
    <row r="89" spans="1:3" ht="24.75" customHeight="1">
      <c r="A89" s="284" t="s">
        <v>11</v>
      </c>
      <c r="B89" s="349" t="s">
        <v>171</v>
      </c>
      <c r="C89" s="626" t="s">
        <v>34</v>
      </c>
    </row>
    <row r="90" spans="1:3" ht="56.25" customHeight="1">
      <c r="A90" s="284" t="s">
        <v>12</v>
      </c>
      <c r="B90" s="349" t="s">
        <v>172</v>
      </c>
      <c r="C90" s="284"/>
    </row>
    <row r="91" spans="1:3" ht="24.75" customHeight="1">
      <c r="A91" s="284" t="s">
        <v>13</v>
      </c>
      <c r="B91" s="349" t="s">
        <v>173</v>
      </c>
      <c r="C91" s="284"/>
    </row>
    <row r="92" spans="1:3" ht="39" customHeight="1">
      <c r="A92" s="284" t="s">
        <v>14</v>
      </c>
      <c r="B92" s="349" t="s">
        <v>170</v>
      </c>
      <c r="C92" s="284"/>
    </row>
    <row r="93" spans="1:3" ht="37.5" customHeight="1">
      <c r="A93" s="284" t="s">
        <v>42</v>
      </c>
      <c r="B93" s="349" t="s">
        <v>105</v>
      </c>
      <c r="C93" s="284"/>
    </row>
    <row r="94" spans="1:3" ht="24.75" customHeight="1">
      <c r="A94" s="1029" t="s">
        <v>15</v>
      </c>
      <c r="B94" s="1029"/>
      <c r="C94" s="284"/>
    </row>
    <row r="95" spans="1:3" ht="24.75" customHeight="1">
      <c r="A95" s="1083" t="s">
        <v>16</v>
      </c>
      <c r="B95" s="1083"/>
      <c r="C95" s="37">
        <f>h4v!E68</f>
        <v>1258000</v>
      </c>
    </row>
    <row r="96" spans="1:3" ht="24.75" customHeight="1">
      <c r="A96" s="479"/>
      <c r="B96" s="479"/>
      <c r="C96" s="479"/>
    </row>
    <row r="97" spans="1:3" ht="24.75" customHeight="1">
      <c r="A97" s="1109" t="s">
        <v>75</v>
      </c>
      <c r="B97" s="1109"/>
      <c r="C97" s="789"/>
    </row>
    <row r="98" spans="1:3" ht="24.75" customHeight="1">
      <c r="A98" s="454" t="s">
        <v>10</v>
      </c>
      <c r="B98" s="455" t="s">
        <v>166</v>
      </c>
      <c r="C98" s="766" t="str">
        <f>C88</f>
        <v>Ցուցանիշների փոփոխությունը 
(ավելացումները նշված են դրական նշանով, իսկ նվազեցումները` փակագծերում)</v>
      </c>
    </row>
    <row r="99" spans="1:3" ht="24.75" customHeight="1">
      <c r="A99" s="454" t="s">
        <v>11</v>
      </c>
      <c r="B99" s="455" t="s">
        <v>758</v>
      </c>
      <c r="C99" s="766" t="str">
        <f>C89</f>
        <v xml:space="preserve"> Տարի </v>
      </c>
    </row>
    <row r="100" spans="1:3" ht="24.75" customHeight="1">
      <c r="A100" s="454" t="s">
        <v>12</v>
      </c>
      <c r="B100" s="455" t="s">
        <v>759</v>
      </c>
      <c r="C100" s="766"/>
    </row>
    <row r="101" spans="1:3" ht="24.75" customHeight="1">
      <c r="A101" s="454" t="s">
        <v>13</v>
      </c>
      <c r="B101" s="455" t="s">
        <v>760</v>
      </c>
      <c r="C101" s="766"/>
    </row>
    <row r="102" spans="1:3" ht="24.75" customHeight="1">
      <c r="A102" s="454" t="s">
        <v>14</v>
      </c>
      <c r="B102" s="455" t="s">
        <v>170</v>
      </c>
      <c r="C102" s="766"/>
    </row>
    <row r="103" spans="1:3" ht="24.75" customHeight="1">
      <c r="A103" s="454" t="s">
        <v>42</v>
      </c>
      <c r="B103" s="455" t="s">
        <v>105</v>
      </c>
      <c r="C103" s="766"/>
    </row>
    <row r="104" spans="1:3" ht="24.75" customHeight="1">
      <c r="A104" s="1110" t="s">
        <v>15</v>
      </c>
      <c r="B104" s="1110"/>
      <c r="C104" s="766"/>
    </row>
    <row r="105" spans="1:3" ht="24.75" customHeight="1">
      <c r="A105" s="1102" t="s">
        <v>16</v>
      </c>
      <c r="B105" s="1102"/>
      <c r="C105" s="149">
        <f>Հ11!C73</f>
        <v>-283000</v>
      </c>
    </row>
    <row r="106" spans="1:3" ht="24.75" customHeight="1">
      <c r="A106" s="401"/>
      <c r="B106" s="401"/>
      <c r="C106" s="149"/>
    </row>
    <row r="107" spans="1:3" ht="77.25" customHeight="1">
      <c r="A107" s="284" t="s">
        <v>10</v>
      </c>
      <c r="B107" s="349" t="s">
        <v>166</v>
      </c>
      <c r="C107" s="626" t="s">
        <v>213</v>
      </c>
    </row>
    <row r="108" spans="1:3" ht="17.25" customHeight="1">
      <c r="A108" s="284" t="s">
        <v>11</v>
      </c>
      <c r="B108" s="349" t="s">
        <v>174</v>
      </c>
      <c r="C108" s="626" t="s">
        <v>34</v>
      </c>
    </row>
    <row r="109" spans="1:3" ht="52.5" customHeight="1">
      <c r="A109" s="284" t="s">
        <v>12</v>
      </c>
      <c r="B109" s="349" t="s">
        <v>175</v>
      </c>
      <c r="C109" s="284"/>
    </row>
    <row r="110" spans="1:3" ht="39" customHeight="1">
      <c r="A110" s="284" t="s">
        <v>13</v>
      </c>
      <c r="B110" s="349" t="s">
        <v>176</v>
      </c>
      <c r="C110" s="284"/>
    </row>
    <row r="111" spans="1:3" ht="36" customHeight="1">
      <c r="A111" s="284" t="s">
        <v>14</v>
      </c>
      <c r="B111" s="349" t="s">
        <v>170</v>
      </c>
      <c r="C111" s="284"/>
    </row>
    <row r="112" spans="1:3" ht="52.5" customHeight="1">
      <c r="A112" s="284" t="s">
        <v>42</v>
      </c>
      <c r="B112" s="349" t="s">
        <v>105</v>
      </c>
      <c r="C112" s="284"/>
    </row>
    <row r="113" spans="1:3" ht="19.5" customHeight="1">
      <c r="A113" s="1029" t="s">
        <v>15</v>
      </c>
      <c r="B113" s="1029"/>
      <c r="C113" s="284"/>
    </row>
    <row r="114" spans="1:3" ht="24.75" customHeight="1">
      <c r="A114" s="1083" t="s">
        <v>16</v>
      </c>
      <c r="B114" s="1083"/>
      <c r="C114" s="36">
        <f>h4v!E79</f>
        <v>-30000</v>
      </c>
    </row>
    <row r="115" spans="1:3" ht="24.75" customHeight="1">
      <c r="A115" s="479"/>
      <c r="B115" s="479"/>
      <c r="C115" s="479"/>
    </row>
    <row r="116" spans="1:3" ht="72.75" customHeight="1">
      <c r="A116" s="284" t="s">
        <v>10</v>
      </c>
      <c r="B116" s="349" t="s">
        <v>166</v>
      </c>
      <c r="C116" s="626" t="s">
        <v>22</v>
      </c>
    </row>
    <row r="117" spans="1:3" ht="24.75" customHeight="1">
      <c r="A117" s="284" t="s">
        <v>11</v>
      </c>
      <c r="B117" s="349" t="s">
        <v>177</v>
      </c>
      <c r="C117" s="626" t="s">
        <v>34</v>
      </c>
    </row>
    <row r="118" spans="1:3" ht="60" customHeight="1">
      <c r="A118" s="284" t="s">
        <v>12</v>
      </c>
      <c r="B118" s="349" t="s">
        <v>178</v>
      </c>
      <c r="C118" s="284"/>
    </row>
    <row r="119" spans="1:3" ht="44.25" customHeight="1">
      <c r="A119" s="284" t="s">
        <v>13</v>
      </c>
      <c r="B119" s="349" t="s">
        <v>179</v>
      </c>
      <c r="C119" s="284"/>
    </row>
    <row r="120" spans="1:3" ht="45.75" customHeight="1">
      <c r="A120" s="284" t="s">
        <v>14</v>
      </c>
      <c r="B120" s="349" t="s">
        <v>170</v>
      </c>
      <c r="C120" s="284"/>
    </row>
    <row r="121" spans="1:3" ht="36" customHeight="1">
      <c r="A121" s="284" t="s">
        <v>42</v>
      </c>
      <c r="B121" s="349" t="s">
        <v>105</v>
      </c>
      <c r="C121" s="284"/>
    </row>
    <row r="122" spans="1:3" ht="24.75" customHeight="1">
      <c r="A122" s="1029" t="s">
        <v>15</v>
      </c>
      <c r="B122" s="1029"/>
      <c r="C122" s="284"/>
    </row>
    <row r="123" spans="1:3" ht="18.75" customHeight="1">
      <c r="A123" s="1083" t="s">
        <v>16</v>
      </c>
      <c r="B123" s="1083"/>
      <c r="C123" s="36">
        <f>h4v!E88</f>
        <v>-263000</v>
      </c>
    </row>
    <row r="124" spans="1:3" ht="24.75" customHeight="1">
      <c r="A124" s="479"/>
      <c r="B124" s="479"/>
      <c r="C124" s="479"/>
    </row>
    <row r="125" spans="1:3" ht="72.75" customHeight="1">
      <c r="A125" s="284" t="s">
        <v>10</v>
      </c>
      <c r="B125" s="349" t="s">
        <v>166</v>
      </c>
      <c r="C125" s="626" t="s">
        <v>213</v>
      </c>
    </row>
    <row r="126" spans="1:3" ht="24.75" customHeight="1">
      <c r="A126" s="284" t="s">
        <v>11</v>
      </c>
      <c r="B126" s="349" t="s">
        <v>180</v>
      </c>
      <c r="C126" s="626" t="s">
        <v>34</v>
      </c>
    </row>
    <row r="127" spans="1:3" ht="51" customHeight="1">
      <c r="A127" s="284" t="s">
        <v>12</v>
      </c>
      <c r="B127" s="349" t="s">
        <v>181</v>
      </c>
      <c r="C127" s="284"/>
    </row>
    <row r="128" spans="1:3" ht="24.75" customHeight="1">
      <c r="A128" s="284" t="s">
        <v>13</v>
      </c>
      <c r="B128" s="349" t="s">
        <v>169</v>
      </c>
      <c r="C128" s="284"/>
    </row>
    <row r="129" spans="1:3" ht="33.75" customHeight="1">
      <c r="A129" s="284" t="s">
        <v>14</v>
      </c>
      <c r="B129" s="349" t="s">
        <v>170</v>
      </c>
      <c r="C129" s="284"/>
    </row>
    <row r="130" spans="1:3" ht="53.25" customHeight="1">
      <c r="A130" s="284" t="s">
        <v>42</v>
      </c>
      <c r="B130" s="349" t="s">
        <v>105</v>
      </c>
      <c r="C130" s="284"/>
    </row>
    <row r="131" spans="1:3" ht="18.75" customHeight="1">
      <c r="A131" s="1029" t="s">
        <v>15</v>
      </c>
      <c r="B131" s="1029"/>
      <c r="C131" s="284"/>
    </row>
    <row r="132" spans="1:3" ht="24.75" customHeight="1">
      <c r="A132" s="1083" t="s">
        <v>16</v>
      </c>
      <c r="B132" s="1083"/>
      <c r="C132" s="36">
        <f>h4v!E99</f>
        <v>-149900</v>
      </c>
    </row>
    <row r="133" spans="1:3" ht="24.75" customHeight="1">
      <c r="A133" s="479"/>
      <c r="B133" s="479"/>
      <c r="C133" s="479"/>
    </row>
    <row r="134" spans="1:3" ht="74.25" customHeight="1">
      <c r="A134" s="284" t="s">
        <v>10</v>
      </c>
      <c r="B134" s="349" t="s">
        <v>166</v>
      </c>
      <c r="C134" s="626" t="s">
        <v>214</v>
      </c>
    </row>
    <row r="135" spans="1:3" ht="24.75" customHeight="1">
      <c r="A135" s="284" t="s">
        <v>11</v>
      </c>
      <c r="B135" s="349" t="s">
        <v>182</v>
      </c>
      <c r="C135" s="626" t="s">
        <v>34</v>
      </c>
    </row>
    <row r="136" spans="1:3" ht="75.75" customHeight="1">
      <c r="A136" s="284" t="s">
        <v>12</v>
      </c>
      <c r="B136" s="349" t="s">
        <v>183</v>
      </c>
      <c r="C136" s="284"/>
    </row>
    <row r="137" spans="1:3" ht="24.75" customHeight="1">
      <c r="A137" s="284" t="s">
        <v>13</v>
      </c>
      <c r="B137" s="349" t="s">
        <v>169</v>
      </c>
      <c r="C137" s="284"/>
    </row>
    <row r="138" spans="1:3" ht="37.5" customHeight="1">
      <c r="A138" s="284" t="s">
        <v>14</v>
      </c>
      <c r="B138" s="349" t="s">
        <v>170</v>
      </c>
      <c r="C138" s="284"/>
    </row>
    <row r="139" spans="1:3" ht="51" customHeight="1">
      <c r="A139" s="284" t="s">
        <v>42</v>
      </c>
      <c r="B139" s="349" t="s">
        <v>105</v>
      </c>
      <c r="C139" s="284"/>
    </row>
    <row r="140" spans="1:3" ht="24.75" customHeight="1">
      <c r="A140" s="1029" t="s">
        <v>15</v>
      </c>
      <c r="B140" s="1029"/>
      <c r="C140" s="284"/>
    </row>
    <row r="141" spans="1:3" ht="21" customHeight="1">
      <c r="A141" s="1083" t="s">
        <v>16</v>
      </c>
      <c r="B141" s="1083"/>
      <c r="C141" s="36">
        <f>h5d!H27</f>
        <v>606513.19999999995</v>
      </c>
    </row>
    <row r="142" spans="1:3" ht="21" customHeight="1">
      <c r="A142" s="479"/>
      <c r="B142" s="479"/>
      <c r="C142" s="150"/>
    </row>
    <row r="143" spans="1:3" ht="54" customHeight="1">
      <c r="A143" s="806" t="s">
        <v>10</v>
      </c>
      <c r="B143" s="308" t="s">
        <v>166</v>
      </c>
      <c r="C143" s="151" t="s">
        <v>35</v>
      </c>
    </row>
    <row r="144" spans="1:3" ht="21" customHeight="1">
      <c r="A144" s="391" t="s">
        <v>11</v>
      </c>
      <c r="B144" s="807" t="s">
        <v>526</v>
      </c>
      <c r="C144" s="152" t="s">
        <v>48</v>
      </c>
    </row>
    <row r="145" spans="1:3" ht="21" customHeight="1">
      <c r="A145" s="391" t="s">
        <v>12</v>
      </c>
      <c r="B145" s="309" t="s">
        <v>527</v>
      </c>
      <c r="C145" s="808"/>
    </row>
    <row r="146" spans="1:3" ht="21" customHeight="1">
      <c r="A146" s="391" t="s">
        <v>13</v>
      </c>
      <c r="B146" s="309" t="s">
        <v>528</v>
      </c>
      <c r="C146" s="809"/>
    </row>
    <row r="147" spans="1:3" ht="21" customHeight="1">
      <c r="A147" s="391" t="s">
        <v>14</v>
      </c>
      <c r="B147" s="309" t="s">
        <v>170</v>
      </c>
      <c r="C147" s="809"/>
    </row>
    <row r="148" spans="1:3" ht="21" customHeight="1">
      <c r="A148" s="737" t="s">
        <v>212</v>
      </c>
      <c r="B148" s="309" t="s">
        <v>529</v>
      </c>
      <c r="C148" s="809"/>
    </row>
    <row r="149" spans="1:3" ht="21" customHeight="1">
      <c r="A149" s="810"/>
      <c r="B149" s="811" t="s">
        <v>81</v>
      </c>
      <c r="C149" s="812"/>
    </row>
    <row r="150" spans="1:3" ht="21" customHeight="1">
      <c r="A150" s="813" t="s">
        <v>530</v>
      </c>
      <c r="B150" s="814"/>
      <c r="C150" s="153">
        <v>-3</v>
      </c>
    </row>
    <row r="151" spans="1:3" ht="24.75" customHeight="1">
      <c r="A151" s="815" t="s">
        <v>82</v>
      </c>
      <c r="B151" s="816"/>
      <c r="C151" s="817">
        <f>'h1'!F104</f>
        <v>-171483.2</v>
      </c>
    </row>
    <row r="152" spans="1:3">
      <c r="C152" s="17"/>
    </row>
    <row r="153" spans="1:3">
      <c r="C153" s="17"/>
    </row>
    <row r="154" spans="1:3">
      <c r="A154" s="281" t="s">
        <v>7</v>
      </c>
      <c r="B154" s="283" t="s">
        <v>8</v>
      </c>
    </row>
    <row r="155" spans="1:3">
      <c r="A155" s="284" t="s">
        <v>90</v>
      </c>
      <c r="B155" s="285" t="s">
        <v>91</v>
      </c>
    </row>
    <row r="156" spans="1:3">
      <c r="A156" s="818"/>
      <c r="B156" s="819"/>
    </row>
    <row r="157" spans="1:3" ht="27" customHeight="1">
      <c r="A157" s="1113" t="s">
        <v>9</v>
      </c>
      <c r="B157" s="1113"/>
      <c r="C157" s="791"/>
    </row>
    <row r="158" spans="1:3" ht="51.75">
      <c r="A158" s="289" t="s">
        <v>10</v>
      </c>
      <c r="B158" s="307" t="s">
        <v>90</v>
      </c>
      <c r="C158" s="820" t="s">
        <v>35</v>
      </c>
    </row>
    <row r="159" spans="1:3" ht="27" customHeight="1">
      <c r="A159" s="289" t="s">
        <v>11</v>
      </c>
      <c r="B159" s="307" t="s">
        <v>540</v>
      </c>
      <c r="C159" s="820" t="s">
        <v>48</v>
      </c>
    </row>
    <row r="160" spans="1:3" ht="27" customHeight="1">
      <c r="A160" s="289" t="s">
        <v>12</v>
      </c>
      <c r="B160" s="307" t="s">
        <v>541</v>
      </c>
      <c r="C160" s="821"/>
    </row>
    <row r="161" spans="1:3" ht="27" customHeight="1">
      <c r="A161" s="289" t="s">
        <v>13</v>
      </c>
      <c r="B161" s="307" t="s">
        <v>542</v>
      </c>
      <c r="C161" s="822"/>
    </row>
    <row r="162" spans="1:3" ht="27" customHeight="1">
      <c r="A162" s="289" t="s">
        <v>14</v>
      </c>
      <c r="B162" s="307" t="s">
        <v>89</v>
      </c>
      <c r="C162" s="822"/>
    </row>
    <row r="163" spans="1:3" ht="27" customHeight="1">
      <c r="A163" s="289" t="s">
        <v>42</v>
      </c>
      <c r="B163" s="307" t="s">
        <v>543</v>
      </c>
      <c r="C163" s="822"/>
    </row>
    <row r="164" spans="1:3" ht="27" customHeight="1">
      <c r="A164" s="1080" t="s">
        <v>15</v>
      </c>
      <c r="B164" s="1080"/>
      <c r="C164" s="823"/>
    </row>
    <row r="165" spans="1:3" ht="27" customHeight="1">
      <c r="A165" s="1079" t="s">
        <v>16</v>
      </c>
      <c r="B165" s="1079"/>
      <c r="C165" s="20">
        <f>'h1'!F117</f>
        <v>-200000</v>
      </c>
    </row>
    <row r="166" spans="1:3" ht="27" customHeight="1">
      <c r="A166" s="784"/>
      <c r="B166" s="781"/>
      <c r="C166" s="781"/>
    </row>
    <row r="167" spans="1:3" ht="57" customHeight="1">
      <c r="A167" s="289" t="s">
        <v>10</v>
      </c>
      <c r="B167" s="307" t="s">
        <v>90</v>
      </c>
      <c r="C167" s="672" t="s">
        <v>35</v>
      </c>
    </row>
    <row r="168" spans="1:3" ht="27" customHeight="1">
      <c r="A168" s="289" t="s">
        <v>11</v>
      </c>
      <c r="B168" s="307" t="s">
        <v>544</v>
      </c>
      <c r="C168" s="672" t="s">
        <v>48</v>
      </c>
    </row>
    <row r="169" spans="1:3" ht="27" customHeight="1">
      <c r="A169" s="289" t="s">
        <v>12</v>
      </c>
      <c r="B169" s="307" t="s">
        <v>545</v>
      </c>
      <c r="C169" s="783"/>
    </row>
    <row r="170" spans="1:3" ht="27" customHeight="1">
      <c r="A170" s="289" t="s">
        <v>13</v>
      </c>
      <c r="B170" s="307" t="s">
        <v>546</v>
      </c>
      <c r="C170" s="783"/>
    </row>
    <row r="171" spans="1:3" ht="27" customHeight="1">
      <c r="A171" s="289" t="s">
        <v>14</v>
      </c>
      <c r="B171" s="307" t="s">
        <v>89</v>
      </c>
      <c r="C171" s="783"/>
    </row>
    <row r="172" spans="1:3" ht="60.6" customHeight="1">
      <c r="A172" s="289" t="s">
        <v>88</v>
      </c>
      <c r="B172" s="307" t="s">
        <v>189</v>
      </c>
      <c r="C172" s="783"/>
    </row>
    <row r="173" spans="1:3" ht="27" customHeight="1">
      <c r="A173" s="1080" t="s">
        <v>15</v>
      </c>
      <c r="B173" s="1080"/>
      <c r="C173" s="783"/>
    </row>
    <row r="174" spans="1:3" ht="27" customHeight="1">
      <c r="A174" s="1079" t="s">
        <v>16</v>
      </c>
      <c r="B174" s="1079"/>
      <c r="C174" s="20">
        <f>h4v!E110</f>
        <v>-94465.8</v>
      </c>
    </row>
    <row r="175" spans="1:3" ht="27" customHeight="1">
      <c r="A175" s="784"/>
      <c r="B175" s="781"/>
      <c r="C175" s="781"/>
    </row>
    <row r="176" spans="1:3" ht="59.25" customHeight="1">
      <c r="A176" s="289" t="s">
        <v>10</v>
      </c>
      <c r="B176" s="307" t="s">
        <v>90</v>
      </c>
      <c r="C176" s="820" t="s">
        <v>35</v>
      </c>
    </row>
    <row r="177" spans="1:3" ht="27" customHeight="1">
      <c r="A177" s="289" t="s">
        <v>11</v>
      </c>
      <c r="B177" s="307" t="s">
        <v>547</v>
      </c>
      <c r="C177" s="820" t="s">
        <v>48</v>
      </c>
    </row>
    <row r="178" spans="1:3" ht="27" customHeight="1">
      <c r="A178" s="289" t="s">
        <v>12</v>
      </c>
      <c r="B178" s="307" t="s">
        <v>548</v>
      </c>
      <c r="C178" s="1086"/>
    </row>
    <row r="179" spans="1:3" ht="27" customHeight="1">
      <c r="A179" s="289" t="s">
        <v>13</v>
      </c>
      <c r="B179" s="307" t="s">
        <v>546</v>
      </c>
      <c r="C179" s="1087"/>
    </row>
    <row r="180" spans="1:3" ht="27" customHeight="1">
      <c r="A180" s="289" t="s">
        <v>14</v>
      </c>
      <c r="B180" s="307" t="s">
        <v>89</v>
      </c>
      <c r="C180" s="1087"/>
    </row>
    <row r="181" spans="1:3" ht="27" customHeight="1">
      <c r="A181" s="289" t="s">
        <v>88</v>
      </c>
      <c r="B181" s="307" t="s">
        <v>189</v>
      </c>
      <c r="C181" s="1087"/>
    </row>
    <row r="182" spans="1:3" ht="27" customHeight="1">
      <c r="A182" s="1080" t="s">
        <v>15</v>
      </c>
      <c r="B182" s="1080"/>
      <c r="C182" s="1087"/>
    </row>
    <row r="183" spans="1:3" ht="27" customHeight="1">
      <c r="A183" s="1079" t="s">
        <v>16</v>
      </c>
      <c r="B183" s="1079"/>
      <c r="C183" s="20">
        <f>h4v!E118</f>
        <v>-35000</v>
      </c>
    </row>
    <row r="184" spans="1:3" ht="27" customHeight="1">
      <c r="A184" s="824"/>
      <c r="B184" s="824"/>
      <c r="C184" s="781"/>
    </row>
    <row r="185" spans="1:3" ht="57.75" customHeight="1">
      <c r="A185" s="289" t="s">
        <v>10</v>
      </c>
      <c r="B185" s="307" t="s">
        <v>90</v>
      </c>
      <c r="C185" s="672" t="s">
        <v>132</v>
      </c>
    </row>
    <row r="186" spans="1:3" ht="27" customHeight="1">
      <c r="A186" s="289" t="s">
        <v>11</v>
      </c>
      <c r="B186" s="307" t="s">
        <v>549</v>
      </c>
      <c r="C186" s="820" t="s">
        <v>48</v>
      </c>
    </row>
    <row r="187" spans="1:3" ht="27" customHeight="1">
      <c r="A187" s="289" t="s">
        <v>12</v>
      </c>
      <c r="B187" s="307" t="s">
        <v>550</v>
      </c>
      <c r="C187" s="821"/>
    </row>
    <row r="188" spans="1:3" ht="27" customHeight="1">
      <c r="A188" s="289" t="s">
        <v>13</v>
      </c>
      <c r="B188" s="307" t="s">
        <v>551</v>
      </c>
      <c r="C188" s="822"/>
    </row>
    <row r="189" spans="1:3" ht="27" customHeight="1">
      <c r="A189" s="289" t="s">
        <v>14</v>
      </c>
      <c r="B189" s="307" t="s">
        <v>89</v>
      </c>
      <c r="C189" s="822"/>
    </row>
    <row r="190" spans="1:3" ht="27" customHeight="1">
      <c r="A190" s="289" t="s">
        <v>88</v>
      </c>
      <c r="B190" s="307" t="s">
        <v>189</v>
      </c>
      <c r="C190" s="822"/>
    </row>
    <row r="191" spans="1:3" ht="27" customHeight="1">
      <c r="A191" s="1118" t="s">
        <v>15</v>
      </c>
      <c r="B191" s="1118"/>
      <c r="C191" s="822"/>
    </row>
    <row r="192" spans="1:3" ht="27" customHeight="1">
      <c r="A192" s="1064" t="s">
        <v>16</v>
      </c>
      <c r="B192" s="1064"/>
      <c r="C192" s="149">
        <f>h4v!E127</f>
        <v>46000</v>
      </c>
    </row>
    <row r="193" spans="1:3" ht="27" customHeight="1">
      <c r="A193" s="791"/>
      <c r="B193" s="791"/>
      <c r="C193" s="791"/>
    </row>
    <row r="194" spans="1:3" ht="27" customHeight="1">
      <c r="A194" s="791"/>
      <c r="B194" s="791"/>
      <c r="C194" s="791"/>
    </row>
    <row r="195" spans="1:3" ht="65.25" customHeight="1">
      <c r="A195" s="391" t="s">
        <v>76</v>
      </c>
      <c r="B195" s="309">
        <v>1157</v>
      </c>
      <c r="C195" s="825" t="s">
        <v>35</v>
      </c>
    </row>
    <row r="196" spans="1:3" ht="21" customHeight="1">
      <c r="A196" s="391" t="s">
        <v>77</v>
      </c>
      <c r="B196" s="807">
        <v>21002</v>
      </c>
      <c r="C196" s="826" t="s">
        <v>2</v>
      </c>
    </row>
    <row r="197" spans="1:3" ht="54.75" customHeight="1">
      <c r="A197" s="391" t="s">
        <v>78</v>
      </c>
      <c r="B197" s="494" t="s">
        <v>537</v>
      </c>
      <c r="C197" s="826"/>
    </row>
    <row r="198" spans="1:3" ht="53.25" customHeight="1">
      <c r="A198" s="391" t="s">
        <v>79</v>
      </c>
      <c r="B198" s="494" t="s">
        <v>537</v>
      </c>
      <c r="C198" s="827"/>
    </row>
    <row r="199" spans="1:3" ht="23.25" customHeight="1">
      <c r="A199" s="391" t="s">
        <v>80</v>
      </c>
      <c r="B199" s="491" t="s">
        <v>156</v>
      </c>
      <c r="C199" s="827"/>
    </row>
    <row r="200" spans="1:3" ht="49.5" customHeight="1">
      <c r="A200" s="391" t="s">
        <v>88</v>
      </c>
      <c r="B200" s="807" t="s">
        <v>113</v>
      </c>
      <c r="C200" s="401"/>
    </row>
    <row r="201" spans="1:3" ht="20.25" customHeight="1">
      <c r="A201" s="1116" t="s">
        <v>81</v>
      </c>
      <c r="B201" s="1117"/>
      <c r="C201" s="827"/>
    </row>
    <row r="202" spans="1:3" ht="20.25" customHeight="1">
      <c r="A202" s="1088" t="s">
        <v>538</v>
      </c>
      <c r="B202" s="1089"/>
      <c r="C202" s="828">
        <v>-2</v>
      </c>
    </row>
    <row r="203" spans="1:3" ht="20.25" customHeight="1">
      <c r="A203" s="1088" t="s">
        <v>82</v>
      </c>
      <c r="B203" s="1089"/>
      <c r="C203" s="97">
        <v>-770000</v>
      </c>
    </row>
    <row r="204" spans="1:3" ht="20.25" customHeight="1">
      <c r="A204" s="824"/>
      <c r="B204" s="824"/>
      <c r="C204" s="829"/>
    </row>
    <row r="205" spans="1:3" ht="56.45" customHeight="1">
      <c r="A205" s="391" t="s">
        <v>76</v>
      </c>
      <c r="B205" s="309">
        <v>1157</v>
      </c>
      <c r="C205" s="830" t="str">
        <f>C195</f>
        <v>Ցուցանիշների փոփոխությունը (նվազեցումները նշված են փակագծերում)</v>
      </c>
    </row>
    <row r="206" spans="1:3" ht="20.25" customHeight="1">
      <c r="A206" s="391" t="s">
        <v>77</v>
      </c>
      <c r="B206" s="807">
        <v>21031</v>
      </c>
      <c r="C206" s="826" t="s">
        <v>2</v>
      </c>
    </row>
    <row r="207" spans="1:3" ht="20.25" customHeight="1">
      <c r="A207" s="391" t="s">
        <v>78</v>
      </c>
      <c r="B207" s="736" t="s">
        <v>384</v>
      </c>
      <c r="C207" s="530"/>
    </row>
    <row r="208" spans="1:3" ht="20.25" customHeight="1">
      <c r="A208" s="391" t="s">
        <v>79</v>
      </c>
      <c r="B208" s="831" t="s">
        <v>406</v>
      </c>
      <c r="C208" s="827"/>
    </row>
    <row r="209" spans="1:3" ht="20.25" customHeight="1">
      <c r="A209" s="391" t="s">
        <v>80</v>
      </c>
      <c r="B209" s="491" t="s">
        <v>156</v>
      </c>
      <c r="C209" s="827"/>
    </row>
    <row r="210" spans="1:3" ht="20.25" customHeight="1">
      <c r="A210" s="391" t="s">
        <v>88</v>
      </c>
      <c r="B210" s="807" t="s">
        <v>113</v>
      </c>
      <c r="C210" s="401"/>
    </row>
    <row r="211" spans="1:3" ht="20.25" customHeight="1">
      <c r="A211" s="1090" t="s">
        <v>81</v>
      </c>
      <c r="B211" s="1090"/>
      <c r="C211" s="827"/>
    </row>
    <row r="212" spans="1:3" ht="20.25" customHeight="1">
      <c r="A212" s="1088" t="s">
        <v>82</v>
      </c>
      <c r="B212" s="1089"/>
      <c r="C212" s="97">
        <f>'h1'!F147</f>
        <v>-2378</v>
      </c>
    </row>
    <row r="213" spans="1:3" ht="20.25" customHeight="1">
      <c r="A213" s="824"/>
      <c r="B213" s="824"/>
      <c r="C213" s="829"/>
    </row>
    <row r="214" spans="1:3" ht="48.75" customHeight="1">
      <c r="A214" s="391" t="s">
        <v>76</v>
      </c>
      <c r="B214" s="308">
        <v>1157</v>
      </c>
      <c r="C214" s="832" t="s">
        <v>35</v>
      </c>
    </row>
    <row r="215" spans="1:3" ht="20.25" customHeight="1">
      <c r="A215" s="391" t="s">
        <v>77</v>
      </c>
      <c r="B215" s="737">
        <v>21032</v>
      </c>
      <c r="C215" s="826" t="s">
        <v>2</v>
      </c>
    </row>
    <row r="216" spans="1:3" ht="20.25" customHeight="1">
      <c r="A216" s="391" t="s">
        <v>78</v>
      </c>
      <c r="B216" s="387" t="s">
        <v>761</v>
      </c>
      <c r="C216" s="530"/>
    </row>
    <row r="217" spans="1:3" ht="20.25" customHeight="1">
      <c r="A217" s="391" t="s">
        <v>79</v>
      </c>
      <c r="B217" s="833" t="s">
        <v>762</v>
      </c>
      <c r="C217" s="827"/>
    </row>
    <row r="218" spans="1:3" ht="20.25" customHeight="1">
      <c r="A218" s="391" t="s">
        <v>80</v>
      </c>
      <c r="B218" s="491" t="s">
        <v>156</v>
      </c>
      <c r="C218" s="827"/>
    </row>
    <row r="219" spans="1:3" ht="20.25" customHeight="1">
      <c r="A219" s="391" t="s">
        <v>88</v>
      </c>
      <c r="B219" s="737" t="s">
        <v>113</v>
      </c>
      <c r="C219" s="401"/>
    </row>
    <row r="220" spans="1:3" ht="20.25" customHeight="1">
      <c r="A220" s="1090" t="s">
        <v>81</v>
      </c>
      <c r="B220" s="1090"/>
      <c r="C220" s="827"/>
    </row>
    <row r="221" spans="1:3" ht="20.25" customHeight="1">
      <c r="A221" s="1084" t="s">
        <v>82</v>
      </c>
      <c r="B221" s="1084"/>
      <c r="C221" s="97">
        <f>'h2'!H473</f>
        <v>-249717.6</v>
      </c>
    </row>
    <row r="222" spans="1:3" ht="20.25" customHeight="1">
      <c r="A222" s="834"/>
      <c r="B222" s="834"/>
      <c r="C222" s="175"/>
    </row>
    <row r="223" spans="1:3" ht="20.25" customHeight="1">
      <c r="A223" s="834"/>
      <c r="B223" s="834"/>
      <c r="C223" s="175"/>
    </row>
    <row r="224" spans="1:3" ht="57.6" customHeight="1">
      <c r="A224" s="391" t="s">
        <v>76</v>
      </c>
      <c r="B224" s="309">
        <v>1157</v>
      </c>
      <c r="C224" s="825" t="s">
        <v>35</v>
      </c>
    </row>
    <row r="225" spans="1:3" ht="20.25" customHeight="1">
      <c r="A225" s="391" t="s">
        <v>77</v>
      </c>
      <c r="B225" s="807">
        <v>21033</v>
      </c>
      <c r="C225" s="826" t="s">
        <v>2</v>
      </c>
    </row>
    <row r="226" spans="1:3" ht="20.25" customHeight="1">
      <c r="A226" s="391" t="s">
        <v>78</v>
      </c>
      <c r="B226" s="736" t="s">
        <v>386</v>
      </c>
      <c r="C226" s="530"/>
    </row>
    <row r="227" spans="1:3" ht="20.25" customHeight="1">
      <c r="A227" s="391" t="s">
        <v>79</v>
      </c>
      <c r="B227" s="831" t="s">
        <v>407</v>
      </c>
      <c r="C227" s="827"/>
    </row>
    <row r="228" spans="1:3" ht="20.25" customHeight="1">
      <c r="A228" s="391" t="s">
        <v>80</v>
      </c>
      <c r="B228" s="491" t="s">
        <v>156</v>
      </c>
      <c r="C228" s="827"/>
    </row>
    <row r="229" spans="1:3" ht="20.25" customHeight="1">
      <c r="A229" s="391" t="s">
        <v>88</v>
      </c>
      <c r="B229" s="807" t="s">
        <v>113</v>
      </c>
      <c r="C229" s="401"/>
    </row>
    <row r="230" spans="1:3" ht="20.25" customHeight="1">
      <c r="A230" s="1090" t="s">
        <v>81</v>
      </c>
      <c r="B230" s="1090"/>
      <c r="C230" s="827"/>
    </row>
    <row r="231" spans="1:3" ht="20.25" customHeight="1">
      <c r="A231" s="1092" t="s">
        <v>539</v>
      </c>
      <c r="B231" s="1093"/>
      <c r="C231" s="94">
        <v>-63</v>
      </c>
    </row>
    <row r="232" spans="1:3" ht="27" customHeight="1">
      <c r="A232" s="1088" t="s">
        <v>82</v>
      </c>
      <c r="B232" s="1089"/>
      <c r="C232" s="97">
        <f>'h1'!F160</f>
        <v>-627770.30000000005</v>
      </c>
    </row>
    <row r="233" spans="1:3" ht="27" customHeight="1">
      <c r="A233" s="834"/>
      <c r="B233" s="834"/>
      <c r="C233" s="175"/>
    </row>
    <row r="234" spans="1:3" ht="33" customHeight="1">
      <c r="A234" s="391" t="s">
        <v>76</v>
      </c>
      <c r="B234" s="309">
        <v>1157</v>
      </c>
      <c r="C234" s="835" t="s">
        <v>35</v>
      </c>
    </row>
    <row r="235" spans="1:3" ht="27" customHeight="1">
      <c r="A235" s="391" t="s">
        <v>77</v>
      </c>
      <c r="B235" s="807">
        <v>21034</v>
      </c>
      <c r="C235" s="826" t="s">
        <v>2</v>
      </c>
    </row>
    <row r="236" spans="1:3" ht="27" customHeight="1">
      <c r="A236" s="391" t="s">
        <v>78</v>
      </c>
      <c r="B236" s="736" t="s">
        <v>391</v>
      </c>
      <c r="C236" s="530"/>
    </row>
    <row r="237" spans="1:3" ht="27" customHeight="1">
      <c r="A237" s="391" t="s">
        <v>79</v>
      </c>
      <c r="B237" s="831" t="s">
        <v>408</v>
      </c>
      <c r="C237" s="827"/>
    </row>
    <row r="238" spans="1:3" ht="27" customHeight="1">
      <c r="A238" s="391" t="s">
        <v>80</v>
      </c>
      <c r="B238" s="491" t="s">
        <v>156</v>
      </c>
      <c r="C238" s="827"/>
    </row>
    <row r="239" spans="1:3" ht="27" customHeight="1">
      <c r="A239" s="391" t="s">
        <v>88</v>
      </c>
      <c r="B239" s="807" t="s">
        <v>113</v>
      </c>
      <c r="C239" s="401"/>
    </row>
    <row r="240" spans="1:3" ht="27" customHeight="1">
      <c r="A240" s="1090" t="s">
        <v>81</v>
      </c>
      <c r="B240" s="1090"/>
      <c r="C240" s="827"/>
    </row>
    <row r="241" spans="1:4" ht="27" customHeight="1">
      <c r="A241" s="1088" t="s">
        <v>82</v>
      </c>
      <c r="B241" s="1089"/>
      <c r="C241" s="97">
        <f>'h1'!F165</f>
        <v>-44971.9</v>
      </c>
    </row>
    <row r="242" spans="1:4" ht="22.5" customHeight="1">
      <c r="A242" s="824"/>
      <c r="B242" s="824"/>
      <c r="C242" s="836"/>
      <c r="D242" s="479"/>
    </row>
    <row r="243" spans="1:4" ht="54.75" customHeight="1">
      <c r="A243" s="391" t="s">
        <v>76</v>
      </c>
      <c r="B243" s="309">
        <v>1157</v>
      </c>
      <c r="C243" s="835" t="s">
        <v>35</v>
      </c>
      <c r="D243" s="479"/>
    </row>
    <row r="244" spans="1:4" ht="22.5" customHeight="1">
      <c r="A244" s="391" t="s">
        <v>77</v>
      </c>
      <c r="B244" s="807">
        <v>21036</v>
      </c>
      <c r="C244" s="826" t="s">
        <v>2</v>
      </c>
      <c r="D244" s="479"/>
    </row>
    <row r="245" spans="1:4" ht="22.5" customHeight="1">
      <c r="A245" s="391" t="s">
        <v>78</v>
      </c>
      <c r="B245" s="494" t="s">
        <v>764</v>
      </c>
      <c r="C245" s="530"/>
      <c r="D245" s="479"/>
    </row>
    <row r="246" spans="1:4" ht="22.5" customHeight="1">
      <c r="A246" s="391" t="s">
        <v>79</v>
      </c>
      <c r="B246" s="494" t="s">
        <v>765</v>
      </c>
      <c r="C246" s="827"/>
      <c r="D246" s="479"/>
    </row>
    <row r="247" spans="1:4" ht="22.5" customHeight="1">
      <c r="A247" s="391" t="s">
        <v>80</v>
      </c>
      <c r="B247" s="491" t="s">
        <v>156</v>
      </c>
      <c r="C247" s="827"/>
      <c r="D247" s="479"/>
    </row>
    <row r="248" spans="1:4" ht="22.5" customHeight="1">
      <c r="A248" s="391" t="s">
        <v>88</v>
      </c>
      <c r="B248" s="807" t="s">
        <v>113</v>
      </c>
      <c r="C248" s="401"/>
      <c r="D248" s="479"/>
    </row>
    <row r="249" spans="1:4" ht="22.5" customHeight="1">
      <c r="A249" s="1090" t="s">
        <v>81</v>
      </c>
      <c r="B249" s="1090"/>
      <c r="C249" s="827"/>
      <c r="D249" s="479"/>
    </row>
    <row r="250" spans="1:4" ht="22.5" customHeight="1">
      <c r="A250" s="1119" t="str">
        <f>A241</f>
        <v>Միջոցառման վրա կատարվող ծախսը (հազար դրամ)</v>
      </c>
      <c r="B250" s="1120"/>
      <c r="C250" s="97">
        <f>'h1'!F171</f>
        <v>-155751</v>
      </c>
      <c r="D250" s="479"/>
    </row>
    <row r="251" spans="1:4" ht="22.5" customHeight="1">
      <c r="A251" s="824"/>
      <c r="B251" s="824"/>
      <c r="C251" s="836"/>
      <c r="D251" s="479"/>
    </row>
    <row r="252" spans="1:4" ht="22.5" customHeight="1">
      <c r="A252" s="391" t="s">
        <v>76</v>
      </c>
      <c r="B252" s="309">
        <v>1157</v>
      </c>
      <c r="C252" s="835" t="s">
        <v>35</v>
      </c>
      <c r="D252" s="479"/>
    </row>
    <row r="253" spans="1:4" ht="22.5" customHeight="1">
      <c r="A253" s="391" t="s">
        <v>77</v>
      </c>
      <c r="B253" s="807">
        <v>21037</v>
      </c>
      <c r="C253" s="826" t="s">
        <v>2</v>
      </c>
      <c r="D253" s="479"/>
    </row>
    <row r="254" spans="1:4" ht="36.75" customHeight="1">
      <c r="A254" s="391" t="s">
        <v>78</v>
      </c>
      <c r="B254" s="494" t="s">
        <v>766</v>
      </c>
      <c r="C254" s="530"/>
      <c r="D254" s="479"/>
    </row>
    <row r="255" spans="1:4" ht="59.25" customHeight="1">
      <c r="A255" s="391" t="s">
        <v>79</v>
      </c>
      <c r="B255" s="494" t="s">
        <v>767</v>
      </c>
      <c r="C255" s="827"/>
      <c r="D255" s="479"/>
    </row>
    <row r="256" spans="1:4" ht="39" customHeight="1">
      <c r="A256" s="391" t="s">
        <v>80</v>
      </c>
      <c r="B256" s="491" t="s">
        <v>156</v>
      </c>
      <c r="C256" s="827"/>
      <c r="D256" s="479"/>
    </row>
    <row r="257" spans="1:4" ht="31.5" customHeight="1">
      <c r="A257" s="391" t="s">
        <v>88</v>
      </c>
      <c r="B257" s="807" t="s">
        <v>113</v>
      </c>
      <c r="C257" s="401"/>
      <c r="D257" s="479"/>
    </row>
    <row r="258" spans="1:4" ht="22.5" customHeight="1">
      <c r="A258" s="1090" t="s">
        <v>81</v>
      </c>
      <c r="B258" s="1090"/>
      <c r="C258" s="827"/>
      <c r="D258" s="479"/>
    </row>
    <row r="259" spans="1:4" ht="22.5" customHeight="1">
      <c r="A259" s="1119" t="str">
        <f>A250</f>
        <v>Միջոցառման վրա կատարվող ծախսը (հազար դրամ)</v>
      </c>
      <c r="B259" s="1120"/>
      <c r="C259" s="97">
        <f>'h2'!H553</f>
        <v>-106148.6</v>
      </c>
      <c r="D259" s="479"/>
    </row>
    <row r="260" spans="1:4" ht="22.5" customHeight="1">
      <c r="A260" s="824"/>
      <c r="B260" s="824"/>
      <c r="C260" s="836"/>
      <c r="D260" s="479"/>
    </row>
    <row r="261" spans="1:4" ht="22.5" customHeight="1">
      <c r="A261" s="824"/>
      <c r="B261" s="824"/>
      <c r="C261" s="836"/>
      <c r="D261" s="479"/>
    </row>
    <row r="262" spans="1:4" s="839" customFormat="1" ht="22.5" customHeight="1">
      <c r="A262" s="423" t="s">
        <v>7</v>
      </c>
      <c r="B262" s="837" t="s">
        <v>8</v>
      </c>
      <c r="C262" s="838"/>
      <c r="D262" s="478"/>
    </row>
    <row r="263" spans="1:4" ht="28.15" customHeight="1">
      <c r="A263" s="309" t="s">
        <v>709</v>
      </c>
      <c r="B263" s="300" t="s">
        <v>710</v>
      </c>
      <c r="C263" s="836"/>
      <c r="D263" s="479"/>
    </row>
    <row r="264" spans="1:4" ht="22.5" customHeight="1">
      <c r="A264" s="824"/>
      <c r="B264" s="824"/>
      <c r="C264" s="836"/>
      <c r="D264" s="479"/>
    </row>
    <row r="265" spans="1:4" ht="22.5" customHeight="1">
      <c r="A265" s="1075" t="s">
        <v>711</v>
      </c>
      <c r="B265" s="1075"/>
      <c r="C265" s="836"/>
      <c r="D265" s="479"/>
    </row>
    <row r="266" spans="1:4" ht="54.6" customHeight="1">
      <c r="A266" s="401" t="s">
        <v>10</v>
      </c>
      <c r="B266" s="309" t="s">
        <v>709</v>
      </c>
      <c r="C266" s="299" t="s">
        <v>132</v>
      </c>
      <c r="D266" s="479"/>
    </row>
    <row r="267" spans="1:4" ht="22.5" customHeight="1">
      <c r="A267" s="401" t="s">
        <v>11</v>
      </c>
      <c r="B267" s="309" t="s">
        <v>106</v>
      </c>
      <c r="C267" s="840" t="s">
        <v>48</v>
      </c>
      <c r="D267" s="479"/>
    </row>
    <row r="268" spans="1:4" ht="22.5" customHeight="1">
      <c r="A268" s="401" t="s">
        <v>12</v>
      </c>
      <c r="B268" s="309" t="s">
        <v>712</v>
      </c>
      <c r="C268" s="785"/>
      <c r="D268" s="479"/>
    </row>
    <row r="269" spans="1:4" ht="22.5" customHeight="1">
      <c r="A269" s="401" t="s">
        <v>13</v>
      </c>
      <c r="B269" s="309" t="s">
        <v>713</v>
      </c>
      <c r="C269" s="785"/>
      <c r="D269" s="479"/>
    </row>
    <row r="270" spans="1:4" ht="22.5" customHeight="1">
      <c r="A270" s="401" t="s">
        <v>14</v>
      </c>
      <c r="B270" s="309" t="s">
        <v>89</v>
      </c>
      <c r="C270" s="785"/>
      <c r="D270" s="479"/>
    </row>
    <row r="271" spans="1:4" ht="22.5" customHeight="1">
      <c r="A271" s="401" t="s">
        <v>42</v>
      </c>
      <c r="B271" s="309" t="s">
        <v>104</v>
      </c>
      <c r="C271" s="785"/>
      <c r="D271" s="479"/>
    </row>
    <row r="272" spans="1:4" ht="22.5" customHeight="1">
      <c r="A272" s="1090" t="s">
        <v>81</v>
      </c>
      <c r="B272" s="1090"/>
      <c r="C272" s="785"/>
      <c r="D272" s="479"/>
    </row>
    <row r="273" spans="1:4" ht="22.5" customHeight="1">
      <c r="A273" s="1084" t="s">
        <v>82</v>
      </c>
      <c r="B273" s="1084"/>
      <c r="C273" s="149">
        <f>h4v!E138</f>
        <v>115000</v>
      </c>
      <c r="D273" s="479"/>
    </row>
    <row r="274" spans="1:4" ht="22.5" customHeight="1">
      <c r="A274" s="737"/>
      <c r="B274" s="737"/>
      <c r="C274" s="154"/>
      <c r="D274" s="479"/>
    </row>
    <row r="275" spans="1:4" ht="22.5" customHeight="1">
      <c r="A275" s="423" t="s">
        <v>7</v>
      </c>
      <c r="B275" s="837" t="s">
        <v>8</v>
      </c>
      <c r="C275" s="836"/>
      <c r="D275" s="479"/>
    </row>
    <row r="276" spans="1:4" ht="42" customHeight="1">
      <c r="A276" s="309">
        <v>1176</v>
      </c>
      <c r="B276" s="300" t="str">
        <f>'h1'!E184</f>
        <v xml:space="preserve"> Ավիացիայի բնագավառում վերահսկողության և կանոնակարգման ապահովում</v>
      </c>
      <c r="C276" s="154"/>
      <c r="D276" s="479"/>
    </row>
    <row r="277" spans="1:4" ht="22.5" customHeight="1">
      <c r="A277" s="784"/>
      <c r="B277" s="781"/>
      <c r="C277" s="781"/>
      <c r="D277" s="479"/>
    </row>
    <row r="278" spans="1:4" ht="35.25" customHeight="1">
      <c r="A278" s="401" t="s">
        <v>10</v>
      </c>
      <c r="B278" s="309" t="s">
        <v>716</v>
      </c>
      <c r="C278" s="787" t="s">
        <v>35</v>
      </c>
      <c r="D278" s="479"/>
    </row>
    <row r="279" spans="1:4" ht="22.5" customHeight="1">
      <c r="A279" s="401" t="s">
        <v>11</v>
      </c>
      <c r="B279" s="309" t="s">
        <v>717</v>
      </c>
      <c r="C279" s="337" t="s">
        <v>2</v>
      </c>
      <c r="D279" s="479"/>
    </row>
    <row r="280" spans="1:4" ht="22.5" customHeight="1">
      <c r="A280" s="401" t="s">
        <v>12</v>
      </c>
      <c r="B280" s="309" t="s">
        <v>718</v>
      </c>
      <c r="C280" s="391"/>
      <c r="D280" s="479"/>
    </row>
    <row r="281" spans="1:4" ht="22.5" customHeight="1">
      <c r="A281" s="401" t="s">
        <v>13</v>
      </c>
      <c r="B281" s="309" t="s">
        <v>719</v>
      </c>
      <c r="C281" s="785"/>
      <c r="D281" s="479"/>
    </row>
    <row r="282" spans="1:4" ht="22.5" customHeight="1">
      <c r="A282" s="401" t="s">
        <v>14</v>
      </c>
      <c r="B282" s="309" t="s">
        <v>71</v>
      </c>
      <c r="C282" s="785"/>
      <c r="D282" s="479"/>
    </row>
    <row r="283" spans="1:4" ht="22.5" customHeight="1">
      <c r="A283" s="401" t="s">
        <v>720</v>
      </c>
      <c r="B283" s="309" t="s">
        <v>721</v>
      </c>
      <c r="C283" s="785"/>
      <c r="D283" s="479"/>
    </row>
    <row r="284" spans="1:4" ht="22.5" customHeight="1">
      <c r="A284" s="1101" t="s">
        <v>15</v>
      </c>
      <c r="B284" s="1101"/>
      <c r="C284" s="785"/>
      <c r="D284" s="479"/>
    </row>
    <row r="285" spans="1:4" ht="22.5" customHeight="1">
      <c r="A285" s="1091" t="s">
        <v>722</v>
      </c>
      <c r="B285" s="1091"/>
      <c r="C285" s="149">
        <v>-17</v>
      </c>
      <c r="D285" s="479"/>
    </row>
    <row r="286" spans="1:4" ht="22.5" customHeight="1">
      <c r="A286" s="1091" t="s">
        <v>723</v>
      </c>
      <c r="B286" s="1091"/>
      <c r="C286" s="149">
        <v>-6</v>
      </c>
      <c r="D286" s="479"/>
    </row>
    <row r="287" spans="1:4" ht="22.5" customHeight="1">
      <c r="A287" s="1102" t="s">
        <v>16</v>
      </c>
      <c r="B287" s="1102"/>
      <c r="C287" s="149">
        <f>'h1'!F190</f>
        <v>-10000</v>
      </c>
      <c r="D287" s="479"/>
    </row>
    <row r="288" spans="1:4" ht="22.5" customHeight="1">
      <c r="A288" s="555"/>
      <c r="B288" s="555"/>
      <c r="C288" s="781"/>
      <c r="D288" s="479"/>
    </row>
    <row r="289" spans="1:4" ht="22.5" customHeight="1">
      <c r="A289" s="824"/>
      <c r="B289" s="824"/>
      <c r="C289" s="836"/>
      <c r="D289" s="479"/>
    </row>
    <row r="290" spans="1:4" ht="22.5" customHeight="1">
      <c r="A290" s="281" t="s">
        <v>7</v>
      </c>
      <c r="B290" s="283" t="s">
        <v>8</v>
      </c>
      <c r="C290" s="841"/>
      <c r="D290" s="479"/>
    </row>
    <row r="291" spans="1:4" ht="22.5" customHeight="1">
      <c r="A291" s="284">
        <v>1212</v>
      </c>
      <c r="B291" s="285" t="s">
        <v>263</v>
      </c>
      <c r="C291" s="794"/>
      <c r="D291" s="479"/>
    </row>
    <row r="292" spans="1:4" ht="22.5" customHeight="1">
      <c r="A292" s="479"/>
      <c r="B292" s="842"/>
      <c r="C292" s="794"/>
      <c r="D292" s="479"/>
    </row>
    <row r="293" spans="1:4" ht="18" customHeight="1">
      <c r="A293" s="1114" t="s">
        <v>9</v>
      </c>
      <c r="B293" s="1114"/>
      <c r="C293" s="841"/>
      <c r="D293" s="479"/>
    </row>
    <row r="294" spans="1:4" ht="55.15" customHeight="1">
      <c r="A294" s="430" t="s">
        <v>10</v>
      </c>
      <c r="B294" s="430">
        <v>1212</v>
      </c>
      <c r="C294" s="428" t="s">
        <v>132</v>
      </c>
      <c r="D294" s="479"/>
    </row>
    <row r="295" spans="1:4" ht="30" customHeight="1">
      <c r="A295" s="430" t="s">
        <v>11</v>
      </c>
      <c r="B295" s="430">
        <v>12007</v>
      </c>
      <c r="C295" s="843" t="s">
        <v>48</v>
      </c>
      <c r="D295" s="479"/>
    </row>
    <row r="296" spans="1:4" ht="41.25" customHeight="1">
      <c r="A296" s="430" t="s">
        <v>12</v>
      </c>
      <c r="B296" s="367" t="s">
        <v>265</v>
      </c>
      <c r="C296" s="499"/>
      <c r="D296" s="479"/>
    </row>
    <row r="297" spans="1:4" ht="40.9" customHeight="1">
      <c r="A297" s="430" t="s">
        <v>13</v>
      </c>
      <c r="B297" s="284" t="s">
        <v>266</v>
      </c>
      <c r="C297" s="499"/>
      <c r="D297" s="479"/>
    </row>
    <row r="298" spans="1:4" ht="25.5" customHeight="1">
      <c r="A298" s="284" t="s">
        <v>14</v>
      </c>
      <c r="B298" s="284" t="s">
        <v>89</v>
      </c>
      <c r="C298" s="499"/>
      <c r="D298" s="479"/>
    </row>
    <row r="299" spans="1:4" ht="51.6" customHeight="1">
      <c r="A299" s="284" t="s">
        <v>212</v>
      </c>
      <c r="B299" s="284" t="s">
        <v>267</v>
      </c>
      <c r="C299" s="499"/>
      <c r="D299" s="479"/>
    </row>
    <row r="300" spans="1:4" ht="22.5" customHeight="1">
      <c r="A300" s="1029" t="s">
        <v>15</v>
      </c>
      <c r="B300" s="1029"/>
      <c r="C300" s="499"/>
      <c r="D300" s="479"/>
    </row>
    <row r="301" spans="1:4" ht="22.5" customHeight="1">
      <c r="A301" s="844" t="s">
        <v>268</v>
      </c>
      <c r="B301" s="844"/>
      <c r="C301" s="419">
        <v>0</v>
      </c>
      <c r="D301" s="479"/>
    </row>
    <row r="302" spans="1:4" ht="22.5" customHeight="1">
      <c r="A302" s="845" t="s">
        <v>269</v>
      </c>
      <c r="B302" s="845"/>
      <c r="C302" s="419">
        <f>SUM(C303:C315)</f>
        <v>50</v>
      </c>
      <c r="D302" s="479"/>
    </row>
    <row r="303" spans="1:4" ht="22.5" customHeight="1">
      <c r="A303" s="1115"/>
      <c r="B303" s="846" t="s">
        <v>297</v>
      </c>
      <c r="C303" s="847">
        <v>8</v>
      </c>
      <c r="D303" s="479"/>
    </row>
    <row r="304" spans="1:4" ht="22.5" customHeight="1">
      <c r="A304" s="1115"/>
      <c r="B304" s="801" t="s">
        <v>518</v>
      </c>
      <c r="C304" s="847">
        <v>2</v>
      </c>
      <c r="D304" s="479"/>
    </row>
    <row r="305" spans="1:4" ht="22.5" customHeight="1">
      <c r="A305" s="1115"/>
      <c r="B305" s="801" t="s">
        <v>282</v>
      </c>
      <c r="C305" s="847">
        <v>4</v>
      </c>
      <c r="D305" s="479"/>
    </row>
    <row r="306" spans="1:4" ht="22.5" customHeight="1">
      <c r="A306" s="1115"/>
      <c r="B306" s="848" t="s">
        <v>280</v>
      </c>
      <c r="C306" s="847">
        <v>1</v>
      </c>
      <c r="D306" s="479"/>
    </row>
    <row r="307" spans="1:4" ht="22.5" customHeight="1">
      <c r="A307" s="1115"/>
      <c r="B307" s="801" t="s">
        <v>272</v>
      </c>
      <c r="C307" s="847">
        <v>1</v>
      </c>
      <c r="D307" s="479"/>
    </row>
    <row r="308" spans="1:4" ht="22.5" customHeight="1">
      <c r="A308" s="1115"/>
      <c r="B308" s="801" t="s">
        <v>273</v>
      </c>
      <c r="C308" s="847">
        <v>5</v>
      </c>
      <c r="D308" s="479"/>
    </row>
    <row r="309" spans="1:4" ht="22.5" customHeight="1">
      <c r="A309" s="1115"/>
      <c r="B309" s="801" t="s">
        <v>291</v>
      </c>
      <c r="C309" s="847">
        <v>5</v>
      </c>
      <c r="D309" s="479"/>
    </row>
    <row r="310" spans="1:4" ht="22.5" customHeight="1">
      <c r="A310" s="1115"/>
      <c r="B310" s="801" t="s">
        <v>276</v>
      </c>
      <c r="C310" s="847">
        <v>6</v>
      </c>
      <c r="D310" s="479"/>
    </row>
    <row r="311" spans="1:4" ht="22.5" customHeight="1">
      <c r="A311" s="1115"/>
      <c r="B311" s="801" t="s">
        <v>286</v>
      </c>
      <c r="C311" s="847">
        <v>2</v>
      </c>
      <c r="D311" s="479"/>
    </row>
    <row r="312" spans="1:4" ht="22.5" customHeight="1">
      <c r="A312" s="1115"/>
      <c r="B312" s="801" t="s">
        <v>281</v>
      </c>
      <c r="C312" s="847">
        <v>10</v>
      </c>
      <c r="D312" s="479"/>
    </row>
    <row r="313" spans="1:4" ht="22.5" customHeight="1">
      <c r="A313" s="1115"/>
      <c r="B313" s="414" t="s">
        <v>323</v>
      </c>
      <c r="C313" s="847">
        <v>0</v>
      </c>
      <c r="D313" s="479"/>
    </row>
    <row r="314" spans="1:4" ht="22.5" customHeight="1">
      <c r="A314" s="1115"/>
      <c r="B314" s="846" t="s">
        <v>324</v>
      </c>
      <c r="C314" s="847">
        <v>2</v>
      </c>
      <c r="D314" s="479"/>
    </row>
    <row r="315" spans="1:4" ht="39" customHeight="1">
      <c r="A315" s="1115"/>
      <c r="B315" s="849" t="s">
        <v>277</v>
      </c>
      <c r="C315" s="847">
        <v>4</v>
      </c>
      <c r="D315" s="479"/>
    </row>
    <row r="316" spans="1:4" ht="22.5" customHeight="1">
      <c r="A316" s="1083" t="s">
        <v>16</v>
      </c>
      <c r="B316" s="1083"/>
      <c r="C316" s="62">
        <f>հ7.!E14</f>
        <v>3277023.9</v>
      </c>
      <c r="D316" s="479"/>
    </row>
    <row r="317" spans="1:4" ht="22.5" customHeight="1">
      <c r="A317" s="479"/>
      <c r="B317" s="479"/>
      <c r="C317" s="65"/>
      <c r="D317" s="479"/>
    </row>
    <row r="318" spans="1:4" ht="46.5" customHeight="1">
      <c r="A318" s="504" t="s">
        <v>10</v>
      </c>
      <c r="B318" s="504">
        <v>1212</v>
      </c>
      <c r="C318" s="419" t="s">
        <v>132</v>
      </c>
      <c r="D318" s="479"/>
    </row>
    <row r="319" spans="1:4" ht="22.5" customHeight="1">
      <c r="A319" s="421" t="s">
        <v>11</v>
      </c>
      <c r="B319" s="421">
        <v>12025</v>
      </c>
      <c r="C319" s="850" t="s">
        <v>48</v>
      </c>
      <c r="D319" s="479"/>
    </row>
    <row r="320" spans="1:4" ht="31.5" customHeight="1">
      <c r="A320" s="504" t="s">
        <v>12</v>
      </c>
      <c r="B320" s="802" t="s">
        <v>371</v>
      </c>
      <c r="C320" s="490"/>
      <c r="D320" s="479"/>
    </row>
    <row r="321" spans="1:4" ht="33" customHeight="1">
      <c r="A321" s="421" t="s">
        <v>13</v>
      </c>
      <c r="B321" s="801" t="s">
        <v>416</v>
      </c>
      <c r="C321" s="490"/>
      <c r="D321" s="479"/>
    </row>
    <row r="322" spans="1:4" ht="22.5" customHeight="1">
      <c r="A322" s="801" t="s">
        <v>14</v>
      </c>
      <c r="B322" s="801" t="s">
        <v>100</v>
      </c>
      <c r="C322" s="490"/>
      <c r="D322" s="479"/>
    </row>
    <row r="323" spans="1:4" ht="22.5" customHeight="1">
      <c r="A323" s="802" t="s">
        <v>521</v>
      </c>
      <c r="B323" s="802" t="s">
        <v>522</v>
      </c>
      <c r="C323" s="490"/>
      <c r="D323" s="479"/>
    </row>
    <row r="324" spans="1:4" ht="22.5" customHeight="1">
      <c r="A324" s="1112" t="s">
        <v>15</v>
      </c>
      <c r="B324" s="1112"/>
      <c r="C324" s="490"/>
      <c r="D324" s="479"/>
    </row>
    <row r="325" spans="1:4" ht="22.5" customHeight="1">
      <c r="A325" s="851" t="s">
        <v>16</v>
      </c>
      <c r="B325" s="852"/>
      <c r="C325" s="205">
        <f>'h1'!F220</f>
        <v>44352</v>
      </c>
      <c r="D325" s="479"/>
    </row>
    <row r="326" spans="1:4" ht="22.5" customHeight="1">
      <c r="A326" s="479"/>
      <c r="B326" s="479"/>
      <c r="C326" s="65"/>
      <c r="D326" s="479"/>
    </row>
    <row r="327" spans="1:4" ht="22.5" customHeight="1">
      <c r="A327" s="479"/>
      <c r="B327" s="479"/>
      <c r="C327" s="65"/>
      <c r="D327" s="479"/>
    </row>
    <row r="328" spans="1:4" ht="54.6" customHeight="1">
      <c r="A328" s="853" t="s">
        <v>10</v>
      </c>
      <c r="B328" s="308" t="s">
        <v>262</v>
      </c>
      <c r="C328" s="787" t="s">
        <v>519</v>
      </c>
      <c r="D328" s="479"/>
    </row>
    <row r="329" spans="1:4" ht="22.5" customHeight="1">
      <c r="A329" s="853" t="s">
        <v>11</v>
      </c>
      <c r="B329" s="308">
        <v>12029</v>
      </c>
      <c r="C329" s="808" t="s">
        <v>48</v>
      </c>
      <c r="D329" s="479"/>
    </row>
    <row r="330" spans="1:4" ht="46.9" customHeight="1">
      <c r="A330" s="853" t="s">
        <v>12</v>
      </c>
      <c r="B330" s="854" t="s">
        <v>368</v>
      </c>
      <c r="C330" s="1085"/>
      <c r="D330" s="479"/>
    </row>
    <row r="331" spans="1:4" ht="33" customHeight="1">
      <c r="A331" s="855" t="s">
        <v>13</v>
      </c>
      <c r="B331" s="806" t="s">
        <v>422</v>
      </c>
      <c r="C331" s="1085"/>
      <c r="D331" s="479"/>
    </row>
    <row r="332" spans="1:4" ht="22.5" customHeight="1">
      <c r="A332" s="856" t="s">
        <v>14</v>
      </c>
      <c r="B332" s="308" t="s">
        <v>89</v>
      </c>
      <c r="C332" s="1085"/>
      <c r="D332" s="479"/>
    </row>
    <row r="333" spans="1:4" ht="54.6" customHeight="1">
      <c r="A333" s="856" t="s">
        <v>139</v>
      </c>
      <c r="B333" s="308" t="s">
        <v>704</v>
      </c>
      <c r="C333" s="1085"/>
      <c r="D333" s="479"/>
    </row>
    <row r="334" spans="1:4" ht="22.5" customHeight="1">
      <c r="A334" s="1065" t="s">
        <v>81</v>
      </c>
      <c r="B334" s="1066"/>
      <c r="C334" s="857"/>
      <c r="D334" s="479"/>
    </row>
    <row r="335" spans="1:4" ht="22.5" customHeight="1">
      <c r="A335" s="1067" t="s">
        <v>700</v>
      </c>
      <c r="B335" s="1067"/>
      <c r="C335" s="405">
        <v>3</v>
      </c>
      <c r="D335" s="479"/>
    </row>
    <row r="336" spans="1:4" ht="22.5" customHeight="1">
      <c r="A336" s="1067" t="s">
        <v>701</v>
      </c>
      <c r="B336" s="1067"/>
      <c r="C336" s="405">
        <v>50</v>
      </c>
      <c r="D336" s="479"/>
    </row>
    <row r="337" spans="1:4" ht="22.5" customHeight="1">
      <c r="A337" s="1067" t="s">
        <v>702</v>
      </c>
      <c r="B337" s="1067"/>
      <c r="C337" s="337" t="s">
        <v>703</v>
      </c>
      <c r="D337" s="479"/>
    </row>
    <row r="338" spans="1:4" ht="22.5" customHeight="1">
      <c r="A338" s="858" t="s">
        <v>16</v>
      </c>
      <c r="B338" s="859"/>
      <c r="C338" s="860">
        <f>'h1'!F226</f>
        <v>54520</v>
      </c>
      <c r="D338" s="479"/>
    </row>
    <row r="339" spans="1:4" ht="22.5" customHeight="1">
      <c r="A339" s="479"/>
      <c r="B339" s="479"/>
      <c r="C339" s="65"/>
      <c r="D339" s="479"/>
    </row>
    <row r="340" spans="1:4" ht="59.25" customHeight="1">
      <c r="A340" s="861" t="s">
        <v>10</v>
      </c>
      <c r="B340" s="801" t="s">
        <v>262</v>
      </c>
      <c r="C340" s="844" t="s">
        <v>519</v>
      </c>
      <c r="D340" s="479"/>
    </row>
    <row r="341" spans="1:4" ht="22.5" customHeight="1">
      <c r="A341" s="861" t="s">
        <v>11</v>
      </c>
      <c r="B341" s="801">
        <v>12030</v>
      </c>
      <c r="C341" s="862" t="s">
        <v>48</v>
      </c>
      <c r="D341" s="479"/>
    </row>
    <row r="342" spans="1:4" ht="54" customHeight="1">
      <c r="A342" s="861" t="s">
        <v>12</v>
      </c>
      <c r="B342" s="863" t="s">
        <v>367</v>
      </c>
      <c r="C342" s="1078"/>
      <c r="D342" s="479"/>
    </row>
    <row r="343" spans="1:4" ht="39" customHeight="1">
      <c r="A343" s="864" t="s">
        <v>13</v>
      </c>
      <c r="B343" s="865" t="s">
        <v>423</v>
      </c>
      <c r="C343" s="1078"/>
      <c r="D343" s="479"/>
    </row>
    <row r="344" spans="1:4" ht="22.5" customHeight="1">
      <c r="A344" s="866" t="s">
        <v>14</v>
      </c>
      <c r="B344" s="801" t="s">
        <v>89</v>
      </c>
      <c r="C344" s="1078"/>
      <c r="D344" s="479"/>
    </row>
    <row r="345" spans="1:4" ht="22.5" customHeight="1">
      <c r="A345" s="866" t="s">
        <v>139</v>
      </c>
      <c r="B345" s="801" t="s">
        <v>520</v>
      </c>
      <c r="C345" s="1078"/>
      <c r="D345" s="479"/>
    </row>
    <row r="346" spans="1:4" ht="22.5" customHeight="1">
      <c r="A346" s="1070" t="s">
        <v>81</v>
      </c>
      <c r="B346" s="1071"/>
      <c r="C346" s="867"/>
      <c r="D346" s="479"/>
    </row>
    <row r="347" spans="1:4" ht="22.5" customHeight="1">
      <c r="A347" s="868" t="s">
        <v>16</v>
      </c>
      <c r="B347" s="869"/>
      <c r="C347" s="803">
        <f>'h2'!H144</f>
        <v>480000</v>
      </c>
      <c r="D347" s="479"/>
    </row>
    <row r="348" spans="1:4" ht="22.5" customHeight="1">
      <c r="A348" s="479"/>
      <c r="B348" s="479"/>
      <c r="C348" s="65"/>
      <c r="D348" s="479"/>
    </row>
    <row r="349" spans="1:4" ht="60.75" customHeight="1">
      <c r="A349" s="864" t="s">
        <v>10</v>
      </c>
      <c r="B349" s="802" t="s">
        <v>262</v>
      </c>
      <c r="C349" s="108" t="s">
        <v>132</v>
      </c>
      <c r="D349" s="479"/>
    </row>
    <row r="350" spans="1:4" ht="22.5" customHeight="1">
      <c r="A350" s="864" t="s">
        <v>11</v>
      </c>
      <c r="B350" s="802">
        <v>32001</v>
      </c>
      <c r="C350" s="109" t="s">
        <v>48</v>
      </c>
      <c r="D350" s="479"/>
    </row>
    <row r="351" spans="1:4" ht="41.25" customHeight="1">
      <c r="A351" s="864" t="s">
        <v>12</v>
      </c>
      <c r="B351" s="802" t="s">
        <v>376</v>
      </c>
      <c r="C351" s="870"/>
      <c r="D351" s="479"/>
    </row>
    <row r="352" spans="1:4" ht="74.25" customHeight="1">
      <c r="A352" s="864" t="s">
        <v>13</v>
      </c>
      <c r="B352" s="802" t="s">
        <v>419</v>
      </c>
      <c r="C352" s="870"/>
      <c r="D352" s="479"/>
    </row>
    <row r="353" spans="1:4" ht="40.5" customHeight="1">
      <c r="A353" s="864" t="s">
        <v>14</v>
      </c>
      <c r="B353" s="802" t="s">
        <v>421</v>
      </c>
      <c r="C353" s="870"/>
      <c r="D353" s="479"/>
    </row>
    <row r="354" spans="1:4" ht="33.75" customHeight="1">
      <c r="A354" s="864" t="s">
        <v>521</v>
      </c>
      <c r="B354" s="802" t="s">
        <v>522</v>
      </c>
      <c r="C354" s="870"/>
      <c r="D354" s="479"/>
    </row>
    <row r="355" spans="1:4" ht="22.5" customHeight="1">
      <c r="A355" s="1076" t="s">
        <v>81</v>
      </c>
      <c r="B355" s="1077"/>
      <c r="C355" s="870"/>
      <c r="D355" s="479"/>
    </row>
    <row r="356" spans="1:4" ht="22.5" customHeight="1">
      <c r="A356" s="1072" t="s">
        <v>16</v>
      </c>
      <c r="B356" s="1073"/>
      <c r="C356" s="110">
        <f>'h1'!F238</f>
        <v>25800</v>
      </c>
      <c r="D356" s="479"/>
    </row>
    <row r="357" spans="1:4" ht="22.5" customHeight="1">
      <c r="A357" s="479"/>
      <c r="B357" s="479"/>
      <c r="C357" s="65"/>
      <c r="D357" s="479"/>
    </row>
    <row r="358" spans="1:4" ht="22.5" customHeight="1">
      <c r="A358" s="281" t="s">
        <v>7</v>
      </c>
      <c r="B358" s="283" t="s">
        <v>8</v>
      </c>
      <c r="C358" s="871"/>
      <c r="D358" s="479"/>
    </row>
    <row r="359" spans="1:4" ht="22.5" customHeight="1">
      <c r="A359" s="284">
        <v>1232</v>
      </c>
      <c r="B359" s="285" t="str">
        <f>'h1'!E245</f>
        <v xml:space="preserve"> Էներգաարդյունավետության ծրագիր</v>
      </c>
      <c r="C359" s="871"/>
      <c r="D359" s="479"/>
    </row>
    <row r="360" spans="1:4" ht="22.5" customHeight="1">
      <c r="A360" s="824"/>
      <c r="B360" s="824"/>
      <c r="C360" s="13"/>
      <c r="D360" s="479"/>
    </row>
    <row r="361" spans="1:4" ht="22.5" customHeight="1">
      <c r="A361" s="1111" t="s">
        <v>9</v>
      </c>
      <c r="B361" s="1111"/>
      <c r="C361" s="872"/>
      <c r="D361" s="479"/>
    </row>
    <row r="362" spans="1:4" ht="60" customHeight="1">
      <c r="A362" s="289" t="s">
        <v>10</v>
      </c>
      <c r="B362" s="307" t="s">
        <v>124</v>
      </c>
      <c r="C362" s="672" t="s">
        <v>35</v>
      </c>
      <c r="D362" s="479"/>
    </row>
    <row r="363" spans="1:4" ht="22.5" customHeight="1">
      <c r="A363" s="289" t="s">
        <v>11</v>
      </c>
      <c r="B363" s="307" t="s">
        <v>333</v>
      </c>
      <c r="C363" s="820" t="s">
        <v>2</v>
      </c>
      <c r="D363" s="479"/>
    </row>
    <row r="364" spans="1:4" ht="22.5" customHeight="1">
      <c r="A364" s="289" t="s">
        <v>12</v>
      </c>
      <c r="B364" s="307" t="s">
        <v>531</v>
      </c>
      <c r="C364" s="1098"/>
      <c r="D364" s="479"/>
    </row>
    <row r="365" spans="1:4" ht="22.5" customHeight="1">
      <c r="A365" s="289" t="s">
        <v>13</v>
      </c>
      <c r="B365" s="307" t="s">
        <v>532</v>
      </c>
      <c r="C365" s="1098"/>
      <c r="D365" s="479"/>
    </row>
    <row r="366" spans="1:4" ht="22.5" customHeight="1">
      <c r="A366" s="289" t="s">
        <v>14</v>
      </c>
      <c r="B366" s="307" t="s">
        <v>71</v>
      </c>
      <c r="C366" s="1098"/>
      <c r="D366" s="479"/>
    </row>
    <row r="367" spans="1:4" ht="22.5" customHeight="1">
      <c r="A367" s="289" t="s">
        <v>42</v>
      </c>
      <c r="B367" s="307" t="s">
        <v>104</v>
      </c>
      <c r="C367" s="1098"/>
      <c r="D367" s="479"/>
    </row>
    <row r="368" spans="1:4" ht="22.5" customHeight="1">
      <c r="A368" s="1122" t="s">
        <v>15</v>
      </c>
      <c r="B368" s="1122"/>
      <c r="C368" s="782"/>
      <c r="D368" s="479"/>
    </row>
    <row r="369" spans="1:5" ht="22.5" customHeight="1">
      <c r="A369" s="1121" t="s">
        <v>16</v>
      </c>
      <c r="B369" s="1121"/>
      <c r="C369" s="39">
        <f>'h1'!F251</f>
        <v>-14522.1</v>
      </c>
      <c r="D369" s="479"/>
    </row>
    <row r="370" spans="1:5" ht="22.5" customHeight="1">
      <c r="A370" s="555"/>
      <c r="B370" s="555"/>
      <c r="C370" s="873" t="s">
        <v>227</v>
      </c>
      <c r="D370" s="479"/>
    </row>
    <row r="371" spans="1:5" ht="48" customHeight="1">
      <c r="A371" s="289" t="s">
        <v>10</v>
      </c>
      <c r="B371" s="307" t="s">
        <v>124</v>
      </c>
      <c r="C371" s="672" t="s">
        <v>35</v>
      </c>
      <c r="D371" s="479"/>
    </row>
    <row r="372" spans="1:5" ht="22.5" customHeight="1">
      <c r="A372" s="289" t="s">
        <v>11</v>
      </c>
      <c r="B372" s="307" t="s">
        <v>533</v>
      </c>
      <c r="C372" s="820" t="s">
        <v>2</v>
      </c>
      <c r="D372" s="479"/>
    </row>
    <row r="373" spans="1:5" ht="22.5" customHeight="1">
      <c r="A373" s="289" t="s">
        <v>12</v>
      </c>
      <c r="B373" s="307" t="s">
        <v>534</v>
      </c>
      <c r="C373" s="1098"/>
      <c r="D373" s="479"/>
    </row>
    <row r="374" spans="1:5" ht="22.5" customHeight="1">
      <c r="A374" s="289" t="s">
        <v>13</v>
      </c>
      <c r="B374" s="307" t="s">
        <v>535</v>
      </c>
      <c r="C374" s="1098"/>
      <c r="D374" s="479"/>
    </row>
    <row r="375" spans="1:5" ht="22.5" customHeight="1">
      <c r="A375" s="289" t="s">
        <v>14</v>
      </c>
      <c r="B375" s="307" t="s">
        <v>72</v>
      </c>
      <c r="C375" s="1098"/>
      <c r="D375" s="479"/>
    </row>
    <row r="376" spans="1:5" ht="22.5" customHeight="1">
      <c r="A376" s="289" t="s">
        <v>42</v>
      </c>
      <c r="B376" s="307" t="s">
        <v>104</v>
      </c>
      <c r="C376" s="1098"/>
      <c r="D376" s="479"/>
    </row>
    <row r="377" spans="1:5" ht="22.5" customHeight="1">
      <c r="A377" s="1080" t="s">
        <v>15</v>
      </c>
      <c r="B377" s="1080"/>
      <c r="C377" s="782"/>
      <c r="D377" s="479"/>
    </row>
    <row r="378" spans="1:5" ht="22.5" customHeight="1">
      <c r="A378" s="1079" t="s">
        <v>16</v>
      </c>
      <c r="B378" s="1079"/>
      <c r="C378" s="111">
        <f>'h1'!F257</f>
        <v>-328180</v>
      </c>
      <c r="D378" s="479"/>
    </row>
    <row r="379" spans="1:5" ht="22.5" customHeight="1">
      <c r="A379" s="479"/>
      <c r="B379" s="479"/>
      <c r="C379" s="65"/>
      <c r="D379" s="479"/>
    </row>
    <row r="380" spans="1:5" ht="22.5" customHeight="1">
      <c r="A380" s="479"/>
      <c r="B380" s="479"/>
      <c r="C380" s="65"/>
      <c r="D380" s="479"/>
    </row>
    <row r="381" spans="1:5" ht="22.5" customHeight="1">
      <c r="A381" s="824"/>
      <c r="B381" s="824"/>
      <c r="C381" s="874" t="s">
        <v>567</v>
      </c>
      <c r="D381" s="824"/>
      <c r="E381" s="824"/>
    </row>
    <row r="382" spans="1:5" ht="22.5" customHeight="1">
      <c r="A382" s="1068" t="s">
        <v>561</v>
      </c>
      <c r="B382" s="1068"/>
      <c r="C382" s="1068"/>
      <c r="D382" s="875"/>
      <c r="E382" s="875"/>
    </row>
    <row r="383" spans="1:5" ht="22.5" customHeight="1">
      <c r="A383" s="1069" t="s">
        <v>33</v>
      </c>
      <c r="B383" s="1069"/>
      <c r="C383" s="1069"/>
      <c r="D383" s="876"/>
      <c r="E383" s="876"/>
    </row>
    <row r="384" spans="1:5" ht="22.5" customHeight="1">
      <c r="A384" s="479"/>
      <c r="B384" s="479"/>
      <c r="C384" s="65"/>
      <c r="D384" s="479"/>
    </row>
    <row r="385" spans="1:5" ht="22.5" customHeight="1">
      <c r="A385" s="281" t="s">
        <v>7</v>
      </c>
      <c r="B385" s="283" t="s">
        <v>8</v>
      </c>
      <c r="C385" s="65"/>
      <c r="D385" s="479"/>
    </row>
    <row r="386" spans="1:5" ht="22.5" customHeight="1">
      <c r="A386" s="284">
        <v>1190</v>
      </c>
      <c r="B386" s="285" t="str">
        <f>'h1'!E265</f>
        <v xml:space="preserve"> Զբոսաշրջության զարգացման ծրագիր</v>
      </c>
      <c r="C386" s="65"/>
      <c r="D386" s="479"/>
    </row>
    <row r="387" spans="1:5" ht="22.5" customHeight="1">
      <c r="A387" s="818"/>
      <c r="B387" s="819"/>
      <c r="C387" s="65"/>
      <c r="D387" s="479"/>
    </row>
    <row r="388" spans="1:5" ht="53.25" customHeight="1">
      <c r="A388" s="289" t="s">
        <v>10</v>
      </c>
      <c r="B388" s="307" t="s">
        <v>563</v>
      </c>
      <c r="C388" s="626" t="s">
        <v>519</v>
      </c>
      <c r="D388" s="479"/>
    </row>
    <row r="389" spans="1:5" ht="22.5" customHeight="1">
      <c r="A389" s="289" t="s">
        <v>11</v>
      </c>
      <c r="B389" s="307" t="s">
        <v>106</v>
      </c>
      <c r="C389" s="428" t="s">
        <v>48</v>
      </c>
      <c r="D389" s="479"/>
    </row>
    <row r="390" spans="1:5" ht="72" customHeight="1">
      <c r="A390" s="289" t="s">
        <v>12</v>
      </c>
      <c r="B390" s="307" t="s">
        <v>564</v>
      </c>
      <c r="C390" s="1082"/>
      <c r="D390" s="479"/>
    </row>
    <row r="391" spans="1:5" ht="69">
      <c r="A391" s="289" t="s">
        <v>13</v>
      </c>
      <c r="B391" s="307" t="s">
        <v>565</v>
      </c>
      <c r="C391" s="1082"/>
      <c r="D391" s="479"/>
    </row>
    <row r="392" spans="1:5" ht="22.5" customHeight="1">
      <c r="A392" s="289" t="s">
        <v>14</v>
      </c>
      <c r="B392" s="307" t="s">
        <v>89</v>
      </c>
      <c r="C392" s="1082"/>
      <c r="D392" s="479"/>
    </row>
    <row r="393" spans="1:5" ht="49.5" customHeight="1">
      <c r="A393" s="289" t="s">
        <v>212</v>
      </c>
      <c r="B393" s="307" t="s">
        <v>105</v>
      </c>
      <c r="C393" s="1082"/>
      <c r="D393" s="479"/>
    </row>
    <row r="394" spans="1:5" ht="22.5" customHeight="1">
      <c r="A394" s="1080" t="s">
        <v>15</v>
      </c>
      <c r="B394" s="1080"/>
      <c r="C394" s="877"/>
      <c r="D394" s="479"/>
    </row>
    <row r="395" spans="1:5" ht="22.5" customHeight="1">
      <c r="A395" s="1081" t="s">
        <v>566</v>
      </c>
      <c r="B395" s="1081"/>
      <c r="C395" s="210">
        <v>-2</v>
      </c>
      <c r="D395" s="479"/>
    </row>
    <row r="396" spans="1:5" ht="22.5" customHeight="1">
      <c r="A396" s="1079" t="s">
        <v>16</v>
      </c>
      <c r="B396" s="1079"/>
      <c r="C396" s="62">
        <f>'h2'!H601</f>
        <v>-515000</v>
      </c>
      <c r="D396" s="479"/>
    </row>
    <row r="397" spans="1:5" ht="22.5" customHeight="1">
      <c r="A397" s="479"/>
      <c r="B397" s="479"/>
      <c r="C397" s="65"/>
      <c r="D397" s="479"/>
    </row>
    <row r="398" spans="1:5">
      <c r="A398" s="824"/>
      <c r="B398" s="824"/>
      <c r="C398" s="824"/>
      <c r="D398" s="878"/>
      <c r="E398" s="824"/>
    </row>
    <row r="399" spans="1:5" ht="34.5" customHeight="1">
      <c r="A399" s="1068" t="s">
        <v>731</v>
      </c>
      <c r="B399" s="1068"/>
      <c r="C399" s="1068"/>
      <c r="D399" s="1068"/>
      <c r="E399" s="1068"/>
    </row>
    <row r="400" spans="1:5" ht="17.25" customHeight="1">
      <c r="A400" s="1075" t="s">
        <v>33</v>
      </c>
      <c r="B400" s="1075"/>
      <c r="C400" s="1075"/>
      <c r="D400" s="1075"/>
      <c r="E400" s="1075"/>
    </row>
    <row r="402" spans="1:5" ht="17.25" customHeight="1">
      <c r="A402" s="837" t="s">
        <v>7</v>
      </c>
      <c r="B402" s="879" t="s">
        <v>8</v>
      </c>
      <c r="C402" s="876"/>
      <c r="D402" s="876"/>
      <c r="E402" s="876"/>
    </row>
    <row r="403" spans="1:5" ht="17.25" customHeight="1">
      <c r="A403" s="371" t="s">
        <v>732</v>
      </c>
      <c r="B403" s="880" t="s">
        <v>733</v>
      </c>
      <c r="C403" s="881"/>
      <c r="D403" s="881"/>
      <c r="E403" s="881"/>
    </row>
    <row r="404" spans="1:5" ht="17.25" customHeight="1"/>
    <row r="405" spans="1:5" ht="52.5" customHeight="1">
      <c r="A405" s="300" t="s">
        <v>10</v>
      </c>
      <c r="B405" s="371" t="s">
        <v>732</v>
      </c>
      <c r="C405" s="840" t="str">
        <f>C388</f>
        <v>Ցուցանիշների փոփոխությունը
(ավելացումները նշված են դրական նշանով)</v>
      </c>
    </row>
    <row r="406" spans="1:5">
      <c r="A406" s="300" t="s">
        <v>11</v>
      </c>
      <c r="B406" s="371" t="s">
        <v>333</v>
      </c>
      <c r="C406" s="840" t="str">
        <f>C389</f>
        <v>Տարի</v>
      </c>
    </row>
    <row r="407" spans="1:5" ht="34.5">
      <c r="A407" s="300" t="s">
        <v>12</v>
      </c>
      <c r="B407" s="371" t="s">
        <v>733</v>
      </c>
      <c r="C407" s="882"/>
    </row>
    <row r="408" spans="1:5" ht="69">
      <c r="A408" s="300" t="s">
        <v>13</v>
      </c>
      <c r="B408" s="371" t="s">
        <v>734</v>
      </c>
      <c r="C408" s="882"/>
    </row>
    <row r="409" spans="1:5">
      <c r="A409" s="300" t="s">
        <v>14</v>
      </c>
      <c r="B409" s="371" t="s">
        <v>71</v>
      </c>
      <c r="C409" s="882"/>
    </row>
    <row r="410" spans="1:5" ht="51.75">
      <c r="A410" s="300" t="s">
        <v>212</v>
      </c>
      <c r="B410" s="371" t="s">
        <v>731</v>
      </c>
      <c r="C410" s="882"/>
    </row>
    <row r="411" spans="1:5">
      <c r="A411" s="1074" t="s">
        <v>15</v>
      </c>
      <c r="B411" s="1074"/>
      <c r="C411" s="882"/>
    </row>
    <row r="412" spans="1:5" ht="14.25" customHeight="1">
      <c r="A412" s="1064" t="s">
        <v>16</v>
      </c>
      <c r="B412" s="1064"/>
      <c r="C412" s="883">
        <f>'h1'!F285</f>
        <v>969118.1</v>
      </c>
    </row>
    <row r="414" spans="1:5" ht="27" customHeight="1"/>
    <row r="415" spans="1:5" ht="62.25" customHeight="1"/>
    <row r="416" spans="1:5" ht="17.25" customHeight="1"/>
    <row r="417" ht="36.75" customHeight="1"/>
    <row r="418" ht="19.5" customHeight="1"/>
    <row r="419" ht="21.75" customHeight="1"/>
    <row r="420" ht="27" customHeight="1"/>
    <row r="421" ht="17.25" customHeight="1"/>
    <row r="422" ht="19.5" customHeight="1"/>
    <row r="423" ht="14.25" customHeight="1"/>
    <row r="424" ht="75" customHeight="1"/>
    <row r="426" ht="75.75" customHeight="1"/>
    <row r="428" ht="27" customHeight="1"/>
    <row r="429" ht="62.25" customHeight="1"/>
    <row r="430" ht="17.25" customHeight="1"/>
    <row r="431" ht="36.75" customHeight="1"/>
    <row r="432" ht="19.5" customHeight="1"/>
    <row r="433" ht="14.25" customHeight="1"/>
    <row r="434" ht="54.75" customHeight="1"/>
    <row r="437" ht="30.75" customHeight="1"/>
    <row r="438" ht="27" customHeight="1"/>
    <row r="439" ht="62.25" customHeight="1"/>
    <row r="440" ht="17.25" customHeight="1"/>
    <row r="441" ht="17.25" customHeight="1"/>
    <row r="442" ht="19.5" customHeight="1"/>
    <row r="444" ht="58.5" customHeight="1"/>
    <row r="450" ht="17.25" customHeight="1"/>
    <row r="451" ht="17.25" customHeight="1"/>
    <row r="452" ht="17.25" customHeight="1"/>
    <row r="453" ht="17.25" customHeight="1"/>
    <row r="454" ht="17.25" customHeight="1"/>
    <row r="457" ht="58.5" customHeight="1"/>
    <row r="458" ht="23.25" customHeight="1"/>
    <row r="463" ht="30" customHeight="1"/>
    <row r="464" ht="33" customHeight="1"/>
    <row r="465" ht="45" customHeight="1"/>
    <row r="466" ht="45" customHeight="1"/>
    <row r="467" ht="31.5" customHeight="1"/>
    <row r="468" ht="37.5" customHeight="1"/>
    <row r="469" ht="23.25" customHeight="1"/>
    <row r="473" ht="73.5" customHeight="1"/>
    <row r="474" ht="24.75" customHeight="1"/>
    <row r="475" ht="59.25" customHeight="1"/>
    <row r="477" ht="24.75" customHeight="1"/>
    <row r="478" ht="56.25" customHeight="1"/>
    <row r="479" ht="20.25" customHeight="1"/>
    <row r="480" ht="25.5" customHeight="1"/>
    <row r="481" ht="39.75" customHeight="1"/>
    <row r="482" ht="34.5" customHeight="1"/>
    <row r="485" ht="54.75" customHeight="1"/>
    <row r="491" ht="17.25" customHeight="1"/>
    <row r="492" ht="19.5" customHeight="1"/>
    <row r="494" ht="69.75" customHeight="1"/>
    <row r="500" spans="4:4" ht="17.25" customHeight="1"/>
    <row r="501" spans="4:4" ht="17.25" customHeight="1"/>
    <row r="502" spans="4:4" ht="17.25" customHeight="1"/>
    <row r="503" spans="4:4" ht="19.5" customHeight="1"/>
    <row r="506" spans="4:4" ht="67.5" customHeight="1"/>
    <row r="507" spans="4:4" ht="31.5" customHeight="1"/>
    <row r="512" spans="4:4" ht="17.25" customHeight="1">
      <c r="D512" s="839"/>
    </row>
    <row r="517" spans="1:4" ht="70.5" customHeight="1"/>
    <row r="518" spans="1:4" ht="27" customHeight="1"/>
    <row r="519" spans="1:4" ht="60" customHeight="1"/>
    <row r="520" spans="1:4" ht="42" customHeight="1"/>
    <row r="521" spans="1:4" ht="25.5" customHeight="1"/>
    <row r="522" spans="1:4" ht="57" customHeight="1"/>
    <row r="523" spans="1:4" ht="17.25" customHeight="1"/>
    <row r="524" spans="1:4" ht="17.25" customHeight="1"/>
    <row r="525" spans="1:4" ht="17.25" customHeight="1"/>
    <row r="526" spans="1:4" ht="17.25" customHeight="1"/>
    <row r="528" spans="1:4" s="839" customFormat="1">
      <c r="A528" s="775"/>
      <c r="B528" s="775"/>
      <c r="C528" s="775"/>
      <c r="D528" s="775"/>
    </row>
    <row r="531" ht="22.5" customHeight="1"/>
    <row r="532" ht="69.75" customHeight="1"/>
    <row r="533" ht="29.25" customHeight="1"/>
    <row r="538" ht="17.25" customHeight="1"/>
    <row r="539" ht="17.25" customHeight="1"/>
    <row r="545" ht="18" customHeight="1"/>
    <row r="546" ht="14.25" customHeight="1"/>
    <row r="551" ht="21" customHeight="1"/>
    <row r="552" ht="59.25" customHeight="1"/>
    <row r="562" ht="41.25" customHeight="1"/>
  </sheetData>
  <mergeCells count="99">
    <mergeCell ref="A377:B377"/>
    <mergeCell ref="A378:B378"/>
    <mergeCell ref="A220:B220"/>
    <mergeCell ref="A221:B221"/>
    <mergeCell ref="A249:B249"/>
    <mergeCell ref="A250:B250"/>
    <mergeCell ref="A258:B258"/>
    <mergeCell ref="A259:B259"/>
    <mergeCell ref="A369:B369"/>
    <mergeCell ref="A368:B368"/>
    <mergeCell ref="A265:B265"/>
    <mergeCell ref="A272:B272"/>
    <mergeCell ref="A164:B164"/>
    <mergeCell ref="A284:B284"/>
    <mergeCell ref="A285:B285"/>
    <mergeCell ref="A212:B212"/>
    <mergeCell ref="A303:A315"/>
    <mergeCell ref="A230:B230"/>
    <mergeCell ref="A300:B300"/>
    <mergeCell ref="A211:B211"/>
    <mergeCell ref="A202:B202"/>
    <mergeCell ref="A201:B201"/>
    <mergeCell ref="A203:B203"/>
    <mergeCell ref="A191:B191"/>
    <mergeCell ref="A97:B97"/>
    <mergeCell ref="A104:B104"/>
    <mergeCell ref="A105:B105"/>
    <mergeCell ref="A361:B361"/>
    <mergeCell ref="C364:C367"/>
    <mergeCell ref="A324:B324"/>
    <mergeCell ref="A141:B141"/>
    <mergeCell ref="A192:B192"/>
    <mergeCell ref="A287:B287"/>
    <mergeCell ref="A173:B173"/>
    <mergeCell ref="A174:B174"/>
    <mergeCell ref="A157:B157"/>
    <mergeCell ref="A293:B293"/>
    <mergeCell ref="A132:B132"/>
    <mergeCell ref="A182:B182"/>
    <mergeCell ref="A183:B183"/>
    <mergeCell ref="C373:C376"/>
    <mergeCell ref="A76:B76"/>
    <mergeCell ref="A77:B77"/>
    <mergeCell ref="A21:B21"/>
    <mergeCell ref="A22:B22"/>
    <mergeCell ref="A32:B32"/>
    <mergeCell ref="A68:B68"/>
    <mergeCell ref="A67:B67"/>
    <mergeCell ref="A65:B65"/>
    <mergeCell ref="A66:B66"/>
    <mergeCell ref="A55:B55"/>
    <mergeCell ref="A56:B56"/>
    <mergeCell ref="A40:B40"/>
    <mergeCell ref="A41:B41"/>
    <mergeCell ref="A46:B46"/>
    <mergeCell ref="A54:B54"/>
    <mergeCell ref="A2:C2"/>
    <mergeCell ref="A3:C3"/>
    <mergeCell ref="A5:C5"/>
    <mergeCell ref="A7:C7"/>
    <mergeCell ref="A31:B31"/>
    <mergeCell ref="C178:C182"/>
    <mergeCell ref="A232:B232"/>
    <mergeCell ref="A240:B240"/>
    <mergeCell ref="A241:B241"/>
    <mergeCell ref="A286:B286"/>
    <mergeCell ref="A231:B231"/>
    <mergeCell ref="A395:B395"/>
    <mergeCell ref="C390:C393"/>
    <mergeCell ref="A85:B85"/>
    <mergeCell ref="A86:B86"/>
    <mergeCell ref="A123:B123"/>
    <mergeCell ref="A140:B140"/>
    <mergeCell ref="A113:B113"/>
    <mergeCell ref="A95:B95"/>
    <mergeCell ref="A122:B122"/>
    <mergeCell ref="A114:B114"/>
    <mergeCell ref="A273:B273"/>
    <mergeCell ref="A165:B165"/>
    <mergeCell ref="A94:B94"/>
    <mergeCell ref="A131:B131"/>
    <mergeCell ref="C330:C333"/>
    <mergeCell ref="A316:B316"/>
    <mergeCell ref="A412:B412"/>
    <mergeCell ref="A334:B334"/>
    <mergeCell ref="A335:B335"/>
    <mergeCell ref="A336:B336"/>
    <mergeCell ref="A337:B337"/>
    <mergeCell ref="A382:C382"/>
    <mergeCell ref="A383:C383"/>
    <mergeCell ref="A346:B346"/>
    <mergeCell ref="A399:E399"/>
    <mergeCell ref="A356:B356"/>
    <mergeCell ref="A411:B411"/>
    <mergeCell ref="A400:E400"/>
    <mergeCell ref="A355:B355"/>
    <mergeCell ref="C342:C345"/>
    <mergeCell ref="A396:B396"/>
    <mergeCell ref="A394:B394"/>
  </mergeCells>
  <pageMargins left="0.94499999999999995" right="0.41" top="0.33" bottom="0.33" header="0.31496062992126" footer="0.31496062992126"/>
  <pageSetup scale="54" orientation="portrait" r:id="rId1"/>
  <rowBreaks count="2" manualBreakCount="2">
    <brk id="203" max="3" man="1"/>
    <brk id="260" max="3" man="1"/>
  </rowBreaks>
  <colBreaks count="1" manualBreakCount="1">
    <brk id="16035" max="252"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55"/>
  <sheetViews>
    <sheetView topLeftCell="A118" zoomScaleNormal="100" zoomScaleSheetLayoutView="100" workbookViewId="0">
      <selection activeCell="B144" sqref="B144"/>
    </sheetView>
  </sheetViews>
  <sheetFormatPr defaultColWidth="8.42578125" defaultRowHeight="16.5" customHeight="1"/>
  <cols>
    <col min="1" max="1" width="28.5703125" style="775" customWidth="1"/>
    <col min="2" max="2" width="75.85546875" style="775" customWidth="1"/>
    <col min="3" max="3" width="35" style="775" customWidth="1"/>
    <col min="4" max="4" width="21.5703125" style="775" customWidth="1"/>
    <col min="5" max="5" width="18.5703125" style="775" bestFit="1" customWidth="1"/>
    <col min="6" max="8" width="8.42578125" style="775"/>
    <col min="9" max="9" width="12.140625" style="775" bestFit="1" customWidth="1"/>
    <col min="10" max="252" width="8.42578125" style="775"/>
    <col min="253" max="253" width="28.5703125" style="775" customWidth="1"/>
    <col min="254" max="254" width="47.5703125" style="775" customWidth="1"/>
    <col min="255" max="257" width="13.85546875" style="775" customWidth="1"/>
    <col min="258" max="258" width="15.42578125" style="775" customWidth="1"/>
    <col min="259" max="508" width="8.42578125" style="775"/>
    <col min="509" max="509" width="28.5703125" style="775" customWidth="1"/>
    <col min="510" max="510" width="47.5703125" style="775" customWidth="1"/>
    <col min="511" max="513" width="13.85546875" style="775" customWidth="1"/>
    <col min="514" max="514" width="15.42578125" style="775" customWidth="1"/>
    <col min="515" max="764" width="8.42578125" style="775"/>
    <col min="765" max="765" width="28.5703125" style="775" customWidth="1"/>
    <col min="766" max="766" width="47.5703125" style="775" customWidth="1"/>
    <col min="767" max="769" width="13.85546875" style="775" customWidth="1"/>
    <col min="770" max="770" width="15.42578125" style="775" customWidth="1"/>
    <col min="771" max="1020" width="8.42578125" style="775"/>
    <col min="1021" max="1021" width="28.5703125" style="775" customWidth="1"/>
    <col min="1022" max="1022" width="47.5703125" style="775" customWidth="1"/>
    <col min="1023" max="1025" width="13.85546875" style="775" customWidth="1"/>
    <col min="1026" max="1026" width="15.42578125" style="775" customWidth="1"/>
    <col min="1027" max="1276" width="8.42578125" style="775"/>
    <col min="1277" max="1277" width="28.5703125" style="775" customWidth="1"/>
    <col min="1278" max="1278" width="47.5703125" style="775" customWidth="1"/>
    <col min="1279" max="1281" width="13.85546875" style="775" customWidth="1"/>
    <col min="1282" max="1282" width="15.42578125" style="775" customWidth="1"/>
    <col min="1283" max="1532" width="8.42578125" style="775"/>
    <col min="1533" max="1533" width="28.5703125" style="775" customWidth="1"/>
    <col min="1534" max="1534" width="47.5703125" style="775" customWidth="1"/>
    <col min="1535" max="1537" width="13.85546875" style="775" customWidth="1"/>
    <col min="1538" max="1538" width="15.42578125" style="775" customWidth="1"/>
    <col min="1539" max="1788" width="8.42578125" style="775"/>
    <col min="1789" max="1789" width="28.5703125" style="775" customWidth="1"/>
    <col min="1790" max="1790" width="47.5703125" style="775" customWidth="1"/>
    <col min="1791" max="1793" width="13.85546875" style="775" customWidth="1"/>
    <col min="1794" max="1794" width="15.42578125" style="775" customWidth="1"/>
    <col min="1795" max="2044" width="8.42578125" style="775"/>
    <col min="2045" max="2045" width="28.5703125" style="775" customWidth="1"/>
    <col min="2046" max="2046" width="47.5703125" style="775" customWidth="1"/>
    <col min="2047" max="2049" width="13.85546875" style="775" customWidth="1"/>
    <col min="2050" max="2050" width="15.42578125" style="775" customWidth="1"/>
    <col min="2051" max="2300" width="8.42578125" style="775"/>
    <col min="2301" max="2301" width="28.5703125" style="775" customWidth="1"/>
    <col min="2302" max="2302" width="47.5703125" style="775" customWidth="1"/>
    <col min="2303" max="2305" width="13.85546875" style="775" customWidth="1"/>
    <col min="2306" max="2306" width="15.42578125" style="775" customWidth="1"/>
    <col min="2307" max="2556" width="8.42578125" style="775"/>
    <col min="2557" max="2557" width="28.5703125" style="775" customWidth="1"/>
    <col min="2558" max="2558" width="47.5703125" style="775" customWidth="1"/>
    <col min="2559" max="2561" width="13.85546875" style="775" customWidth="1"/>
    <col min="2562" max="2562" width="15.42578125" style="775" customWidth="1"/>
    <col min="2563" max="2812" width="8.42578125" style="775"/>
    <col min="2813" max="2813" width="28.5703125" style="775" customWidth="1"/>
    <col min="2814" max="2814" width="47.5703125" style="775" customWidth="1"/>
    <col min="2815" max="2817" width="13.85546875" style="775" customWidth="1"/>
    <col min="2818" max="2818" width="15.42578125" style="775" customWidth="1"/>
    <col min="2819" max="3068" width="8.42578125" style="775"/>
    <col min="3069" max="3069" width="28.5703125" style="775" customWidth="1"/>
    <col min="3070" max="3070" width="47.5703125" style="775" customWidth="1"/>
    <col min="3071" max="3073" width="13.85546875" style="775" customWidth="1"/>
    <col min="3074" max="3074" width="15.42578125" style="775" customWidth="1"/>
    <col min="3075" max="3324" width="8.42578125" style="775"/>
    <col min="3325" max="3325" width="28.5703125" style="775" customWidth="1"/>
    <col min="3326" max="3326" width="47.5703125" style="775" customWidth="1"/>
    <col min="3327" max="3329" width="13.85546875" style="775" customWidth="1"/>
    <col min="3330" max="3330" width="15.42578125" style="775" customWidth="1"/>
    <col min="3331" max="3580" width="8.42578125" style="775"/>
    <col min="3581" max="3581" width="28.5703125" style="775" customWidth="1"/>
    <col min="3582" max="3582" width="47.5703125" style="775" customWidth="1"/>
    <col min="3583" max="3585" width="13.85546875" style="775" customWidth="1"/>
    <col min="3586" max="3586" width="15.42578125" style="775" customWidth="1"/>
    <col min="3587" max="3836" width="8.42578125" style="775"/>
    <col min="3837" max="3837" width="28.5703125" style="775" customWidth="1"/>
    <col min="3838" max="3838" width="47.5703125" style="775" customWidth="1"/>
    <col min="3839" max="3841" width="13.85546875" style="775" customWidth="1"/>
    <col min="3842" max="3842" width="15.42578125" style="775" customWidth="1"/>
    <col min="3843" max="4092" width="8.42578125" style="775"/>
    <col min="4093" max="4093" width="28.5703125" style="775" customWidth="1"/>
    <col min="4094" max="4094" width="47.5703125" style="775" customWidth="1"/>
    <col min="4095" max="4097" width="13.85546875" style="775" customWidth="1"/>
    <col min="4098" max="4098" width="15.42578125" style="775" customWidth="1"/>
    <col min="4099" max="4348" width="8.42578125" style="775"/>
    <col min="4349" max="4349" width="28.5703125" style="775" customWidth="1"/>
    <col min="4350" max="4350" width="47.5703125" style="775" customWidth="1"/>
    <col min="4351" max="4353" width="13.85546875" style="775" customWidth="1"/>
    <col min="4354" max="4354" width="15.42578125" style="775" customWidth="1"/>
    <col min="4355" max="4604" width="8.42578125" style="775"/>
    <col min="4605" max="4605" width="28.5703125" style="775" customWidth="1"/>
    <col min="4606" max="4606" width="47.5703125" style="775" customWidth="1"/>
    <col min="4607" max="4609" width="13.85546875" style="775" customWidth="1"/>
    <col min="4610" max="4610" width="15.42578125" style="775" customWidth="1"/>
    <col min="4611" max="4860" width="8.42578125" style="775"/>
    <col min="4861" max="4861" width="28.5703125" style="775" customWidth="1"/>
    <col min="4862" max="4862" width="47.5703125" style="775" customWidth="1"/>
    <col min="4863" max="4865" width="13.85546875" style="775" customWidth="1"/>
    <col min="4866" max="4866" width="15.42578125" style="775" customWidth="1"/>
    <col min="4867" max="5116" width="8.42578125" style="775"/>
    <col min="5117" max="5117" width="28.5703125" style="775" customWidth="1"/>
    <col min="5118" max="5118" width="47.5703125" style="775" customWidth="1"/>
    <col min="5119" max="5121" width="13.85546875" style="775" customWidth="1"/>
    <col min="5122" max="5122" width="15.42578125" style="775" customWidth="1"/>
    <col min="5123" max="5372" width="8.42578125" style="775"/>
    <col min="5373" max="5373" width="28.5703125" style="775" customWidth="1"/>
    <col min="5374" max="5374" width="47.5703125" style="775" customWidth="1"/>
    <col min="5375" max="5377" width="13.85546875" style="775" customWidth="1"/>
    <col min="5378" max="5378" width="15.42578125" style="775" customWidth="1"/>
    <col min="5379" max="5628" width="8.42578125" style="775"/>
    <col min="5629" max="5629" width="28.5703125" style="775" customWidth="1"/>
    <col min="5630" max="5630" width="47.5703125" style="775" customWidth="1"/>
    <col min="5631" max="5633" width="13.85546875" style="775" customWidth="1"/>
    <col min="5634" max="5634" width="15.42578125" style="775" customWidth="1"/>
    <col min="5635" max="5884" width="8.42578125" style="775"/>
    <col min="5885" max="5885" width="28.5703125" style="775" customWidth="1"/>
    <col min="5886" max="5886" width="47.5703125" style="775" customWidth="1"/>
    <col min="5887" max="5889" width="13.85546875" style="775" customWidth="1"/>
    <col min="5890" max="5890" width="15.42578125" style="775" customWidth="1"/>
    <col min="5891" max="6140" width="8.42578125" style="775"/>
    <col min="6141" max="6141" width="28.5703125" style="775" customWidth="1"/>
    <col min="6142" max="6142" width="47.5703125" style="775" customWidth="1"/>
    <col min="6143" max="6145" width="13.85546875" style="775" customWidth="1"/>
    <col min="6146" max="6146" width="15.42578125" style="775" customWidth="1"/>
    <col min="6147" max="6396" width="8.42578125" style="775"/>
    <col min="6397" max="6397" width="28.5703125" style="775" customWidth="1"/>
    <col min="6398" max="6398" width="47.5703125" style="775" customWidth="1"/>
    <col min="6399" max="6401" width="13.85546875" style="775" customWidth="1"/>
    <col min="6402" max="6402" width="15.42578125" style="775" customWidth="1"/>
    <col min="6403" max="6652" width="8.42578125" style="775"/>
    <col min="6653" max="6653" width="28.5703125" style="775" customWidth="1"/>
    <col min="6654" max="6654" width="47.5703125" style="775" customWidth="1"/>
    <col min="6655" max="6657" width="13.85546875" style="775" customWidth="1"/>
    <col min="6658" max="6658" width="15.42578125" style="775" customWidth="1"/>
    <col min="6659" max="6908" width="8.42578125" style="775"/>
    <col min="6909" max="6909" width="28.5703125" style="775" customWidth="1"/>
    <col min="6910" max="6910" width="47.5703125" style="775" customWidth="1"/>
    <col min="6911" max="6913" width="13.85546875" style="775" customWidth="1"/>
    <col min="6914" max="6914" width="15.42578125" style="775" customWidth="1"/>
    <col min="6915" max="7164" width="8.42578125" style="775"/>
    <col min="7165" max="7165" width="28.5703125" style="775" customWidth="1"/>
    <col min="7166" max="7166" width="47.5703125" style="775" customWidth="1"/>
    <col min="7167" max="7169" width="13.85546875" style="775" customWidth="1"/>
    <col min="7170" max="7170" width="15.42578125" style="775" customWidth="1"/>
    <col min="7171" max="7420" width="8.42578125" style="775"/>
    <col min="7421" max="7421" width="28.5703125" style="775" customWidth="1"/>
    <col min="7422" max="7422" width="47.5703125" style="775" customWidth="1"/>
    <col min="7423" max="7425" width="13.85546875" style="775" customWidth="1"/>
    <col min="7426" max="7426" width="15.42578125" style="775" customWidth="1"/>
    <col min="7427" max="7676" width="8.42578125" style="775"/>
    <col min="7677" max="7677" width="28.5703125" style="775" customWidth="1"/>
    <col min="7678" max="7678" width="47.5703125" style="775" customWidth="1"/>
    <col min="7679" max="7681" width="13.85546875" style="775" customWidth="1"/>
    <col min="7682" max="7682" width="15.42578125" style="775" customWidth="1"/>
    <col min="7683" max="7932" width="8.42578125" style="775"/>
    <col min="7933" max="7933" width="28.5703125" style="775" customWidth="1"/>
    <col min="7934" max="7934" width="47.5703125" style="775" customWidth="1"/>
    <col min="7935" max="7937" width="13.85546875" style="775" customWidth="1"/>
    <col min="7938" max="7938" width="15.42578125" style="775" customWidth="1"/>
    <col min="7939" max="8188" width="8.42578125" style="775"/>
    <col min="8189" max="8189" width="28.5703125" style="775" customWidth="1"/>
    <col min="8190" max="8190" width="47.5703125" style="775" customWidth="1"/>
    <col min="8191" max="8193" width="13.85546875" style="775" customWidth="1"/>
    <col min="8194" max="8194" width="15.42578125" style="775" customWidth="1"/>
    <col min="8195" max="8444" width="8.42578125" style="775"/>
    <col min="8445" max="8445" width="28.5703125" style="775" customWidth="1"/>
    <col min="8446" max="8446" width="47.5703125" style="775" customWidth="1"/>
    <col min="8447" max="8449" width="13.85546875" style="775" customWidth="1"/>
    <col min="8450" max="8450" width="15.42578125" style="775" customWidth="1"/>
    <col min="8451" max="8700" width="8.42578125" style="775"/>
    <col min="8701" max="8701" width="28.5703125" style="775" customWidth="1"/>
    <col min="8702" max="8702" width="47.5703125" style="775" customWidth="1"/>
    <col min="8703" max="8705" width="13.85546875" style="775" customWidth="1"/>
    <col min="8706" max="8706" width="15.42578125" style="775" customWidth="1"/>
    <col min="8707" max="8956" width="8.42578125" style="775"/>
    <col min="8957" max="8957" width="28.5703125" style="775" customWidth="1"/>
    <col min="8958" max="8958" width="47.5703125" style="775" customWidth="1"/>
    <col min="8959" max="8961" width="13.85546875" style="775" customWidth="1"/>
    <col min="8962" max="8962" width="15.42578125" style="775" customWidth="1"/>
    <col min="8963" max="9212" width="8.42578125" style="775"/>
    <col min="9213" max="9213" width="28.5703125" style="775" customWidth="1"/>
    <col min="9214" max="9214" width="47.5703125" style="775" customWidth="1"/>
    <col min="9215" max="9217" width="13.85546875" style="775" customWidth="1"/>
    <col min="9218" max="9218" width="15.42578125" style="775" customWidth="1"/>
    <col min="9219" max="9468" width="8.42578125" style="775"/>
    <col min="9469" max="9469" width="28.5703125" style="775" customWidth="1"/>
    <col min="9470" max="9470" width="47.5703125" style="775" customWidth="1"/>
    <col min="9471" max="9473" width="13.85546875" style="775" customWidth="1"/>
    <col min="9474" max="9474" width="15.42578125" style="775" customWidth="1"/>
    <col min="9475" max="9724" width="8.42578125" style="775"/>
    <col min="9725" max="9725" width="28.5703125" style="775" customWidth="1"/>
    <col min="9726" max="9726" width="47.5703125" style="775" customWidth="1"/>
    <col min="9727" max="9729" width="13.85546875" style="775" customWidth="1"/>
    <col min="9730" max="9730" width="15.42578125" style="775" customWidth="1"/>
    <col min="9731" max="9980" width="8.42578125" style="775"/>
    <col min="9981" max="9981" width="28.5703125" style="775" customWidth="1"/>
    <col min="9982" max="9982" width="47.5703125" style="775" customWidth="1"/>
    <col min="9983" max="9985" width="13.85546875" style="775" customWidth="1"/>
    <col min="9986" max="9986" width="15.42578125" style="775" customWidth="1"/>
    <col min="9987" max="10236" width="8.42578125" style="775"/>
    <col min="10237" max="10237" width="28.5703125" style="775" customWidth="1"/>
    <col min="10238" max="10238" width="47.5703125" style="775" customWidth="1"/>
    <col min="10239" max="10241" width="13.85546875" style="775" customWidth="1"/>
    <col min="10242" max="10242" width="15.42578125" style="775" customWidth="1"/>
    <col min="10243" max="10492" width="8.42578125" style="775"/>
    <col min="10493" max="10493" width="28.5703125" style="775" customWidth="1"/>
    <col min="10494" max="10494" width="47.5703125" style="775" customWidth="1"/>
    <col min="10495" max="10497" width="13.85546875" style="775" customWidth="1"/>
    <col min="10498" max="10498" width="15.42578125" style="775" customWidth="1"/>
    <col min="10499" max="10748" width="8.42578125" style="775"/>
    <col min="10749" max="10749" width="28.5703125" style="775" customWidth="1"/>
    <col min="10750" max="10750" width="47.5703125" style="775" customWidth="1"/>
    <col min="10751" max="10753" width="13.85546875" style="775" customWidth="1"/>
    <col min="10754" max="10754" width="15.42578125" style="775" customWidth="1"/>
    <col min="10755" max="11004" width="8.42578125" style="775"/>
    <col min="11005" max="11005" width="28.5703125" style="775" customWidth="1"/>
    <col min="11006" max="11006" width="47.5703125" style="775" customWidth="1"/>
    <col min="11007" max="11009" width="13.85546875" style="775" customWidth="1"/>
    <col min="11010" max="11010" width="15.42578125" style="775" customWidth="1"/>
    <col min="11011" max="11260" width="8.42578125" style="775"/>
    <col min="11261" max="11261" width="28.5703125" style="775" customWidth="1"/>
    <col min="11262" max="11262" width="47.5703125" style="775" customWidth="1"/>
    <col min="11263" max="11265" width="13.85546875" style="775" customWidth="1"/>
    <col min="11266" max="11266" width="15.42578125" style="775" customWidth="1"/>
    <col min="11267" max="11516" width="8.42578125" style="775"/>
    <col min="11517" max="11517" width="28.5703125" style="775" customWidth="1"/>
    <col min="11518" max="11518" width="47.5703125" style="775" customWidth="1"/>
    <col min="11519" max="11521" width="13.85546875" style="775" customWidth="1"/>
    <col min="11522" max="11522" width="15.42578125" style="775" customWidth="1"/>
    <col min="11523" max="11772" width="8.42578125" style="775"/>
    <col min="11773" max="11773" width="28.5703125" style="775" customWidth="1"/>
    <col min="11774" max="11774" width="47.5703125" style="775" customWidth="1"/>
    <col min="11775" max="11777" width="13.85546875" style="775" customWidth="1"/>
    <col min="11778" max="11778" width="15.42578125" style="775" customWidth="1"/>
    <col min="11779" max="12028" width="8.42578125" style="775"/>
    <col min="12029" max="12029" width="28.5703125" style="775" customWidth="1"/>
    <col min="12030" max="12030" width="47.5703125" style="775" customWidth="1"/>
    <col min="12031" max="12033" width="13.85546875" style="775" customWidth="1"/>
    <col min="12034" max="12034" width="15.42578125" style="775" customWidth="1"/>
    <col min="12035" max="12284" width="8.42578125" style="775"/>
    <col min="12285" max="12285" width="28.5703125" style="775" customWidth="1"/>
    <col min="12286" max="12286" width="47.5703125" style="775" customWidth="1"/>
    <col min="12287" max="12289" width="13.85546875" style="775" customWidth="1"/>
    <col min="12290" max="12290" width="15.42578125" style="775" customWidth="1"/>
    <col min="12291" max="12540" width="8.42578125" style="775"/>
    <col min="12541" max="12541" width="28.5703125" style="775" customWidth="1"/>
    <col min="12542" max="12542" width="47.5703125" style="775" customWidth="1"/>
    <col min="12543" max="12545" width="13.85546875" style="775" customWidth="1"/>
    <col min="12546" max="12546" width="15.42578125" style="775" customWidth="1"/>
    <col min="12547" max="12796" width="8.42578125" style="775"/>
    <col min="12797" max="12797" width="28.5703125" style="775" customWidth="1"/>
    <col min="12798" max="12798" width="47.5703125" style="775" customWidth="1"/>
    <col min="12799" max="12801" width="13.85546875" style="775" customWidth="1"/>
    <col min="12802" max="12802" width="15.42578125" style="775" customWidth="1"/>
    <col min="12803" max="13052" width="8.42578125" style="775"/>
    <col min="13053" max="13053" width="28.5703125" style="775" customWidth="1"/>
    <col min="13054" max="13054" width="47.5703125" style="775" customWidth="1"/>
    <col min="13055" max="13057" width="13.85546875" style="775" customWidth="1"/>
    <col min="13058" max="13058" width="15.42578125" style="775" customWidth="1"/>
    <col min="13059" max="13308" width="8.42578125" style="775"/>
    <col min="13309" max="13309" width="28.5703125" style="775" customWidth="1"/>
    <col min="13310" max="13310" width="47.5703125" style="775" customWidth="1"/>
    <col min="13311" max="13313" width="13.85546875" style="775" customWidth="1"/>
    <col min="13314" max="13314" width="15.42578125" style="775" customWidth="1"/>
    <col min="13315" max="13564" width="8.42578125" style="775"/>
    <col min="13565" max="13565" width="28.5703125" style="775" customWidth="1"/>
    <col min="13566" max="13566" width="47.5703125" style="775" customWidth="1"/>
    <col min="13567" max="13569" width="13.85546875" style="775" customWidth="1"/>
    <col min="13570" max="13570" width="15.42578125" style="775" customWidth="1"/>
    <col min="13571" max="13820" width="8.42578125" style="775"/>
    <col min="13821" max="13821" width="28.5703125" style="775" customWidth="1"/>
    <col min="13822" max="13822" width="47.5703125" style="775" customWidth="1"/>
    <col min="13823" max="13825" width="13.85546875" style="775" customWidth="1"/>
    <col min="13826" max="13826" width="15.42578125" style="775" customWidth="1"/>
    <col min="13827" max="14076" width="8.42578125" style="775"/>
    <col min="14077" max="14077" width="28.5703125" style="775" customWidth="1"/>
    <col min="14078" max="14078" width="47.5703125" style="775" customWidth="1"/>
    <col min="14079" max="14081" width="13.85546875" style="775" customWidth="1"/>
    <col min="14082" max="14082" width="15.42578125" style="775" customWidth="1"/>
    <col min="14083" max="14332" width="8.42578125" style="775"/>
    <col min="14333" max="14333" width="28.5703125" style="775" customWidth="1"/>
    <col min="14334" max="14334" width="47.5703125" style="775" customWidth="1"/>
    <col min="14335" max="14337" width="13.85546875" style="775" customWidth="1"/>
    <col min="14338" max="14338" width="15.42578125" style="775" customWidth="1"/>
    <col min="14339" max="14588" width="8.42578125" style="775"/>
    <col min="14589" max="14589" width="28.5703125" style="775" customWidth="1"/>
    <col min="14590" max="14590" width="47.5703125" style="775" customWidth="1"/>
    <col min="14591" max="14593" width="13.85546875" style="775" customWidth="1"/>
    <col min="14594" max="14594" width="15.42578125" style="775" customWidth="1"/>
    <col min="14595" max="14844" width="8.42578125" style="775"/>
    <col min="14845" max="14845" width="28.5703125" style="775" customWidth="1"/>
    <col min="14846" max="14846" width="47.5703125" style="775" customWidth="1"/>
    <col min="14847" max="14849" width="13.85546875" style="775" customWidth="1"/>
    <col min="14850" max="14850" width="15.42578125" style="775" customWidth="1"/>
    <col min="14851" max="15100" width="8.42578125" style="775"/>
    <col min="15101" max="15101" width="28.5703125" style="775" customWidth="1"/>
    <col min="15102" max="15102" width="47.5703125" style="775" customWidth="1"/>
    <col min="15103" max="15105" width="13.85546875" style="775" customWidth="1"/>
    <col min="15106" max="15106" width="15.42578125" style="775" customWidth="1"/>
    <col min="15107" max="15356" width="8.42578125" style="775"/>
    <col min="15357" max="15357" width="28.5703125" style="775" customWidth="1"/>
    <col min="15358" max="15358" width="47.5703125" style="775" customWidth="1"/>
    <col min="15359" max="15361" width="13.85546875" style="775" customWidth="1"/>
    <col min="15362" max="15362" width="15.42578125" style="775" customWidth="1"/>
    <col min="15363" max="15612" width="8.42578125" style="775"/>
    <col min="15613" max="15613" width="28.5703125" style="775" customWidth="1"/>
    <col min="15614" max="15614" width="47.5703125" style="775" customWidth="1"/>
    <col min="15615" max="15617" width="13.85546875" style="775" customWidth="1"/>
    <col min="15618" max="15618" width="15.42578125" style="775" customWidth="1"/>
    <col min="15619" max="15868" width="8.42578125" style="775"/>
    <col min="15869" max="15869" width="28.5703125" style="775" customWidth="1"/>
    <col min="15870" max="15870" width="47.5703125" style="775" customWidth="1"/>
    <col min="15871" max="15873" width="13.85546875" style="775" customWidth="1"/>
    <col min="15874" max="15874" width="15.42578125" style="775" customWidth="1"/>
    <col min="15875" max="16124" width="8.42578125" style="775"/>
    <col min="16125" max="16125" width="28.5703125" style="775" customWidth="1"/>
    <col min="16126" max="16126" width="47.5703125" style="775" customWidth="1"/>
    <col min="16127" max="16129" width="13.85546875" style="775" customWidth="1"/>
    <col min="16130" max="16130" width="15.42578125" style="775" customWidth="1"/>
    <col min="16131" max="16384" width="8.42578125" style="775"/>
  </cols>
  <sheetData>
    <row r="1" spans="1:4" ht="16.5" customHeight="1">
      <c r="D1" s="884" t="s">
        <v>694</v>
      </c>
    </row>
    <row r="2" spans="1:4" s="619" customFormat="1" ht="16.5" customHeight="1">
      <c r="A2" s="993" t="s">
        <v>129</v>
      </c>
      <c r="B2" s="993"/>
      <c r="C2" s="993"/>
      <c r="D2" s="993"/>
    </row>
    <row r="3" spans="1:4" s="619" customFormat="1" ht="16.5" customHeight="1">
      <c r="A3" s="993" t="s">
        <v>0</v>
      </c>
      <c r="B3" s="993"/>
      <c r="C3" s="993"/>
      <c r="D3" s="993"/>
    </row>
    <row r="4" spans="1:4" s="619" customFormat="1" ht="16.5" customHeight="1">
      <c r="A4" s="776"/>
      <c r="B4" s="776"/>
      <c r="C4" s="776"/>
      <c r="D4" s="776"/>
    </row>
    <row r="5" spans="1:4" ht="55.5" customHeight="1">
      <c r="A5" s="1145" t="s">
        <v>778</v>
      </c>
      <c r="B5" s="1145"/>
      <c r="C5" s="1145"/>
      <c r="D5" s="1145"/>
    </row>
    <row r="6" spans="1:4" ht="16.5" customHeight="1">
      <c r="A6" s="777"/>
      <c r="B6" s="777"/>
      <c r="C6" s="777"/>
      <c r="D6" s="885" t="s">
        <v>117</v>
      </c>
    </row>
    <row r="7" spans="1:4" s="839" customFormat="1" ht="16.5" customHeight="1">
      <c r="A7" s="1095" t="s">
        <v>21</v>
      </c>
      <c r="B7" s="1095"/>
      <c r="C7" s="1095"/>
      <c r="D7" s="1095"/>
    </row>
    <row r="8" spans="1:4" s="839" customFormat="1" ht="16.5" customHeight="1">
      <c r="A8" s="784" t="s">
        <v>23</v>
      </c>
      <c r="B8" s="784"/>
      <c r="C8" s="784"/>
      <c r="D8" s="784"/>
    </row>
    <row r="9" spans="1:4" ht="16.5" customHeight="1">
      <c r="C9" s="17"/>
    </row>
    <row r="10" spans="1:4" s="839" customFormat="1" ht="16.5" customHeight="1">
      <c r="A10" s="788" t="s">
        <v>73</v>
      </c>
      <c r="B10" s="788" t="s">
        <v>74</v>
      </c>
      <c r="C10" s="789"/>
      <c r="D10" s="478"/>
    </row>
    <row r="11" spans="1:4" ht="16.5" customHeight="1">
      <c r="A11" s="367">
        <v>1049</v>
      </c>
      <c r="B11" s="367" t="s">
        <v>165</v>
      </c>
      <c r="C11" s="789"/>
      <c r="D11" s="479"/>
    </row>
    <row r="12" spans="1:4" ht="16.5" customHeight="1">
      <c r="A12" s="790"/>
      <c r="B12" s="745"/>
      <c r="C12" s="789"/>
      <c r="D12" s="479"/>
    </row>
    <row r="13" spans="1:4" ht="20.25" customHeight="1">
      <c r="A13" s="791"/>
      <c r="B13" s="791"/>
      <c r="C13" s="789"/>
      <c r="D13" s="479"/>
    </row>
    <row r="14" spans="1:4" ht="16.5" customHeight="1">
      <c r="A14" s="791"/>
      <c r="B14" s="791"/>
      <c r="C14" s="789"/>
      <c r="D14" s="479"/>
    </row>
    <row r="15" spans="1:4" ht="34.5" customHeight="1">
      <c r="A15" s="289" t="s">
        <v>10</v>
      </c>
      <c r="B15" s="307" t="s">
        <v>166</v>
      </c>
      <c r="C15" s="792" t="s">
        <v>35</v>
      </c>
      <c r="D15" s="481"/>
    </row>
    <row r="16" spans="1:4" ht="40.5" customHeight="1">
      <c r="A16" s="289" t="s">
        <v>11</v>
      </c>
      <c r="B16" s="307" t="s">
        <v>595</v>
      </c>
      <c r="C16" s="793" t="s">
        <v>2</v>
      </c>
      <c r="D16" s="479"/>
    </row>
    <row r="17" spans="1:4" ht="16.5" customHeight="1">
      <c r="A17" s="289" t="s">
        <v>12</v>
      </c>
      <c r="B17" s="307" t="s">
        <v>596</v>
      </c>
      <c r="C17" s="793"/>
      <c r="D17" s="479"/>
    </row>
    <row r="18" spans="1:4" ht="16.5" customHeight="1">
      <c r="A18" s="289" t="s">
        <v>13</v>
      </c>
      <c r="B18" s="307" t="s">
        <v>597</v>
      </c>
      <c r="C18" s="793"/>
      <c r="D18" s="479"/>
    </row>
    <row r="19" spans="1:4" ht="16.5" customHeight="1">
      <c r="A19" s="289" t="s">
        <v>14</v>
      </c>
      <c r="B19" s="307" t="s">
        <v>71</v>
      </c>
      <c r="C19" s="793"/>
      <c r="D19" s="479"/>
    </row>
    <row r="20" spans="1:4" ht="16.5" customHeight="1">
      <c r="A20" s="289" t="s">
        <v>42</v>
      </c>
      <c r="B20" s="307" t="s">
        <v>105</v>
      </c>
      <c r="C20" s="793"/>
      <c r="D20" s="479"/>
    </row>
    <row r="21" spans="1:4" ht="16.5" customHeight="1">
      <c r="A21" s="1080" t="s">
        <v>15</v>
      </c>
      <c r="B21" s="1080"/>
      <c r="C21" s="793"/>
      <c r="D21" s="479"/>
    </row>
    <row r="22" spans="1:4" ht="16.5" customHeight="1">
      <c r="A22" s="1081" t="s">
        <v>598</v>
      </c>
      <c r="B22" s="1081"/>
      <c r="C22" s="200">
        <v>-52</v>
      </c>
      <c r="D22" s="479"/>
    </row>
    <row r="23" spans="1:4" ht="16.5" customHeight="1">
      <c r="A23" s="1079" t="s">
        <v>16</v>
      </c>
      <c r="B23" s="1079"/>
      <c r="C23" s="201">
        <f>h4v!E48</f>
        <v>-559000</v>
      </c>
      <c r="D23" s="479"/>
    </row>
    <row r="24" spans="1:4" ht="16.5" customHeight="1">
      <c r="A24" s="791"/>
      <c r="B24" s="791"/>
      <c r="C24" s="789"/>
      <c r="D24" s="479"/>
    </row>
    <row r="25" spans="1:4" ht="16.5" customHeight="1">
      <c r="A25" s="791"/>
      <c r="B25" s="791"/>
      <c r="C25" s="789"/>
      <c r="D25" s="479"/>
    </row>
    <row r="26" spans="1:4" ht="16.5" customHeight="1">
      <c r="A26" s="796" t="s">
        <v>10</v>
      </c>
      <c r="B26" s="797" t="s">
        <v>166</v>
      </c>
      <c r="C26" s="798" t="s">
        <v>22</v>
      </c>
      <c r="D26" s="479"/>
    </row>
    <row r="27" spans="1:4" ht="16.5" customHeight="1">
      <c r="A27" s="796" t="s">
        <v>11</v>
      </c>
      <c r="B27" s="797" t="s">
        <v>315</v>
      </c>
      <c r="C27" s="799" t="s">
        <v>48</v>
      </c>
      <c r="D27" s="479"/>
    </row>
    <row r="28" spans="1:4" ht="16.5" customHeight="1">
      <c r="A28" s="796" t="s">
        <v>12</v>
      </c>
      <c r="B28" s="797" t="s">
        <v>316</v>
      </c>
      <c r="C28" s="799"/>
      <c r="D28" s="479"/>
    </row>
    <row r="29" spans="1:4" ht="16.5" customHeight="1">
      <c r="A29" s="796" t="s">
        <v>13</v>
      </c>
      <c r="B29" s="797" t="s">
        <v>317</v>
      </c>
      <c r="C29" s="799"/>
      <c r="D29" s="479"/>
    </row>
    <row r="30" spans="1:4" ht="16.5" customHeight="1">
      <c r="A30" s="796" t="s">
        <v>14</v>
      </c>
      <c r="B30" s="797" t="s">
        <v>170</v>
      </c>
      <c r="C30" s="799"/>
      <c r="D30" s="479"/>
    </row>
    <row r="31" spans="1:4" ht="16.5" customHeight="1">
      <c r="A31" s="796" t="s">
        <v>212</v>
      </c>
      <c r="B31" s="800" t="s">
        <v>104</v>
      </c>
      <c r="C31" s="799"/>
      <c r="D31" s="479"/>
    </row>
    <row r="32" spans="1:4" ht="16.5" customHeight="1">
      <c r="A32" s="1108" t="s">
        <v>15</v>
      </c>
      <c r="B32" s="1108"/>
      <c r="C32" s="799"/>
      <c r="D32" s="479"/>
    </row>
    <row r="33" spans="1:4" ht="16.5" customHeight="1">
      <c r="A33" s="1105" t="s">
        <v>313</v>
      </c>
      <c r="B33" s="1106"/>
      <c r="C33" s="71">
        <v>-2.5</v>
      </c>
      <c r="D33" s="479"/>
    </row>
    <row r="34" spans="1:4" ht="16.5" customHeight="1">
      <c r="A34" s="1132" t="str">
        <f>Հ10!A67:B67</f>
        <v xml:space="preserve"> Մարզային նշանակության ավտոճանապարհներ </v>
      </c>
      <c r="B34" s="1133"/>
      <c r="C34" s="202">
        <v>-1</v>
      </c>
      <c r="D34" s="479"/>
    </row>
    <row r="35" spans="1:4" ht="16.5" customHeight="1">
      <c r="A35" s="1105" t="s">
        <v>16</v>
      </c>
      <c r="B35" s="1106"/>
      <c r="C35" s="71">
        <f>Հ10!C68</f>
        <v>-2047058.7000000002</v>
      </c>
      <c r="D35" s="479"/>
    </row>
    <row r="36" spans="1:4" ht="16.5" customHeight="1">
      <c r="A36" s="794"/>
      <c r="B36" s="794"/>
      <c r="C36" s="795"/>
      <c r="D36" s="479"/>
    </row>
    <row r="37" spans="1:4" ht="16.5" customHeight="1">
      <c r="A37" s="414" t="s">
        <v>10</v>
      </c>
      <c r="B37" s="801" t="s">
        <v>166</v>
      </c>
      <c r="C37" s="108" t="s">
        <v>35</v>
      </c>
      <c r="D37" s="479"/>
    </row>
    <row r="38" spans="1:4" ht="16.5" customHeight="1">
      <c r="A38" s="414" t="s">
        <v>11</v>
      </c>
      <c r="B38" s="802" t="s">
        <v>523</v>
      </c>
      <c r="C38" s="109" t="s">
        <v>48</v>
      </c>
      <c r="D38" s="479"/>
    </row>
    <row r="39" spans="1:4" ht="16.5" customHeight="1">
      <c r="A39" s="414" t="s">
        <v>12</v>
      </c>
      <c r="B39" s="802" t="s">
        <v>524</v>
      </c>
      <c r="C39" s="419"/>
      <c r="D39" s="479"/>
    </row>
    <row r="40" spans="1:4" ht="16.5" customHeight="1">
      <c r="A40" s="414" t="s">
        <v>13</v>
      </c>
      <c r="B40" s="801" t="s">
        <v>525</v>
      </c>
      <c r="C40" s="419"/>
      <c r="D40" s="479"/>
    </row>
    <row r="41" spans="1:4" ht="16.5" customHeight="1">
      <c r="A41" s="414" t="s">
        <v>14</v>
      </c>
      <c r="B41" s="802" t="s">
        <v>170</v>
      </c>
      <c r="C41" s="419"/>
      <c r="D41" s="479"/>
    </row>
    <row r="42" spans="1:4" ht="16.5" customHeight="1">
      <c r="A42" s="414" t="s">
        <v>212</v>
      </c>
      <c r="B42" s="802" t="s">
        <v>104</v>
      </c>
      <c r="C42" s="419"/>
      <c r="D42" s="479"/>
    </row>
    <row r="43" spans="1:4" ht="16.5" customHeight="1">
      <c r="A43" s="1099" t="s">
        <v>81</v>
      </c>
      <c r="B43" s="1099"/>
      <c r="C43" s="419"/>
      <c r="D43" s="479"/>
    </row>
    <row r="44" spans="1:4" ht="16.5" customHeight="1">
      <c r="A44" s="1100" t="s">
        <v>82</v>
      </c>
      <c r="B44" s="1100"/>
      <c r="C44" s="803">
        <f>'h3'!D36</f>
        <v>-34480</v>
      </c>
      <c r="D44" s="479"/>
    </row>
    <row r="45" spans="1:4" ht="16.5" customHeight="1">
      <c r="A45" s="794"/>
      <c r="B45" s="794"/>
      <c r="C45" s="795"/>
      <c r="D45" s="479"/>
    </row>
    <row r="46" spans="1:4" ht="16.5" customHeight="1">
      <c r="A46" s="794"/>
      <c r="B46" s="794"/>
      <c r="C46" s="795"/>
      <c r="D46" s="479"/>
    </row>
    <row r="47" spans="1:4" ht="16.5" customHeight="1">
      <c r="A47" s="284" t="s">
        <v>10</v>
      </c>
      <c r="B47" s="349" t="s">
        <v>166</v>
      </c>
      <c r="C47" s="626" t="s">
        <v>22</v>
      </c>
      <c r="D47" s="479"/>
    </row>
    <row r="48" spans="1:4" ht="16.5" customHeight="1">
      <c r="A48" s="284" t="s">
        <v>11</v>
      </c>
      <c r="B48" s="349" t="s">
        <v>167</v>
      </c>
      <c r="C48" s="626" t="s">
        <v>34</v>
      </c>
      <c r="D48" s="479"/>
    </row>
    <row r="49" spans="1:4" ht="16.5" customHeight="1">
      <c r="A49" s="284" t="s">
        <v>12</v>
      </c>
      <c r="B49" s="349" t="s">
        <v>168</v>
      </c>
      <c r="C49" s="284"/>
      <c r="D49" s="479"/>
    </row>
    <row r="50" spans="1:4" ht="16.5" customHeight="1">
      <c r="A50" s="284" t="s">
        <v>13</v>
      </c>
      <c r="B50" s="349" t="s">
        <v>169</v>
      </c>
      <c r="C50" s="284"/>
      <c r="D50" s="479"/>
    </row>
    <row r="51" spans="1:4" ht="16.5" customHeight="1">
      <c r="A51" s="284" t="s">
        <v>14</v>
      </c>
      <c r="B51" s="349" t="s">
        <v>170</v>
      </c>
      <c r="C51" s="284"/>
      <c r="D51" s="479"/>
    </row>
    <row r="52" spans="1:4" ht="16.5" customHeight="1">
      <c r="A52" s="284" t="s">
        <v>42</v>
      </c>
      <c r="B52" s="349" t="s">
        <v>105</v>
      </c>
      <c r="C52" s="284"/>
      <c r="D52" s="479"/>
    </row>
    <row r="53" spans="1:4" ht="16.5" customHeight="1">
      <c r="A53" s="1029" t="s">
        <v>15</v>
      </c>
      <c r="B53" s="1029"/>
      <c r="C53" s="284"/>
      <c r="D53" s="479"/>
    </row>
    <row r="54" spans="1:4" ht="16.5" customHeight="1">
      <c r="A54" s="1083" t="s">
        <v>16</v>
      </c>
      <c r="B54" s="1083"/>
      <c r="C54" s="36">
        <f>h4v!E57</f>
        <v>-8000</v>
      </c>
      <c r="D54" s="479"/>
    </row>
    <row r="55" spans="1:4" ht="16.5" customHeight="1">
      <c r="A55" s="479"/>
      <c r="B55" s="479"/>
      <c r="C55" s="479"/>
      <c r="D55" s="479"/>
    </row>
    <row r="56" spans="1:4" ht="16.5" customHeight="1">
      <c r="A56" s="284" t="s">
        <v>10</v>
      </c>
      <c r="B56" s="349" t="s">
        <v>166</v>
      </c>
      <c r="C56" s="626" t="s">
        <v>22</v>
      </c>
      <c r="D56" s="479"/>
    </row>
    <row r="57" spans="1:4" ht="16.5" customHeight="1">
      <c r="A57" s="284" t="s">
        <v>11</v>
      </c>
      <c r="B57" s="349" t="s">
        <v>171</v>
      </c>
      <c r="C57" s="626" t="s">
        <v>34</v>
      </c>
      <c r="D57" s="479"/>
    </row>
    <row r="58" spans="1:4" ht="16.5" customHeight="1">
      <c r="A58" s="284" t="s">
        <v>12</v>
      </c>
      <c r="B58" s="349" t="s">
        <v>172</v>
      </c>
      <c r="C58" s="284"/>
      <c r="D58" s="479"/>
    </row>
    <row r="59" spans="1:4" ht="16.5" customHeight="1">
      <c r="A59" s="284" t="s">
        <v>13</v>
      </c>
      <c r="B59" s="349" t="s">
        <v>173</v>
      </c>
      <c r="C59" s="284"/>
      <c r="D59" s="479"/>
    </row>
    <row r="60" spans="1:4" ht="16.5" customHeight="1">
      <c r="A60" s="284" t="s">
        <v>14</v>
      </c>
      <c r="B60" s="349" t="s">
        <v>170</v>
      </c>
      <c r="C60" s="284"/>
      <c r="D60" s="479"/>
    </row>
    <row r="61" spans="1:4" ht="16.5" customHeight="1">
      <c r="A61" s="284" t="s">
        <v>42</v>
      </c>
      <c r="B61" s="349" t="s">
        <v>105</v>
      </c>
      <c r="C61" s="284"/>
      <c r="D61" s="479"/>
    </row>
    <row r="62" spans="1:4" ht="16.5" customHeight="1">
      <c r="A62" s="1029" t="s">
        <v>15</v>
      </c>
      <c r="B62" s="1029"/>
      <c r="C62" s="284"/>
      <c r="D62" s="479"/>
    </row>
    <row r="63" spans="1:4" ht="16.5" customHeight="1">
      <c r="A63" s="1083" t="s">
        <v>16</v>
      </c>
      <c r="B63" s="1083"/>
      <c r="C63" s="37">
        <f>h4v!E68</f>
        <v>1258000</v>
      </c>
      <c r="D63" s="479"/>
    </row>
    <row r="64" spans="1:4" ht="16.5" customHeight="1">
      <c r="A64" s="479"/>
      <c r="B64" s="479"/>
      <c r="C64" s="479"/>
      <c r="D64" s="479"/>
    </row>
    <row r="65" spans="1:4" ht="16.5" customHeight="1">
      <c r="A65" s="1109" t="s">
        <v>75</v>
      </c>
      <c r="B65" s="1109"/>
      <c r="C65" s="789"/>
      <c r="D65" s="479"/>
    </row>
    <row r="66" spans="1:4" ht="16.5" customHeight="1">
      <c r="A66" s="454" t="s">
        <v>10</v>
      </c>
      <c r="B66" s="455" t="s">
        <v>166</v>
      </c>
      <c r="C66" s="766" t="str">
        <f>C15</f>
        <v>Ցուցանիշների փոփոխությունը (նվազեցումները նշված են փակագծերում)</v>
      </c>
      <c r="D66" s="479"/>
    </row>
    <row r="67" spans="1:4" ht="16.5" customHeight="1">
      <c r="A67" s="454" t="s">
        <v>11</v>
      </c>
      <c r="B67" s="455" t="s">
        <v>758</v>
      </c>
      <c r="C67" s="766" t="str">
        <f>C16</f>
        <v xml:space="preserve"> Տարի</v>
      </c>
      <c r="D67" s="479"/>
    </row>
    <row r="68" spans="1:4" ht="16.5" customHeight="1">
      <c r="A68" s="454" t="s">
        <v>12</v>
      </c>
      <c r="B68" s="455" t="s">
        <v>759</v>
      </c>
      <c r="C68" s="766"/>
      <c r="D68" s="479"/>
    </row>
    <row r="69" spans="1:4" ht="16.5" customHeight="1">
      <c r="A69" s="454" t="s">
        <v>13</v>
      </c>
      <c r="B69" s="455" t="s">
        <v>760</v>
      </c>
      <c r="C69" s="766"/>
      <c r="D69" s="479"/>
    </row>
    <row r="70" spans="1:4" ht="16.5" customHeight="1">
      <c r="A70" s="454" t="s">
        <v>14</v>
      </c>
      <c r="B70" s="455" t="s">
        <v>170</v>
      </c>
      <c r="C70" s="766"/>
      <c r="D70" s="479"/>
    </row>
    <row r="71" spans="1:4" ht="16.5" customHeight="1">
      <c r="A71" s="454" t="s">
        <v>42</v>
      </c>
      <c r="B71" s="455" t="s">
        <v>105</v>
      </c>
      <c r="C71" s="766"/>
      <c r="D71" s="479"/>
    </row>
    <row r="72" spans="1:4" ht="16.5" customHeight="1">
      <c r="A72" s="1110" t="s">
        <v>15</v>
      </c>
      <c r="B72" s="1110"/>
      <c r="C72" s="766"/>
      <c r="D72" s="479"/>
    </row>
    <row r="73" spans="1:4" ht="16.5" customHeight="1">
      <c r="A73" s="1102" t="s">
        <v>16</v>
      </c>
      <c r="B73" s="1102"/>
      <c r="C73" s="149">
        <f>h5d!H18</f>
        <v>-283000</v>
      </c>
      <c r="D73" s="479"/>
    </row>
    <row r="74" spans="1:4" ht="16.5" customHeight="1">
      <c r="A74" s="479"/>
      <c r="B74" s="479"/>
      <c r="C74" s="479"/>
      <c r="D74" s="479"/>
    </row>
    <row r="75" spans="1:4" ht="16.5" customHeight="1">
      <c r="A75" s="284" t="s">
        <v>10</v>
      </c>
      <c r="B75" s="349" t="s">
        <v>166</v>
      </c>
      <c r="C75" s="626" t="s">
        <v>22</v>
      </c>
      <c r="D75" s="479"/>
    </row>
    <row r="76" spans="1:4" ht="16.5" customHeight="1">
      <c r="A76" s="284" t="s">
        <v>11</v>
      </c>
      <c r="B76" s="349" t="s">
        <v>174</v>
      </c>
      <c r="C76" s="626" t="s">
        <v>34</v>
      </c>
      <c r="D76" s="479"/>
    </row>
    <row r="77" spans="1:4" ht="16.5" customHeight="1">
      <c r="A77" s="284" t="s">
        <v>12</v>
      </c>
      <c r="B77" s="349" t="s">
        <v>175</v>
      </c>
      <c r="C77" s="284"/>
      <c r="D77" s="479"/>
    </row>
    <row r="78" spans="1:4" ht="16.5" customHeight="1">
      <c r="A78" s="284" t="s">
        <v>13</v>
      </c>
      <c r="B78" s="349" t="s">
        <v>176</v>
      </c>
      <c r="C78" s="284"/>
      <c r="D78" s="479"/>
    </row>
    <row r="79" spans="1:4" ht="16.5" customHeight="1">
      <c r="A79" s="284" t="s">
        <v>14</v>
      </c>
      <c r="B79" s="349" t="s">
        <v>170</v>
      </c>
      <c r="C79" s="284"/>
      <c r="D79" s="479"/>
    </row>
    <row r="80" spans="1:4" ht="16.5" customHeight="1">
      <c r="A80" s="284" t="s">
        <v>42</v>
      </c>
      <c r="B80" s="349" t="s">
        <v>105</v>
      </c>
      <c r="C80" s="284"/>
      <c r="D80" s="479"/>
    </row>
    <row r="81" spans="1:4" ht="16.5" customHeight="1">
      <c r="A81" s="1029" t="s">
        <v>15</v>
      </c>
      <c r="B81" s="1029"/>
      <c r="C81" s="284"/>
      <c r="D81" s="479"/>
    </row>
    <row r="82" spans="1:4" ht="16.5" customHeight="1">
      <c r="A82" s="1083" t="s">
        <v>16</v>
      </c>
      <c r="B82" s="1083"/>
      <c r="C82" s="36">
        <f>h4v!E79</f>
        <v>-30000</v>
      </c>
      <c r="D82" s="479"/>
    </row>
    <row r="83" spans="1:4" ht="16.5" customHeight="1">
      <c r="A83" s="479"/>
      <c r="B83" s="479"/>
      <c r="C83" s="479"/>
      <c r="D83" s="479"/>
    </row>
    <row r="84" spans="1:4" ht="16.5" customHeight="1">
      <c r="A84" s="284" t="s">
        <v>10</v>
      </c>
      <c r="B84" s="349" t="s">
        <v>166</v>
      </c>
      <c r="C84" s="626" t="s">
        <v>22</v>
      </c>
      <c r="D84" s="479"/>
    </row>
    <row r="85" spans="1:4" ht="16.5" customHeight="1">
      <c r="A85" s="284" t="s">
        <v>11</v>
      </c>
      <c r="B85" s="349" t="s">
        <v>177</v>
      </c>
      <c r="C85" s="626" t="s">
        <v>34</v>
      </c>
      <c r="D85" s="479"/>
    </row>
    <row r="86" spans="1:4" ht="16.5" customHeight="1">
      <c r="A86" s="284" t="s">
        <v>12</v>
      </c>
      <c r="B86" s="349" t="s">
        <v>178</v>
      </c>
      <c r="C86" s="284"/>
      <c r="D86" s="479"/>
    </row>
    <row r="87" spans="1:4" ht="16.5" customHeight="1">
      <c r="A87" s="284" t="s">
        <v>13</v>
      </c>
      <c r="B87" s="349" t="s">
        <v>179</v>
      </c>
      <c r="C87" s="284"/>
      <c r="D87" s="479"/>
    </row>
    <row r="88" spans="1:4" ht="16.5" customHeight="1">
      <c r="A88" s="284" t="s">
        <v>14</v>
      </c>
      <c r="B88" s="349" t="s">
        <v>170</v>
      </c>
      <c r="C88" s="284"/>
      <c r="D88" s="479"/>
    </row>
    <row r="89" spans="1:4" ht="16.5" customHeight="1">
      <c r="A89" s="284" t="s">
        <v>42</v>
      </c>
      <c r="B89" s="349" t="s">
        <v>105</v>
      </c>
      <c r="C89" s="284"/>
      <c r="D89" s="479"/>
    </row>
    <row r="90" spans="1:4" ht="16.5" customHeight="1">
      <c r="A90" s="1029" t="s">
        <v>15</v>
      </c>
      <c r="B90" s="1029"/>
      <c r="C90" s="284"/>
      <c r="D90" s="479"/>
    </row>
    <row r="91" spans="1:4" ht="16.5" customHeight="1">
      <c r="A91" s="1083" t="s">
        <v>16</v>
      </c>
      <c r="B91" s="1083"/>
      <c r="C91" s="38">
        <f>h4v!E88</f>
        <v>-263000</v>
      </c>
      <c r="D91" s="479"/>
    </row>
    <row r="92" spans="1:4" ht="16.5" customHeight="1">
      <c r="A92" s="479"/>
      <c r="B92" s="479"/>
      <c r="C92" s="479"/>
      <c r="D92" s="479"/>
    </row>
    <row r="93" spans="1:4" ht="16.5" customHeight="1">
      <c r="A93" s="284" t="s">
        <v>10</v>
      </c>
      <c r="B93" s="349" t="s">
        <v>166</v>
      </c>
      <c r="C93" s="626" t="s">
        <v>215</v>
      </c>
      <c r="D93" s="479"/>
    </row>
    <row r="94" spans="1:4" ht="16.5" customHeight="1">
      <c r="A94" s="284" t="s">
        <v>11</v>
      </c>
      <c r="B94" s="349" t="s">
        <v>180</v>
      </c>
      <c r="C94" s="626" t="s">
        <v>34</v>
      </c>
      <c r="D94" s="479"/>
    </row>
    <row r="95" spans="1:4" ht="16.5" customHeight="1">
      <c r="A95" s="284" t="s">
        <v>12</v>
      </c>
      <c r="B95" s="349" t="s">
        <v>181</v>
      </c>
      <c r="C95" s="284"/>
      <c r="D95" s="479"/>
    </row>
    <row r="96" spans="1:4" ht="16.5" customHeight="1">
      <c r="A96" s="284" t="s">
        <v>13</v>
      </c>
      <c r="B96" s="349" t="s">
        <v>169</v>
      </c>
      <c r="C96" s="284"/>
      <c r="D96" s="479"/>
    </row>
    <row r="97" spans="1:4" ht="16.5" customHeight="1">
      <c r="A97" s="284" t="s">
        <v>14</v>
      </c>
      <c r="B97" s="349" t="s">
        <v>170</v>
      </c>
      <c r="C97" s="284"/>
      <c r="D97" s="479"/>
    </row>
    <row r="98" spans="1:4" ht="16.5" customHeight="1">
      <c r="A98" s="284" t="s">
        <v>42</v>
      </c>
      <c r="B98" s="349" t="s">
        <v>105</v>
      </c>
      <c r="C98" s="284"/>
      <c r="D98" s="479"/>
    </row>
    <row r="99" spans="1:4" ht="16.5" customHeight="1">
      <c r="A99" s="1029" t="s">
        <v>15</v>
      </c>
      <c r="B99" s="1029"/>
      <c r="C99" s="284"/>
      <c r="D99" s="479"/>
    </row>
    <row r="100" spans="1:4" ht="16.5" customHeight="1">
      <c r="A100" s="1083" t="s">
        <v>16</v>
      </c>
      <c r="B100" s="1083"/>
      <c r="C100" s="38">
        <f>h4v!E99</f>
        <v>-149900</v>
      </c>
      <c r="D100" s="479"/>
    </row>
    <row r="101" spans="1:4" ht="16.5" customHeight="1">
      <c r="A101" s="479"/>
      <c r="B101" s="479"/>
      <c r="C101" s="479"/>
      <c r="D101" s="479"/>
    </row>
    <row r="102" spans="1:4" ht="16.5" customHeight="1">
      <c r="A102" s="284" t="s">
        <v>10</v>
      </c>
      <c r="B102" s="349" t="s">
        <v>166</v>
      </c>
      <c r="C102" s="626" t="s">
        <v>214</v>
      </c>
      <c r="D102" s="479"/>
    </row>
    <row r="103" spans="1:4" ht="16.5" customHeight="1">
      <c r="A103" s="284" t="s">
        <v>11</v>
      </c>
      <c r="B103" s="349" t="s">
        <v>182</v>
      </c>
      <c r="C103" s="626" t="s">
        <v>34</v>
      </c>
      <c r="D103" s="479"/>
    </row>
    <row r="104" spans="1:4" ht="16.5" customHeight="1">
      <c r="A104" s="284" t="s">
        <v>12</v>
      </c>
      <c r="B104" s="349" t="s">
        <v>183</v>
      </c>
      <c r="C104" s="284"/>
      <c r="D104" s="479"/>
    </row>
    <row r="105" spans="1:4" ht="16.5" customHeight="1">
      <c r="A105" s="284" t="s">
        <v>13</v>
      </c>
      <c r="B105" s="349" t="s">
        <v>169</v>
      </c>
      <c r="C105" s="284"/>
      <c r="D105" s="479"/>
    </row>
    <row r="106" spans="1:4" ht="16.5" customHeight="1">
      <c r="A106" s="284" t="s">
        <v>14</v>
      </c>
      <c r="B106" s="349" t="s">
        <v>170</v>
      </c>
      <c r="C106" s="284"/>
      <c r="D106" s="479"/>
    </row>
    <row r="107" spans="1:4" ht="16.5" customHeight="1">
      <c r="A107" s="284" t="s">
        <v>42</v>
      </c>
      <c r="B107" s="349" t="s">
        <v>105</v>
      </c>
      <c r="C107" s="284"/>
      <c r="D107" s="886"/>
    </row>
    <row r="108" spans="1:4" ht="16.5" customHeight="1">
      <c r="A108" s="1029" t="s">
        <v>15</v>
      </c>
      <c r="B108" s="1029"/>
      <c r="C108" s="284"/>
      <c r="D108" s="479"/>
    </row>
    <row r="109" spans="1:4" ht="16.5" customHeight="1">
      <c r="A109" s="1083" t="s">
        <v>16</v>
      </c>
      <c r="B109" s="1083"/>
      <c r="C109" s="38">
        <f>h5d!H27</f>
        <v>606513.19999999995</v>
      </c>
      <c r="D109" s="479"/>
    </row>
    <row r="110" spans="1:4" ht="16.5" customHeight="1">
      <c r="A110" s="479"/>
      <c r="B110" s="479"/>
      <c r="C110" s="479"/>
      <c r="D110" s="479"/>
    </row>
    <row r="111" spans="1:4" ht="16.5" customHeight="1">
      <c r="A111" s="479"/>
      <c r="B111" s="479"/>
      <c r="C111" s="479"/>
      <c r="D111" s="479"/>
    </row>
    <row r="112" spans="1:4" ht="16.5" customHeight="1">
      <c r="A112" s="479"/>
      <c r="B112" s="479"/>
      <c r="C112" s="479"/>
      <c r="D112" s="479"/>
    </row>
    <row r="113" spans="1:4" ht="16.5" customHeight="1">
      <c r="A113" s="779" t="s">
        <v>7</v>
      </c>
      <c r="B113" s="780" t="s">
        <v>8</v>
      </c>
      <c r="C113" s="781"/>
      <c r="D113" s="781"/>
    </row>
    <row r="114" spans="1:4" ht="16.5" customHeight="1">
      <c r="A114" s="782">
        <v>1157</v>
      </c>
      <c r="B114" s="783" t="s">
        <v>98</v>
      </c>
      <c r="C114" s="781"/>
      <c r="D114" s="781"/>
    </row>
    <row r="116" spans="1:4" s="479" customFormat="1" ht="16.5" customHeight="1">
      <c r="A116" s="784" t="s">
        <v>9</v>
      </c>
      <c r="B116" s="781"/>
      <c r="C116" s="781"/>
      <c r="D116" s="781"/>
    </row>
    <row r="117" spans="1:4" s="479" customFormat="1" ht="16.5" customHeight="1">
      <c r="A117" s="289" t="s">
        <v>10</v>
      </c>
      <c r="B117" s="307" t="s">
        <v>90</v>
      </c>
      <c r="C117" s="820" t="s">
        <v>35</v>
      </c>
      <c r="D117" s="781"/>
    </row>
    <row r="118" spans="1:4" s="479" customFormat="1" ht="16.5" customHeight="1">
      <c r="A118" s="289" t="s">
        <v>11</v>
      </c>
      <c r="B118" s="307" t="s">
        <v>540</v>
      </c>
      <c r="C118" s="820" t="s">
        <v>48</v>
      </c>
      <c r="D118" s="781"/>
    </row>
    <row r="119" spans="1:4" s="479" customFormat="1" ht="16.5" customHeight="1">
      <c r="A119" s="289" t="s">
        <v>12</v>
      </c>
      <c r="B119" s="307" t="s">
        <v>541</v>
      </c>
      <c r="C119" s="821"/>
      <c r="D119" s="781"/>
    </row>
    <row r="120" spans="1:4" s="479" customFormat="1" ht="16.5" customHeight="1">
      <c r="A120" s="289" t="s">
        <v>13</v>
      </c>
      <c r="B120" s="307" t="s">
        <v>542</v>
      </c>
      <c r="C120" s="822"/>
      <c r="D120" s="781"/>
    </row>
    <row r="121" spans="1:4" s="479" customFormat="1" ht="16.5" customHeight="1">
      <c r="A121" s="289" t="s">
        <v>14</v>
      </c>
      <c r="B121" s="307" t="s">
        <v>89</v>
      </c>
      <c r="C121" s="822"/>
      <c r="D121" s="781"/>
    </row>
    <row r="122" spans="1:4" s="479" customFormat="1" ht="16.5" customHeight="1">
      <c r="A122" s="289" t="s">
        <v>42</v>
      </c>
      <c r="B122" s="307" t="s">
        <v>543</v>
      </c>
      <c r="C122" s="822"/>
      <c r="D122" s="781"/>
    </row>
    <row r="123" spans="1:4" s="479" customFormat="1" ht="16.5" customHeight="1">
      <c r="A123" s="1080" t="s">
        <v>15</v>
      </c>
      <c r="B123" s="1080"/>
      <c r="C123" s="823"/>
      <c r="D123" s="781"/>
    </row>
    <row r="124" spans="1:4" s="479" customFormat="1" ht="16.5" customHeight="1">
      <c r="A124" s="1079" t="s">
        <v>16</v>
      </c>
      <c r="B124" s="1079"/>
      <c r="C124" s="20">
        <f>'h1'!F117</f>
        <v>-200000</v>
      </c>
      <c r="D124" s="781"/>
    </row>
    <row r="125" spans="1:4" s="479" customFormat="1" ht="16.5" customHeight="1">
      <c r="A125" s="784"/>
      <c r="B125" s="781"/>
      <c r="C125" s="781"/>
      <c r="D125" s="781"/>
    </row>
    <row r="126" spans="1:4" s="479" customFormat="1" ht="16.5" customHeight="1">
      <c r="A126" s="289" t="s">
        <v>10</v>
      </c>
      <c r="B126" s="307" t="s">
        <v>90</v>
      </c>
      <c r="C126" s="672" t="s">
        <v>35</v>
      </c>
      <c r="D126" s="781"/>
    </row>
    <row r="127" spans="1:4" s="479" customFormat="1" ht="16.5" customHeight="1">
      <c r="A127" s="289" t="s">
        <v>11</v>
      </c>
      <c r="B127" s="307" t="s">
        <v>544</v>
      </c>
      <c r="C127" s="672" t="s">
        <v>48</v>
      </c>
      <c r="D127" s="781"/>
    </row>
    <row r="128" spans="1:4" s="479" customFormat="1" ht="16.5" customHeight="1">
      <c r="A128" s="289" t="s">
        <v>12</v>
      </c>
      <c r="B128" s="307" t="s">
        <v>545</v>
      </c>
      <c r="C128" s="783"/>
      <c r="D128" s="781"/>
    </row>
    <row r="129" spans="1:4" s="479" customFormat="1" ht="16.5" customHeight="1">
      <c r="A129" s="289" t="s">
        <v>13</v>
      </c>
      <c r="B129" s="307" t="s">
        <v>546</v>
      </c>
      <c r="C129" s="783"/>
      <c r="D129" s="781"/>
    </row>
    <row r="130" spans="1:4" s="479" customFormat="1" ht="16.5" customHeight="1">
      <c r="A130" s="289" t="s">
        <v>14</v>
      </c>
      <c r="B130" s="307" t="s">
        <v>89</v>
      </c>
      <c r="C130" s="783"/>
      <c r="D130" s="781"/>
    </row>
    <row r="131" spans="1:4" s="479" customFormat="1" ht="16.5" customHeight="1">
      <c r="A131" s="289" t="s">
        <v>88</v>
      </c>
      <c r="B131" s="307" t="s">
        <v>189</v>
      </c>
      <c r="C131" s="783"/>
      <c r="D131" s="781"/>
    </row>
    <row r="132" spans="1:4" s="479" customFormat="1" ht="16.5" customHeight="1">
      <c r="A132" s="1080" t="s">
        <v>15</v>
      </c>
      <c r="B132" s="1080"/>
      <c r="C132" s="783"/>
      <c r="D132" s="781"/>
    </row>
    <row r="133" spans="1:4" s="479" customFormat="1" ht="16.5" customHeight="1">
      <c r="A133" s="1079" t="s">
        <v>16</v>
      </c>
      <c r="B133" s="1079"/>
      <c r="C133" s="20">
        <f>'h1'!F123</f>
        <v>-94465.8</v>
      </c>
      <c r="D133" s="781"/>
    </row>
    <row r="134" spans="1:4" s="479" customFormat="1" ht="16.5" customHeight="1">
      <c r="A134" s="784"/>
      <c r="B134" s="781"/>
      <c r="C134" s="781"/>
      <c r="D134" s="781"/>
    </row>
    <row r="135" spans="1:4" s="479" customFormat="1" ht="16.5" customHeight="1">
      <c r="A135" s="289" t="s">
        <v>10</v>
      </c>
      <c r="B135" s="307" t="s">
        <v>90</v>
      </c>
      <c r="C135" s="820" t="s">
        <v>35</v>
      </c>
      <c r="D135" s="781"/>
    </row>
    <row r="136" spans="1:4" s="479" customFormat="1" ht="16.5" customHeight="1">
      <c r="A136" s="289" t="s">
        <v>11</v>
      </c>
      <c r="B136" s="307" t="s">
        <v>547</v>
      </c>
      <c r="C136" s="820" t="s">
        <v>48</v>
      </c>
      <c r="D136" s="781"/>
    </row>
    <row r="137" spans="1:4" s="479" customFormat="1" ht="16.5" customHeight="1">
      <c r="A137" s="289" t="s">
        <v>12</v>
      </c>
      <c r="B137" s="307" t="s">
        <v>548</v>
      </c>
      <c r="C137" s="1086"/>
      <c r="D137" s="781"/>
    </row>
    <row r="138" spans="1:4" s="479" customFormat="1" ht="16.5" customHeight="1">
      <c r="A138" s="289" t="s">
        <v>13</v>
      </c>
      <c r="B138" s="307" t="s">
        <v>546</v>
      </c>
      <c r="C138" s="1087"/>
      <c r="D138" s="781"/>
    </row>
    <row r="139" spans="1:4" s="479" customFormat="1" ht="16.5" customHeight="1">
      <c r="A139" s="289" t="s">
        <v>14</v>
      </c>
      <c r="B139" s="307" t="s">
        <v>89</v>
      </c>
      <c r="C139" s="1087"/>
      <c r="D139" s="781"/>
    </row>
    <row r="140" spans="1:4" s="479" customFormat="1" ht="16.5" customHeight="1">
      <c r="A140" s="289" t="s">
        <v>88</v>
      </c>
      <c r="B140" s="307" t="s">
        <v>189</v>
      </c>
      <c r="C140" s="1087"/>
      <c r="D140" s="781"/>
    </row>
    <row r="141" spans="1:4" s="479" customFormat="1" ht="16.5" customHeight="1">
      <c r="A141" s="1080" t="s">
        <v>15</v>
      </c>
      <c r="B141" s="1080"/>
      <c r="C141" s="1087"/>
      <c r="D141" s="781"/>
    </row>
    <row r="142" spans="1:4" s="479" customFormat="1" ht="16.5" customHeight="1">
      <c r="A142" s="1079" t="s">
        <v>16</v>
      </c>
      <c r="B142" s="1079"/>
      <c r="C142" s="20">
        <f>'h1'!F129</f>
        <v>-35000</v>
      </c>
      <c r="D142" s="781"/>
    </row>
    <row r="143" spans="1:4" s="479" customFormat="1" ht="16.5" customHeight="1">
      <c r="A143" s="824"/>
      <c r="B143" s="824"/>
      <c r="C143" s="154"/>
      <c r="D143" s="781"/>
    </row>
    <row r="144" spans="1:4" s="479" customFormat="1" ht="16.5" customHeight="1">
      <c r="A144" s="289" t="s">
        <v>10</v>
      </c>
      <c r="B144" s="307" t="s">
        <v>90</v>
      </c>
      <c r="C144" s="672" t="s">
        <v>35</v>
      </c>
      <c r="D144" s="781"/>
    </row>
    <row r="145" spans="1:4" s="479" customFormat="1" ht="16.5" customHeight="1">
      <c r="A145" s="289" t="s">
        <v>11</v>
      </c>
      <c r="B145" s="307" t="s">
        <v>549</v>
      </c>
      <c r="C145" s="820" t="s">
        <v>48</v>
      </c>
      <c r="D145" s="781"/>
    </row>
    <row r="146" spans="1:4" s="479" customFormat="1" ht="16.5" customHeight="1">
      <c r="A146" s="289" t="s">
        <v>12</v>
      </c>
      <c r="B146" s="307" t="s">
        <v>550</v>
      </c>
      <c r="C146" s="821"/>
      <c r="D146" s="781"/>
    </row>
    <row r="147" spans="1:4" s="479" customFormat="1" ht="16.5" customHeight="1">
      <c r="A147" s="289" t="s">
        <v>13</v>
      </c>
      <c r="B147" s="307" t="s">
        <v>551</v>
      </c>
      <c r="C147" s="822"/>
      <c r="D147" s="781"/>
    </row>
    <row r="148" spans="1:4" s="479" customFormat="1" ht="16.5" customHeight="1">
      <c r="A148" s="289" t="s">
        <v>14</v>
      </c>
      <c r="B148" s="307" t="s">
        <v>89</v>
      </c>
      <c r="C148" s="822"/>
      <c r="D148" s="781"/>
    </row>
    <row r="149" spans="1:4" s="479" customFormat="1" ht="16.5" customHeight="1">
      <c r="A149" s="289" t="s">
        <v>88</v>
      </c>
      <c r="B149" s="307" t="s">
        <v>189</v>
      </c>
      <c r="C149" s="822"/>
      <c r="D149" s="781"/>
    </row>
    <row r="150" spans="1:4" s="479" customFormat="1" ht="16.5" customHeight="1">
      <c r="A150" s="1118" t="s">
        <v>15</v>
      </c>
      <c r="B150" s="1118"/>
      <c r="C150" s="822"/>
      <c r="D150" s="781"/>
    </row>
    <row r="151" spans="1:4" s="479" customFormat="1" ht="16.5" customHeight="1">
      <c r="A151" s="1079" t="s">
        <v>16</v>
      </c>
      <c r="B151" s="1079"/>
      <c r="C151" s="20">
        <f>'h1'!F135</f>
        <v>46000</v>
      </c>
      <c r="D151" s="781"/>
    </row>
    <row r="152" spans="1:4" s="479" customFormat="1" ht="16.5" customHeight="1">
      <c r="A152" s="784"/>
      <c r="B152" s="781"/>
      <c r="C152" s="781"/>
      <c r="D152" s="781"/>
    </row>
    <row r="153" spans="1:4" s="479" customFormat="1" ht="16.5" customHeight="1">
      <c r="A153" s="784"/>
      <c r="B153" s="781"/>
      <c r="C153" s="781"/>
      <c r="D153" s="781"/>
    </row>
    <row r="154" spans="1:4" s="479" customFormat="1" ht="16.5" customHeight="1">
      <c r="A154" s="459" t="s">
        <v>76</v>
      </c>
      <c r="B154" s="349">
        <v>1157</v>
      </c>
      <c r="C154" s="887" t="s">
        <v>35</v>
      </c>
      <c r="D154" s="781"/>
    </row>
    <row r="155" spans="1:4" s="479" customFormat="1" ht="16.5" customHeight="1">
      <c r="A155" s="459" t="s">
        <v>77</v>
      </c>
      <c r="B155" s="888">
        <v>21002</v>
      </c>
      <c r="C155" s="889" t="s">
        <v>2</v>
      </c>
      <c r="D155" s="781"/>
    </row>
    <row r="156" spans="1:4" s="479" customFormat="1" ht="16.5" customHeight="1">
      <c r="A156" s="459" t="s">
        <v>78</v>
      </c>
      <c r="B156" s="498" t="s">
        <v>537</v>
      </c>
      <c r="C156" s="889"/>
      <c r="D156" s="781"/>
    </row>
    <row r="157" spans="1:4" s="479" customFormat="1" ht="16.5" customHeight="1">
      <c r="A157" s="459" t="s">
        <v>79</v>
      </c>
      <c r="B157" s="498" t="s">
        <v>537</v>
      </c>
      <c r="C157" s="890"/>
      <c r="D157" s="781"/>
    </row>
    <row r="158" spans="1:4" s="479" customFormat="1" ht="16.5" customHeight="1">
      <c r="A158" s="459" t="s">
        <v>80</v>
      </c>
      <c r="B158" s="500" t="s">
        <v>156</v>
      </c>
      <c r="C158" s="890"/>
      <c r="D158" s="781"/>
    </row>
    <row r="159" spans="1:4" s="479" customFormat="1" ht="16.5" customHeight="1">
      <c r="A159" s="459" t="s">
        <v>88</v>
      </c>
      <c r="B159" s="888" t="s">
        <v>113</v>
      </c>
      <c r="C159" s="430"/>
      <c r="D159" s="781"/>
    </row>
    <row r="160" spans="1:4" s="479" customFormat="1" ht="16.5" customHeight="1">
      <c r="A160" s="1142" t="s">
        <v>81</v>
      </c>
      <c r="B160" s="1143"/>
      <c r="C160" s="890"/>
      <c r="D160" s="781"/>
    </row>
    <row r="161" spans="1:4" s="479" customFormat="1" ht="16.5" customHeight="1">
      <c r="A161" s="1134" t="s">
        <v>538</v>
      </c>
      <c r="B161" s="1135"/>
      <c r="C161" s="203">
        <v>-2</v>
      </c>
      <c r="D161" s="781"/>
    </row>
    <row r="162" spans="1:4" s="479" customFormat="1" ht="16.5" customHeight="1">
      <c r="A162" s="1134" t="s">
        <v>82</v>
      </c>
      <c r="B162" s="1135"/>
      <c r="C162" s="15">
        <f>'h1'!F141</f>
        <v>-770000</v>
      </c>
      <c r="D162" s="13"/>
    </row>
    <row r="163" spans="1:4" s="479" customFormat="1" ht="16.5" customHeight="1">
      <c r="A163" s="775"/>
      <c r="B163" s="775"/>
      <c r="C163" s="775"/>
      <c r="D163" s="13"/>
    </row>
    <row r="164" spans="1:4" s="479" customFormat="1" ht="16.5" customHeight="1">
      <c r="A164" s="459" t="s">
        <v>76</v>
      </c>
      <c r="B164" s="349">
        <v>1157</v>
      </c>
      <c r="C164" s="891" t="s">
        <v>132</v>
      </c>
      <c r="D164" s="13"/>
    </row>
    <row r="165" spans="1:4" s="479" customFormat="1" ht="16.5" customHeight="1">
      <c r="A165" s="459" t="s">
        <v>77</v>
      </c>
      <c r="B165" s="888">
        <v>21031</v>
      </c>
      <c r="C165" s="889" t="s">
        <v>2</v>
      </c>
      <c r="D165" s="13"/>
    </row>
    <row r="166" spans="1:4" s="479" customFormat="1" ht="16.5" customHeight="1">
      <c r="A166" s="459" t="s">
        <v>78</v>
      </c>
      <c r="B166" s="733" t="s">
        <v>384</v>
      </c>
      <c r="C166" s="892"/>
      <c r="D166" s="13"/>
    </row>
    <row r="167" spans="1:4" s="479" customFormat="1" ht="16.5" customHeight="1">
      <c r="A167" s="459" t="s">
        <v>79</v>
      </c>
      <c r="B167" s="831" t="s">
        <v>406</v>
      </c>
      <c r="C167" s="890"/>
      <c r="D167" s="13"/>
    </row>
    <row r="168" spans="1:4" s="479" customFormat="1" ht="16.5" customHeight="1">
      <c r="A168" s="459" t="s">
        <v>80</v>
      </c>
      <c r="B168" s="500" t="s">
        <v>156</v>
      </c>
      <c r="C168" s="890"/>
      <c r="D168" s="13"/>
    </row>
    <row r="169" spans="1:4" s="479" customFormat="1" ht="16.5" customHeight="1">
      <c r="A169" s="459" t="s">
        <v>88</v>
      </c>
      <c r="B169" s="888" t="s">
        <v>113</v>
      </c>
      <c r="C169" s="430"/>
      <c r="D169" s="13"/>
    </row>
    <row r="170" spans="1:4" s="479" customFormat="1" ht="16.5" customHeight="1">
      <c r="A170" s="1031" t="s">
        <v>81</v>
      </c>
      <c r="B170" s="1031"/>
      <c r="C170" s="890"/>
      <c r="D170" s="13"/>
    </row>
    <row r="171" spans="1:4" s="479" customFormat="1" ht="16.5" customHeight="1">
      <c r="A171" s="1134" t="s">
        <v>82</v>
      </c>
      <c r="B171" s="1135"/>
      <c r="C171" s="15">
        <f>'h1'!F147</f>
        <v>-2378</v>
      </c>
      <c r="D171" s="13"/>
    </row>
    <row r="172" spans="1:4" s="479" customFormat="1" ht="16.5" customHeight="1">
      <c r="A172" s="775"/>
      <c r="B172" s="775"/>
      <c r="C172" s="775"/>
      <c r="D172" s="13"/>
    </row>
    <row r="173" spans="1:4" s="479" customFormat="1" ht="16.5" customHeight="1">
      <c r="A173" s="391" t="s">
        <v>76</v>
      </c>
      <c r="B173" s="308">
        <v>1157</v>
      </c>
      <c r="C173" s="832" t="s">
        <v>35</v>
      </c>
      <c r="D173" s="13"/>
    </row>
    <row r="174" spans="1:4" s="479" customFormat="1" ht="16.5" customHeight="1">
      <c r="A174" s="391" t="s">
        <v>77</v>
      </c>
      <c r="B174" s="737">
        <v>21032</v>
      </c>
      <c r="C174" s="826" t="s">
        <v>2</v>
      </c>
      <c r="D174" s="13"/>
    </row>
    <row r="175" spans="1:4" s="479" customFormat="1" ht="16.5" customHeight="1">
      <c r="A175" s="391" t="s">
        <v>78</v>
      </c>
      <c r="B175" s="387" t="s">
        <v>761</v>
      </c>
      <c r="C175" s="530"/>
      <c r="D175" s="13"/>
    </row>
    <row r="176" spans="1:4" s="479" customFormat="1" ht="16.5" customHeight="1">
      <c r="A176" s="391" t="s">
        <v>79</v>
      </c>
      <c r="B176" s="833" t="s">
        <v>762</v>
      </c>
      <c r="C176" s="827"/>
      <c r="D176" s="13"/>
    </row>
    <row r="177" spans="1:4" s="479" customFormat="1" ht="16.5" customHeight="1">
      <c r="A177" s="391" t="s">
        <v>80</v>
      </c>
      <c r="B177" s="491" t="s">
        <v>156</v>
      </c>
      <c r="C177" s="827"/>
      <c r="D177" s="13"/>
    </row>
    <row r="178" spans="1:4" s="479" customFormat="1" ht="16.5" customHeight="1">
      <c r="A178" s="391" t="s">
        <v>88</v>
      </c>
      <c r="B178" s="737" t="s">
        <v>113</v>
      </c>
      <c r="C178" s="401"/>
      <c r="D178" s="13"/>
    </row>
    <row r="179" spans="1:4" s="479" customFormat="1" ht="16.5" customHeight="1">
      <c r="A179" s="1090" t="s">
        <v>81</v>
      </c>
      <c r="B179" s="1090"/>
      <c r="C179" s="827"/>
      <c r="D179" s="13"/>
    </row>
    <row r="180" spans="1:4" s="479" customFormat="1" ht="16.5" customHeight="1">
      <c r="A180" s="1084" t="s">
        <v>82</v>
      </c>
      <c r="B180" s="1084"/>
      <c r="C180" s="97">
        <f>'h2'!H473</f>
        <v>-249717.6</v>
      </c>
      <c r="D180" s="13"/>
    </row>
    <row r="181" spans="1:4" s="479" customFormat="1" ht="51" customHeight="1">
      <c r="A181" s="775"/>
      <c r="B181" s="775"/>
      <c r="C181" s="775"/>
      <c r="D181" s="13"/>
    </row>
    <row r="182" spans="1:4" s="479" customFormat="1" ht="16.5" customHeight="1">
      <c r="A182" s="459" t="s">
        <v>76</v>
      </c>
      <c r="B182" s="349">
        <v>1157</v>
      </c>
      <c r="C182" s="887" t="str">
        <f>C154</f>
        <v>Ցուցանիշների փոփոխությունը (նվազեցումները նշված են փակագծերում)</v>
      </c>
      <c r="D182" s="13"/>
    </row>
    <row r="183" spans="1:4" s="479" customFormat="1" ht="16.5" customHeight="1">
      <c r="A183" s="459" t="s">
        <v>77</v>
      </c>
      <c r="B183" s="888">
        <v>21033</v>
      </c>
      <c r="C183" s="889" t="s">
        <v>2</v>
      </c>
      <c r="D183" s="13"/>
    </row>
    <row r="184" spans="1:4" s="479" customFormat="1" ht="16.5" customHeight="1">
      <c r="A184" s="459" t="s">
        <v>78</v>
      </c>
      <c r="B184" s="733" t="s">
        <v>386</v>
      </c>
      <c r="C184" s="892"/>
      <c r="D184" s="13"/>
    </row>
    <row r="185" spans="1:4" s="479" customFormat="1" ht="16.5" customHeight="1">
      <c r="A185" s="459" t="s">
        <v>79</v>
      </c>
      <c r="B185" s="831" t="s">
        <v>407</v>
      </c>
      <c r="C185" s="890"/>
      <c r="D185" s="13"/>
    </row>
    <row r="186" spans="1:4" s="479" customFormat="1" ht="16.5" customHeight="1">
      <c r="A186" s="459" t="s">
        <v>80</v>
      </c>
      <c r="B186" s="500" t="s">
        <v>156</v>
      </c>
      <c r="C186" s="890"/>
      <c r="D186" s="13"/>
    </row>
    <row r="187" spans="1:4" s="479" customFormat="1" ht="16.5" customHeight="1">
      <c r="A187" s="459" t="s">
        <v>88</v>
      </c>
      <c r="B187" s="888" t="s">
        <v>113</v>
      </c>
      <c r="C187" s="430"/>
      <c r="D187" s="13"/>
    </row>
    <row r="188" spans="1:4" s="479" customFormat="1" ht="16.5" customHeight="1">
      <c r="A188" s="1031" t="s">
        <v>81</v>
      </c>
      <c r="B188" s="1031"/>
      <c r="C188" s="890"/>
      <c r="D188" s="13"/>
    </row>
    <row r="189" spans="1:4" s="479" customFormat="1" ht="16.5" customHeight="1">
      <c r="A189" s="1138" t="s">
        <v>539</v>
      </c>
      <c r="B189" s="1139"/>
      <c r="C189" s="893">
        <v>-63</v>
      </c>
      <c r="D189" s="13"/>
    </row>
    <row r="190" spans="1:4" s="479" customFormat="1" ht="16.5" customHeight="1">
      <c r="A190" s="1134" t="s">
        <v>82</v>
      </c>
      <c r="B190" s="1135"/>
      <c r="C190" s="15">
        <f>'h1'!F160</f>
        <v>-627770.30000000005</v>
      </c>
      <c r="D190" s="13"/>
    </row>
    <row r="191" spans="1:4" s="479" customFormat="1" ht="16.5" customHeight="1">
      <c r="A191" s="775"/>
      <c r="B191" s="775"/>
      <c r="C191" s="775"/>
      <c r="D191" s="13"/>
    </row>
    <row r="192" spans="1:4" s="479" customFormat="1" ht="16.5" customHeight="1">
      <c r="A192" s="459" t="s">
        <v>76</v>
      </c>
      <c r="B192" s="888">
        <v>1157</v>
      </c>
      <c r="C192" s="894" t="str">
        <f>C182</f>
        <v>Ցուցանիշների փոփոխությունը (նվազեցումները նշված են փակագծերում)</v>
      </c>
      <c r="D192" s="13"/>
    </row>
    <row r="193" spans="1:4" s="479" customFormat="1" ht="16.5" customHeight="1">
      <c r="A193" s="459" t="s">
        <v>77</v>
      </c>
      <c r="B193" s="888">
        <v>21034</v>
      </c>
      <c r="C193" s="889" t="s">
        <v>2</v>
      </c>
      <c r="D193" s="13"/>
    </row>
    <row r="194" spans="1:4" s="479" customFormat="1" ht="16.5" customHeight="1">
      <c r="A194" s="459" t="s">
        <v>78</v>
      </c>
      <c r="B194" s="733" t="s">
        <v>391</v>
      </c>
      <c r="C194" s="892"/>
      <c r="D194" s="13"/>
    </row>
    <row r="195" spans="1:4" s="479" customFormat="1" ht="16.5" customHeight="1">
      <c r="A195" s="459" t="s">
        <v>79</v>
      </c>
      <c r="B195" s="831" t="s">
        <v>408</v>
      </c>
      <c r="C195" s="890"/>
      <c r="D195" s="13"/>
    </row>
    <row r="196" spans="1:4" s="479" customFormat="1" ht="16.5" customHeight="1">
      <c r="A196" s="459" t="s">
        <v>80</v>
      </c>
      <c r="B196" s="500" t="s">
        <v>156</v>
      </c>
      <c r="C196" s="890"/>
      <c r="D196" s="13"/>
    </row>
    <row r="197" spans="1:4" s="479" customFormat="1" ht="16.5" customHeight="1">
      <c r="A197" s="459" t="s">
        <v>88</v>
      </c>
      <c r="B197" s="888" t="s">
        <v>113</v>
      </c>
      <c r="C197" s="430"/>
      <c r="D197" s="13"/>
    </row>
    <row r="198" spans="1:4" s="479" customFormat="1" ht="16.5" customHeight="1">
      <c r="A198" s="1031" t="s">
        <v>81</v>
      </c>
      <c r="B198" s="1031"/>
      <c r="C198" s="890"/>
      <c r="D198" s="13"/>
    </row>
    <row r="199" spans="1:4" s="479" customFormat="1" ht="16.5" customHeight="1">
      <c r="A199" s="1134" t="s">
        <v>82</v>
      </c>
      <c r="B199" s="1135"/>
      <c r="C199" s="15">
        <f>'h1'!F165</f>
        <v>-44971.9</v>
      </c>
      <c r="D199" s="13"/>
    </row>
    <row r="200" spans="1:4" s="479" customFormat="1" ht="16.5" customHeight="1">
      <c r="A200" s="775"/>
      <c r="B200" s="775"/>
      <c r="C200" s="775"/>
      <c r="D200" s="13"/>
    </row>
    <row r="201" spans="1:4" s="479" customFormat="1" ht="16.5" customHeight="1">
      <c r="A201" s="391" t="s">
        <v>76</v>
      </c>
      <c r="B201" s="309">
        <v>1157</v>
      </c>
      <c r="C201" s="835" t="s">
        <v>35</v>
      </c>
      <c r="D201" s="13"/>
    </row>
    <row r="202" spans="1:4" s="479" customFormat="1" ht="16.5" customHeight="1">
      <c r="A202" s="391" t="s">
        <v>77</v>
      </c>
      <c r="B202" s="807">
        <v>21036</v>
      </c>
      <c r="C202" s="826" t="s">
        <v>2</v>
      </c>
      <c r="D202" s="13"/>
    </row>
    <row r="203" spans="1:4" s="479" customFormat="1" ht="16.5" customHeight="1">
      <c r="A203" s="391" t="s">
        <v>78</v>
      </c>
      <c r="B203" s="494" t="s">
        <v>764</v>
      </c>
      <c r="C203" s="530"/>
      <c r="D203" s="13"/>
    </row>
    <row r="204" spans="1:4" s="479" customFormat="1" ht="16.5" customHeight="1">
      <c r="A204" s="391" t="s">
        <v>79</v>
      </c>
      <c r="B204" s="494" t="s">
        <v>765</v>
      </c>
      <c r="C204" s="827"/>
      <c r="D204" s="13"/>
    </row>
    <row r="205" spans="1:4" s="479" customFormat="1" ht="16.5" customHeight="1">
      <c r="A205" s="391" t="s">
        <v>80</v>
      </c>
      <c r="B205" s="491" t="s">
        <v>156</v>
      </c>
      <c r="C205" s="827"/>
      <c r="D205" s="13"/>
    </row>
    <row r="206" spans="1:4" s="479" customFormat="1" ht="16.5" customHeight="1">
      <c r="A206" s="391" t="s">
        <v>88</v>
      </c>
      <c r="B206" s="807" t="s">
        <v>113</v>
      </c>
      <c r="C206" s="401"/>
      <c r="D206" s="13"/>
    </row>
    <row r="207" spans="1:4" s="479" customFormat="1" ht="16.5" customHeight="1">
      <c r="A207" s="1090" t="s">
        <v>81</v>
      </c>
      <c r="B207" s="1090"/>
      <c r="C207" s="827"/>
      <c r="D207" s="13"/>
    </row>
    <row r="208" spans="1:4" s="479" customFormat="1" ht="16.5" customHeight="1">
      <c r="A208" s="1119" t="str">
        <f>A199</f>
        <v>Միջոցառման վրա կատարվող ծախսը (հազար դրամ)</v>
      </c>
      <c r="B208" s="1120"/>
      <c r="C208" s="97">
        <f>'h1'!F171</f>
        <v>-155751</v>
      </c>
      <c r="D208" s="13"/>
    </row>
    <row r="209" spans="1:4" s="479" customFormat="1" ht="16.5" customHeight="1">
      <c r="A209" s="824"/>
      <c r="B209" s="824"/>
      <c r="C209" s="836"/>
      <c r="D209" s="13"/>
    </row>
    <row r="210" spans="1:4" s="479" customFormat="1" ht="16.5" customHeight="1">
      <c r="A210" s="391" t="s">
        <v>76</v>
      </c>
      <c r="B210" s="309">
        <v>1157</v>
      </c>
      <c r="C210" s="835" t="s">
        <v>35</v>
      </c>
      <c r="D210" s="13"/>
    </row>
    <row r="211" spans="1:4" s="479" customFormat="1" ht="16.5" customHeight="1">
      <c r="A211" s="391" t="s">
        <v>77</v>
      </c>
      <c r="B211" s="807">
        <v>21037</v>
      </c>
      <c r="C211" s="826" t="s">
        <v>2</v>
      </c>
      <c r="D211" s="13"/>
    </row>
    <row r="212" spans="1:4" s="479" customFormat="1" ht="16.5" customHeight="1">
      <c r="A212" s="391" t="s">
        <v>78</v>
      </c>
      <c r="B212" s="494" t="s">
        <v>766</v>
      </c>
      <c r="C212" s="530"/>
      <c r="D212" s="13"/>
    </row>
    <row r="213" spans="1:4" s="479" customFormat="1" ht="16.5" customHeight="1">
      <c r="A213" s="391" t="s">
        <v>79</v>
      </c>
      <c r="B213" s="494" t="s">
        <v>767</v>
      </c>
      <c r="C213" s="827"/>
      <c r="D213" s="13"/>
    </row>
    <row r="214" spans="1:4" s="479" customFormat="1" ht="16.5" customHeight="1">
      <c r="A214" s="391" t="s">
        <v>80</v>
      </c>
      <c r="B214" s="491" t="s">
        <v>156</v>
      </c>
      <c r="C214" s="827"/>
      <c r="D214" s="13"/>
    </row>
    <row r="215" spans="1:4" s="479" customFormat="1" ht="16.5" customHeight="1">
      <c r="A215" s="391" t="s">
        <v>88</v>
      </c>
      <c r="B215" s="807" t="s">
        <v>113</v>
      </c>
      <c r="C215" s="401"/>
      <c r="D215" s="13"/>
    </row>
    <row r="216" spans="1:4" s="479" customFormat="1" ht="16.5" customHeight="1">
      <c r="A216" s="1090" t="s">
        <v>81</v>
      </c>
      <c r="B216" s="1090"/>
      <c r="C216" s="827"/>
      <c r="D216" s="13"/>
    </row>
    <row r="217" spans="1:4" s="479" customFormat="1" ht="16.5" customHeight="1">
      <c r="A217" s="1119" t="str">
        <f>A208</f>
        <v>Միջոցառման վրա կատարվող ծախսը (հազար դրամ)</v>
      </c>
      <c r="B217" s="1120"/>
      <c r="C217" s="97">
        <f>'h1'!F177</f>
        <v>-106148.6</v>
      </c>
      <c r="D217" s="13"/>
    </row>
    <row r="218" spans="1:4" s="479" customFormat="1" ht="16.5" customHeight="1">
      <c r="A218" s="775"/>
      <c r="B218" s="775"/>
      <c r="C218" s="775"/>
      <c r="D218" s="13"/>
    </row>
    <row r="219" spans="1:4" s="479" customFormat="1" ht="16.5" customHeight="1">
      <c r="A219" s="775"/>
      <c r="B219" s="775"/>
      <c r="C219" s="775"/>
      <c r="D219" s="13"/>
    </row>
    <row r="220" spans="1:4" s="479" customFormat="1" ht="16.5" customHeight="1">
      <c r="A220" s="423" t="s">
        <v>7</v>
      </c>
      <c r="B220" s="837" t="s">
        <v>8</v>
      </c>
      <c r="C220" s="838"/>
      <c r="D220" s="13"/>
    </row>
    <row r="221" spans="1:4" s="479" customFormat="1" ht="16.5" customHeight="1">
      <c r="A221" s="309" t="s">
        <v>709</v>
      </c>
      <c r="B221" s="300" t="s">
        <v>710</v>
      </c>
      <c r="C221" s="836"/>
      <c r="D221" s="13"/>
    </row>
    <row r="222" spans="1:4" s="479" customFormat="1" ht="16.5" customHeight="1">
      <c r="A222" s="824"/>
      <c r="B222" s="824"/>
      <c r="C222" s="836"/>
      <c r="D222" s="13"/>
    </row>
    <row r="223" spans="1:4" s="479" customFormat="1" ht="16.5" customHeight="1">
      <c r="A223" s="1075" t="s">
        <v>711</v>
      </c>
      <c r="B223" s="1075"/>
      <c r="C223" s="836"/>
      <c r="D223" s="13"/>
    </row>
    <row r="224" spans="1:4" s="479" customFormat="1" ht="16.5" customHeight="1">
      <c r="A224" s="401" t="s">
        <v>10</v>
      </c>
      <c r="B224" s="309" t="s">
        <v>709</v>
      </c>
      <c r="C224" s="299" t="s">
        <v>132</v>
      </c>
      <c r="D224" s="13"/>
    </row>
    <row r="225" spans="1:4" s="479" customFormat="1" ht="16.5" customHeight="1">
      <c r="A225" s="401" t="s">
        <v>11</v>
      </c>
      <c r="B225" s="309" t="s">
        <v>106</v>
      </c>
      <c r="C225" s="840" t="s">
        <v>48</v>
      </c>
      <c r="D225" s="13"/>
    </row>
    <row r="226" spans="1:4" s="479" customFormat="1" ht="16.5" customHeight="1">
      <c r="A226" s="401" t="s">
        <v>12</v>
      </c>
      <c r="B226" s="309" t="s">
        <v>712</v>
      </c>
      <c r="C226" s="785"/>
      <c r="D226" s="13"/>
    </row>
    <row r="227" spans="1:4" s="479" customFormat="1" ht="16.5" customHeight="1">
      <c r="A227" s="401" t="s">
        <v>13</v>
      </c>
      <c r="B227" s="309" t="s">
        <v>713</v>
      </c>
      <c r="C227" s="785"/>
      <c r="D227" s="13"/>
    </row>
    <row r="228" spans="1:4" s="479" customFormat="1" ht="16.5" customHeight="1">
      <c r="A228" s="401" t="s">
        <v>14</v>
      </c>
      <c r="B228" s="309" t="s">
        <v>89</v>
      </c>
      <c r="C228" s="785"/>
      <c r="D228" s="13"/>
    </row>
    <row r="229" spans="1:4" s="479" customFormat="1" ht="16.5" customHeight="1">
      <c r="A229" s="401" t="s">
        <v>42</v>
      </c>
      <c r="B229" s="309" t="s">
        <v>104</v>
      </c>
      <c r="C229" s="785"/>
      <c r="D229" s="13"/>
    </row>
    <row r="230" spans="1:4" s="479" customFormat="1" ht="16.5" customHeight="1">
      <c r="A230" s="1090" t="s">
        <v>81</v>
      </c>
      <c r="B230" s="1090"/>
      <c r="C230" s="785"/>
      <c r="D230" s="13"/>
    </row>
    <row r="231" spans="1:4" s="479" customFormat="1" ht="16.5" customHeight="1">
      <c r="A231" s="1084" t="s">
        <v>82</v>
      </c>
      <c r="B231" s="1084"/>
      <c r="C231" s="149">
        <f>h4v!E138</f>
        <v>115000</v>
      </c>
      <c r="D231" s="13"/>
    </row>
    <row r="232" spans="1:4" s="479" customFormat="1" ht="16.5" customHeight="1">
      <c r="A232" s="775"/>
      <c r="B232" s="775"/>
      <c r="C232" s="775"/>
      <c r="D232" s="13"/>
    </row>
    <row r="233" spans="1:4" s="479" customFormat="1" ht="16.5" customHeight="1">
      <c r="A233" s="281" t="s">
        <v>7</v>
      </c>
      <c r="B233" s="283" t="s">
        <v>8</v>
      </c>
      <c r="C233" s="775"/>
      <c r="D233" s="13"/>
    </row>
    <row r="234" spans="1:4" s="479" customFormat="1" ht="16.5" customHeight="1">
      <c r="A234" s="284">
        <v>1212</v>
      </c>
      <c r="B234" s="285" t="s">
        <v>263</v>
      </c>
      <c r="C234" s="775"/>
      <c r="D234" s="13"/>
    </row>
    <row r="235" spans="1:4" s="479" customFormat="1" ht="16.5" customHeight="1">
      <c r="B235" s="842"/>
      <c r="C235" s="775"/>
      <c r="D235" s="13"/>
    </row>
    <row r="236" spans="1:4" s="479" customFormat="1" ht="16.5" customHeight="1">
      <c r="A236" s="1114" t="s">
        <v>9</v>
      </c>
      <c r="B236" s="1114"/>
      <c r="C236" s="775"/>
      <c r="D236" s="13"/>
    </row>
    <row r="237" spans="1:4" s="479" customFormat="1" ht="16.5" customHeight="1">
      <c r="A237" s="853" t="s">
        <v>10</v>
      </c>
      <c r="B237" s="308" t="s">
        <v>262</v>
      </c>
      <c r="C237" s="787" t="s">
        <v>519</v>
      </c>
      <c r="D237" s="13"/>
    </row>
    <row r="238" spans="1:4" s="479" customFormat="1" ht="16.5" customHeight="1">
      <c r="A238" s="853" t="s">
        <v>11</v>
      </c>
      <c r="B238" s="308">
        <v>12029</v>
      </c>
      <c r="C238" s="808" t="s">
        <v>48</v>
      </c>
      <c r="D238" s="13"/>
    </row>
    <row r="239" spans="1:4" s="479" customFormat="1" ht="16.5" customHeight="1">
      <c r="A239" s="853" t="s">
        <v>12</v>
      </c>
      <c r="B239" s="854" t="s">
        <v>368</v>
      </c>
      <c r="C239" s="1085"/>
      <c r="D239" s="13"/>
    </row>
    <row r="240" spans="1:4" s="479" customFormat="1" ht="16.5" customHeight="1">
      <c r="A240" s="855" t="s">
        <v>13</v>
      </c>
      <c r="B240" s="806" t="s">
        <v>422</v>
      </c>
      <c r="C240" s="1085"/>
      <c r="D240" s="13"/>
    </row>
    <row r="241" spans="1:4" s="479" customFormat="1" ht="16.5" customHeight="1">
      <c r="A241" s="856" t="s">
        <v>14</v>
      </c>
      <c r="B241" s="308" t="s">
        <v>89</v>
      </c>
      <c r="C241" s="1085"/>
      <c r="D241" s="13"/>
    </row>
    <row r="242" spans="1:4" s="479" customFormat="1" ht="16.5" customHeight="1">
      <c r="A242" s="856" t="s">
        <v>139</v>
      </c>
      <c r="B242" s="308" t="s">
        <v>704</v>
      </c>
      <c r="C242" s="1085"/>
      <c r="D242" s="13"/>
    </row>
    <row r="243" spans="1:4" s="479" customFormat="1" ht="16.5" customHeight="1">
      <c r="A243" s="1065" t="s">
        <v>81</v>
      </c>
      <c r="B243" s="1066"/>
      <c r="C243" s="857"/>
      <c r="D243" s="13"/>
    </row>
    <row r="244" spans="1:4" s="479" customFormat="1" ht="16.5" customHeight="1">
      <c r="A244" s="1067" t="s">
        <v>700</v>
      </c>
      <c r="B244" s="1067"/>
      <c r="C244" s="405">
        <v>3</v>
      </c>
      <c r="D244" s="13"/>
    </row>
    <row r="245" spans="1:4" s="479" customFormat="1" ht="16.5" customHeight="1">
      <c r="A245" s="1067" t="s">
        <v>701</v>
      </c>
      <c r="B245" s="1067"/>
      <c r="C245" s="405">
        <v>50</v>
      </c>
      <c r="D245" s="13"/>
    </row>
    <row r="246" spans="1:4" s="479" customFormat="1" ht="16.5" customHeight="1">
      <c r="A246" s="1067" t="s">
        <v>702</v>
      </c>
      <c r="B246" s="1067"/>
      <c r="C246" s="337" t="s">
        <v>703</v>
      </c>
      <c r="D246" s="13"/>
    </row>
    <row r="247" spans="1:4" s="479" customFormat="1" ht="16.5" customHeight="1">
      <c r="A247" s="858" t="s">
        <v>16</v>
      </c>
      <c r="B247" s="859"/>
      <c r="C247" s="860">
        <f>'h1'!F226</f>
        <v>54520</v>
      </c>
      <c r="D247" s="13"/>
    </row>
    <row r="248" spans="1:4" s="479" customFormat="1" ht="16.5" customHeight="1">
      <c r="A248" s="895"/>
      <c r="B248" s="895"/>
      <c r="C248" s="871"/>
      <c r="D248" s="13"/>
    </row>
    <row r="249" spans="1:4" s="479" customFormat="1" ht="16.5" customHeight="1">
      <c r="A249" s="281" t="s">
        <v>7</v>
      </c>
      <c r="B249" s="283" t="s">
        <v>8</v>
      </c>
      <c r="C249" s="871"/>
      <c r="D249" s="13"/>
    </row>
    <row r="250" spans="1:4" s="479" customFormat="1" ht="16.5" customHeight="1">
      <c r="A250" s="284">
        <v>1232</v>
      </c>
      <c r="B250" s="285" t="str">
        <f>'h1'!E209</f>
        <v xml:space="preserve"> Տարածքային զարգացում</v>
      </c>
      <c r="C250" s="871"/>
      <c r="D250" s="13"/>
    </row>
    <row r="251" spans="1:4" s="479" customFormat="1" ht="16.5" customHeight="1">
      <c r="A251" s="824"/>
      <c r="B251" s="824"/>
      <c r="C251" s="13"/>
      <c r="D251" s="13"/>
    </row>
    <row r="252" spans="1:4" s="479" customFormat="1" ht="16.5" customHeight="1">
      <c r="A252" s="1111" t="s">
        <v>9</v>
      </c>
      <c r="B252" s="1111"/>
      <c r="C252" s="872"/>
      <c r="D252" s="13"/>
    </row>
    <row r="253" spans="1:4" s="479" customFormat="1" ht="16.5" customHeight="1">
      <c r="A253" s="289" t="s">
        <v>10</v>
      </c>
      <c r="B253" s="307" t="s">
        <v>124</v>
      </c>
      <c r="C253" s="672" t="s">
        <v>35</v>
      </c>
      <c r="D253" s="13"/>
    </row>
    <row r="254" spans="1:4" s="479" customFormat="1" ht="16.5" customHeight="1">
      <c r="A254" s="289" t="s">
        <v>11</v>
      </c>
      <c r="B254" s="307" t="s">
        <v>333</v>
      </c>
      <c r="C254" s="820" t="s">
        <v>2</v>
      </c>
      <c r="D254" s="876"/>
    </row>
    <row r="255" spans="1:4" s="479" customFormat="1" ht="16.5" customHeight="1">
      <c r="A255" s="289" t="s">
        <v>12</v>
      </c>
      <c r="B255" s="307" t="s">
        <v>531</v>
      </c>
      <c r="C255" s="1098"/>
      <c r="D255" s="881"/>
    </row>
    <row r="256" spans="1:4" s="479" customFormat="1" ht="16.5" customHeight="1">
      <c r="A256" s="289" t="s">
        <v>13</v>
      </c>
      <c r="B256" s="307" t="s">
        <v>532</v>
      </c>
      <c r="C256" s="1098"/>
      <c r="D256" s="881"/>
    </row>
    <row r="257" spans="1:4" s="479" customFormat="1" ht="16.5" customHeight="1">
      <c r="A257" s="289" t="s">
        <v>14</v>
      </c>
      <c r="B257" s="307" t="s">
        <v>71</v>
      </c>
      <c r="C257" s="1098"/>
      <c r="D257" s="881"/>
    </row>
    <row r="258" spans="1:4" s="479" customFormat="1" ht="16.5" customHeight="1">
      <c r="A258" s="289" t="s">
        <v>42</v>
      </c>
      <c r="B258" s="307" t="s">
        <v>104</v>
      </c>
      <c r="C258" s="1098"/>
      <c r="D258" s="881"/>
    </row>
    <row r="259" spans="1:4" s="479" customFormat="1" ht="16.5" customHeight="1">
      <c r="A259" s="1122" t="s">
        <v>15</v>
      </c>
      <c r="B259" s="1122"/>
      <c r="C259" s="782"/>
      <c r="D259" s="13"/>
    </row>
    <row r="260" spans="1:4" s="479" customFormat="1" ht="16.5" customHeight="1">
      <c r="A260" s="1121" t="s">
        <v>16</v>
      </c>
      <c r="B260" s="1121"/>
      <c r="C260" s="39">
        <f>h5d!H38</f>
        <v>-14522.1</v>
      </c>
      <c r="D260" s="872"/>
    </row>
    <row r="261" spans="1:4" s="479" customFormat="1" ht="16.5" customHeight="1">
      <c r="A261" s="555"/>
      <c r="B261" s="555"/>
      <c r="C261" s="873" t="s">
        <v>227</v>
      </c>
      <c r="D261" s="13"/>
    </row>
    <row r="262" spans="1:4" s="479" customFormat="1" ht="16.5" customHeight="1">
      <c r="A262" s="289" t="s">
        <v>10</v>
      </c>
      <c r="B262" s="307" t="s">
        <v>124</v>
      </c>
      <c r="C262" s="672" t="s">
        <v>35</v>
      </c>
      <c r="D262" s="13"/>
    </row>
    <row r="263" spans="1:4" s="479" customFormat="1" ht="16.5" customHeight="1">
      <c r="A263" s="289" t="s">
        <v>11</v>
      </c>
      <c r="B263" s="307" t="s">
        <v>533</v>
      </c>
      <c r="C263" s="820" t="s">
        <v>2</v>
      </c>
      <c r="D263" s="13"/>
    </row>
    <row r="264" spans="1:4" s="479" customFormat="1" ht="16.5" customHeight="1">
      <c r="A264" s="289" t="s">
        <v>12</v>
      </c>
      <c r="B264" s="307" t="s">
        <v>534</v>
      </c>
      <c r="C264" s="1098"/>
      <c r="D264" s="13"/>
    </row>
    <row r="265" spans="1:4" s="479" customFormat="1" ht="16.5" customHeight="1">
      <c r="A265" s="289" t="s">
        <v>13</v>
      </c>
      <c r="B265" s="307" t="s">
        <v>535</v>
      </c>
      <c r="C265" s="1098"/>
      <c r="D265" s="13"/>
    </row>
    <row r="266" spans="1:4" s="479" customFormat="1" ht="16.5" customHeight="1">
      <c r="A266" s="289" t="s">
        <v>14</v>
      </c>
      <c r="B266" s="307" t="s">
        <v>72</v>
      </c>
      <c r="C266" s="1098"/>
      <c r="D266" s="13"/>
    </row>
    <row r="267" spans="1:4" s="479" customFormat="1" ht="16.5" customHeight="1">
      <c r="A267" s="289" t="s">
        <v>42</v>
      </c>
      <c r="B267" s="307" t="s">
        <v>104</v>
      </c>
      <c r="C267" s="1098"/>
      <c r="D267" s="13"/>
    </row>
    <row r="268" spans="1:4" s="479" customFormat="1" ht="16.5" customHeight="1">
      <c r="A268" s="1080" t="s">
        <v>15</v>
      </c>
      <c r="B268" s="1080"/>
      <c r="C268" s="782"/>
      <c r="D268" s="13"/>
    </row>
    <row r="269" spans="1:4" s="479" customFormat="1" ht="16.5" customHeight="1">
      <c r="A269" s="1079" t="s">
        <v>16</v>
      </c>
      <c r="B269" s="1079"/>
      <c r="C269" s="111">
        <f>h5d!H49</f>
        <v>-328180</v>
      </c>
      <c r="D269" s="896"/>
    </row>
    <row r="270" spans="1:4" s="479" customFormat="1" ht="16.5" customHeight="1">
      <c r="A270" s="555"/>
      <c r="B270" s="555"/>
      <c r="C270" s="873"/>
      <c r="D270" s="896"/>
    </row>
    <row r="271" spans="1:4" s="479" customFormat="1" ht="16.5" customHeight="1">
      <c r="A271" s="824"/>
      <c r="B271" s="824"/>
      <c r="C271" s="874" t="s">
        <v>562</v>
      </c>
      <c r="D271" s="896"/>
    </row>
    <row r="272" spans="1:4" s="479" customFormat="1" ht="16.5" customHeight="1">
      <c r="A272" s="1068" t="s">
        <v>561</v>
      </c>
      <c r="B272" s="1068"/>
      <c r="C272" s="875"/>
      <c r="D272" s="896"/>
    </row>
    <row r="273" spans="1:6" s="479" customFormat="1" ht="16.5" customHeight="1">
      <c r="A273" s="872" t="s">
        <v>23</v>
      </c>
      <c r="B273" s="872"/>
      <c r="C273" s="872"/>
      <c r="D273" s="896"/>
    </row>
    <row r="274" spans="1:6" s="479" customFormat="1" ht="16.5" customHeight="1">
      <c r="A274" s="555"/>
      <c r="B274" s="555"/>
      <c r="C274" s="873"/>
      <c r="D274" s="896"/>
    </row>
    <row r="275" spans="1:6" s="479" customFormat="1" ht="16.5" customHeight="1">
      <c r="A275" s="289" t="s">
        <v>10</v>
      </c>
      <c r="B275" s="307" t="s">
        <v>563</v>
      </c>
      <c r="C275" s="889" t="s">
        <v>35</v>
      </c>
      <c r="D275" s="896"/>
    </row>
    <row r="276" spans="1:6" s="479" customFormat="1" ht="16.5" customHeight="1">
      <c r="A276" s="289" t="s">
        <v>11</v>
      </c>
      <c r="B276" s="307" t="s">
        <v>106</v>
      </c>
      <c r="C276" s="897"/>
      <c r="D276" s="896"/>
    </row>
    <row r="277" spans="1:6" s="479" customFormat="1" ht="16.5" customHeight="1">
      <c r="A277" s="289" t="s">
        <v>12</v>
      </c>
      <c r="B277" s="307" t="s">
        <v>564</v>
      </c>
      <c r="C277" s="897"/>
      <c r="D277" s="896"/>
    </row>
    <row r="278" spans="1:6" s="479" customFormat="1" ht="16.5" customHeight="1">
      <c r="A278" s="289" t="s">
        <v>13</v>
      </c>
      <c r="B278" s="307" t="s">
        <v>565</v>
      </c>
      <c r="C278" s="897"/>
      <c r="D278" s="896"/>
    </row>
    <row r="279" spans="1:6" s="479" customFormat="1" ht="16.5" customHeight="1">
      <c r="A279" s="289" t="s">
        <v>14</v>
      </c>
      <c r="B279" s="307" t="s">
        <v>89</v>
      </c>
      <c r="C279" s="897"/>
      <c r="D279" s="824"/>
      <c r="E279" s="824" t="s">
        <v>227</v>
      </c>
      <c r="F279" s="824"/>
    </row>
    <row r="280" spans="1:6" s="479" customFormat="1" ht="16.5" customHeight="1">
      <c r="A280" s="289" t="s">
        <v>212</v>
      </c>
      <c r="B280" s="307" t="s">
        <v>105</v>
      </c>
      <c r="C280" s="897"/>
      <c r="D280" s="875"/>
      <c r="E280" s="875"/>
      <c r="F280" s="875"/>
    </row>
    <row r="281" spans="1:6" s="479" customFormat="1" ht="16.5" customHeight="1">
      <c r="A281" s="898"/>
      <c r="B281" s="899" t="s">
        <v>15</v>
      </c>
      <c r="C281" s="897"/>
      <c r="D281" s="872"/>
      <c r="E281" s="872"/>
      <c r="F281" s="872"/>
    </row>
    <row r="282" spans="1:6" s="479" customFormat="1" ht="16.5" customHeight="1">
      <c r="A282" s="1081" t="s">
        <v>566</v>
      </c>
      <c r="B282" s="1081"/>
      <c r="C282" s="204">
        <v>-2</v>
      </c>
      <c r="D282" s="896"/>
    </row>
    <row r="283" spans="1:6" s="479" customFormat="1" ht="16.5" customHeight="1">
      <c r="A283" s="1140" t="s">
        <v>16</v>
      </c>
      <c r="B283" s="1141"/>
      <c r="C283" s="111">
        <f>Հ10!C396</f>
        <v>-515000</v>
      </c>
      <c r="D283" s="896"/>
    </row>
    <row r="284" spans="1:6" s="479" customFormat="1" ht="16.5" customHeight="1">
      <c r="A284" s="555"/>
      <c r="B284" s="555"/>
      <c r="C284" s="873"/>
      <c r="D284" s="896"/>
    </row>
    <row r="285" spans="1:6" s="479" customFormat="1" ht="16.5" customHeight="1">
      <c r="A285" s="555"/>
      <c r="B285" s="555"/>
      <c r="C285" s="873" t="s">
        <v>536</v>
      </c>
      <c r="D285" s="896"/>
    </row>
    <row r="286" spans="1:6" s="479" customFormat="1" ht="16.5" customHeight="1">
      <c r="A286" s="1128" t="s">
        <v>108</v>
      </c>
      <c r="B286" s="1128"/>
      <c r="C286" s="1128"/>
      <c r="D286" s="896"/>
    </row>
    <row r="287" spans="1:6" s="479" customFormat="1" ht="16.5" customHeight="1">
      <c r="A287" s="900" t="s">
        <v>23</v>
      </c>
      <c r="B287" s="842"/>
      <c r="C287" s="842"/>
      <c r="D287" s="896"/>
    </row>
    <row r="288" spans="1:6" s="479" customFormat="1" ht="16.5" customHeight="1">
      <c r="D288" s="896"/>
    </row>
    <row r="289" spans="1:4" s="479" customFormat="1" ht="16.5" customHeight="1">
      <c r="A289" s="779" t="s">
        <v>7</v>
      </c>
      <c r="B289" s="780" t="s">
        <v>8</v>
      </c>
      <c r="C289" s="901"/>
      <c r="D289" s="896"/>
    </row>
    <row r="290" spans="1:4" s="479" customFormat="1" ht="16.5" customHeight="1">
      <c r="A290" s="782">
        <f>+Հ10!A11</f>
        <v>1004</v>
      </c>
      <c r="B290" s="782" t="str">
        <f>+Հ10!B11</f>
        <v xml:space="preserve"> Ոռոգման համակարգի առողջացում</v>
      </c>
      <c r="C290" s="781"/>
      <c r="D290" s="896"/>
    </row>
    <row r="291" spans="1:4" s="479" customFormat="1" ht="16.5" customHeight="1">
      <c r="A291" s="775"/>
      <c r="B291" s="775"/>
      <c r="C291" s="775"/>
      <c r="D291" s="896"/>
    </row>
    <row r="292" spans="1:4" s="479" customFormat="1" ht="16.5" customHeight="1">
      <c r="A292" s="784" t="s">
        <v>9</v>
      </c>
      <c r="B292" s="781"/>
      <c r="C292" s="781"/>
      <c r="D292" s="896"/>
    </row>
    <row r="293" spans="1:4" s="479" customFormat="1" ht="16.5" customHeight="1">
      <c r="A293" s="784"/>
      <c r="B293" s="781"/>
      <c r="C293" s="781"/>
      <c r="D293" s="896"/>
    </row>
    <row r="294" spans="1:4" s="479" customFormat="1" ht="16.5" customHeight="1">
      <c r="A294" s="401" t="s">
        <v>10</v>
      </c>
      <c r="B294" s="309" t="s">
        <v>705</v>
      </c>
      <c r="C294" s="787" t="s">
        <v>35</v>
      </c>
      <c r="D294" s="900"/>
    </row>
    <row r="295" spans="1:4" s="479" customFormat="1" ht="16.5" customHeight="1">
      <c r="A295" s="401" t="s">
        <v>11</v>
      </c>
      <c r="B295" s="309" t="s">
        <v>749</v>
      </c>
      <c r="C295" s="337" t="s">
        <v>2</v>
      </c>
      <c r="D295" s="842"/>
    </row>
    <row r="296" spans="1:4" s="479" customFormat="1" ht="16.5" customHeight="1">
      <c r="A296" s="401" t="s">
        <v>12</v>
      </c>
      <c r="B296" s="309" t="s">
        <v>750</v>
      </c>
      <c r="C296" s="785"/>
    </row>
    <row r="297" spans="1:4" s="478" customFormat="1" ht="16.5" customHeight="1">
      <c r="A297" s="401" t="s">
        <v>13</v>
      </c>
      <c r="B297" s="309" t="s">
        <v>751</v>
      </c>
      <c r="C297" s="785"/>
      <c r="D297" s="901"/>
    </row>
    <row r="298" spans="1:4" s="479" customFormat="1" ht="16.5" customHeight="1">
      <c r="A298" s="401" t="s">
        <v>14</v>
      </c>
      <c r="B298" s="309" t="s">
        <v>71</v>
      </c>
      <c r="C298" s="785"/>
      <c r="D298" s="781"/>
    </row>
    <row r="299" spans="1:4" s="479" customFormat="1" ht="16.5" customHeight="1">
      <c r="A299" s="401" t="s">
        <v>752</v>
      </c>
      <c r="B299" s="309" t="s">
        <v>105</v>
      </c>
      <c r="C299" s="785"/>
      <c r="D299" s="775"/>
    </row>
    <row r="300" spans="1:4" s="479" customFormat="1" ht="16.5" customHeight="1">
      <c r="A300" s="1101" t="s">
        <v>15</v>
      </c>
      <c r="B300" s="1101"/>
      <c r="C300" s="785"/>
      <c r="D300" s="781"/>
    </row>
    <row r="301" spans="1:4" s="479" customFormat="1" ht="16.5" customHeight="1">
      <c r="A301" s="1102" t="s">
        <v>16</v>
      </c>
      <c r="B301" s="1102"/>
      <c r="C301" s="149">
        <f>h4v!E19</f>
        <v>-13500</v>
      </c>
      <c r="D301" s="781"/>
    </row>
    <row r="302" spans="1:4" s="479" customFormat="1" ht="51.75" customHeight="1">
      <c r="A302" s="784"/>
      <c r="B302" s="781"/>
      <c r="C302" s="781"/>
      <c r="D302" s="781"/>
    </row>
    <row r="303" spans="1:4" s="479" customFormat="1" ht="16.5" customHeight="1">
      <c r="A303" s="784"/>
      <c r="B303" s="781"/>
      <c r="C303" s="781"/>
      <c r="D303" s="781"/>
    </row>
    <row r="304" spans="1:4" s="479" customFormat="1" ht="71.25" customHeight="1">
      <c r="A304" s="367" t="s">
        <v>10</v>
      </c>
      <c r="B304" s="367">
        <v>1004</v>
      </c>
      <c r="C304" s="626" t="s">
        <v>35</v>
      </c>
      <c r="D304" s="781"/>
    </row>
    <row r="305" spans="1:4" s="479" customFormat="1" ht="45" customHeight="1">
      <c r="A305" s="367" t="s">
        <v>11</v>
      </c>
      <c r="B305" s="367" t="s">
        <v>136</v>
      </c>
      <c r="C305" s="428" t="s">
        <v>2</v>
      </c>
      <c r="D305" s="781"/>
    </row>
    <row r="306" spans="1:4" s="479" customFormat="1" ht="16.5" customHeight="1">
      <c r="A306" s="367" t="s">
        <v>12</v>
      </c>
      <c r="B306" s="786" t="s">
        <v>137</v>
      </c>
      <c r="C306" s="459"/>
      <c r="D306" s="781"/>
    </row>
    <row r="307" spans="1:4" s="479" customFormat="1" ht="16.5" customHeight="1">
      <c r="A307" s="367" t="s">
        <v>13</v>
      </c>
      <c r="B307" s="367" t="s">
        <v>138</v>
      </c>
      <c r="C307" s="459"/>
      <c r="D307" s="781"/>
    </row>
    <row r="308" spans="1:4" s="479" customFormat="1" ht="16.5" customHeight="1">
      <c r="A308" s="284" t="s">
        <v>14</v>
      </c>
      <c r="B308" s="367" t="s">
        <v>107</v>
      </c>
      <c r="C308" s="459"/>
      <c r="D308" s="781"/>
    </row>
    <row r="309" spans="1:4" s="479" customFormat="1" ht="21.75" customHeight="1">
      <c r="A309" s="367" t="s">
        <v>103</v>
      </c>
      <c r="B309" s="367" t="s">
        <v>104</v>
      </c>
      <c r="C309" s="459"/>
      <c r="D309" s="781"/>
    </row>
    <row r="310" spans="1:4" s="479" customFormat="1" ht="16.5" customHeight="1">
      <c r="A310" s="1096" t="s">
        <v>15</v>
      </c>
      <c r="B310" s="1097"/>
      <c r="C310" s="284"/>
      <c r="D310" s="781"/>
    </row>
    <row r="311" spans="1:4" s="479" customFormat="1" ht="16.5" customHeight="1">
      <c r="A311" s="1103" t="s">
        <v>16</v>
      </c>
      <c r="B311" s="1104"/>
      <c r="C311" s="23">
        <f>h4v!E28</f>
        <v>-139000</v>
      </c>
      <c r="D311" s="781"/>
    </row>
    <row r="312" spans="1:4" s="479" customFormat="1" ht="53.25" customHeight="1">
      <c r="A312" s="784"/>
      <c r="B312" s="781"/>
      <c r="C312" s="781"/>
      <c r="D312" s="781"/>
    </row>
    <row r="313" spans="1:4" s="479" customFormat="1" ht="16.5" customHeight="1">
      <c r="A313" s="401" t="s">
        <v>10</v>
      </c>
      <c r="B313" s="309" t="s">
        <v>705</v>
      </c>
      <c r="C313" s="787" t="s">
        <v>35</v>
      </c>
      <c r="D313" s="781"/>
    </row>
    <row r="314" spans="1:4" s="479" customFormat="1" ht="16.5" customHeight="1">
      <c r="A314" s="401" t="s">
        <v>11</v>
      </c>
      <c r="B314" s="309" t="s">
        <v>706</v>
      </c>
      <c r="C314" s="337" t="s">
        <v>2</v>
      </c>
      <c r="D314" s="781"/>
    </row>
    <row r="315" spans="1:4" s="479" customFormat="1" ht="16.5" customHeight="1">
      <c r="A315" s="401" t="s">
        <v>12</v>
      </c>
      <c r="B315" s="309" t="s">
        <v>707</v>
      </c>
      <c r="C315" s="391"/>
      <c r="D315" s="781"/>
    </row>
    <row r="316" spans="1:4" s="479" customFormat="1" ht="16.5" customHeight="1">
      <c r="A316" s="401" t="s">
        <v>13</v>
      </c>
      <c r="B316" s="309" t="s">
        <v>708</v>
      </c>
      <c r="C316" s="391"/>
      <c r="D316" s="781"/>
    </row>
    <row r="317" spans="1:4" s="479" customFormat="1" ht="16.5" customHeight="1">
      <c r="A317" s="401" t="s">
        <v>14</v>
      </c>
      <c r="B317" s="309" t="s">
        <v>107</v>
      </c>
      <c r="C317" s="391"/>
      <c r="D317" s="781"/>
    </row>
    <row r="318" spans="1:4" s="479" customFormat="1" ht="16.5" customHeight="1">
      <c r="A318" s="401" t="s">
        <v>103</v>
      </c>
      <c r="B318" s="309" t="s">
        <v>105</v>
      </c>
      <c r="C318" s="391"/>
      <c r="D318" s="781"/>
    </row>
    <row r="319" spans="1:4" s="479" customFormat="1" ht="16.5" customHeight="1">
      <c r="A319" s="1101" t="s">
        <v>15</v>
      </c>
      <c r="B319" s="1101"/>
      <c r="C319" s="308"/>
      <c r="D319" s="781"/>
    </row>
    <row r="320" spans="1:4" s="479" customFormat="1" ht="16.5" customHeight="1">
      <c r="A320" s="1102" t="s">
        <v>16</v>
      </c>
      <c r="B320" s="1102"/>
      <c r="C320" s="149">
        <f>Հ10!C41</f>
        <v>-24000</v>
      </c>
      <c r="D320" s="781"/>
    </row>
    <row r="321" spans="1:4" s="479" customFormat="1" ht="16.5" customHeight="1">
      <c r="A321" s="784"/>
      <c r="B321" s="781"/>
      <c r="C321" s="781"/>
      <c r="D321" s="781"/>
    </row>
    <row r="322" spans="1:4" s="479" customFormat="1" ht="16.5" customHeight="1">
      <c r="A322" s="784"/>
      <c r="B322" s="781"/>
      <c r="C322" s="902" t="s">
        <v>715</v>
      </c>
      <c r="D322" s="781"/>
    </row>
    <row r="323" spans="1:4" s="479" customFormat="1" ht="18" customHeight="1">
      <c r="A323" s="784" t="s">
        <v>714</v>
      </c>
      <c r="B323" s="784"/>
      <c r="C323" s="781"/>
      <c r="D323" s="781"/>
    </row>
    <row r="324" spans="1:4" s="479" customFormat="1" ht="16.5" customHeight="1">
      <c r="A324" s="784"/>
      <c r="B324" s="781"/>
      <c r="C324" s="781"/>
      <c r="D324" s="781"/>
    </row>
    <row r="325" spans="1:4" s="479" customFormat="1" ht="16.5" customHeight="1">
      <c r="A325" s="784"/>
      <c r="B325" s="781"/>
      <c r="C325" s="781"/>
      <c r="D325" s="781"/>
    </row>
    <row r="326" spans="1:4" s="479" customFormat="1" ht="16.5" customHeight="1">
      <c r="A326" s="401" t="s">
        <v>10</v>
      </c>
      <c r="B326" s="309" t="s">
        <v>716</v>
      </c>
      <c r="C326" s="787" t="s">
        <v>35</v>
      </c>
      <c r="D326" s="781"/>
    </row>
    <row r="327" spans="1:4" s="479" customFormat="1" ht="16.5" customHeight="1">
      <c r="A327" s="401" t="s">
        <v>11</v>
      </c>
      <c r="B327" s="309" t="s">
        <v>717</v>
      </c>
      <c r="C327" s="337" t="s">
        <v>2</v>
      </c>
      <c r="D327" s="781"/>
    </row>
    <row r="328" spans="1:4" s="479" customFormat="1" ht="16.5" customHeight="1">
      <c r="A328" s="401" t="s">
        <v>12</v>
      </c>
      <c r="B328" s="309" t="s">
        <v>718</v>
      </c>
      <c r="C328" s="391"/>
      <c r="D328" s="781"/>
    </row>
    <row r="329" spans="1:4" s="479" customFormat="1" ht="16.5" customHeight="1">
      <c r="A329" s="401" t="s">
        <v>13</v>
      </c>
      <c r="B329" s="309" t="s">
        <v>719</v>
      </c>
      <c r="C329" s="785"/>
      <c r="D329" s="781"/>
    </row>
    <row r="330" spans="1:4" s="479" customFormat="1" ht="16.5" customHeight="1">
      <c r="A330" s="401" t="s">
        <v>14</v>
      </c>
      <c r="B330" s="309" t="s">
        <v>71</v>
      </c>
      <c r="C330" s="785"/>
      <c r="D330" s="781"/>
    </row>
    <row r="331" spans="1:4" s="479" customFormat="1" ht="16.5" customHeight="1">
      <c r="A331" s="401" t="s">
        <v>720</v>
      </c>
      <c r="B331" s="309" t="s">
        <v>721</v>
      </c>
      <c r="C331" s="785"/>
      <c r="D331" s="781"/>
    </row>
    <row r="332" spans="1:4" s="479" customFormat="1" ht="16.5" customHeight="1">
      <c r="A332" s="1101" t="s">
        <v>15</v>
      </c>
      <c r="B332" s="1101"/>
      <c r="C332" s="785"/>
      <c r="D332" s="781"/>
    </row>
    <row r="333" spans="1:4" s="479" customFormat="1" ht="16.5" customHeight="1">
      <c r="A333" s="1091" t="s">
        <v>722</v>
      </c>
      <c r="B333" s="1091"/>
      <c r="C333" s="149">
        <v>-17</v>
      </c>
      <c r="D333" s="781"/>
    </row>
    <row r="334" spans="1:4" s="479" customFormat="1" ht="16.5" customHeight="1">
      <c r="A334" s="1091" t="s">
        <v>723</v>
      </c>
      <c r="B334" s="1091"/>
      <c r="C334" s="149">
        <v>-6</v>
      </c>
      <c r="D334" s="781"/>
    </row>
    <row r="335" spans="1:4" s="479" customFormat="1" ht="16.5" customHeight="1">
      <c r="A335" s="1102" t="s">
        <v>16</v>
      </c>
      <c r="B335" s="1102"/>
      <c r="C335" s="149">
        <f>'h1'!F190</f>
        <v>-10000</v>
      </c>
      <c r="D335" s="781"/>
    </row>
    <row r="336" spans="1:4" s="479" customFormat="1" ht="16.5" customHeight="1">
      <c r="A336" s="555"/>
      <c r="B336" s="555"/>
      <c r="C336" s="781"/>
      <c r="D336" s="781"/>
    </row>
    <row r="337" spans="1:4" s="479" customFormat="1" ht="16.5" customHeight="1">
      <c r="A337" s="784"/>
      <c r="B337" s="781"/>
      <c r="C337" s="781"/>
      <c r="D337" s="781"/>
    </row>
    <row r="338" spans="1:4" s="479" customFormat="1" ht="16.5" customHeight="1">
      <c r="C338" s="903" t="s">
        <v>260</v>
      </c>
      <c r="D338" s="781"/>
    </row>
    <row r="339" spans="1:4" s="479" customFormat="1" ht="16.5" customHeight="1">
      <c r="A339" s="1130" t="s">
        <v>261</v>
      </c>
      <c r="B339" s="1130"/>
      <c r="C339" s="841"/>
      <c r="D339" s="781"/>
    </row>
    <row r="340" spans="1:4" s="479" customFormat="1" ht="16.5" customHeight="1">
      <c r="A340" s="1114" t="s">
        <v>23</v>
      </c>
      <c r="B340" s="1114"/>
      <c r="C340" s="478"/>
      <c r="D340" s="781"/>
    </row>
    <row r="341" spans="1:4" s="479" customFormat="1" ht="16.5" customHeight="1">
      <c r="D341" s="781"/>
    </row>
    <row r="342" spans="1:4" s="479" customFormat="1" ht="16.5" customHeight="1">
      <c r="A342" s="904" t="s">
        <v>7</v>
      </c>
      <c r="B342" s="905" t="s">
        <v>8</v>
      </c>
      <c r="C342" s="841"/>
      <c r="D342" s="781"/>
    </row>
    <row r="343" spans="1:4" s="479" customFormat="1" ht="16.5" customHeight="1">
      <c r="A343" s="801" t="s">
        <v>262</v>
      </c>
      <c r="B343" s="865" t="s">
        <v>263</v>
      </c>
      <c r="C343" s="794"/>
      <c r="D343" s="781"/>
    </row>
    <row r="344" spans="1:4" s="479" customFormat="1" ht="16.5" customHeight="1">
      <c r="C344" s="794"/>
      <c r="D344" s="781"/>
    </row>
    <row r="345" spans="1:4" s="479" customFormat="1" ht="16.5" customHeight="1">
      <c r="A345" s="1114" t="s">
        <v>9</v>
      </c>
      <c r="B345" s="1114"/>
      <c r="C345" s="841"/>
      <c r="D345" s="781"/>
    </row>
    <row r="346" spans="1:4" ht="16.5" customHeight="1">
      <c r="A346" s="401" t="s">
        <v>10</v>
      </c>
      <c r="B346" s="401" t="s">
        <v>262</v>
      </c>
      <c r="C346" s="337" t="s">
        <v>132</v>
      </c>
    </row>
    <row r="347" spans="1:4" ht="16.5" customHeight="1">
      <c r="A347" s="401" t="s">
        <v>11</v>
      </c>
      <c r="B347" s="401" t="s">
        <v>264</v>
      </c>
      <c r="C347" s="906" t="s">
        <v>48</v>
      </c>
    </row>
    <row r="348" spans="1:4" ht="16.5" customHeight="1">
      <c r="A348" s="401" t="s">
        <v>12</v>
      </c>
      <c r="B348" s="737" t="s">
        <v>265</v>
      </c>
      <c r="C348" s="493"/>
    </row>
    <row r="349" spans="1:4" ht="16.5" customHeight="1">
      <c r="A349" s="401" t="s">
        <v>13</v>
      </c>
      <c r="B349" s="308" t="s">
        <v>266</v>
      </c>
      <c r="C349" s="493"/>
    </row>
    <row r="350" spans="1:4" ht="16.5" customHeight="1">
      <c r="A350" s="308" t="s">
        <v>14</v>
      </c>
      <c r="B350" s="308" t="s">
        <v>89</v>
      </c>
      <c r="C350" s="493"/>
    </row>
    <row r="351" spans="1:4" ht="16.5" customHeight="1">
      <c r="A351" s="308" t="s">
        <v>212</v>
      </c>
      <c r="B351" s="308" t="s">
        <v>267</v>
      </c>
      <c r="C351" s="405"/>
    </row>
    <row r="352" spans="1:4" ht="16.5" customHeight="1">
      <c r="A352" s="1063" t="s">
        <v>15</v>
      </c>
      <c r="B352" s="1063"/>
      <c r="C352" s="493"/>
    </row>
    <row r="353" spans="1:3" ht="16.5" customHeight="1">
      <c r="A353" s="907" t="s">
        <v>268</v>
      </c>
      <c r="B353" s="907"/>
      <c r="C353" s="908">
        <v>0</v>
      </c>
    </row>
    <row r="354" spans="1:3" ht="16.5" customHeight="1">
      <c r="A354" s="907" t="s">
        <v>269</v>
      </c>
      <c r="B354" s="907"/>
      <c r="C354" s="908">
        <v>4</v>
      </c>
    </row>
    <row r="355" spans="1:3" ht="16.5" customHeight="1">
      <c r="A355" s="1126" t="s">
        <v>270</v>
      </c>
      <c r="B355" s="308" t="s">
        <v>276</v>
      </c>
      <c r="C355" s="908">
        <v>1</v>
      </c>
    </row>
    <row r="356" spans="1:3" ht="16.5" customHeight="1">
      <c r="A356" s="1127"/>
      <c r="B356" s="308" t="s">
        <v>282</v>
      </c>
      <c r="C356" s="908">
        <v>1</v>
      </c>
    </row>
    <row r="357" spans="1:3" ht="16.5" customHeight="1">
      <c r="A357" s="1127"/>
      <c r="B357" s="308" t="s">
        <v>295</v>
      </c>
      <c r="C357" s="908">
        <v>2</v>
      </c>
    </row>
    <row r="358" spans="1:3" ht="16.5" customHeight="1">
      <c r="A358" s="1129" t="s">
        <v>16</v>
      </c>
      <c r="B358" s="1129"/>
      <c r="C358" s="909">
        <f>հ7.!E17</f>
        <v>390394.89999999997</v>
      </c>
    </row>
    <row r="359" spans="1:3" ht="16.5" customHeight="1">
      <c r="A359" s="479"/>
      <c r="B359" s="479"/>
      <c r="C359" s="910"/>
    </row>
    <row r="360" spans="1:3" ht="16.5" customHeight="1">
      <c r="A360" s="861" t="s">
        <v>10</v>
      </c>
      <c r="B360" s="801" t="s">
        <v>262</v>
      </c>
      <c r="C360" s="844" t="s">
        <v>519</v>
      </c>
    </row>
    <row r="361" spans="1:3" ht="16.5" customHeight="1">
      <c r="A361" s="861" t="s">
        <v>11</v>
      </c>
      <c r="B361" s="801">
        <v>12030</v>
      </c>
      <c r="C361" s="862" t="s">
        <v>48</v>
      </c>
    </row>
    <row r="362" spans="1:3" ht="16.5" customHeight="1">
      <c r="A362" s="861" t="s">
        <v>12</v>
      </c>
      <c r="B362" s="863" t="s">
        <v>367</v>
      </c>
      <c r="C362" s="1078"/>
    </row>
    <row r="363" spans="1:3" ht="16.5" customHeight="1">
      <c r="A363" s="864" t="s">
        <v>13</v>
      </c>
      <c r="B363" s="865" t="s">
        <v>423</v>
      </c>
      <c r="C363" s="1078"/>
    </row>
    <row r="364" spans="1:3" ht="16.5" customHeight="1">
      <c r="A364" s="866" t="s">
        <v>14</v>
      </c>
      <c r="B364" s="801" t="s">
        <v>89</v>
      </c>
      <c r="C364" s="1078"/>
    </row>
    <row r="365" spans="1:3" ht="16.5" customHeight="1">
      <c r="A365" s="866" t="s">
        <v>139</v>
      </c>
      <c r="B365" s="801" t="s">
        <v>520</v>
      </c>
      <c r="C365" s="1078"/>
    </row>
    <row r="366" spans="1:3" ht="16.5" customHeight="1">
      <c r="A366" s="1070" t="s">
        <v>81</v>
      </c>
      <c r="B366" s="1071"/>
      <c r="C366" s="867"/>
    </row>
    <row r="367" spans="1:3" ht="16.5" customHeight="1">
      <c r="A367" s="868" t="s">
        <v>16</v>
      </c>
      <c r="B367" s="869"/>
      <c r="C367" s="803">
        <f>'h2'!H146</f>
        <v>65000</v>
      </c>
    </row>
    <row r="368" spans="1:3" ht="16.5" customHeight="1">
      <c r="A368" s="479"/>
      <c r="B368" s="479"/>
      <c r="C368" s="910"/>
    </row>
    <row r="369" spans="1:3" ht="16.5" customHeight="1">
      <c r="A369" s="479"/>
      <c r="B369" s="479"/>
      <c r="C369" s="903" t="s">
        <v>274</v>
      </c>
    </row>
    <row r="370" spans="1:3" ht="16.5" customHeight="1">
      <c r="A370" s="1128" t="s">
        <v>275</v>
      </c>
      <c r="B370" s="1128"/>
      <c r="C370" s="841"/>
    </row>
    <row r="371" spans="1:3" ht="16.5" customHeight="1">
      <c r="A371" s="1114" t="s">
        <v>23</v>
      </c>
      <c r="B371" s="1114"/>
      <c r="C371" s="478"/>
    </row>
    <row r="372" spans="1:3" ht="16.5" customHeight="1">
      <c r="A372" s="479"/>
      <c r="B372" s="479"/>
      <c r="C372" s="479"/>
    </row>
    <row r="373" spans="1:3" ht="16.5" customHeight="1">
      <c r="A373" s="904" t="s">
        <v>7</v>
      </c>
      <c r="B373" s="905" t="s">
        <v>8</v>
      </c>
      <c r="C373" s="841"/>
    </row>
    <row r="374" spans="1:3" ht="16.5" customHeight="1">
      <c r="A374" s="801" t="s">
        <v>262</v>
      </c>
      <c r="B374" s="865" t="s">
        <v>263</v>
      </c>
      <c r="C374" s="794"/>
    </row>
    <row r="375" spans="1:3" ht="16.5" customHeight="1">
      <c r="A375" s="479"/>
      <c r="B375" s="479"/>
      <c r="C375" s="794"/>
    </row>
    <row r="376" spans="1:3" ht="16.5" customHeight="1">
      <c r="A376" s="1114" t="s">
        <v>9</v>
      </c>
      <c r="B376" s="1114"/>
      <c r="C376" s="841"/>
    </row>
    <row r="377" spans="1:3" ht="16.5" customHeight="1">
      <c r="A377" s="401" t="s">
        <v>10</v>
      </c>
      <c r="B377" s="401" t="s">
        <v>262</v>
      </c>
      <c r="C377" s="337" t="s">
        <v>132</v>
      </c>
    </row>
    <row r="378" spans="1:3" ht="16.5" customHeight="1">
      <c r="A378" s="401" t="s">
        <v>11</v>
      </c>
      <c r="B378" s="401" t="s">
        <v>264</v>
      </c>
      <c r="C378" s="906" t="s">
        <v>48</v>
      </c>
    </row>
    <row r="379" spans="1:3" ht="16.5" customHeight="1">
      <c r="A379" s="401" t="s">
        <v>12</v>
      </c>
      <c r="B379" s="737" t="s">
        <v>265</v>
      </c>
      <c r="C379" s="493"/>
    </row>
    <row r="380" spans="1:3" ht="16.5" customHeight="1">
      <c r="A380" s="401" t="s">
        <v>13</v>
      </c>
      <c r="B380" s="308" t="s">
        <v>266</v>
      </c>
      <c r="C380" s="493"/>
    </row>
    <row r="381" spans="1:3" ht="16.5" customHeight="1">
      <c r="A381" s="308" t="s">
        <v>14</v>
      </c>
      <c r="B381" s="308" t="s">
        <v>89</v>
      </c>
      <c r="C381" s="493"/>
    </row>
    <row r="382" spans="1:3" ht="16.5" customHeight="1">
      <c r="A382" s="308" t="s">
        <v>212</v>
      </c>
      <c r="B382" s="308" t="s">
        <v>267</v>
      </c>
      <c r="C382" s="405"/>
    </row>
    <row r="383" spans="1:3" ht="16.5" customHeight="1">
      <c r="A383" s="1063" t="s">
        <v>15</v>
      </c>
      <c r="B383" s="1063"/>
      <c r="C383" s="493"/>
    </row>
    <row r="384" spans="1:3" ht="16.5" customHeight="1">
      <c r="A384" s="907" t="s">
        <v>268</v>
      </c>
      <c r="B384" s="907"/>
      <c r="C384" s="908">
        <v>0</v>
      </c>
    </row>
    <row r="385" spans="1:3" ht="16.5" customHeight="1">
      <c r="A385" s="907" t="s">
        <v>269</v>
      </c>
      <c r="B385" s="907"/>
      <c r="C385" s="908">
        <f>SUM(C386:C390)</f>
        <v>7</v>
      </c>
    </row>
    <row r="386" spans="1:3" ht="16.5" customHeight="1">
      <c r="A386" s="1126" t="s">
        <v>270</v>
      </c>
      <c r="B386" s="308" t="s">
        <v>273</v>
      </c>
      <c r="C386" s="908">
        <v>1</v>
      </c>
    </row>
    <row r="387" spans="1:3" ht="16.5" customHeight="1">
      <c r="A387" s="1127"/>
      <c r="B387" s="308" t="s">
        <v>281</v>
      </c>
      <c r="C387" s="908">
        <v>2</v>
      </c>
    </row>
    <row r="388" spans="1:3" ht="16.5" customHeight="1">
      <c r="A388" s="1127"/>
      <c r="B388" s="308" t="s">
        <v>272</v>
      </c>
      <c r="C388" s="908">
        <v>1</v>
      </c>
    </row>
    <row r="389" spans="1:3" ht="16.5" customHeight="1">
      <c r="A389" s="1127"/>
      <c r="B389" s="911" t="s">
        <v>297</v>
      </c>
      <c r="C389" s="908">
        <v>2</v>
      </c>
    </row>
    <row r="390" spans="1:3" ht="16.5" customHeight="1">
      <c r="A390" s="1127"/>
      <c r="B390" s="911" t="s">
        <v>324</v>
      </c>
      <c r="C390" s="908">
        <v>1</v>
      </c>
    </row>
    <row r="391" spans="1:3" ht="16.5" customHeight="1">
      <c r="A391" s="1129" t="s">
        <v>16</v>
      </c>
      <c r="B391" s="1129"/>
      <c r="C391" s="909">
        <f>հ7.!E23</f>
        <v>433631.5</v>
      </c>
    </row>
    <row r="392" spans="1:3" ht="16.5" customHeight="1">
      <c r="A392" s="479"/>
      <c r="B392" s="479"/>
      <c r="C392" s="910"/>
    </row>
    <row r="393" spans="1:3" ht="16.5" customHeight="1">
      <c r="A393" s="421" t="s">
        <v>10</v>
      </c>
      <c r="B393" s="421">
        <v>1212</v>
      </c>
      <c r="C393" s="419" t="s">
        <v>132</v>
      </c>
    </row>
    <row r="394" spans="1:3" ht="16.5" customHeight="1">
      <c r="A394" s="421" t="s">
        <v>11</v>
      </c>
      <c r="B394" s="421">
        <v>12025</v>
      </c>
      <c r="C394" s="850" t="s">
        <v>48</v>
      </c>
    </row>
    <row r="395" spans="1:3" ht="16.5" customHeight="1">
      <c r="A395" s="504" t="s">
        <v>12</v>
      </c>
      <c r="B395" s="802" t="s">
        <v>371</v>
      </c>
      <c r="C395" s="490"/>
    </row>
    <row r="396" spans="1:3" ht="16.5" customHeight="1">
      <c r="A396" s="421" t="s">
        <v>13</v>
      </c>
      <c r="B396" s="801" t="s">
        <v>416</v>
      </c>
      <c r="C396" s="490"/>
    </row>
    <row r="397" spans="1:3" ht="16.5" customHeight="1">
      <c r="A397" s="801" t="s">
        <v>14</v>
      </c>
      <c r="B397" s="801" t="s">
        <v>100</v>
      </c>
      <c r="C397" s="490"/>
    </row>
    <row r="398" spans="1:3" ht="16.5" customHeight="1">
      <c r="A398" s="802" t="s">
        <v>521</v>
      </c>
      <c r="B398" s="802" t="s">
        <v>522</v>
      </c>
      <c r="C398" s="490"/>
    </row>
    <row r="399" spans="1:3" ht="16.5" customHeight="1">
      <c r="A399" s="1112" t="s">
        <v>15</v>
      </c>
      <c r="B399" s="1112"/>
      <c r="C399" s="490"/>
    </row>
    <row r="400" spans="1:3" ht="16.5" customHeight="1">
      <c r="A400" s="1123"/>
      <c r="B400" s="1124"/>
      <c r="C400" s="419"/>
    </row>
    <row r="401" spans="1:3" ht="16.5" customHeight="1">
      <c r="A401" s="851" t="s">
        <v>16</v>
      </c>
      <c r="B401" s="852"/>
      <c r="C401" s="205">
        <f>'h2'!H105</f>
        <v>1250</v>
      </c>
    </row>
    <row r="402" spans="1:3" ht="16.5" customHeight="1">
      <c r="A402" s="479"/>
      <c r="B402" s="479"/>
      <c r="C402" s="910"/>
    </row>
    <row r="403" spans="1:3" ht="16.5" customHeight="1">
      <c r="A403" s="479"/>
      <c r="B403" s="479"/>
      <c r="C403" s="910"/>
    </row>
    <row r="404" spans="1:3" ht="16.5" customHeight="1">
      <c r="A404" s="861" t="s">
        <v>10</v>
      </c>
      <c r="B404" s="801" t="s">
        <v>262</v>
      </c>
      <c r="C404" s="865" t="s">
        <v>519</v>
      </c>
    </row>
    <row r="405" spans="1:3" ht="16.5" customHeight="1">
      <c r="A405" s="861" t="s">
        <v>11</v>
      </c>
      <c r="B405" s="801">
        <v>12030</v>
      </c>
      <c r="C405" s="862" t="s">
        <v>48</v>
      </c>
    </row>
    <row r="406" spans="1:3" ht="16.5" customHeight="1">
      <c r="A406" s="861" t="s">
        <v>12</v>
      </c>
      <c r="B406" s="863" t="s">
        <v>367</v>
      </c>
      <c r="C406" s="1078"/>
    </row>
    <row r="407" spans="1:3" ht="16.5" customHeight="1">
      <c r="A407" s="864" t="s">
        <v>13</v>
      </c>
      <c r="B407" s="865" t="s">
        <v>423</v>
      </c>
      <c r="C407" s="1078"/>
    </row>
    <row r="408" spans="1:3" ht="16.5" customHeight="1">
      <c r="A408" s="866" t="s">
        <v>14</v>
      </c>
      <c r="B408" s="801" t="s">
        <v>89</v>
      </c>
      <c r="C408" s="1078"/>
    </row>
    <row r="409" spans="1:3" ht="16.5" customHeight="1">
      <c r="A409" s="866" t="s">
        <v>139</v>
      </c>
      <c r="B409" s="801" t="s">
        <v>520</v>
      </c>
      <c r="C409" s="1078"/>
    </row>
    <row r="410" spans="1:3" ht="16.5" customHeight="1">
      <c r="A410" s="1070" t="s">
        <v>81</v>
      </c>
      <c r="B410" s="1071"/>
      <c r="C410" s="867"/>
    </row>
    <row r="411" spans="1:3" ht="16.5" customHeight="1">
      <c r="A411" s="868" t="s">
        <v>16</v>
      </c>
      <c r="B411" s="869"/>
      <c r="C411" s="803">
        <f>'h2'!H160</f>
        <v>-45000</v>
      </c>
    </row>
    <row r="412" spans="1:3" ht="16.5" customHeight="1">
      <c r="A412" s="479"/>
      <c r="B412" s="479"/>
      <c r="C412" s="910"/>
    </row>
    <row r="413" spans="1:3" ht="16.5" customHeight="1">
      <c r="A413" s="479"/>
      <c r="B413" s="479"/>
      <c r="C413" s="912" t="s">
        <v>278</v>
      </c>
    </row>
    <row r="414" spans="1:3" ht="16.5" customHeight="1">
      <c r="A414" s="1131" t="s">
        <v>279</v>
      </c>
      <c r="B414" s="1131"/>
      <c r="C414" s="794"/>
    </row>
    <row r="415" spans="1:3" ht="16.5" customHeight="1">
      <c r="A415" s="913"/>
      <c r="B415" s="913"/>
      <c r="C415" s="794"/>
    </row>
    <row r="416" spans="1:3" ht="16.5" customHeight="1">
      <c r="A416" s="1125" t="s">
        <v>23</v>
      </c>
      <c r="B416" s="1125"/>
      <c r="C416" s="479"/>
    </row>
    <row r="417" spans="1:3" ht="16.5" customHeight="1">
      <c r="A417" s="479"/>
      <c r="B417" s="479"/>
      <c r="C417" s="479"/>
    </row>
    <row r="418" spans="1:3" ht="16.5" customHeight="1">
      <c r="A418" s="904" t="s">
        <v>7</v>
      </c>
      <c r="B418" s="905" t="s">
        <v>8</v>
      </c>
      <c r="C418" s="841"/>
    </row>
    <row r="419" spans="1:3" ht="16.5" customHeight="1">
      <c r="A419" s="801" t="s">
        <v>262</v>
      </c>
      <c r="B419" s="865" t="s">
        <v>263</v>
      </c>
      <c r="C419" s="794"/>
    </row>
    <row r="420" spans="1:3" ht="16.5" customHeight="1">
      <c r="A420" s="479"/>
      <c r="B420" s="479"/>
      <c r="C420" s="794"/>
    </row>
    <row r="421" spans="1:3" ht="16.5" customHeight="1">
      <c r="A421" s="1114" t="s">
        <v>9</v>
      </c>
      <c r="B421" s="1114"/>
      <c r="C421" s="841"/>
    </row>
    <row r="422" spans="1:3" ht="16.5" customHeight="1">
      <c r="A422" s="401" t="s">
        <v>10</v>
      </c>
      <c r="B422" s="401" t="s">
        <v>262</v>
      </c>
      <c r="C422" s="337" t="s">
        <v>132</v>
      </c>
    </row>
    <row r="423" spans="1:3" ht="16.5" customHeight="1">
      <c r="A423" s="401" t="s">
        <v>11</v>
      </c>
      <c r="B423" s="401" t="s">
        <v>264</v>
      </c>
      <c r="C423" s="906" t="s">
        <v>48</v>
      </c>
    </row>
    <row r="424" spans="1:3" ht="16.5" customHeight="1">
      <c r="A424" s="401" t="s">
        <v>12</v>
      </c>
      <c r="B424" s="737" t="s">
        <v>265</v>
      </c>
      <c r="C424" s="493"/>
    </row>
    <row r="425" spans="1:3" ht="16.5" customHeight="1">
      <c r="A425" s="401" t="s">
        <v>13</v>
      </c>
      <c r="B425" s="308" t="s">
        <v>266</v>
      </c>
      <c r="C425" s="493"/>
    </row>
    <row r="426" spans="1:3" ht="16.5" customHeight="1">
      <c r="A426" s="308" t="s">
        <v>14</v>
      </c>
      <c r="B426" s="308" t="s">
        <v>89</v>
      </c>
      <c r="C426" s="493"/>
    </row>
    <row r="427" spans="1:3" ht="16.5" customHeight="1">
      <c r="A427" s="308" t="s">
        <v>212</v>
      </c>
      <c r="B427" s="308" t="s">
        <v>267</v>
      </c>
      <c r="C427" s="405"/>
    </row>
    <row r="428" spans="1:3" ht="16.5" customHeight="1">
      <c r="A428" s="1063" t="s">
        <v>15</v>
      </c>
      <c r="B428" s="1063"/>
      <c r="C428" s="493"/>
    </row>
    <row r="429" spans="1:3" ht="16.5" customHeight="1">
      <c r="A429" s="907" t="s">
        <v>268</v>
      </c>
      <c r="B429" s="907"/>
      <c r="C429" s="908">
        <v>0</v>
      </c>
    </row>
    <row r="430" spans="1:3" ht="16.5" customHeight="1">
      <c r="A430" s="907" t="s">
        <v>269</v>
      </c>
      <c r="B430" s="907"/>
      <c r="C430" s="908">
        <f>SUM(C431:C432)</f>
        <v>5</v>
      </c>
    </row>
    <row r="431" spans="1:3" ht="16.5" customHeight="1">
      <c r="A431" s="1126" t="s">
        <v>270</v>
      </c>
      <c r="B431" s="308" t="s">
        <v>282</v>
      </c>
      <c r="C431" s="908">
        <v>2</v>
      </c>
    </row>
    <row r="432" spans="1:3" ht="16.5" customHeight="1">
      <c r="A432" s="1127"/>
      <c r="B432" s="308" t="s">
        <v>281</v>
      </c>
      <c r="C432" s="908">
        <v>3</v>
      </c>
    </row>
    <row r="433" spans="1:3" ht="16.5" customHeight="1">
      <c r="A433" s="1129" t="s">
        <v>16</v>
      </c>
      <c r="B433" s="1129"/>
      <c r="C433" s="909">
        <f>հ7.!E33</f>
        <v>83135.700000000012</v>
      </c>
    </row>
    <row r="434" spans="1:3" ht="16.5" customHeight="1">
      <c r="A434" s="479"/>
      <c r="B434" s="479"/>
      <c r="C434" s="910"/>
    </row>
    <row r="435" spans="1:3" ht="16.5" customHeight="1">
      <c r="A435" s="861" t="s">
        <v>10</v>
      </c>
      <c r="B435" s="801" t="s">
        <v>262</v>
      </c>
      <c r="C435" s="844" t="s">
        <v>519</v>
      </c>
    </row>
    <row r="436" spans="1:3" ht="16.5" customHeight="1">
      <c r="A436" s="861" t="s">
        <v>11</v>
      </c>
      <c r="B436" s="801">
        <v>12030</v>
      </c>
      <c r="C436" s="862" t="s">
        <v>48</v>
      </c>
    </row>
    <row r="437" spans="1:3" ht="16.5" customHeight="1">
      <c r="A437" s="861" t="s">
        <v>12</v>
      </c>
      <c r="B437" s="863" t="s">
        <v>367</v>
      </c>
      <c r="C437" s="1078"/>
    </row>
    <row r="438" spans="1:3" ht="16.5" customHeight="1">
      <c r="A438" s="864" t="s">
        <v>13</v>
      </c>
      <c r="B438" s="865" t="s">
        <v>423</v>
      </c>
      <c r="C438" s="1078"/>
    </row>
    <row r="439" spans="1:3" ht="16.5" customHeight="1">
      <c r="A439" s="866" t="s">
        <v>14</v>
      </c>
      <c r="B439" s="801" t="s">
        <v>89</v>
      </c>
      <c r="C439" s="1078"/>
    </row>
    <row r="440" spans="1:3" ht="16.5" customHeight="1">
      <c r="A440" s="866" t="s">
        <v>139</v>
      </c>
      <c r="B440" s="801" t="s">
        <v>520</v>
      </c>
      <c r="C440" s="1078"/>
    </row>
    <row r="441" spans="1:3" ht="16.5" customHeight="1">
      <c r="A441" s="1070" t="s">
        <v>81</v>
      </c>
      <c r="B441" s="1071"/>
      <c r="C441" s="867"/>
    </row>
    <row r="442" spans="1:3" ht="16.5" customHeight="1">
      <c r="A442" s="868" t="s">
        <v>16</v>
      </c>
      <c r="B442" s="869"/>
      <c r="C442" s="803">
        <f>'h2'!H153</f>
        <v>3000</v>
      </c>
    </row>
    <row r="443" spans="1:3" ht="16.5" customHeight="1">
      <c r="A443" s="479"/>
      <c r="B443" s="479"/>
      <c r="C443" s="910"/>
    </row>
    <row r="444" spans="1:3" ht="16.5" customHeight="1">
      <c r="A444" s="479"/>
      <c r="B444" s="479"/>
      <c r="C444" s="903" t="s">
        <v>283</v>
      </c>
    </row>
    <row r="445" spans="1:3" ht="16.5" customHeight="1">
      <c r="A445" s="1128" t="s">
        <v>237</v>
      </c>
      <c r="B445" s="1128"/>
      <c r="C445" s="841"/>
    </row>
    <row r="446" spans="1:3" ht="16.5" customHeight="1">
      <c r="A446" s="1125" t="s">
        <v>23</v>
      </c>
      <c r="B446" s="1125"/>
      <c r="C446" s="479"/>
    </row>
    <row r="447" spans="1:3" ht="16.5" customHeight="1">
      <c r="A447" s="479"/>
      <c r="B447" s="479"/>
      <c r="C447" s="479"/>
    </row>
    <row r="448" spans="1:3" ht="16.5" customHeight="1">
      <c r="A448" s="904" t="s">
        <v>7</v>
      </c>
      <c r="B448" s="905" t="s">
        <v>8</v>
      </c>
      <c r="C448" s="841"/>
    </row>
    <row r="449" spans="1:3" ht="16.5" customHeight="1">
      <c r="A449" s="801" t="s">
        <v>262</v>
      </c>
      <c r="B449" s="865" t="s">
        <v>263</v>
      </c>
      <c r="C449" s="794"/>
    </row>
    <row r="450" spans="1:3" ht="16.5" customHeight="1">
      <c r="A450" s="479"/>
      <c r="B450" s="479"/>
      <c r="C450" s="794"/>
    </row>
    <row r="451" spans="1:3" ht="16.5" customHeight="1">
      <c r="A451" s="1114" t="s">
        <v>9</v>
      </c>
      <c r="B451" s="1114"/>
      <c r="C451" s="841"/>
    </row>
    <row r="452" spans="1:3" ht="16.5" customHeight="1">
      <c r="A452" s="401" t="s">
        <v>10</v>
      </c>
      <c r="B452" s="401" t="s">
        <v>262</v>
      </c>
      <c r="C452" s="337" t="s">
        <v>132</v>
      </c>
    </row>
    <row r="453" spans="1:3" ht="16.5" customHeight="1">
      <c r="A453" s="401" t="s">
        <v>11</v>
      </c>
      <c r="B453" s="401" t="s">
        <v>264</v>
      </c>
      <c r="C453" s="906" t="s">
        <v>48</v>
      </c>
    </row>
    <row r="454" spans="1:3" ht="16.5" customHeight="1">
      <c r="A454" s="401" t="s">
        <v>12</v>
      </c>
      <c r="B454" s="737" t="s">
        <v>265</v>
      </c>
      <c r="C454" s="493"/>
    </row>
    <row r="455" spans="1:3" ht="16.5" customHeight="1">
      <c r="A455" s="401" t="s">
        <v>13</v>
      </c>
      <c r="B455" s="308" t="s">
        <v>266</v>
      </c>
      <c r="C455" s="493"/>
    </row>
    <row r="456" spans="1:3" ht="16.5" customHeight="1">
      <c r="A456" s="308" t="s">
        <v>14</v>
      </c>
      <c r="B456" s="308" t="s">
        <v>89</v>
      </c>
      <c r="C456" s="493"/>
    </row>
    <row r="457" spans="1:3" ht="16.5" customHeight="1">
      <c r="A457" s="308" t="s">
        <v>212</v>
      </c>
      <c r="B457" s="308" t="s">
        <v>267</v>
      </c>
      <c r="C457" s="493"/>
    </row>
    <row r="458" spans="1:3" ht="16.5" customHeight="1">
      <c r="A458" s="1063" t="s">
        <v>15</v>
      </c>
      <c r="B458" s="1063"/>
      <c r="C458" s="493"/>
    </row>
    <row r="459" spans="1:3" ht="16.5" customHeight="1">
      <c r="A459" s="907" t="s">
        <v>268</v>
      </c>
      <c r="B459" s="907"/>
      <c r="C459" s="405">
        <v>0</v>
      </c>
    </row>
    <row r="460" spans="1:3" ht="16.5" customHeight="1">
      <c r="A460" s="907" t="s">
        <v>269</v>
      </c>
      <c r="B460" s="493"/>
      <c r="C460" s="405">
        <f>SUM(C461:C464)</f>
        <v>8</v>
      </c>
    </row>
    <row r="461" spans="1:3" ht="16.5" customHeight="1">
      <c r="A461" s="1126" t="s">
        <v>270</v>
      </c>
      <c r="B461" s="914" t="s">
        <v>281</v>
      </c>
      <c r="C461" s="405">
        <v>3</v>
      </c>
    </row>
    <row r="462" spans="1:3" ht="16.5" customHeight="1">
      <c r="A462" s="1127"/>
      <c r="B462" s="308" t="s">
        <v>273</v>
      </c>
      <c r="C462" s="405">
        <v>1</v>
      </c>
    </row>
    <row r="463" spans="1:3" ht="16.5" customHeight="1">
      <c r="A463" s="1127"/>
      <c r="B463" s="914" t="s">
        <v>325</v>
      </c>
      <c r="C463" s="405">
        <v>1</v>
      </c>
    </row>
    <row r="464" spans="1:3" ht="16.5" customHeight="1">
      <c r="A464" s="1127"/>
      <c r="B464" s="911" t="s">
        <v>291</v>
      </c>
      <c r="C464" s="405">
        <v>3</v>
      </c>
    </row>
    <row r="465" spans="1:3" ht="16.5" customHeight="1">
      <c r="A465" s="1129" t="s">
        <v>16</v>
      </c>
      <c r="B465" s="1129"/>
      <c r="C465" s="909">
        <f>հ7.!E43</f>
        <v>57502.900000000052</v>
      </c>
    </row>
    <row r="466" spans="1:3" ht="16.5" customHeight="1">
      <c r="A466" s="479"/>
      <c r="B466" s="479"/>
      <c r="C466" s="910"/>
    </row>
    <row r="467" spans="1:3" ht="16.5" customHeight="1">
      <c r="A467" s="421" t="s">
        <v>10</v>
      </c>
      <c r="B467" s="421">
        <v>1212</v>
      </c>
      <c r="C467" s="419" t="s">
        <v>132</v>
      </c>
    </row>
    <row r="468" spans="1:3" ht="16.5" customHeight="1">
      <c r="A468" s="421" t="s">
        <v>11</v>
      </c>
      <c r="B468" s="421">
        <v>12025</v>
      </c>
      <c r="C468" s="850" t="s">
        <v>48</v>
      </c>
    </row>
    <row r="469" spans="1:3" ht="16.5" customHeight="1">
      <c r="A469" s="504" t="s">
        <v>12</v>
      </c>
      <c r="B469" s="802" t="s">
        <v>371</v>
      </c>
      <c r="C469" s="490"/>
    </row>
    <row r="470" spans="1:3" ht="16.5" customHeight="1">
      <c r="A470" s="421" t="s">
        <v>13</v>
      </c>
      <c r="B470" s="801" t="s">
        <v>416</v>
      </c>
      <c r="C470" s="490"/>
    </row>
    <row r="471" spans="1:3" ht="16.5" customHeight="1">
      <c r="A471" s="801" t="s">
        <v>14</v>
      </c>
      <c r="B471" s="801" t="s">
        <v>100</v>
      </c>
      <c r="C471" s="490"/>
    </row>
    <row r="472" spans="1:3" ht="16.5" customHeight="1">
      <c r="A472" s="419" t="s">
        <v>521</v>
      </c>
      <c r="B472" s="802" t="s">
        <v>522</v>
      </c>
      <c r="C472" s="490"/>
    </row>
    <row r="473" spans="1:3" ht="16.5" customHeight="1">
      <c r="A473" s="1112" t="s">
        <v>15</v>
      </c>
      <c r="B473" s="1112"/>
      <c r="C473" s="490"/>
    </row>
    <row r="474" spans="1:3" ht="16.5" customHeight="1">
      <c r="A474" s="851" t="s">
        <v>16</v>
      </c>
      <c r="B474" s="852"/>
      <c r="C474" s="205">
        <f>'h2'!H112</f>
        <v>75095</v>
      </c>
    </row>
    <row r="475" spans="1:3" ht="16.5" customHeight="1">
      <c r="A475" s="479"/>
      <c r="B475" s="479"/>
      <c r="C475" s="910"/>
    </row>
    <row r="476" spans="1:3" ht="16.5" customHeight="1">
      <c r="A476" s="479"/>
      <c r="B476" s="479"/>
      <c r="C476" s="910"/>
    </row>
    <row r="477" spans="1:3" ht="16.5" customHeight="1">
      <c r="A477" s="861" t="s">
        <v>10</v>
      </c>
      <c r="B477" s="801" t="s">
        <v>262</v>
      </c>
      <c r="C477" s="865" t="s">
        <v>519</v>
      </c>
    </row>
    <row r="478" spans="1:3" ht="16.5" customHeight="1">
      <c r="A478" s="861" t="s">
        <v>11</v>
      </c>
      <c r="B478" s="801">
        <v>12030</v>
      </c>
      <c r="C478" s="862" t="s">
        <v>48</v>
      </c>
    </row>
    <row r="479" spans="1:3" ht="16.5" customHeight="1">
      <c r="A479" s="861" t="s">
        <v>12</v>
      </c>
      <c r="B479" s="863" t="s">
        <v>367</v>
      </c>
      <c r="C479" s="1078"/>
    </row>
    <row r="480" spans="1:3" ht="16.5" customHeight="1">
      <c r="A480" s="864" t="s">
        <v>13</v>
      </c>
      <c r="B480" s="865" t="s">
        <v>423</v>
      </c>
      <c r="C480" s="1078"/>
    </row>
    <row r="481" spans="1:3" ht="16.5" customHeight="1">
      <c r="A481" s="866" t="s">
        <v>14</v>
      </c>
      <c r="B481" s="801" t="s">
        <v>89</v>
      </c>
      <c r="C481" s="1078"/>
    </row>
    <row r="482" spans="1:3" ht="16.5" customHeight="1">
      <c r="A482" s="866" t="s">
        <v>139</v>
      </c>
      <c r="B482" s="801" t="s">
        <v>520</v>
      </c>
      <c r="C482" s="1078"/>
    </row>
    <row r="483" spans="1:3" ht="16.5" customHeight="1">
      <c r="A483" s="1070" t="s">
        <v>81</v>
      </c>
      <c r="B483" s="1071"/>
      <c r="C483" s="867"/>
    </row>
    <row r="484" spans="1:3" ht="16.5" customHeight="1">
      <c r="A484" s="868" t="s">
        <v>16</v>
      </c>
      <c r="B484" s="869"/>
      <c r="C484" s="803">
        <f>'h2'!H167</f>
        <v>50000</v>
      </c>
    </row>
    <row r="485" spans="1:3" ht="16.5" customHeight="1">
      <c r="A485" s="479"/>
      <c r="B485" s="479"/>
      <c r="C485" s="910"/>
    </row>
    <row r="486" spans="1:3" ht="16.5" customHeight="1">
      <c r="A486" s="983"/>
      <c r="B486" s="1146"/>
      <c r="C486" s="912" t="s">
        <v>284</v>
      </c>
    </row>
    <row r="487" spans="1:3" ht="16.5" customHeight="1">
      <c r="A487" s="1128" t="s">
        <v>285</v>
      </c>
      <c r="B487" s="1128"/>
      <c r="C487" s="841"/>
    </row>
    <row r="488" spans="1:3" ht="16.5" customHeight="1">
      <c r="A488" s="1125" t="s">
        <v>23</v>
      </c>
      <c r="B488" s="1125"/>
      <c r="C488" s="479"/>
    </row>
    <row r="489" spans="1:3" ht="16.5" customHeight="1">
      <c r="A489" s="479"/>
      <c r="B489" s="479"/>
      <c r="C489" s="479"/>
    </row>
    <row r="490" spans="1:3" ht="16.5" customHeight="1">
      <c r="A490" s="904" t="s">
        <v>7</v>
      </c>
      <c r="B490" s="905" t="s">
        <v>8</v>
      </c>
      <c r="C490" s="841"/>
    </row>
    <row r="491" spans="1:3" ht="16.5" customHeight="1">
      <c r="A491" s="801" t="s">
        <v>262</v>
      </c>
      <c r="B491" s="865" t="s">
        <v>263</v>
      </c>
      <c r="C491" s="794"/>
    </row>
    <row r="492" spans="1:3" ht="16.5" customHeight="1">
      <c r="A492" s="479"/>
      <c r="B492" s="479"/>
      <c r="C492" s="794"/>
    </row>
    <row r="493" spans="1:3" ht="16.5" customHeight="1">
      <c r="A493" s="1114" t="s">
        <v>9</v>
      </c>
      <c r="B493" s="1114"/>
      <c r="C493" s="841"/>
    </row>
    <row r="494" spans="1:3" ht="16.5" customHeight="1">
      <c r="A494" s="401" t="s">
        <v>10</v>
      </c>
      <c r="B494" s="401" t="s">
        <v>262</v>
      </c>
      <c r="C494" s="337" t="s">
        <v>132</v>
      </c>
    </row>
    <row r="495" spans="1:3" ht="16.5" customHeight="1">
      <c r="A495" s="401" t="s">
        <v>11</v>
      </c>
      <c r="B495" s="401" t="s">
        <v>264</v>
      </c>
      <c r="C495" s="906" t="s">
        <v>48</v>
      </c>
    </row>
    <row r="496" spans="1:3" ht="16.5" customHeight="1">
      <c r="A496" s="401" t="s">
        <v>12</v>
      </c>
      <c r="B496" s="737" t="s">
        <v>265</v>
      </c>
      <c r="C496" s="493"/>
    </row>
    <row r="497" spans="1:3" ht="16.5" customHeight="1">
      <c r="A497" s="401" t="s">
        <v>13</v>
      </c>
      <c r="B497" s="308" t="s">
        <v>266</v>
      </c>
      <c r="C497" s="493"/>
    </row>
    <row r="498" spans="1:3" ht="16.5" customHeight="1">
      <c r="A498" s="308" t="s">
        <v>14</v>
      </c>
      <c r="B498" s="308" t="s">
        <v>89</v>
      </c>
      <c r="C498" s="493"/>
    </row>
    <row r="499" spans="1:3" ht="16.5" customHeight="1">
      <c r="A499" s="308" t="s">
        <v>212</v>
      </c>
      <c r="B499" s="308" t="s">
        <v>267</v>
      </c>
      <c r="C499" s="493"/>
    </row>
    <row r="500" spans="1:3" ht="16.5" customHeight="1">
      <c r="A500" s="1063" t="s">
        <v>15</v>
      </c>
      <c r="B500" s="1063"/>
      <c r="C500" s="493"/>
    </row>
    <row r="501" spans="1:3" ht="16.5" customHeight="1">
      <c r="A501" s="907" t="s">
        <v>268</v>
      </c>
      <c r="B501" s="907"/>
      <c r="C501" s="908">
        <v>0</v>
      </c>
    </row>
    <row r="502" spans="1:3" ht="16.5" customHeight="1">
      <c r="A502" s="907" t="s">
        <v>269</v>
      </c>
      <c r="B502" s="907"/>
      <c r="C502" s="908">
        <f>SUM(C503:C507)</f>
        <v>8</v>
      </c>
    </row>
    <row r="503" spans="1:3" ht="16.5" customHeight="1">
      <c r="A503" s="1127"/>
      <c r="B503" s="915" t="s">
        <v>277</v>
      </c>
      <c r="C503" s="908">
        <v>1</v>
      </c>
    </row>
    <row r="504" spans="1:3" ht="16.5" customHeight="1">
      <c r="A504" s="1127"/>
      <c r="B504" s="308" t="s">
        <v>276</v>
      </c>
      <c r="C504" s="908">
        <v>1</v>
      </c>
    </row>
    <row r="505" spans="1:3" ht="16.5" customHeight="1">
      <c r="A505" s="1127"/>
      <c r="B505" s="914" t="s">
        <v>281</v>
      </c>
      <c r="C505" s="908">
        <v>2</v>
      </c>
    </row>
    <row r="506" spans="1:3" ht="16.5" customHeight="1">
      <c r="A506" s="1127"/>
      <c r="B506" s="308" t="s">
        <v>518</v>
      </c>
      <c r="C506" s="908">
        <v>2</v>
      </c>
    </row>
    <row r="507" spans="1:3" ht="16.5" customHeight="1">
      <c r="A507" s="1127"/>
      <c r="B507" s="308" t="s">
        <v>291</v>
      </c>
      <c r="C507" s="908">
        <v>2</v>
      </c>
    </row>
    <row r="508" spans="1:3" ht="16.5" customHeight="1">
      <c r="A508" s="1129" t="s">
        <v>16</v>
      </c>
      <c r="B508" s="1129"/>
      <c r="C508" s="916">
        <f>հ7.!E69</f>
        <v>295292.19999999995</v>
      </c>
    </row>
    <row r="509" spans="1:3" ht="16.5" customHeight="1">
      <c r="A509" s="479"/>
      <c r="B509" s="479"/>
      <c r="C509" s="917"/>
    </row>
    <row r="510" spans="1:3" ht="16.5" customHeight="1">
      <c r="A510" s="479"/>
      <c r="B510" s="479"/>
      <c r="C510" s="917"/>
    </row>
    <row r="511" spans="1:3" ht="16.5" customHeight="1">
      <c r="A511" s="479"/>
      <c r="B511" s="479"/>
      <c r="C511" s="917"/>
    </row>
    <row r="512" spans="1:3" ht="16.5" customHeight="1">
      <c r="A512" s="861" t="s">
        <v>10</v>
      </c>
      <c r="B512" s="801" t="s">
        <v>262</v>
      </c>
      <c r="C512" s="865" t="s">
        <v>519</v>
      </c>
    </row>
    <row r="513" spans="1:3" ht="16.5" customHeight="1">
      <c r="A513" s="861" t="s">
        <v>11</v>
      </c>
      <c r="B513" s="801">
        <v>12030</v>
      </c>
      <c r="C513" s="862" t="s">
        <v>48</v>
      </c>
    </row>
    <row r="514" spans="1:3" ht="16.5" customHeight="1">
      <c r="A514" s="861" t="s">
        <v>12</v>
      </c>
      <c r="B514" s="863" t="s">
        <v>367</v>
      </c>
      <c r="C514" s="1078"/>
    </row>
    <row r="515" spans="1:3" ht="16.5" customHeight="1">
      <c r="A515" s="864" t="s">
        <v>13</v>
      </c>
      <c r="B515" s="865" t="s">
        <v>423</v>
      </c>
      <c r="C515" s="1078"/>
    </row>
    <row r="516" spans="1:3" ht="16.5" customHeight="1">
      <c r="A516" s="866" t="s">
        <v>14</v>
      </c>
      <c r="B516" s="801" t="s">
        <v>89</v>
      </c>
      <c r="C516" s="1078"/>
    </row>
    <row r="517" spans="1:3" ht="16.5" customHeight="1">
      <c r="A517" s="866" t="s">
        <v>139</v>
      </c>
      <c r="B517" s="801" t="s">
        <v>520</v>
      </c>
      <c r="C517" s="1078"/>
    </row>
    <row r="518" spans="1:3" ht="16.5" customHeight="1">
      <c r="A518" s="1070" t="s">
        <v>81</v>
      </c>
      <c r="B518" s="1071"/>
      <c r="C518" s="867"/>
    </row>
    <row r="519" spans="1:3" ht="16.5" customHeight="1">
      <c r="A519" s="868" t="s">
        <v>16</v>
      </c>
      <c r="B519" s="869"/>
      <c r="C519" s="803">
        <f>'h2'!H174</f>
        <v>-55000</v>
      </c>
    </row>
    <row r="520" spans="1:3" ht="16.5" customHeight="1">
      <c r="A520" s="479"/>
      <c r="B520" s="479"/>
      <c r="C520" s="917"/>
    </row>
    <row r="521" spans="1:3" ht="16.5" customHeight="1">
      <c r="A521" s="983"/>
      <c r="B521" s="1146"/>
      <c r="C521" s="912" t="s">
        <v>287</v>
      </c>
    </row>
    <row r="522" spans="1:3" ht="16.5" customHeight="1">
      <c r="A522" s="1128" t="s">
        <v>288</v>
      </c>
      <c r="B522" s="1128"/>
      <c r="C522" s="841"/>
    </row>
    <row r="523" spans="1:3" ht="16.5" customHeight="1">
      <c r="A523" s="1125" t="s">
        <v>23</v>
      </c>
      <c r="B523" s="1125"/>
      <c r="C523" s="479"/>
    </row>
    <row r="524" spans="1:3" ht="16.5" customHeight="1">
      <c r="A524" s="479"/>
      <c r="B524" s="479"/>
      <c r="C524" s="479"/>
    </row>
    <row r="525" spans="1:3" ht="16.5" customHeight="1">
      <c r="A525" s="904" t="s">
        <v>7</v>
      </c>
      <c r="B525" s="905" t="s">
        <v>8</v>
      </c>
      <c r="C525" s="841"/>
    </row>
    <row r="526" spans="1:3" ht="16.5" customHeight="1">
      <c r="A526" s="801" t="s">
        <v>262</v>
      </c>
      <c r="B526" s="865" t="s">
        <v>263</v>
      </c>
      <c r="C526" s="794"/>
    </row>
    <row r="527" spans="1:3" ht="16.5" customHeight="1">
      <c r="A527" s="479"/>
      <c r="B527" s="479"/>
      <c r="C527" s="794"/>
    </row>
    <row r="528" spans="1:3" ht="16.5" customHeight="1">
      <c r="A528" s="1114" t="s">
        <v>9</v>
      </c>
      <c r="B528" s="1114"/>
      <c r="C528" s="841"/>
    </row>
    <row r="529" spans="1:3" ht="16.5" customHeight="1">
      <c r="A529" s="401" t="s">
        <v>10</v>
      </c>
      <c r="B529" s="401" t="s">
        <v>262</v>
      </c>
      <c r="C529" s="337" t="s">
        <v>132</v>
      </c>
    </row>
    <row r="530" spans="1:3" ht="16.5" customHeight="1">
      <c r="A530" s="401" t="s">
        <v>11</v>
      </c>
      <c r="B530" s="401" t="s">
        <v>264</v>
      </c>
      <c r="C530" s="906" t="s">
        <v>48</v>
      </c>
    </row>
    <row r="531" spans="1:3" ht="16.5" customHeight="1">
      <c r="A531" s="401" t="s">
        <v>12</v>
      </c>
      <c r="B531" s="737" t="s">
        <v>265</v>
      </c>
      <c r="C531" s="493"/>
    </row>
    <row r="532" spans="1:3" ht="16.5" customHeight="1">
      <c r="A532" s="401" t="s">
        <v>13</v>
      </c>
      <c r="B532" s="308" t="s">
        <v>266</v>
      </c>
      <c r="C532" s="493"/>
    </row>
    <row r="533" spans="1:3" ht="16.5" customHeight="1">
      <c r="A533" s="308" t="s">
        <v>14</v>
      </c>
      <c r="B533" s="308" t="s">
        <v>89</v>
      </c>
      <c r="C533" s="493"/>
    </row>
    <row r="534" spans="1:3" ht="16.5" customHeight="1">
      <c r="A534" s="308" t="s">
        <v>212</v>
      </c>
      <c r="B534" s="308" t="s">
        <v>267</v>
      </c>
      <c r="C534" s="493"/>
    </row>
    <row r="535" spans="1:3" ht="16.5" customHeight="1">
      <c r="A535" s="1063" t="s">
        <v>15</v>
      </c>
      <c r="B535" s="1063"/>
      <c r="C535" s="493"/>
    </row>
    <row r="536" spans="1:3" ht="16.5" customHeight="1">
      <c r="A536" s="907" t="s">
        <v>268</v>
      </c>
      <c r="B536" s="907"/>
      <c r="C536" s="908">
        <v>0</v>
      </c>
    </row>
    <row r="537" spans="1:3" ht="16.5" customHeight="1">
      <c r="A537" s="907" t="s">
        <v>269</v>
      </c>
      <c r="B537" s="907"/>
      <c r="C537" s="908">
        <f>SUM(C538:C542)</f>
        <v>10</v>
      </c>
    </row>
    <row r="538" spans="1:3" ht="16.5" customHeight="1">
      <c r="A538" s="1126" t="s">
        <v>270</v>
      </c>
      <c r="B538" s="308" t="s">
        <v>281</v>
      </c>
      <c r="C538" s="908">
        <v>3</v>
      </c>
    </row>
    <row r="539" spans="1:3" ht="16.5" customHeight="1">
      <c r="A539" s="1127"/>
      <c r="B539" s="308" t="s">
        <v>276</v>
      </c>
      <c r="C539" s="908">
        <v>1</v>
      </c>
    </row>
    <row r="540" spans="1:3" ht="16.5" customHeight="1">
      <c r="A540" s="1127"/>
      <c r="B540" s="308" t="s">
        <v>291</v>
      </c>
      <c r="C540" s="908">
        <v>1</v>
      </c>
    </row>
    <row r="541" spans="1:3" ht="16.5" customHeight="1">
      <c r="A541" s="1127"/>
      <c r="B541" s="308" t="s">
        <v>271</v>
      </c>
      <c r="C541" s="908">
        <v>4</v>
      </c>
    </row>
    <row r="542" spans="1:3" ht="16.5" customHeight="1">
      <c r="A542" s="1127"/>
      <c r="B542" s="308" t="s">
        <v>277</v>
      </c>
      <c r="C542" s="908">
        <v>1</v>
      </c>
    </row>
    <row r="543" spans="1:3" ht="16.5" customHeight="1">
      <c r="A543" s="1129" t="s">
        <v>16</v>
      </c>
      <c r="B543" s="1129"/>
      <c r="C543" s="916">
        <f>հ7.!E79</f>
        <v>647115.80000000005</v>
      </c>
    </row>
    <row r="544" spans="1:3" ht="16.5" customHeight="1">
      <c r="A544" s="479"/>
      <c r="B544" s="479"/>
      <c r="C544" s="917"/>
    </row>
    <row r="545" spans="1:3" ht="16.5" customHeight="1">
      <c r="A545" s="861" t="s">
        <v>10</v>
      </c>
      <c r="B545" s="801" t="s">
        <v>262</v>
      </c>
      <c r="C545" s="865" t="s">
        <v>519</v>
      </c>
    </row>
    <row r="546" spans="1:3" ht="16.5" customHeight="1">
      <c r="A546" s="861" t="s">
        <v>11</v>
      </c>
      <c r="B546" s="801">
        <v>12030</v>
      </c>
      <c r="C546" s="862" t="s">
        <v>48</v>
      </c>
    </row>
    <row r="547" spans="1:3" ht="16.5" customHeight="1">
      <c r="A547" s="861" t="s">
        <v>12</v>
      </c>
      <c r="B547" s="863" t="s">
        <v>367</v>
      </c>
      <c r="C547" s="1078"/>
    </row>
    <row r="548" spans="1:3" ht="16.5" customHeight="1">
      <c r="A548" s="864" t="s">
        <v>13</v>
      </c>
      <c r="B548" s="865" t="s">
        <v>423</v>
      </c>
      <c r="C548" s="1078"/>
    </row>
    <row r="549" spans="1:3" ht="16.5" customHeight="1">
      <c r="A549" s="866" t="s">
        <v>14</v>
      </c>
      <c r="B549" s="801" t="s">
        <v>89</v>
      </c>
      <c r="C549" s="1078"/>
    </row>
    <row r="550" spans="1:3" ht="16.5" customHeight="1">
      <c r="A550" s="866" t="s">
        <v>139</v>
      </c>
      <c r="B550" s="801" t="s">
        <v>520</v>
      </c>
      <c r="C550" s="1078"/>
    </row>
    <row r="551" spans="1:3" ht="16.5" customHeight="1">
      <c r="A551" s="1070" t="s">
        <v>81</v>
      </c>
      <c r="B551" s="1071"/>
      <c r="C551" s="867"/>
    </row>
    <row r="552" spans="1:3" ht="16.5" customHeight="1">
      <c r="A552" s="868" t="s">
        <v>16</v>
      </c>
      <c r="B552" s="869"/>
      <c r="C552" s="803">
        <f>'h2'!H181</f>
        <v>229000</v>
      </c>
    </row>
    <row r="553" spans="1:3" ht="16.5" customHeight="1">
      <c r="A553" s="479"/>
      <c r="B553" s="479"/>
      <c r="C553" s="917"/>
    </row>
    <row r="554" spans="1:3" ht="16.5" customHeight="1">
      <c r="A554" s="983"/>
      <c r="B554" s="1146"/>
      <c r="C554" s="912" t="s">
        <v>289</v>
      </c>
    </row>
    <row r="555" spans="1:3" ht="16.5" customHeight="1">
      <c r="A555" s="1128" t="s">
        <v>290</v>
      </c>
      <c r="B555" s="1128"/>
      <c r="C555" s="841"/>
    </row>
    <row r="556" spans="1:3" ht="16.5" customHeight="1">
      <c r="A556" s="1125" t="s">
        <v>23</v>
      </c>
      <c r="B556" s="1125"/>
      <c r="C556" s="479"/>
    </row>
    <row r="557" spans="1:3" ht="16.5" customHeight="1">
      <c r="A557" s="479"/>
      <c r="B557" s="479"/>
      <c r="C557" s="479"/>
    </row>
    <row r="558" spans="1:3" ht="16.5" customHeight="1">
      <c r="A558" s="904" t="s">
        <v>7</v>
      </c>
      <c r="B558" s="905" t="s">
        <v>8</v>
      </c>
      <c r="C558" s="841"/>
    </row>
    <row r="559" spans="1:3" ht="16.5" customHeight="1">
      <c r="A559" s="801" t="s">
        <v>262</v>
      </c>
      <c r="B559" s="865" t="s">
        <v>263</v>
      </c>
      <c r="C559" s="794"/>
    </row>
    <row r="560" spans="1:3" ht="16.5" customHeight="1">
      <c r="A560" s="479"/>
      <c r="B560" s="479"/>
      <c r="C560" s="794"/>
    </row>
    <row r="561" spans="1:3" ht="16.5" customHeight="1">
      <c r="A561" s="1114" t="s">
        <v>9</v>
      </c>
      <c r="B561" s="1114"/>
      <c r="C561" s="841"/>
    </row>
    <row r="562" spans="1:3" ht="16.5" customHeight="1">
      <c r="A562" s="401" t="s">
        <v>10</v>
      </c>
      <c r="B562" s="401" t="s">
        <v>262</v>
      </c>
      <c r="C562" s="337" t="s">
        <v>132</v>
      </c>
    </row>
    <row r="563" spans="1:3" ht="16.5" customHeight="1">
      <c r="A563" s="401" t="s">
        <v>11</v>
      </c>
      <c r="B563" s="401" t="s">
        <v>264</v>
      </c>
      <c r="C563" s="906" t="s">
        <v>48</v>
      </c>
    </row>
    <row r="564" spans="1:3" ht="16.5" customHeight="1">
      <c r="A564" s="401" t="s">
        <v>12</v>
      </c>
      <c r="B564" s="737" t="s">
        <v>265</v>
      </c>
      <c r="C564" s="493"/>
    </row>
    <row r="565" spans="1:3" ht="16.5" customHeight="1">
      <c r="A565" s="401" t="s">
        <v>13</v>
      </c>
      <c r="B565" s="308" t="s">
        <v>266</v>
      </c>
      <c r="C565" s="493"/>
    </row>
    <row r="566" spans="1:3" ht="16.5" customHeight="1">
      <c r="A566" s="308" t="s">
        <v>14</v>
      </c>
      <c r="B566" s="308" t="s">
        <v>89</v>
      </c>
      <c r="C566" s="493"/>
    </row>
    <row r="567" spans="1:3" ht="16.5" customHeight="1">
      <c r="A567" s="308" t="s">
        <v>212</v>
      </c>
      <c r="B567" s="308" t="s">
        <v>267</v>
      </c>
      <c r="C567" s="493"/>
    </row>
    <row r="568" spans="1:3" ht="16.5" customHeight="1">
      <c r="A568" s="1063" t="s">
        <v>15</v>
      </c>
      <c r="B568" s="1063"/>
      <c r="C568" s="493"/>
    </row>
    <row r="569" spans="1:3" ht="16.5" customHeight="1">
      <c r="A569" s="907" t="s">
        <v>268</v>
      </c>
      <c r="B569" s="907"/>
      <c r="C569" s="908">
        <v>0</v>
      </c>
    </row>
    <row r="570" spans="1:3" ht="16.5" customHeight="1">
      <c r="A570" s="907" t="s">
        <v>269</v>
      </c>
      <c r="B570" s="907"/>
      <c r="C570" s="908">
        <f>SUM(C571:C577)</f>
        <v>10</v>
      </c>
    </row>
    <row r="571" spans="1:3" ht="16.5" customHeight="1">
      <c r="A571" s="1126" t="s">
        <v>270</v>
      </c>
      <c r="B571" s="308" t="s">
        <v>271</v>
      </c>
      <c r="C571" s="908">
        <v>1</v>
      </c>
    </row>
    <row r="572" spans="1:3" ht="16.5" customHeight="1">
      <c r="A572" s="1127"/>
      <c r="B572" s="308" t="s">
        <v>281</v>
      </c>
      <c r="C572" s="908">
        <v>2</v>
      </c>
    </row>
    <row r="573" spans="1:3" ht="16.5" customHeight="1">
      <c r="A573" s="1127"/>
      <c r="B573" s="915" t="s">
        <v>273</v>
      </c>
      <c r="C573" s="908">
        <v>2</v>
      </c>
    </row>
    <row r="574" spans="1:3" ht="16.5" customHeight="1">
      <c r="A574" s="1127"/>
      <c r="B574" s="918" t="s">
        <v>280</v>
      </c>
      <c r="C574" s="908">
        <v>1</v>
      </c>
    </row>
    <row r="575" spans="1:3" ht="16.5" customHeight="1">
      <c r="A575" s="1127"/>
      <c r="B575" s="918" t="s">
        <v>276</v>
      </c>
      <c r="C575" s="908">
        <v>1</v>
      </c>
    </row>
    <row r="576" spans="1:3" ht="16.5" customHeight="1">
      <c r="A576" s="1127"/>
      <c r="B576" s="915" t="s">
        <v>272</v>
      </c>
      <c r="C576" s="908">
        <v>1</v>
      </c>
    </row>
    <row r="577" spans="1:3" ht="16.5" customHeight="1">
      <c r="A577" s="1127"/>
      <c r="B577" s="308" t="s">
        <v>286</v>
      </c>
      <c r="C577" s="908">
        <v>2</v>
      </c>
    </row>
    <row r="578" spans="1:3" ht="16.5" customHeight="1">
      <c r="A578" s="1129" t="s">
        <v>16</v>
      </c>
      <c r="B578" s="1129"/>
      <c r="C578" s="916">
        <f>հ7.!E91</f>
        <v>375478</v>
      </c>
    </row>
    <row r="579" spans="1:3" ht="16.5" customHeight="1">
      <c r="A579" s="479"/>
      <c r="B579" s="479"/>
      <c r="C579" s="917"/>
    </row>
    <row r="580" spans="1:3" ht="16.5" customHeight="1">
      <c r="A580" s="479"/>
      <c r="B580" s="479"/>
      <c r="C580" s="917"/>
    </row>
    <row r="581" spans="1:3" ht="16.5" customHeight="1">
      <c r="A581" s="504" t="s">
        <v>10</v>
      </c>
      <c r="B581" s="504">
        <v>1212</v>
      </c>
      <c r="C581" s="419" t="s">
        <v>132</v>
      </c>
    </row>
    <row r="582" spans="1:3" ht="16.5" customHeight="1">
      <c r="A582" s="421" t="s">
        <v>11</v>
      </c>
      <c r="B582" s="421">
        <v>12025</v>
      </c>
      <c r="C582" s="850" t="s">
        <v>48</v>
      </c>
    </row>
    <row r="583" spans="1:3" ht="16.5" customHeight="1">
      <c r="A583" s="504" t="s">
        <v>12</v>
      </c>
      <c r="B583" s="802" t="s">
        <v>371</v>
      </c>
      <c r="C583" s="490"/>
    </row>
    <row r="584" spans="1:3" ht="16.5" customHeight="1">
      <c r="A584" s="421" t="s">
        <v>13</v>
      </c>
      <c r="B584" s="801" t="s">
        <v>416</v>
      </c>
      <c r="C584" s="490"/>
    </row>
    <row r="585" spans="1:3" ht="16.5" customHeight="1">
      <c r="A585" s="801" t="s">
        <v>14</v>
      </c>
      <c r="B585" s="801" t="s">
        <v>100</v>
      </c>
      <c r="C585" s="490"/>
    </row>
    <row r="586" spans="1:3" ht="16.5" customHeight="1">
      <c r="A586" s="802" t="s">
        <v>521</v>
      </c>
      <c r="B586" s="802" t="s">
        <v>522</v>
      </c>
      <c r="C586" s="490"/>
    </row>
    <row r="587" spans="1:3" ht="16.5" customHeight="1">
      <c r="A587" s="1112" t="s">
        <v>15</v>
      </c>
      <c r="B587" s="1112"/>
      <c r="C587" s="490"/>
    </row>
    <row r="588" spans="1:3" ht="16.5" customHeight="1">
      <c r="A588" s="851" t="s">
        <v>16</v>
      </c>
      <c r="B588" s="852"/>
      <c r="C588" s="205">
        <f>'h2'!H121</f>
        <v>-91382</v>
      </c>
    </row>
    <row r="589" spans="1:3" ht="46.5" customHeight="1">
      <c r="A589" s="479"/>
      <c r="B589" s="479"/>
      <c r="C589" s="917"/>
    </row>
    <row r="590" spans="1:3" ht="16.5" customHeight="1">
      <c r="A590" s="861" t="s">
        <v>10</v>
      </c>
      <c r="B590" s="801" t="s">
        <v>262</v>
      </c>
      <c r="C590" s="844" t="s">
        <v>519</v>
      </c>
    </row>
    <row r="591" spans="1:3" ht="16.5" customHeight="1">
      <c r="A591" s="861" t="s">
        <v>11</v>
      </c>
      <c r="B591" s="801">
        <v>12030</v>
      </c>
      <c r="C591" s="862" t="s">
        <v>48</v>
      </c>
    </row>
    <row r="592" spans="1:3" ht="16.5" customHeight="1">
      <c r="A592" s="861" t="s">
        <v>12</v>
      </c>
      <c r="B592" s="863" t="s">
        <v>367</v>
      </c>
      <c r="C592" s="1078"/>
    </row>
    <row r="593" spans="1:3" ht="16.5" customHeight="1">
      <c r="A593" s="864" t="s">
        <v>13</v>
      </c>
      <c r="B593" s="865" t="s">
        <v>423</v>
      </c>
      <c r="C593" s="1078"/>
    </row>
    <row r="594" spans="1:3" ht="16.5" customHeight="1">
      <c r="A594" s="866" t="s">
        <v>14</v>
      </c>
      <c r="B594" s="801" t="s">
        <v>89</v>
      </c>
      <c r="C594" s="1078"/>
    </row>
    <row r="595" spans="1:3" ht="16.5" customHeight="1">
      <c r="A595" s="866" t="s">
        <v>139</v>
      </c>
      <c r="B595" s="801" t="s">
        <v>520</v>
      </c>
      <c r="C595" s="1078"/>
    </row>
    <row r="596" spans="1:3" ht="16.5" customHeight="1">
      <c r="A596" s="1070" t="s">
        <v>81</v>
      </c>
      <c r="B596" s="1071"/>
      <c r="C596" s="867"/>
    </row>
    <row r="597" spans="1:3" ht="16.5" customHeight="1">
      <c r="A597" s="868" t="s">
        <v>16</v>
      </c>
      <c r="B597" s="869"/>
      <c r="C597" s="803">
        <f>'h2'!H190</f>
        <v>4600</v>
      </c>
    </row>
    <row r="598" spans="1:3" ht="53.25" customHeight="1">
      <c r="A598" s="895"/>
      <c r="B598" s="895"/>
      <c r="C598" s="871"/>
    </row>
    <row r="599" spans="1:3" ht="16.5" customHeight="1">
      <c r="A599" s="563"/>
      <c r="B599" s="919"/>
      <c r="C599" s="920" t="s">
        <v>292</v>
      </c>
    </row>
    <row r="600" spans="1:3" ht="16.5" customHeight="1">
      <c r="A600" s="1128" t="s">
        <v>257</v>
      </c>
      <c r="B600" s="1128"/>
      <c r="C600" s="841"/>
    </row>
    <row r="601" spans="1:3" ht="16.5" customHeight="1">
      <c r="A601" s="1125" t="s">
        <v>23</v>
      </c>
      <c r="B601" s="1125"/>
      <c r="C601" s="479"/>
    </row>
    <row r="602" spans="1:3" ht="16.5" customHeight="1">
      <c r="A602" s="479"/>
      <c r="B602" s="479"/>
      <c r="C602" s="479"/>
    </row>
    <row r="603" spans="1:3" ht="16.5" customHeight="1">
      <c r="A603" s="904" t="s">
        <v>7</v>
      </c>
      <c r="B603" s="905" t="s">
        <v>8</v>
      </c>
      <c r="C603" s="841"/>
    </row>
    <row r="604" spans="1:3" ht="16.5" customHeight="1">
      <c r="A604" s="801" t="s">
        <v>262</v>
      </c>
      <c r="B604" s="865" t="s">
        <v>263</v>
      </c>
      <c r="C604" s="794"/>
    </row>
    <row r="605" spans="1:3" ht="16.5" customHeight="1">
      <c r="A605" s="921"/>
      <c r="B605" s="922"/>
      <c r="C605" s="794"/>
    </row>
    <row r="606" spans="1:3" ht="16.5" customHeight="1">
      <c r="A606" s="1137" t="s">
        <v>9</v>
      </c>
      <c r="B606" s="1137"/>
      <c r="C606" s="841"/>
    </row>
    <row r="607" spans="1:3" ht="16.5" customHeight="1">
      <c r="A607" s="401" t="s">
        <v>10</v>
      </c>
      <c r="B607" s="401" t="s">
        <v>262</v>
      </c>
      <c r="C607" s="337" t="s">
        <v>132</v>
      </c>
    </row>
    <row r="608" spans="1:3" ht="16.5" customHeight="1">
      <c r="A608" s="401" t="s">
        <v>11</v>
      </c>
      <c r="B608" s="401" t="s">
        <v>264</v>
      </c>
      <c r="C608" s="906" t="s">
        <v>48</v>
      </c>
    </row>
    <row r="609" spans="1:3" ht="16.5" customHeight="1">
      <c r="A609" s="401" t="s">
        <v>12</v>
      </c>
      <c r="B609" s="737" t="s">
        <v>265</v>
      </c>
      <c r="C609" s="493"/>
    </row>
    <row r="610" spans="1:3" ht="16.5" customHeight="1">
      <c r="A610" s="401" t="s">
        <v>13</v>
      </c>
      <c r="B610" s="308" t="s">
        <v>266</v>
      </c>
      <c r="C610" s="493"/>
    </row>
    <row r="611" spans="1:3" ht="16.5" customHeight="1">
      <c r="A611" s="308" t="s">
        <v>14</v>
      </c>
      <c r="B611" s="308" t="s">
        <v>89</v>
      </c>
      <c r="C611" s="493"/>
    </row>
    <row r="612" spans="1:3" ht="16.5" customHeight="1">
      <c r="A612" s="308" t="s">
        <v>212</v>
      </c>
      <c r="B612" s="308" t="s">
        <v>267</v>
      </c>
      <c r="C612" s="493"/>
    </row>
    <row r="613" spans="1:3" ht="16.5" customHeight="1">
      <c r="A613" s="1063" t="s">
        <v>15</v>
      </c>
      <c r="B613" s="1063"/>
      <c r="C613" s="493"/>
    </row>
    <row r="614" spans="1:3" ht="16.5" customHeight="1">
      <c r="A614" s="907" t="s">
        <v>268</v>
      </c>
      <c r="B614" s="907"/>
      <c r="C614" s="908">
        <v>0</v>
      </c>
    </row>
    <row r="615" spans="1:3" ht="52.5" customHeight="1">
      <c r="A615" s="907" t="s">
        <v>269</v>
      </c>
      <c r="B615" s="907"/>
      <c r="C615" s="908">
        <f>SUM(C616:C619)</f>
        <v>4</v>
      </c>
    </row>
    <row r="616" spans="1:3" ht="16.5" customHeight="1">
      <c r="A616" s="923"/>
      <c r="B616" s="308" t="s">
        <v>282</v>
      </c>
      <c r="C616" s="908">
        <v>1</v>
      </c>
    </row>
    <row r="617" spans="1:3" ht="16.5" customHeight="1">
      <c r="A617" s="923"/>
      <c r="B617" s="308" t="s">
        <v>276</v>
      </c>
      <c r="C617" s="908">
        <v>1</v>
      </c>
    </row>
    <row r="618" spans="1:3" ht="16.5" customHeight="1">
      <c r="A618" s="923"/>
      <c r="B618" s="911" t="s">
        <v>324</v>
      </c>
      <c r="C618" s="908">
        <v>1</v>
      </c>
    </row>
    <row r="619" spans="1:3" ht="16.5" customHeight="1">
      <c r="A619" s="923"/>
      <c r="B619" s="915" t="s">
        <v>277</v>
      </c>
      <c r="C619" s="908">
        <v>1</v>
      </c>
    </row>
    <row r="620" spans="1:3" ht="16.5" customHeight="1">
      <c r="A620" s="1129" t="s">
        <v>16</v>
      </c>
      <c r="B620" s="1129"/>
      <c r="C620" s="916">
        <f>հ7.!E103</f>
        <v>159605.59999999998</v>
      </c>
    </row>
    <row r="621" spans="1:3" ht="16.5" customHeight="1">
      <c r="A621" s="479"/>
      <c r="B621" s="479"/>
      <c r="C621" s="917"/>
    </row>
    <row r="622" spans="1:3" ht="16.5" customHeight="1">
      <c r="A622" s="504" t="s">
        <v>10</v>
      </c>
      <c r="B622" s="504">
        <v>1212</v>
      </c>
      <c r="C622" s="419" t="s">
        <v>132</v>
      </c>
    </row>
    <row r="623" spans="1:3" ht="16.5" customHeight="1">
      <c r="A623" s="421" t="s">
        <v>11</v>
      </c>
      <c r="B623" s="421">
        <v>12025</v>
      </c>
      <c r="C623" s="850" t="s">
        <v>48</v>
      </c>
    </row>
    <row r="624" spans="1:3" ht="16.5" customHeight="1">
      <c r="A624" s="504" t="s">
        <v>12</v>
      </c>
      <c r="B624" s="802" t="s">
        <v>371</v>
      </c>
      <c r="C624" s="490"/>
    </row>
    <row r="625" spans="1:3" ht="16.5" customHeight="1">
      <c r="A625" s="421" t="s">
        <v>13</v>
      </c>
      <c r="B625" s="801" t="s">
        <v>416</v>
      </c>
      <c r="C625" s="490"/>
    </row>
    <row r="626" spans="1:3" ht="16.5" customHeight="1">
      <c r="A626" s="801" t="s">
        <v>14</v>
      </c>
      <c r="B626" s="801" t="s">
        <v>100</v>
      </c>
      <c r="C626" s="490"/>
    </row>
    <row r="627" spans="1:3" ht="16.5" customHeight="1">
      <c r="A627" s="802" t="s">
        <v>521</v>
      </c>
      <c r="B627" s="802" t="s">
        <v>522</v>
      </c>
      <c r="C627" s="490"/>
    </row>
    <row r="628" spans="1:3" ht="16.5" customHeight="1">
      <c r="A628" s="1112" t="s">
        <v>15</v>
      </c>
      <c r="B628" s="1112"/>
      <c r="C628" s="490"/>
    </row>
    <row r="629" spans="1:3" ht="16.5" customHeight="1">
      <c r="A629" s="851" t="s">
        <v>16</v>
      </c>
      <c r="B629" s="852"/>
      <c r="C629" s="205">
        <f>'h2'!H128</f>
        <v>59389</v>
      </c>
    </row>
    <row r="630" spans="1:3" ht="58.5" customHeight="1">
      <c r="A630" s="479"/>
      <c r="B630" s="479"/>
      <c r="C630" s="917"/>
    </row>
    <row r="631" spans="1:3" ht="16.5" customHeight="1">
      <c r="A631" s="479"/>
      <c r="B631" s="479"/>
      <c r="C631" s="917"/>
    </row>
    <row r="632" spans="1:3" ht="16.5" customHeight="1">
      <c r="A632" s="861" t="s">
        <v>10</v>
      </c>
      <c r="B632" s="801" t="s">
        <v>262</v>
      </c>
      <c r="C632" s="865" t="s">
        <v>519</v>
      </c>
    </row>
    <row r="633" spans="1:3" ht="16.5" customHeight="1">
      <c r="A633" s="861" t="s">
        <v>11</v>
      </c>
      <c r="B633" s="801">
        <v>12030</v>
      </c>
      <c r="C633" s="862" t="s">
        <v>48</v>
      </c>
    </row>
    <row r="634" spans="1:3" ht="16.5" customHeight="1">
      <c r="A634" s="861" t="s">
        <v>12</v>
      </c>
      <c r="B634" s="863" t="s">
        <v>367</v>
      </c>
      <c r="C634" s="1078"/>
    </row>
    <row r="635" spans="1:3" ht="16.5" customHeight="1">
      <c r="A635" s="864" t="s">
        <v>13</v>
      </c>
      <c r="B635" s="865" t="s">
        <v>423</v>
      </c>
      <c r="C635" s="1078"/>
    </row>
    <row r="636" spans="1:3" ht="16.5" customHeight="1">
      <c r="A636" s="866" t="s">
        <v>14</v>
      </c>
      <c r="B636" s="801" t="s">
        <v>89</v>
      </c>
      <c r="C636" s="1078"/>
    </row>
    <row r="637" spans="1:3" ht="16.5" customHeight="1">
      <c r="A637" s="866" t="s">
        <v>139</v>
      </c>
      <c r="B637" s="801" t="s">
        <v>520</v>
      </c>
      <c r="C637" s="1078"/>
    </row>
    <row r="638" spans="1:3" ht="16.5" customHeight="1">
      <c r="A638" s="1070" t="s">
        <v>81</v>
      </c>
      <c r="B638" s="1071"/>
      <c r="C638" s="867"/>
    </row>
    <row r="639" spans="1:3" ht="16.5" customHeight="1">
      <c r="A639" s="868" t="s">
        <v>16</v>
      </c>
      <c r="B639" s="869"/>
      <c r="C639" s="803">
        <f>'h2'!H199</f>
        <v>238000</v>
      </c>
    </row>
    <row r="640" spans="1:3" ht="51" customHeight="1">
      <c r="A640" s="479"/>
      <c r="B640" s="479"/>
      <c r="C640" s="917"/>
    </row>
    <row r="641" spans="1:3" ht="16.5" customHeight="1">
      <c r="A641" s="864" t="s">
        <v>10</v>
      </c>
      <c r="B641" s="802" t="s">
        <v>262</v>
      </c>
      <c r="C641" s="108" t="s">
        <v>132</v>
      </c>
    </row>
    <row r="642" spans="1:3" ht="16.5" customHeight="1">
      <c r="A642" s="864" t="s">
        <v>11</v>
      </c>
      <c r="B642" s="802">
        <v>32001</v>
      </c>
      <c r="C642" s="109" t="s">
        <v>48</v>
      </c>
    </row>
    <row r="643" spans="1:3" ht="16.5" customHeight="1">
      <c r="A643" s="864" t="s">
        <v>12</v>
      </c>
      <c r="B643" s="802" t="s">
        <v>376</v>
      </c>
      <c r="C643" s="870"/>
    </row>
    <row r="644" spans="1:3" ht="16.5" customHeight="1">
      <c r="A644" s="864" t="s">
        <v>13</v>
      </c>
      <c r="B644" s="802" t="s">
        <v>419</v>
      </c>
      <c r="C644" s="870"/>
    </row>
    <row r="645" spans="1:3" ht="16.5" customHeight="1">
      <c r="A645" s="864" t="s">
        <v>14</v>
      </c>
      <c r="B645" s="802" t="s">
        <v>421</v>
      </c>
      <c r="C645" s="870"/>
    </row>
    <row r="646" spans="1:3" ht="16.5" customHeight="1">
      <c r="A646" s="864" t="s">
        <v>521</v>
      </c>
      <c r="B646" s="802" t="s">
        <v>522</v>
      </c>
      <c r="C646" s="870"/>
    </row>
    <row r="647" spans="1:3" ht="16.5" customHeight="1">
      <c r="A647" s="1076" t="s">
        <v>81</v>
      </c>
      <c r="B647" s="1077"/>
      <c r="C647" s="870"/>
    </row>
    <row r="648" spans="1:3" ht="16.5" customHeight="1">
      <c r="A648" s="1072" t="s">
        <v>16</v>
      </c>
      <c r="B648" s="1073"/>
      <c r="C648" s="110">
        <f>'h2'!H231</f>
        <v>25800</v>
      </c>
    </row>
    <row r="649" spans="1:3" ht="77.25" customHeight="1">
      <c r="A649" s="479"/>
      <c r="B649" s="479"/>
      <c r="C649" s="917"/>
    </row>
    <row r="650" spans="1:3" ht="16.5" customHeight="1">
      <c r="A650" s="563"/>
      <c r="B650" s="919"/>
      <c r="C650" s="920" t="s">
        <v>293</v>
      </c>
    </row>
    <row r="651" spans="1:3" ht="16.5" customHeight="1">
      <c r="A651" s="1128" t="s">
        <v>258</v>
      </c>
      <c r="B651" s="1128"/>
      <c r="C651" s="841"/>
    </row>
    <row r="652" spans="1:3" ht="16.5" customHeight="1">
      <c r="A652" s="1125" t="s">
        <v>23</v>
      </c>
      <c r="B652" s="1125"/>
      <c r="C652" s="479"/>
    </row>
    <row r="653" spans="1:3" ht="16.5" customHeight="1">
      <c r="A653" s="479"/>
      <c r="B653" s="479"/>
      <c r="C653" s="479"/>
    </row>
    <row r="654" spans="1:3" ht="16.5" customHeight="1">
      <c r="A654" s="904" t="s">
        <v>7</v>
      </c>
      <c r="B654" s="905" t="s">
        <v>8</v>
      </c>
      <c r="C654" s="841"/>
    </row>
    <row r="655" spans="1:3" ht="16.5" customHeight="1">
      <c r="A655" s="801" t="s">
        <v>262</v>
      </c>
      <c r="B655" s="865" t="s">
        <v>263</v>
      </c>
      <c r="C655" s="794"/>
    </row>
    <row r="656" spans="1:3" ht="16.5" customHeight="1">
      <c r="A656" s="921"/>
      <c r="B656" s="922"/>
      <c r="C656" s="794"/>
    </row>
    <row r="657" spans="1:3" ht="16.5" customHeight="1">
      <c r="A657" s="1137" t="s">
        <v>9</v>
      </c>
      <c r="B657" s="1137"/>
      <c r="C657" s="841"/>
    </row>
    <row r="658" spans="1:3" ht="16.5" customHeight="1">
      <c r="A658" s="401" t="s">
        <v>10</v>
      </c>
      <c r="B658" s="401" t="s">
        <v>262</v>
      </c>
      <c r="C658" s="337" t="s">
        <v>132</v>
      </c>
    </row>
    <row r="659" spans="1:3" ht="16.5" customHeight="1">
      <c r="A659" s="401" t="s">
        <v>11</v>
      </c>
      <c r="B659" s="401" t="s">
        <v>264</v>
      </c>
      <c r="C659" s="906" t="s">
        <v>48</v>
      </c>
    </row>
    <row r="660" spans="1:3" ht="16.5" customHeight="1">
      <c r="A660" s="401" t="s">
        <v>12</v>
      </c>
      <c r="B660" s="737" t="s">
        <v>265</v>
      </c>
      <c r="C660" s="493"/>
    </row>
    <row r="661" spans="1:3" ht="16.5" customHeight="1">
      <c r="A661" s="401" t="s">
        <v>13</v>
      </c>
      <c r="B661" s="308" t="s">
        <v>266</v>
      </c>
      <c r="C661" s="493"/>
    </row>
    <row r="662" spans="1:3" ht="16.5" customHeight="1">
      <c r="A662" s="308" t="s">
        <v>14</v>
      </c>
      <c r="B662" s="308" t="s">
        <v>89</v>
      </c>
      <c r="C662" s="493"/>
    </row>
    <row r="663" spans="1:3" ht="16.5" customHeight="1">
      <c r="A663" s="308" t="s">
        <v>212</v>
      </c>
      <c r="B663" s="308" t="s">
        <v>267</v>
      </c>
      <c r="C663" s="493"/>
    </row>
    <row r="664" spans="1:3" ht="16.5" customHeight="1">
      <c r="A664" s="1063" t="s">
        <v>15</v>
      </c>
      <c r="B664" s="1063"/>
      <c r="C664" s="493"/>
    </row>
    <row r="665" spans="1:3" ht="16.5" customHeight="1">
      <c r="A665" s="907" t="s">
        <v>268</v>
      </c>
      <c r="B665" s="907"/>
      <c r="C665" s="908">
        <v>0</v>
      </c>
    </row>
    <row r="666" spans="1:3" ht="53.25" customHeight="1">
      <c r="A666" s="907" t="s">
        <v>269</v>
      </c>
      <c r="B666" s="907"/>
      <c r="C666" s="908">
        <f>SUM(C667:C667)</f>
        <v>1</v>
      </c>
    </row>
    <row r="667" spans="1:3" ht="16.5" customHeight="1">
      <c r="A667" s="924"/>
      <c r="B667" s="308" t="s">
        <v>281</v>
      </c>
      <c r="C667" s="908">
        <v>1</v>
      </c>
    </row>
    <row r="668" spans="1:3" ht="16.5" customHeight="1">
      <c r="A668" s="1129" t="s">
        <v>16</v>
      </c>
      <c r="B668" s="1129"/>
      <c r="C668" s="916">
        <f>հ7.!E112</f>
        <v>16487.8</v>
      </c>
    </row>
    <row r="669" spans="1:3" ht="16.5" customHeight="1">
      <c r="A669" s="479"/>
      <c r="B669" s="479"/>
      <c r="C669" s="917"/>
    </row>
    <row r="670" spans="1:3" ht="16.5" customHeight="1">
      <c r="A670" s="479"/>
      <c r="B670" s="479"/>
      <c r="C670" s="917"/>
    </row>
    <row r="671" spans="1:3" ht="16.5" customHeight="1">
      <c r="A671" s="861" t="s">
        <v>10</v>
      </c>
      <c r="B671" s="801" t="s">
        <v>262</v>
      </c>
      <c r="C671" s="844" t="s">
        <v>519</v>
      </c>
    </row>
    <row r="672" spans="1:3" ht="16.5" customHeight="1">
      <c r="A672" s="861" t="s">
        <v>11</v>
      </c>
      <c r="B672" s="801">
        <v>12030</v>
      </c>
      <c r="C672" s="862" t="s">
        <v>48</v>
      </c>
    </row>
    <row r="673" spans="1:3" ht="16.5" customHeight="1">
      <c r="A673" s="861" t="s">
        <v>12</v>
      </c>
      <c r="B673" s="863" t="s">
        <v>367</v>
      </c>
      <c r="C673" s="1078"/>
    </row>
    <row r="674" spans="1:3" ht="51.75" customHeight="1">
      <c r="A674" s="864" t="s">
        <v>13</v>
      </c>
      <c r="B674" s="865" t="s">
        <v>423</v>
      </c>
      <c r="C674" s="1078"/>
    </row>
    <row r="675" spans="1:3" ht="16.5" customHeight="1">
      <c r="A675" s="866" t="s">
        <v>14</v>
      </c>
      <c r="B675" s="801" t="s">
        <v>89</v>
      </c>
      <c r="C675" s="1078"/>
    </row>
    <row r="676" spans="1:3" ht="16.5" customHeight="1">
      <c r="A676" s="866" t="s">
        <v>139</v>
      </c>
      <c r="B676" s="801" t="s">
        <v>520</v>
      </c>
      <c r="C676" s="1078"/>
    </row>
    <row r="677" spans="1:3" ht="16.5" customHeight="1">
      <c r="A677" s="1070" t="s">
        <v>81</v>
      </c>
      <c r="B677" s="1071"/>
      <c r="C677" s="867"/>
    </row>
    <row r="678" spans="1:3" ht="16.5" customHeight="1">
      <c r="A678" s="868" t="s">
        <v>16</v>
      </c>
      <c r="B678" s="869"/>
      <c r="C678" s="803">
        <f>'h2'!H211</f>
        <v>-7300</v>
      </c>
    </row>
    <row r="679" spans="1:3" ht="17.25">
      <c r="A679" s="563"/>
      <c r="B679" s="919"/>
      <c r="C679" s="920"/>
    </row>
    <row r="680" spans="1:3" ht="16.5" customHeight="1">
      <c r="A680" s="563"/>
      <c r="B680" s="919"/>
      <c r="C680" s="920" t="s">
        <v>294</v>
      </c>
    </row>
    <row r="681" spans="1:3" ht="16.5" customHeight="1">
      <c r="A681" s="1128" t="s">
        <v>259</v>
      </c>
      <c r="B681" s="1128"/>
      <c r="C681" s="841"/>
    </row>
    <row r="682" spans="1:3" ht="16.5" customHeight="1">
      <c r="A682" s="1125" t="s">
        <v>23</v>
      </c>
      <c r="B682" s="1125"/>
      <c r="C682" s="479"/>
    </row>
    <row r="683" spans="1:3" ht="16.5" customHeight="1">
      <c r="A683" s="479"/>
      <c r="B683" s="479"/>
      <c r="C683" s="479"/>
    </row>
    <row r="684" spans="1:3" ht="16.5" customHeight="1">
      <c r="A684" s="904" t="s">
        <v>7</v>
      </c>
      <c r="B684" s="905" t="s">
        <v>8</v>
      </c>
      <c r="C684" s="841"/>
    </row>
    <row r="685" spans="1:3" ht="16.5" customHeight="1">
      <c r="A685" s="801" t="s">
        <v>262</v>
      </c>
      <c r="B685" s="865" t="s">
        <v>263</v>
      </c>
      <c r="C685" s="794"/>
    </row>
    <row r="686" spans="1:3" ht="16.5" customHeight="1">
      <c r="A686" s="921"/>
      <c r="B686" s="922"/>
      <c r="C686" s="794"/>
    </row>
    <row r="687" spans="1:3" ht="16.5" customHeight="1">
      <c r="A687" s="1137" t="s">
        <v>9</v>
      </c>
      <c r="B687" s="1137"/>
      <c r="C687" s="841"/>
    </row>
    <row r="688" spans="1:3" ht="16.5" customHeight="1">
      <c r="A688" s="401" t="s">
        <v>10</v>
      </c>
      <c r="B688" s="401" t="s">
        <v>262</v>
      </c>
      <c r="C688" s="337" t="s">
        <v>132</v>
      </c>
    </row>
    <row r="689" spans="1:3" ht="16.5" customHeight="1">
      <c r="A689" s="401" t="s">
        <v>11</v>
      </c>
      <c r="B689" s="401" t="s">
        <v>264</v>
      </c>
      <c r="C689" s="906" t="s">
        <v>48</v>
      </c>
    </row>
    <row r="690" spans="1:3" ht="16.5" customHeight="1">
      <c r="A690" s="401" t="s">
        <v>12</v>
      </c>
      <c r="B690" s="737" t="s">
        <v>265</v>
      </c>
      <c r="C690" s="493"/>
    </row>
    <row r="691" spans="1:3" ht="16.5" customHeight="1">
      <c r="A691" s="401" t="s">
        <v>13</v>
      </c>
      <c r="B691" s="308" t="s">
        <v>266</v>
      </c>
      <c r="C691" s="493"/>
    </row>
    <row r="692" spans="1:3" ht="16.5" customHeight="1">
      <c r="A692" s="308" t="s">
        <v>14</v>
      </c>
      <c r="B692" s="308" t="s">
        <v>89</v>
      </c>
      <c r="C692" s="493"/>
    </row>
    <row r="693" spans="1:3" ht="16.5" customHeight="1">
      <c r="A693" s="308" t="s">
        <v>212</v>
      </c>
      <c r="B693" s="308" t="s">
        <v>267</v>
      </c>
      <c r="C693" s="493"/>
    </row>
    <row r="694" spans="1:3" ht="16.5" customHeight="1">
      <c r="A694" s="1063" t="s">
        <v>15</v>
      </c>
      <c r="B694" s="1063"/>
      <c r="C694" s="493"/>
    </row>
    <row r="695" spans="1:3" ht="16.5" customHeight="1">
      <c r="A695" s="907" t="s">
        <v>268</v>
      </c>
      <c r="B695" s="907"/>
      <c r="C695" s="908">
        <v>0</v>
      </c>
    </row>
    <row r="696" spans="1:3" ht="50.25" customHeight="1">
      <c r="A696" s="907" t="s">
        <v>269</v>
      </c>
      <c r="B696" s="907"/>
      <c r="C696" s="908">
        <v>10</v>
      </c>
    </row>
    <row r="697" spans="1:3" ht="30.75" customHeight="1">
      <c r="A697" s="1126" t="s">
        <v>270</v>
      </c>
      <c r="B697" s="911" t="s">
        <v>297</v>
      </c>
      <c r="C697" s="908">
        <v>3</v>
      </c>
    </row>
    <row r="698" spans="1:3" ht="16.5" customHeight="1">
      <c r="A698" s="1127"/>
      <c r="B698" s="308" t="s">
        <v>273</v>
      </c>
      <c r="C698" s="908">
        <v>2</v>
      </c>
    </row>
    <row r="699" spans="1:3" ht="16.5" customHeight="1">
      <c r="A699" s="1127"/>
      <c r="B699" s="308" t="s">
        <v>281</v>
      </c>
      <c r="C699" s="908">
        <v>2</v>
      </c>
    </row>
    <row r="700" spans="1:3" ht="16.5" customHeight="1">
      <c r="A700" s="1127"/>
      <c r="B700" s="308" t="s">
        <v>276</v>
      </c>
      <c r="C700" s="908">
        <v>1</v>
      </c>
    </row>
    <row r="701" spans="1:3" ht="16.5" customHeight="1">
      <c r="A701" s="1127"/>
      <c r="B701" s="918" t="s">
        <v>280</v>
      </c>
      <c r="C701" s="908">
        <v>1</v>
      </c>
    </row>
    <row r="702" spans="1:3" ht="16.5" customHeight="1">
      <c r="A702" s="1129" t="s">
        <v>16</v>
      </c>
      <c r="B702" s="1129"/>
      <c r="C702" s="916">
        <f>հ7.!E115</f>
        <v>820122.20000000007</v>
      </c>
    </row>
    <row r="703" spans="1:3" ht="16.5" customHeight="1">
      <c r="A703" s="479"/>
      <c r="B703" s="479"/>
      <c r="C703" s="917"/>
    </row>
    <row r="704" spans="1:3" ht="16.5" customHeight="1">
      <c r="A704" s="479"/>
      <c r="B704" s="479"/>
      <c r="C704" s="917"/>
    </row>
    <row r="705" spans="1:4" ht="16.5" customHeight="1">
      <c r="A705" s="861" t="s">
        <v>10</v>
      </c>
      <c r="B705" s="801" t="s">
        <v>262</v>
      </c>
      <c r="C705" s="844" t="s">
        <v>519</v>
      </c>
    </row>
    <row r="706" spans="1:4" ht="16.5" customHeight="1">
      <c r="A706" s="861" t="s">
        <v>11</v>
      </c>
      <c r="B706" s="801">
        <v>12030</v>
      </c>
      <c r="C706" s="862" t="s">
        <v>48</v>
      </c>
    </row>
    <row r="707" spans="1:4" ht="16.5" customHeight="1">
      <c r="A707" s="861" t="s">
        <v>12</v>
      </c>
      <c r="B707" s="863" t="s">
        <v>367</v>
      </c>
      <c r="C707" s="1078"/>
    </row>
    <row r="708" spans="1:4" ht="16.5" customHeight="1">
      <c r="A708" s="864" t="s">
        <v>13</v>
      </c>
      <c r="B708" s="865" t="s">
        <v>423</v>
      </c>
      <c r="C708" s="1078"/>
    </row>
    <row r="709" spans="1:4" ht="16.5" customHeight="1">
      <c r="A709" s="866" t="s">
        <v>14</v>
      </c>
      <c r="B709" s="801" t="s">
        <v>89</v>
      </c>
      <c r="C709" s="1078"/>
    </row>
    <row r="710" spans="1:4" ht="27.75" customHeight="1">
      <c r="A710" s="866" t="s">
        <v>139</v>
      </c>
      <c r="B710" s="801" t="s">
        <v>520</v>
      </c>
      <c r="C710" s="1078"/>
    </row>
    <row r="711" spans="1:4" ht="16.5" customHeight="1">
      <c r="A711" s="1070" t="s">
        <v>81</v>
      </c>
      <c r="B711" s="1071"/>
      <c r="C711" s="867"/>
    </row>
    <row r="712" spans="1:4" ht="16.5" customHeight="1">
      <c r="A712" s="868" t="s">
        <v>16</v>
      </c>
      <c r="B712" s="869"/>
      <c r="C712" s="803">
        <f>'h2'!H221</f>
        <v>-2300</v>
      </c>
    </row>
    <row r="713" spans="1:4" ht="57" customHeight="1">
      <c r="A713" s="479"/>
      <c r="B713" s="479"/>
      <c r="C713" s="925" t="s">
        <v>296</v>
      </c>
    </row>
    <row r="714" spans="1:4" ht="16.5" customHeight="1">
      <c r="A714" s="1128" t="s">
        <v>216</v>
      </c>
      <c r="B714" s="1128"/>
      <c r="C714" s="920"/>
    </row>
    <row r="715" spans="1:4" ht="16.5" customHeight="1">
      <c r="A715" s="1144" t="s">
        <v>23</v>
      </c>
      <c r="B715" s="1144"/>
      <c r="C715" s="794"/>
    </row>
    <row r="716" spans="1:4" ht="16.5" customHeight="1">
      <c r="A716" s="788" t="s">
        <v>73</v>
      </c>
      <c r="B716" s="788" t="s">
        <v>74</v>
      </c>
      <c r="C716" s="794"/>
    </row>
    <row r="717" spans="1:4" ht="16.5" customHeight="1">
      <c r="A717" s="367">
        <v>1049</v>
      </c>
      <c r="B717" s="367" t="s">
        <v>165</v>
      </c>
      <c r="C717" s="794"/>
    </row>
    <row r="718" spans="1:4" ht="16.5" customHeight="1">
      <c r="A718" s="790"/>
      <c r="B718" s="745"/>
      <c r="C718" s="479"/>
    </row>
    <row r="719" spans="1:4" ht="16.5" customHeight="1">
      <c r="A719" s="1136" t="str">
        <f>A733</f>
        <v xml:space="preserve"> Ծրագրի միջոցառումները </v>
      </c>
      <c r="B719" s="1136"/>
      <c r="C719" s="479"/>
    </row>
    <row r="720" spans="1:4" ht="16.5" customHeight="1">
      <c r="A720" s="806" t="s">
        <v>10</v>
      </c>
      <c r="B720" s="308" t="s">
        <v>166</v>
      </c>
      <c r="C720" s="151" t="s">
        <v>35</v>
      </c>
      <c r="D720" s="926"/>
    </row>
    <row r="721" spans="1:3" ht="16.5" customHeight="1">
      <c r="A721" s="391" t="s">
        <v>11</v>
      </c>
      <c r="B721" s="807" t="s">
        <v>526</v>
      </c>
      <c r="C721" s="152" t="s">
        <v>48</v>
      </c>
    </row>
    <row r="722" spans="1:3" ht="16.5" customHeight="1">
      <c r="A722" s="391" t="s">
        <v>12</v>
      </c>
      <c r="B722" s="309" t="s">
        <v>527</v>
      </c>
      <c r="C722" s="808"/>
    </row>
    <row r="723" spans="1:3" ht="16.5" customHeight="1">
      <c r="A723" s="391" t="s">
        <v>13</v>
      </c>
      <c r="B723" s="309" t="s">
        <v>528</v>
      </c>
      <c r="C723" s="809"/>
    </row>
    <row r="724" spans="1:3" ht="16.5" customHeight="1">
      <c r="A724" s="391" t="s">
        <v>14</v>
      </c>
      <c r="B724" s="309" t="s">
        <v>170</v>
      </c>
      <c r="C724" s="809"/>
    </row>
    <row r="725" spans="1:3" ht="16.5" customHeight="1">
      <c r="A725" s="737" t="s">
        <v>212</v>
      </c>
      <c r="B725" s="309" t="s">
        <v>529</v>
      </c>
      <c r="C725" s="809"/>
    </row>
    <row r="726" spans="1:3" ht="16.5" customHeight="1">
      <c r="A726" s="810"/>
      <c r="B726" s="811" t="s">
        <v>81</v>
      </c>
      <c r="C726" s="812"/>
    </row>
    <row r="727" spans="1:3" ht="16.5" customHeight="1">
      <c r="A727" s="813" t="s">
        <v>530</v>
      </c>
      <c r="B727" s="814"/>
      <c r="C727" s="153">
        <v>-3</v>
      </c>
    </row>
    <row r="728" spans="1:3" ht="60" customHeight="1">
      <c r="A728" s="815" t="s">
        <v>82</v>
      </c>
      <c r="B728" s="816"/>
      <c r="C728" s="817">
        <f>'h1'!F104</f>
        <v>-171483.2</v>
      </c>
    </row>
    <row r="729" spans="1:3" ht="37.5" customHeight="1">
      <c r="A729" s="479"/>
      <c r="B729" s="479"/>
      <c r="C729" s="479"/>
    </row>
    <row r="730" spans="1:3" ht="16.5" customHeight="1">
      <c r="A730" s="904" t="s">
        <v>7</v>
      </c>
      <c r="B730" s="904" t="s">
        <v>516</v>
      </c>
      <c r="C730" s="478"/>
    </row>
    <row r="731" spans="1:3" ht="16.5" customHeight="1">
      <c r="A731" s="801" t="s">
        <v>262</v>
      </c>
      <c r="B731" s="865" t="s">
        <v>263</v>
      </c>
      <c r="C731" s="794"/>
    </row>
    <row r="732" spans="1:3" ht="16.5" customHeight="1">
      <c r="A732" s="479"/>
      <c r="B732" s="842"/>
      <c r="C732" s="794"/>
    </row>
    <row r="733" spans="1:3" ht="16.5" customHeight="1">
      <c r="A733" s="1136" t="s">
        <v>9</v>
      </c>
      <c r="B733" s="1136"/>
      <c r="C733" s="841"/>
    </row>
    <row r="734" spans="1:3" ht="16.5" customHeight="1">
      <c r="A734" s="421" t="s">
        <v>10</v>
      </c>
      <c r="B734" s="927" t="s">
        <v>262</v>
      </c>
      <c r="C734" s="419" t="s">
        <v>517</v>
      </c>
    </row>
    <row r="735" spans="1:3" ht="16.5" customHeight="1">
      <c r="A735" s="421" t="s">
        <v>11</v>
      </c>
      <c r="B735" s="927" t="s">
        <v>264</v>
      </c>
      <c r="C735" s="850" t="s">
        <v>48</v>
      </c>
    </row>
    <row r="736" spans="1:3" ht="16.5" customHeight="1">
      <c r="A736" s="421" t="s">
        <v>12</v>
      </c>
      <c r="B736" s="928" t="s">
        <v>265</v>
      </c>
      <c r="C736" s="850"/>
    </row>
    <row r="737" spans="1:3" ht="16.5" customHeight="1">
      <c r="A737" s="421" t="s">
        <v>13</v>
      </c>
      <c r="B737" s="929" t="s">
        <v>266</v>
      </c>
      <c r="C737" s="490"/>
    </row>
    <row r="738" spans="1:3" ht="16.5" customHeight="1">
      <c r="A738" s="801" t="s">
        <v>14</v>
      </c>
      <c r="B738" s="929" t="s">
        <v>89</v>
      </c>
      <c r="C738" s="490"/>
    </row>
    <row r="739" spans="1:3" ht="16.5" customHeight="1">
      <c r="A739" s="801" t="s">
        <v>212</v>
      </c>
      <c r="B739" s="930" t="s">
        <v>267</v>
      </c>
      <c r="C739" s="490"/>
    </row>
    <row r="740" spans="1:3" ht="16.5" customHeight="1">
      <c r="A740" s="1132" t="s">
        <v>15</v>
      </c>
      <c r="B740" s="1133"/>
      <c r="C740" s="490"/>
    </row>
    <row r="741" spans="1:3" ht="16.5" customHeight="1">
      <c r="A741" s="1132" t="s">
        <v>16</v>
      </c>
      <c r="B741" s="1133"/>
      <c r="C741" s="931">
        <f>հ7.!E16</f>
        <v>-1742.7</v>
      </c>
    </row>
    <row r="742" spans="1:3" ht="53.25" customHeight="1"/>
    <row r="743" spans="1:3" ht="19.5" customHeight="1">
      <c r="A743" s="837" t="s">
        <v>7</v>
      </c>
      <c r="B743" s="879" t="s">
        <v>8</v>
      </c>
      <c r="C743" s="876"/>
    </row>
    <row r="744" spans="1:3" ht="16.5" customHeight="1">
      <c r="A744" s="371" t="s">
        <v>732</v>
      </c>
      <c r="B744" s="880" t="s">
        <v>733</v>
      </c>
      <c r="C744" s="881"/>
    </row>
    <row r="745" spans="1:3" ht="16.5" customHeight="1">
      <c r="A745" s="932"/>
      <c r="B745" s="881"/>
      <c r="C745" s="881"/>
    </row>
    <row r="746" spans="1:3" ht="16.5" customHeight="1">
      <c r="A746" s="932" t="str">
        <f>A657</f>
        <v xml:space="preserve"> Ծրագրի միջոցառումները </v>
      </c>
      <c r="B746" s="881"/>
      <c r="C746" s="881"/>
    </row>
    <row r="747" spans="1:3" ht="16.5" customHeight="1">
      <c r="A747" s="300" t="s">
        <v>10</v>
      </c>
      <c r="B747" s="371" t="s">
        <v>732</v>
      </c>
      <c r="C747" s="840" t="str">
        <f>Հ10!C405</f>
        <v>Ցուցանիշների փոփոխությունը
(ավելացումները նշված են դրական նշանով)</v>
      </c>
    </row>
    <row r="748" spans="1:3" ht="16.5" customHeight="1">
      <c r="A748" s="300" t="s">
        <v>11</v>
      </c>
      <c r="B748" s="371" t="s">
        <v>333</v>
      </c>
      <c r="C748" s="840" t="str">
        <f>Հ10!C406</f>
        <v>Տարի</v>
      </c>
    </row>
    <row r="749" spans="1:3" ht="16.5" customHeight="1">
      <c r="A749" s="300" t="s">
        <v>12</v>
      </c>
      <c r="B749" s="371" t="s">
        <v>733</v>
      </c>
      <c r="C749" s="882"/>
    </row>
    <row r="750" spans="1:3" ht="16.5" customHeight="1">
      <c r="A750" s="300" t="s">
        <v>13</v>
      </c>
      <c r="B750" s="371" t="s">
        <v>734</v>
      </c>
      <c r="C750" s="882"/>
    </row>
    <row r="751" spans="1:3" ht="16.5" customHeight="1">
      <c r="A751" s="300" t="s">
        <v>14</v>
      </c>
      <c r="B751" s="371" t="s">
        <v>71</v>
      </c>
      <c r="C751" s="882"/>
    </row>
    <row r="752" spans="1:3" ht="16.5" customHeight="1">
      <c r="A752" s="300" t="s">
        <v>212</v>
      </c>
      <c r="B752" s="371" t="s">
        <v>731</v>
      </c>
      <c r="C752" s="882"/>
    </row>
    <row r="753" spans="1:3" ht="16.5" customHeight="1">
      <c r="A753" s="1074" t="s">
        <v>15</v>
      </c>
      <c r="B753" s="1074"/>
      <c r="C753" s="882"/>
    </row>
    <row r="754" spans="1:3" ht="16.5" customHeight="1">
      <c r="A754" s="1064" t="s">
        <v>16</v>
      </c>
      <c r="B754" s="1064"/>
      <c r="C754" s="981">
        <f>Հ10!C412</f>
        <v>969118.1</v>
      </c>
    </row>
    <row r="755" spans="1:3" ht="53.25" customHeight="1"/>
  </sheetData>
  <mergeCells count="179">
    <mergeCell ref="A719:B719"/>
    <mergeCell ref="A503:A507"/>
    <mergeCell ref="A231:B231"/>
    <mergeCell ref="A571:A577"/>
    <mergeCell ref="A578:B578"/>
    <mergeCell ref="A628:B628"/>
    <mergeCell ref="A245:B245"/>
    <mergeCell ref="A246:B246"/>
    <mergeCell ref="A311:B311"/>
    <mergeCell ref="A319:B319"/>
    <mergeCell ref="A320:B320"/>
    <mergeCell ref="A332:B332"/>
    <mergeCell ref="A333:B333"/>
    <mergeCell ref="A334:B334"/>
    <mergeCell ref="A335:B335"/>
    <mergeCell ref="A272:B272"/>
    <mergeCell ref="A300:B300"/>
    <mergeCell ref="A301:B301"/>
    <mergeCell ref="A465:B465"/>
    <mergeCell ref="A486:B486"/>
    <mergeCell ref="A352:B352"/>
    <mergeCell ref="A355:A357"/>
    <mergeCell ref="A370:B370"/>
    <mergeCell ref="A371:B371"/>
    <mergeCell ref="A681:B681"/>
    <mergeCell ref="A556:B556"/>
    <mergeCell ref="A551:B551"/>
    <mergeCell ref="A488:B488"/>
    <mergeCell ref="A493:B493"/>
    <mergeCell ref="A500:B500"/>
    <mergeCell ref="A697:A701"/>
    <mergeCell ref="A652:B652"/>
    <mergeCell ref="A657:B657"/>
    <mergeCell ref="A668:B668"/>
    <mergeCell ref="A518:B518"/>
    <mergeCell ref="A596:B596"/>
    <mergeCell ref="A554:B554"/>
    <mergeCell ref="A555:B555"/>
    <mergeCell ref="A521:B521"/>
    <mergeCell ref="A522:B522"/>
    <mergeCell ref="A543:B543"/>
    <mergeCell ref="A386:A390"/>
    <mergeCell ref="A508:B508"/>
    <mergeCell ref="A461:A464"/>
    <mergeCell ref="A376:B376"/>
    <mergeCell ref="A383:B383"/>
    <mergeCell ref="A702:B702"/>
    <mergeCell ref="A715:B715"/>
    <mergeCell ref="A2:D2"/>
    <mergeCell ref="A3:D3"/>
    <mergeCell ref="A5:D5"/>
    <mergeCell ref="A7:D7"/>
    <mergeCell ref="A62:B62"/>
    <mergeCell ref="A63:B63"/>
    <mergeCell ref="A81:B81"/>
    <mergeCell ref="A65:B65"/>
    <mergeCell ref="A32:B32"/>
    <mergeCell ref="A33:B33"/>
    <mergeCell ref="A35:B35"/>
    <mergeCell ref="A34:B34"/>
    <mergeCell ref="A43:B43"/>
    <mergeCell ref="A44:B44"/>
    <mergeCell ref="A21:B21"/>
    <mergeCell ref="A22:B22"/>
    <mergeCell ref="A23:B23"/>
    <mergeCell ref="A72:B72"/>
    <mergeCell ref="A73:B73"/>
    <mergeCell ref="A91:B91"/>
    <mergeCell ref="A99:B99"/>
    <mergeCell ref="A53:B53"/>
    <mergeCell ref="A54:B54"/>
    <mergeCell ref="A160:B160"/>
    <mergeCell ref="A161:B161"/>
    <mergeCell ref="A162:B162"/>
    <mergeCell ref="A109:B109"/>
    <mergeCell ref="A100:B100"/>
    <mergeCell ref="A108:B108"/>
    <mergeCell ref="A82:B82"/>
    <mergeCell ref="A90:B90"/>
    <mergeCell ref="A123:B123"/>
    <mergeCell ref="A124:B124"/>
    <mergeCell ref="A132:B132"/>
    <mergeCell ref="A133:B133"/>
    <mergeCell ref="A170:B170"/>
    <mergeCell ref="A188:B188"/>
    <mergeCell ref="A189:B189"/>
    <mergeCell ref="A190:B190"/>
    <mergeCell ref="A340:B340"/>
    <mergeCell ref="A345:B345"/>
    <mergeCell ref="C137:C141"/>
    <mergeCell ref="A283:B283"/>
    <mergeCell ref="A282:B282"/>
    <mergeCell ref="A216:B216"/>
    <mergeCell ref="A217:B217"/>
    <mergeCell ref="C239:C242"/>
    <mergeCell ref="A223:B223"/>
    <mergeCell ref="A207:B207"/>
    <mergeCell ref="A208:B208"/>
    <mergeCell ref="A244:B244"/>
    <mergeCell ref="A230:B230"/>
    <mergeCell ref="A141:B141"/>
    <mergeCell ref="A142:B142"/>
    <mergeCell ref="A151:B151"/>
    <mergeCell ref="A150:B150"/>
    <mergeCell ref="A259:B259"/>
    <mergeCell ref="A236:B236"/>
    <mergeCell ref="A243:B243"/>
    <mergeCell ref="A740:B740"/>
    <mergeCell ref="A741:B741"/>
    <mergeCell ref="A682:B682"/>
    <mergeCell ref="A171:B171"/>
    <mergeCell ref="A198:B198"/>
    <mergeCell ref="A199:B199"/>
    <mergeCell ref="A451:B451"/>
    <mergeCell ref="A733:B733"/>
    <mergeCell ref="A528:B528"/>
    <mergeCell ref="A561:B561"/>
    <mergeCell ref="A487:B487"/>
    <mergeCell ref="A458:B458"/>
    <mergeCell ref="A416:B416"/>
    <mergeCell ref="A445:B445"/>
    <mergeCell ref="A446:B446"/>
    <mergeCell ref="A568:B568"/>
    <mergeCell ref="A687:B687"/>
    <mergeCell ref="A613:B613"/>
    <mergeCell ref="A620:B620"/>
    <mergeCell ref="A664:B664"/>
    <mergeCell ref="A600:B600"/>
    <mergeCell ref="A601:B601"/>
    <mergeCell ref="A606:B606"/>
    <mergeCell ref="A651:B651"/>
    <mergeCell ref="A179:B179"/>
    <mergeCell ref="A180:B180"/>
    <mergeCell ref="C592:C595"/>
    <mergeCell ref="A252:B252"/>
    <mergeCell ref="C634:C637"/>
    <mergeCell ref="A638:B638"/>
    <mergeCell ref="C673:C676"/>
    <mergeCell ref="A677:B677"/>
    <mergeCell ref="A714:B714"/>
    <mergeCell ref="A260:B260"/>
    <mergeCell ref="C255:C258"/>
    <mergeCell ref="A286:C286"/>
    <mergeCell ref="A433:B433"/>
    <mergeCell ref="A339:B339"/>
    <mergeCell ref="A358:B358"/>
    <mergeCell ref="A269:B269"/>
    <mergeCell ref="A268:B268"/>
    <mergeCell ref="C264:C267"/>
    <mergeCell ref="A391:B391"/>
    <mergeCell ref="A414:B414"/>
    <mergeCell ref="A421:B421"/>
    <mergeCell ref="A428:B428"/>
    <mergeCell ref="A431:A432"/>
    <mergeCell ref="A310:B310"/>
    <mergeCell ref="A753:B753"/>
    <mergeCell ref="A754:B754"/>
    <mergeCell ref="C707:C710"/>
    <mergeCell ref="A711:B711"/>
    <mergeCell ref="C362:C365"/>
    <mergeCell ref="A366:B366"/>
    <mergeCell ref="A647:B647"/>
    <mergeCell ref="A648:B648"/>
    <mergeCell ref="A587:B587"/>
    <mergeCell ref="A473:B473"/>
    <mergeCell ref="A399:B399"/>
    <mergeCell ref="A400:B400"/>
    <mergeCell ref="C406:C409"/>
    <mergeCell ref="A410:B410"/>
    <mergeCell ref="C437:C440"/>
    <mergeCell ref="A441:B441"/>
    <mergeCell ref="C479:C482"/>
    <mergeCell ref="A483:B483"/>
    <mergeCell ref="C514:C517"/>
    <mergeCell ref="C547:C550"/>
    <mergeCell ref="A694:B694"/>
    <mergeCell ref="A523:B523"/>
    <mergeCell ref="A535:B535"/>
    <mergeCell ref="A538:A542"/>
  </mergeCells>
  <pageMargins left="0.54" right="0.41" top="0.33" bottom="0.33" header="0.31496062992126" footer="0.31496062992126"/>
  <pageSetup paperSize="9" scale="66" orientation="portrait" r:id="rId1"/>
  <colBreaks count="1" manualBreakCount="1">
    <brk id="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1"/>
  <sheetViews>
    <sheetView tabSelected="1" topLeftCell="B37" zoomScaleNormal="100" workbookViewId="0">
      <selection activeCell="K56" sqref="K56"/>
    </sheetView>
  </sheetViews>
  <sheetFormatPr defaultColWidth="9.140625" defaultRowHeight="17.25"/>
  <cols>
    <col min="1" max="1" width="9.140625" style="938" hidden="1" customWidth="1"/>
    <col min="2" max="2" width="16" style="959" customWidth="1"/>
    <col min="3" max="3" width="60.140625" style="938" customWidth="1"/>
    <col min="4" max="4" width="13" style="938" customWidth="1"/>
    <col min="5" max="5" width="10.7109375" style="938" customWidth="1"/>
    <col min="6" max="6" width="19.7109375" style="195" customWidth="1"/>
    <col min="7" max="7" width="10.85546875" style="196" customWidth="1"/>
    <col min="8" max="8" width="22.7109375" style="195" customWidth="1"/>
    <col min="9" max="9" width="15.5703125" style="938" bestFit="1" customWidth="1"/>
    <col min="10" max="10" width="21.140625" style="938" customWidth="1"/>
    <col min="11" max="11" width="16" style="938" bestFit="1" customWidth="1"/>
    <col min="12" max="12" width="20.7109375" style="938" customWidth="1"/>
    <col min="13" max="16384" width="9.140625" style="938"/>
  </cols>
  <sheetData>
    <row r="1" spans="2:8" s="937" customFormat="1">
      <c r="B1" s="934"/>
      <c r="C1" s="934"/>
      <c r="D1" s="934"/>
      <c r="E1" s="934"/>
      <c r="F1" s="934"/>
      <c r="G1" s="935"/>
      <c r="H1" s="936" t="s">
        <v>693</v>
      </c>
    </row>
    <row r="2" spans="2:8" s="937" customFormat="1">
      <c r="B2" s="934"/>
      <c r="C2" s="934"/>
      <c r="D2" s="934"/>
      <c r="E2" s="934"/>
      <c r="F2" s="934"/>
      <c r="G2" s="935"/>
      <c r="H2" s="936" t="s">
        <v>131</v>
      </c>
    </row>
    <row r="3" spans="2:8" s="937" customFormat="1">
      <c r="B3" s="934"/>
      <c r="C3" s="934"/>
      <c r="D3" s="934"/>
      <c r="E3" s="934"/>
      <c r="F3" s="934"/>
      <c r="G3" s="935"/>
      <c r="H3" s="936" t="s">
        <v>0</v>
      </c>
    </row>
    <row r="5" spans="2:8" ht="72.75" customHeight="1">
      <c r="B5" s="1150" t="s">
        <v>692</v>
      </c>
      <c r="C5" s="1150"/>
      <c r="D5" s="1150"/>
      <c r="E5" s="1150"/>
      <c r="F5" s="1150"/>
      <c r="G5" s="1150"/>
      <c r="H5" s="1150"/>
    </row>
    <row r="6" spans="2:8" ht="23.25" customHeight="1">
      <c r="B6" s="962"/>
      <c r="C6" s="962"/>
      <c r="D6" s="962"/>
      <c r="E6" s="962"/>
      <c r="F6" s="962"/>
      <c r="G6" s="962"/>
      <c r="H6" s="962"/>
    </row>
    <row r="7" spans="2:8" ht="112.5" customHeight="1">
      <c r="B7" s="1151" t="s">
        <v>204</v>
      </c>
      <c r="C7" s="1151" t="s">
        <v>205</v>
      </c>
      <c r="D7" s="1151" t="s">
        <v>206</v>
      </c>
      <c r="E7" s="1151" t="s">
        <v>207</v>
      </c>
      <c r="F7" s="1152" t="s">
        <v>208</v>
      </c>
      <c r="G7" s="1031" t="s">
        <v>615</v>
      </c>
      <c r="H7" s="1031"/>
    </row>
    <row r="8" spans="2:8" ht="34.5">
      <c r="B8" s="1151"/>
      <c r="C8" s="1151"/>
      <c r="D8" s="1151"/>
      <c r="E8" s="1151"/>
      <c r="F8" s="1152"/>
      <c r="G8" s="215" t="s">
        <v>209</v>
      </c>
      <c r="H8" s="215" t="s">
        <v>616</v>
      </c>
    </row>
    <row r="9" spans="2:8">
      <c r="B9" s="939">
        <v>1</v>
      </c>
      <c r="C9" s="939">
        <v>2</v>
      </c>
      <c r="D9" s="939">
        <v>3</v>
      </c>
      <c r="E9" s="939">
        <v>4</v>
      </c>
      <c r="F9" s="960">
        <v>5</v>
      </c>
      <c r="G9" s="961">
        <v>6</v>
      </c>
      <c r="H9" s="961">
        <v>7</v>
      </c>
    </row>
    <row r="10" spans="2:8" s="942" customFormat="1">
      <c r="B10" s="940"/>
      <c r="C10" s="941" t="s">
        <v>210</v>
      </c>
      <c r="D10" s="941"/>
      <c r="E10" s="941"/>
      <c r="F10" s="189"/>
      <c r="G10" s="190"/>
      <c r="H10" s="191">
        <f>H11+H17+H53</f>
        <v>-2031258.7400000002</v>
      </c>
    </row>
    <row r="11" spans="2:8">
      <c r="B11" s="1163" t="s">
        <v>241</v>
      </c>
      <c r="C11" s="1164"/>
      <c r="D11" s="1164"/>
      <c r="E11" s="1164"/>
      <c r="F11" s="1164"/>
      <c r="G11" s="1165"/>
      <c r="H11" s="943">
        <f>H13</f>
        <v>25800</v>
      </c>
    </row>
    <row r="12" spans="2:8">
      <c r="B12" s="335" t="s">
        <v>685</v>
      </c>
      <c r="C12" s="944" t="s">
        <v>686</v>
      </c>
      <c r="D12" s="1166" t="s">
        <v>687</v>
      </c>
      <c r="E12" s="1167"/>
      <c r="F12" s="1167"/>
      <c r="G12" s="1168"/>
      <c r="H12" s="943">
        <f>H13</f>
        <v>25800</v>
      </c>
    </row>
    <row r="13" spans="2:8">
      <c r="B13" s="1088" t="s">
        <v>688</v>
      </c>
      <c r="C13" s="1169"/>
      <c r="D13" s="1169"/>
      <c r="E13" s="1169"/>
      <c r="F13" s="1169"/>
      <c r="G13" s="1089"/>
      <c r="H13" s="945">
        <f>H14</f>
        <v>25800</v>
      </c>
    </row>
    <row r="14" spans="2:8">
      <c r="B14" s="1170" t="s">
        <v>689</v>
      </c>
      <c r="C14" s="1170"/>
      <c r="D14" s="1170"/>
      <c r="E14" s="1170"/>
      <c r="F14" s="1170"/>
      <c r="G14" s="1170"/>
      <c r="H14" s="945">
        <f>H15</f>
        <v>25800</v>
      </c>
    </row>
    <row r="15" spans="2:8">
      <c r="B15" s="1171" t="s">
        <v>681</v>
      </c>
      <c r="C15" s="1172"/>
      <c r="D15" s="1172"/>
      <c r="E15" s="1172"/>
      <c r="F15" s="1172"/>
      <c r="G15" s="1173"/>
      <c r="H15" s="945">
        <f>SUM(H16:H16)</f>
        <v>25800</v>
      </c>
    </row>
    <row r="16" spans="2:8">
      <c r="B16" s="405" t="s">
        <v>690</v>
      </c>
      <c r="C16" s="946" t="s">
        <v>691</v>
      </c>
      <c r="D16" s="946" t="s">
        <v>638</v>
      </c>
      <c r="E16" s="946" t="s">
        <v>222</v>
      </c>
      <c r="F16" s="947">
        <v>12900000</v>
      </c>
      <c r="G16" s="946" t="s">
        <v>304</v>
      </c>
      <c r="H16" s="945">
        <f>F16*2/1000</f>
        <v>25800</v>
      </c>
    </row>
    <row r="17" spans="2:12" s="942" customFormat="1" ht="26.45" customHeight="1">
      <c r="B17" s="1153" t="s">
        <v>203</v>
      </c>
      <c r="C17" s="1153"/>
      <c r="D17" s="1153"/>
      <c r="E17" s="1153"/>
      <c r="F17" s="1153"/>
      <c r="G17" s="1153"/>
      <c r="H17" s="29">
        <f>H18</f>
        <v>-2047058.7400000002</v>
      </c>
      <c r="I17" s="948"/>
      <c r="J17" s="948"/>
      <c r="L17" s="192"/>
    </row>
    <row r="18" spans="2:12">
      <c r="B18" s="949" t="s">
        <v>211</v>
      </c>
      <c r="C18" s="428" t="s">
        <v>617</v>
      </c>
      <c r="D18" s="428" t="s">
        <v>618</v>
      </c>
      <c r="E18" s="1154" t="s">
        <v>97</v>
      </c>
      <c r="F18" s="1154"/>
      <c r="G18" s="1154"/>
      <c r="H18" s="29">
        <f>H19</f>
        <v>-2047058.7400000002</v>
      </c>
      <c r="J18" s="950"/>
      <c r="L18" s="951"/>
    </row>
    <row r="19" spans="2:12">
      <c r="B19" s="952" t="s">
        <v>339</v>
      </c>
      <c r="C19" s="1153" t="str">
        <f>'[2]Հ3 '!F41</f>
        <v xml:space="preserve"> Պետական նշանակության ավտոճանապարհների հիմնանորոգում</v>
      </c>
      <c r="D19" s="1153"/>
      <c r="E19" s="1153"/>
      <c r="F19" s="1153"/>
      <c r="G19" s="1153"/>
      <c r="H19" s="29">
        <f>H20+H36</f>
        <v>-2047058.7400000002</v>
      </c>
    </row>
    <row r="20" spans="2:12">
      <c r="B20" s="1155" t="s">
        <v>308</v>
      </c>
      <c r="C20" s="1156"/>
      <c r="D20" s="1156"/>
      <c r="E20" s="1156"/>
      <c r="F20" s="1156"/>
      <c r="G20" s="1157"/>
      <c r="H20" s="193">
        <f>SUM(H21:H35)</f>
        <v>-2021195.7000000002</v>
      </c>
      <c r="J20" s="950"/>
      <c r="L20" s="951"/>
    </row>
    <row r="21" spans="2:12" hidden="1">
      <c r="B21" s="953" t="s">
        <v>619</v>
      </c>
      <c r="C21" s="367" t="s">
        <v>309</v>
      </c>
      <c r="D21" s="428" t="s">
        <v>226</v>
      </c>
      <c r="E21" s="428" t="s">
        <v>222</v>
      </c>
      <c r="F21" s="194"/>
      <c r="G21" s="194">
        <v>0</v>
      </c>
      <c r="H21" s="113">
        <v>-76379.3</v>
      </c>
      <c r="J21" s="950"/>
      <c r="K21" s="954"/>
      <c r="L21" s="951"/>
    </row>
    <row r="22" spans="2:12">
      <c r="B22" s="953" t="s">
        <v>620</v>
      </c>
      <c r="C22" s="367" t="s">
        <v>309</v>
      </c>
      <c r="D22" s="428" t="s">
        <v>221</v>
      </c>
      <c r="E22" s="428" t="s">
        <v>222</v>
      </c>
      <c r="F22" s="194"/>
      <c r="G22" s="194">
        <v>0</v>
      </c>
      <c r="H22" s="113">
        <v>-3841.2</v>
      </c>
    </row>
    <row r="23" spans="2:12">
      <c r="B23" s="953" t="s">
        <v>621</v>
      </c>
      <c r="C23" s="367" t="s">
        <v>309</v>
      </c>
      <c r="D23" s="428" t="s">
        <v>226</v>
      </c>
      <c r="E23" s="428" t="s">
        <v>222</v>
      </c>
      <c r="F23" s="194"/>
      <c r="G23" s="194">
        <v>0</v>
      </c>
      <c r="H23" s="113">
        <v>-6488.9</v>
      </c>
    </row>
    <row r="24" spans="2:12">
      <c r="B24" s="953" t="s">
        <v>622</v>
      </c>
      <c r="C24" s="367" t="s">
        <v>309</v>
      </c>
      <c r="D24" s="428" t="s">
        <v>226</v>
      </c>
      <c r="E24" s="428" t="s">
        <v>222</v>
      </c>
      <c r="F24" s="194"/>
      <c r="G24" s="194">
        <v>0</v>
      </c>
      <c r="H24" s="113">
        <v>-19545.2</v>
      </c>
    </row>
    <row r="25" spans="2:12">
      <c r="B25" s="953" t="s">
        <v>623</v>
      </c>
      <c r="C25" s="367" t="s">
        <v>309</v>
      </c>
      <c r="D25" s="428" t="s">
        <v>226</v>
      </c>
      <c r="E25" s="428" t="s">
        <v>222</v>
      </c>
      <c r="F25" s="194"/>
      <c r="G25" s="194">
        <v>0</v>
      </c>
      <c r="H25" s="113">
        <v>-283472.7</v>
      </c>
    </row>
    <row r="26" spans="2:12">
      <c r="B26" s="953" t="s">
        <v>624</v>
      </c>
      <c r="C26" s="367" t="s">
        <v>309</v>
      </c>
      <c r="D26" s="428" t="s">
        <v>226</v>
      </c>
      <c r="E26" s="428" t="s">
        <v>222</v>
      </c>
      <c r="F26" s="194"/>
      <c r="G26" s="194">
        <v>0</v>
      </c>
      <c r="H26" s="113">
        <v>-14432.4</v>
      </c>
    </row>
    <row r="27" spans="2:12">
      <c r="B27" s="953" t="s">
        <v>625</v>
      </c>
      <c r="C27" s="367" t="s">
        <v>309</v>
      </c>
      <c r="D27" s="428" t="s">
        <v>226</v>
      </c>
      <c r="E27" s="428" t="s">
        <v>222</v>
      </c>
      <c r="F27" s="194"/>
      <c r="G27" s="194">
        <v>0</v>
      </c>
      <c r="H27" s="113">
        <v>-635465.5</v>
      </c>
    </row>
    <row r="28" spans="2:12">
      <c r="B28" s="953" t="s">
        <v>626</v>
      </c>
      <c r="C28" s="367" t="s">
        <v>309</v>
      </c>
      <c r="D28" s="428" t="s">
        <v>221</v>
      </c>
      <c r="E28" s="428" t="s">
        <v>222</v>
      </c>
      <c r="F28" s="194"/>
      <c r="G28" s="194">
        <v>0</v>
      </c>
      <c r="H28" s="113">
        <v>-90173</v>
      </c>
    </row>
    <row r="29" spans="2:12">
      <c r="B29" s="953" t="s">
        <v>337</v>
      </c>
      <c r="C29" s="367" t="s">
        <v>309</v>
      </c>
      <c r="D29" s="428" t="s">
        <v>221</v>
      </c>
      <c r="E29" s="428" t="s">
        <v>222</v>
      </c>
      <c r="F29" s="194"/>
      <c r="G29" s="194">
        <v>0</v>
      </c>
      <c r="H29" s="113">
        <v>-2073</v>
      </c>
    </row>
    <row r="30" spans="2:12">
      <c r="B30" s="953" t="s">
        <v>627</v>
      </c>
      <c r="C30" s="367" t="s">
        <v>309</v>
      </c>
      <c r="D30" s="428" t="s">
        <v>226</v>
      </c>
      <c r="E30" s="428" t="s">
        <v>222</v>
      </c>
      <c r="F30" s="194"/>
      <c r="G30" s="194">
        <v>0</v>
      </c>
      <c r="H30" s="113">
        <v>-6389.7</v>
      </c>
    </row>
    <row r="31" spans="2:12">
      <c r="B31" s="953" t="s">
        <v>628</v>
      </c>
      <c r="C31" s="367" t="s">
        <v>309</v>
      </c>
      <c r="D31" s="428" t="s">
        <v>226</v>
      </c>
      <c r="E31" s="428" t="s">
        <v>222</v>
      </c>
      <c r="F31" s="194"/>
      <c r="G31" s="194">
        <v>0</v>
      </c>
      <c r="H31" s="113">
        <v>-11220.6</v>
      </c>
    </row>
    <row r="32" spans="2:12">
      <c r="B32" s="953" t="s">
        <v>629</v>
      </c>
      <c r="C32" s="367" t="s">
        <v>309</v>
      </c>
      <c r="D32" s="428" t="s">
        <v>226</v>
      </c>
      <c r="E32" s="428" t="s">
        <v>222</v>
      </c>
      <c r="F32" s="194"/>
      <c r="G32" s="194">
        <v>0</v>
      </c>
      <c r="H32" s="113">
        <v>-408</v>
      </c>
    </row>
    <row r="33" spans="2:11">
      <c r="B33" s="953" t="s">
        <v>630</v>
      </c>
      <c r="C33" s="367" t="s">
        <v>309</v>
      </c>
      <c r="D33" s="428" t="s">
        <v>226</v>
      </c>
      <c r="E33" s="428" t="s">
        <v>222</v>
      </c>
      <c r="F33" s="194"/>
      <c r="G33" s="194">
        <v>0</v>
      </c>
      <c r="H33" s="113">
        <v>-50061.599999999999</v>
      </c>
      <c r="K33" s="954"/>
    </row>
    <row r="34" spans="2:11">
      <c r="B34" s="953" t="s">
        <v>631</v>
      </c>
      <c r="C34" s="367" t="s">
        <v>309</v>
      </c>
      <c r="D34" s="428" t="s">
        <v>226</v>
      </c>
      <c r="E34" s="428" t="s">
        <v>222</v>
      </c>
      <c r="F34" s="194"/>
      <c r="G34" s="194">
        <v>0</v>
      </c>
      <c r="H34" s="113">
        <v>-9838.6</v>
      </c>
      <c r="J34" s="954"/>
    </row>
    <row r="35" spans="2:11">
      <c r="B35" s="953" t="s">
        <v>632</v>
      </c>
      <c r="C35" s="367" t="s">
        <v>309</v>
      </c>
      <c r="D35" s="428" t="s">
        <v>312</v>
      </c>
      <c r="E35" s="428" t="s">
        <v>222</v>
      </c>
      <c r="F35" s="194"/>
      <c r="G35" s="194">
        <v>0</v>
      </c>
      <c r="H35" s="113">
        <v>-811406</v>
      </c>
    </row>
    <row r="36" spans="2:11">
      <c r="B36" s="1158" t="s">
        <v>310</v>
      </c>
      <c r="C36" s="1159"/>
      <c r="D36" s="428"/>
      <c r="E36" s="428"/>
      <c r="F36" s="194"/>
      <c r="G36" s="194"/>
      <c r="H36" s="193">
        <f>SUM(H37:H46)</f>
        <v>-25863.039999999997</v>
      </c>
    </row>
    <row r="37" spans="2:11">
      <c r="B37" s="953" t="s">
        <v>633</v>
      </c>
      <c r="C37" s="367" t="s">
        <v>223</v>
      </c>
      <c r="D37" s="428" t="s">
        <v>226</v>
      </c>
      <c r="E37" s="428" t="s">
        <v>222</v>
      </c>
      <c r="F37" s="194"/>
      <c r="G37" s="194" t="s">
        <v>338</v>
      </c>
      <c r="H37" s="113">
        <v>-375.2</v>
      </c>
    </row>
    <row r="38" spans="2:11">
      <c r="B38" s="953" t="s">
        <v>634</v>
      </c>
      <c r="C38" s="367" t="s">
        <v>223</v>
      </c>
      <c r="D38" s="428" t="s">
        <v>226</v>
      </c>
      <c r="E38" s="428" t="s">
        <v>222</v>
      </c>
      <c r="F38" s="194"/>
      <c r="G38" s="194" t="s">
        <v>338</v>
      </c>
      <c r="H38" s="113">
        <v>-1128.4000000000001</v>
      </c>
    </row>
    <row r="39" spans="2:11">
      <c r="B39" s="953" t="s">
        <v>635</v>
      </c>
      <c r="C39" s="367" t="s">
        <v>223</v>
      </c>
      <c r="D39" s="428" t="s">
        <v>221</v>
      </c>
      <c r="E39" s="428" t="s">
        <v>222</v>
      </c>
      <c r="F39" s="194"/>
      <c r="G39" s="194" t="s">
        <v>338</v>
      </c>
      <c r="H39" s="113">
        <v>-2496.1999999999998</v>
      </c>
    </row>
    <row r="40" spans="2:11">
      <c r="B40" s="953" t="s">
        <v>636</v>
      </c>
      <c r="C40" s="367" t="s">
        <v>223</v>
      </c>
      <c r="D40" s="428" t="s">
        <v>224</v>
      </c>
      <c r="E40" s="428" t="s">
        <v>222</v>
      </c>
      <c r="F40" s="194"/>
      <c r="G40" s="194" t="s">
        <v>338</v>
      </c>
      <c r="H40" s="113">
        <v>-680</v>
      </c>
    </row>
    <row r="41" spans="2:11">
      <c r="B41" s="953" t="s">
        <v>637</v>
      </c>
      <c r="C41" s="367" t="s">
        <v>223</v>
      </c>
      <c r="D41" s="428" t="s">
        <v>638</v>
      </c>
      <c r="E41" s="428" t="s">
        <v>222</v>
      </c>
      <c r="F41" s="194"/>
      <c r="G41" s="194" t="s">
        <v>338</v>
      </c>
      <c r="H41" s="113">
        <v>-7951.1</v>
      </c>
    </row>
    <row r="42" spans="2:11">
      <c r="B42" s="953" t="s">
        <v>639</v>
      </c>
      <c r="C42" s="367" t="s">
        <v>311</v>
      </c>
      <c r="D42" s="428" t="s">
        <v>312</v>
      </c>
      <c r="E42" s="428" t="s">
        <v>222</v>
      </c>
      <c r="F42" s="194"/>
      <c r="G42" s="194">
        <v>0</v>
      </c>
      <c r="H42" s="113">
        <v>-445.4</v>
      </c>
    </row>
    <row r="43" spans="2:11">
      <c r="B43" s="953" t="s">
        <v>640</v>
      </c>
      <c r="C43" s="367" t="s">
        <v>311</v>
      </c>
      <c r="D43" s="428" t="s">
        <v>312</v>
      </c>
      <c r="E43" s="428" t="s">
        <v>222</v>
      </c>
      <c r="F43" s="194"/>
      <c r="G43" s="194">
        <v>0</v>
      </c>
      <c r="H43" s="113">
        <v>-1938.84</v>
      </c>
    </row>
    <row r="44" spans="2:11">
      <c r="B44" s="953" t="s">
        <v>641</v>
      </c>
      <c r="C44" s="367" t="s">
        <v>311</v>
      </c>
      <c r="D44" s="428" t="s">
        <v>312</v>
      </c>
      <c r="E44" s="428" t="s">
        <v>222</v>
      </c>
      <c r="F44" s="194"/>
      <c r="G44" s="194">
        <v>0</v>
      </c>
      <c r="H44" s="113">
        <v>-4616.5</v>
      </c>
    </row>
    <row r="45" spans="2:11">
      <c r="B45" s="953" t="s">
        <v>642</v>
      </c>
      <c r="C45" s="367" t="s">
        <v>311</v>
      </c>
      <c r="D45" s="428" t="s">
        <v>312</v>
      </c>
      <c r="E45" s="428" t="s">
        <v>222</v>
      </c>
      <c r="F45" s="194"/>
      <c r="G45" s="194">
        <v>0</v>
      </c>
      <c r="H45" s="113">
        <v>-5469.3</v>
      </c>
    </row>
    <row r="46" spans="2:11">
      <c r="B46" s="128" t="s">
        <v>643</v>
      </c>
      <c r="C46" s="459" t="s">
        <v>225</v>
      </c>
      <c r="D46" s="428" t="s">
        <v>224</v>
      </c>
      <c r="E46" s="428" t="s">
        <v>222</v>
      </c>
      <c r="F46" s="194"/>
      <c r="G46" s="194">
        <v>0</v>
      </c>
      <c r="H46" s="113">
        <v>-762.1</v>
      </c>
    </row>
    <row r="47" spans="2:11">
      <c r="B47" s="955" t="s">
        <v>644</v>
      </c>
      <c r="C47" s="344" t="s">
        <v>645</v>
      </c>
      <c r="D47" s="428"/>
      <c r="E47" s="428"/>
      <c r="F47" s="194"/>
      <c r="G47" s="194"/>
      <c r="H47" s="113">
        <f>H48</f>
        <v>-34480</v>
      </c>
    </row>
    <row r="48" spans="2:11" ht="17.25" customHeight="1">
      <c r="B48" s="1160" t="s">
        <v>308</v>
      </c>
      <c r="C48" s="1161"/>
      <c r="D48" s="1161"/>
      <c r="E48" s="1161"/>
      <c r="F48" s="1161"/>
      <c r="G48" s="1162"/>
      <c r="H48" s="193">
        <f>SUM(H49:H52)</f>
        <v>-34480</v>
      </c>
    </row>
    <row r="49" spans="2:8">
      <c r="B49" s="953" t="s">
        <v>646</v>
      </c>
      <c r="C49" s="367" t="s">
        <v>309</v>
      </c>
      <c r="D49" s="428" t="s">
        <v>226</v>
      </c>
      <c r="E49" s="428" t="s">
        <v>222</v>
      </c>
      <c r="F49" s="194"/>
      <c r="G49" s="194">
        <v>0</v>
      </c>
      <c r="H49" s="113">
        <v>-999.1</v>
      </c>
    </row>
    <row r="50" spans="2:8">
      <c r="B50" s="953" t="s">
        <v>647</v>
      </c>
      <c r="C50" s="367" t="s">
        <v>309</v>
      </c>
      <c r="D50" s="428" t="s">
        <v>224</v>
      </c>
      <c r="E50" s="428" t="s">
        <v>222</v>
      </c>
      <c r="F50" s="194"/>
      <c r="G50" s="194">
        <v>0</v>
      </c>
      <c r="H50" s="113">
        <v>-1087.3</v>
      </c>
    </row>
    <row r="51" spans="2:8">
      <c r="B51" s="953" t="s">
        <v>648</v>
      </c>
      <c r="C51" s="367" t="s">
        <v>309</v>
      </c>
      <c r="D51" s="428" t="s">
        <v>224</v>
      </c>
      <c r="E51" s="428" t="s">
        <v>222</v>
      </c>
      <c r="F51" s="194"/>
      <c r="G51" s="194">
        <v>0</v>
      </c>
      <c r="H51" s="113">
        <v>-27.7</v>
      </c>
    </row>
    <row r="52" spans="2:8">
      <c r="B52" s="953" t="s">
        <v>649</v>
      </c>
      <c r="C52" s="367" t="s">
        <v>309</v>
      </c>
      <c r="D52" s="428" t="s">
        <v>226</v>
      </c>
      <c r="E52" s="428" t="s">
        <v>222</v>
      </c>
      <c r="F52" s="194"/>
      <c r="G52" s="194">
        <v>0</v>
      </c>
      <c r="H52" s="113">
        <v>-32365.9</v>
      </c>
    </row>
    <row r="53" spans="2:8" s="942" customFormat="1" ht="18" customHeight="1">
      <c r="B53" s="1174" t="s">
        <v>779</v>
      </c>
      <c r="C53" s="1174"/>
      <c r="D53" s="1174"/>
      <c r="E53" s="1174"/>
      <c r="F53" s="1174"/>
      <c r="G53" s="1174"/>
      <c r="H53" s="933">
        <f>H54</f>
        <v>-10000</v>
      </c>
    </row>
    <row r="54" spans="2:8" s="942" customFormat="1" ht="17.25" customHeight="1">
      <c r="B54" s="335" t="s">
        <v>780</v>
      </c>
      <c r="C54" s="529" t="s">
        <v>781</v>
      </c>
      <c r="D54" s="529" t="s">
        <v>782</v>
      </c>
      <c r="E54" s="1175" t="s">
        <v>783</v>
      </c>
      <c r="F54" s="1176"/>
      <c r="G54" s="1177"/>
      <c r="H54" s="933">
        <f>H55</f>
        <v>-10000</v>
      </c>
    </row>
    <row r="55" spans="2:8" s="942" customFormat="1" ht="26.25" customHeight="1">
      <c r="B55" s="335" t="s">
        <v>682</v>
      </c>
      <c r="C55" s="1147" t="s">
        <v>784</v>
      </c>
      <c r="D55" s="1148"/>
      <c r="E55" s="1148"/>
      <c r="F55" s="1148"/>
      <c r="G55" s="1149"/>
      <c r="H55" s="197">
        <f>H56</f>
        <v>-10000</v>
      </c>
    </row>
    <row r="56" spans="2:8">
      <c r="B56" s="956" t="s">
        <v>683</v>
      </c>
      <c r="C56" s="956" t="s">
        <v>684</v>
      </c>
      <c r="D56" s="956" t="s">
        <v>312</v>
      </c>
      <c r="E56" s="956" t="s">
        <v>222</v>
      </c>
      <c r="F56" s="957"/>
      <c r="G56" s="956"/>
      <c r="H56" s="958">
        <v>-10000</v>
      </c>
    </row>
    <row r="57" spans="2:8">
      <c r="B57" s="938"/>
      <c r="F57" s="938"/>
      <c r="G57" s="938"/>
      <c r="H57" s="938"/>
    </row>
    <row r="58" spans="2:8">
      <c r="B58" s="938"/>
      <c r="F58" s="938"/>
      <c r="G58" s="938"/>
      <c r="H58" s="938"/>
    </row>
    <row r="59" spans="2:8">
      <c r="B59" s="938"/>
      <c r="F59" s="938"/>
      <c r="G59" s="938"/>
      <c r="H59" s="938"/>
    </row>
    <row r="60" spans="2:8">
      <c r="B60" s="938"/>
      <c r="F60" s="938"/>
      <c r="G60" s="938"/>
      <c r="H60" s="938"/>
    </row>
    <row r="61" spans="2:8">
      <c r="B61" s="938"/>
      <c r="F61" s="938"/>
      <c r="G61" s="938"/>
      <c r="H61" s="938"/>
    </row>
    <row r="62" spans="2:8">
      <c r="B62" s="938"/>
      <c r="F62" s="938"/>
      <c r="G62" s="938"/>
      <c r="H62" s="938"/>
    </row>
    <row r="63" spans="2:8">
      <c r="B63" s="938"/>
      <c r="F63" s="938"/>
      <c r="G63" s="938"/>
      <c r="H63" s="938"/>
    </row>
    <row r="64" spans="2:8">
      <c r="B64" s="938"/>
      <c r="F64" s="938"/>
      <c r="G64" s="938"/>
      <c r="H64" s="938"/>
    </row>
    <row r="65" spans="2:8">
      <c r="B65" s="938"/>
      <c r="F65" s="938"/>
      <c r="G65" s="938"/>
      <c r="H65" s="938"/>
    </row>
    <row r="66" spans="2:8">
      <c r="B66" s="938"/>
      <c r="F66" s="938"/>
      <c r="G66" s="938"/>
      <c r="H66" s="938"/>
    </row>
    <row r="67" spans="2:8">
      <c r="B67" s="938"/>
      <c r="F67" s="938"/>
      <c r="G67" s="938"/>
      <c r="H67" s="938"/>
    </row>
    <row r="68" spans="2:8">
      <c r="B68" s="938"/>
      <c r="F68" s="938"/>
      <c r="G68" s="938"/>
      <c r="H68" s="938"/>
    </row>
    <row r="69" spans="2:8">
      <c r="B69" s="938"/>
      <c r="F69" s="938"/>
      <c r="G69" s="938"/>
      <c r="H69" s="938"/>
    </row>
    <row r="70" spans="2:8">
      <c r="B70" s="938"/>
      <c r="F70" s="938"/>
      <c r="G70" s="938"/>
      <c r="H70" s="938"/>
    </row>
    <row r="71" spans="2:8">
      <c r="B71" s="938"/>
      <c r="F71" s="938"/>
      <c r="G71" s="938"/>
      <c r="H71" s="938"/>
    </row>
    <row r="72" spans="2:8">
      <c r="B72" s="938"/>
      <c r="F72" s="938"/>
      <c r="G72" s="938"/>
      <c r="H72" s="938"/>
    </row>
    <row r="73" spans="2:8">
      <c r="B73" s="938"/>
      <c r="F73" s="938"/>
      <c r="G73" s="938"/>
      <c r="H73" s="938"/>
    </row>
    <row r="74" spans="2:8">
      <c r="B74" s="938"/>
      <c r="F74" s="938"/>
      <c r="G74" s="938"/>
      <c r="H74" s="938"/>
    </row>
    <row r="75" spans="2:8">
      <c r="B75" s="938"/>
      <c r="F75" s="938"/>
      <c r="G75" s="938"/>
      <c r="H75" s="938"/>
    </row>
    <row r="76" spans="2:8">
      <c r="B76" s="938"/>
      <c r="F76" s="938"/>
      <c r="G76" s="938"/>
      <c r="H76" s="938"/>
    </row>
    <row r="77" spans="2:8">
      <c r="B77" s="938"/>
      <c r="F77" s="938"/>
      <c r="G77" s="938"/>
      <c r="H77" s="938"/>
    </row>
    <row r="78" spans="2:8">
      <c r="B78" s="938"/>
      <c r="F78" s="938"/>
      <c r="G78" s="938"/>
      <c r="H78" s="938"/>
    </row>
    <row r="79" spans="2:8">
      <c r="B79" s="938"/>
      <c r="F79" s="938"/>
      <c r="G79" s="938"/>
      <c r="H79" s="938"/>
    </row>
    <row r="80" spans="2:8">
      <c r="B80" s="938"/>
      <c r="F80" s="938"/>
      <c r="G80" s="938"/>
      <c r="H80" s="938"/>
    </row>
    <row r="81" spans="2:8">
      <c r="B81" s="938"/>
      <c r="F81" s="938"/>
      <c r="G81" s="938"/>
      <c r="H81" s="938"/>
    </row>
    <row r="82" spans="2:8">
      <c r="B82" s="938"/>
      <c r="F82" s="938"/>
      <c r="G82" s="938"/>
      <c r="H82" s="938"/>
    </row>
    <row r="83" spans="2:8">
      <c r="B83" s="938"/>
      <c r="F83" s="938"/>
      <c r="G83" s="938"/>
      <c r="H83" s="938"/>
    </row>
    <row r="84" spans="2:8">
      <c r="B84" s="938"/>
      <c r="F84" s="938"/>
      <c r="G84" s="938"/>
      <c r="H84" s="938"/>
    </row>
    <row r="85" spans="2:8">
      <c r="B85" s="938"/>
      <c r="F85" s="938"/>
      <c r="G85" s="938"/>
      <c r="H85" s="938"/>
    </row>
    <row r="86" spans="2:8">
      <c r="B86" s="938"/>
      <c r="F86" s="938"/>
      <c r="G86" s="938"/>
      <c r="H86" s="938"/>
    </row>
    <row r="87" spans="2:8">
      <c r="B87" s="938"/>
      <c r="F87" s="938"/>
      <c r="G87" s="938"/>
      <c r="H87" s="938"/>
    </row>
    <row r="88" spans="2:8">
      <c r="B88" s="938"/>
      <c r="F88" s="938"/>
      <c r="G88" s="938"/>
      <c r="H88" s="938"/>
    </row>
    <row r="89" spans="2:8">
      <c r="B89" s="938"/>
      <c r="F89" s="938"/>
      <c r="G89" s="938"/>
      <c r="H89" s="938"/>
    </row>
    <row r="90" spans="2:8">
      <c r="B90" s="938"/>
      <c r="F90" s="938"/>
      <c r="G90" s="938"/>
      <c r="H90" s="938"/>
    </row>
    <row r="91" spans="2:8">
      <c r="B91" s="938"/>
      <c r="F91" s="938"/>
      <c r="G91" s="938"/>
      <c r="H91" s="938"/>
    </row>
    <row r="92" spans="2:8">
      <c r="B92" s="938"/>
      <c r="F92" s="938"/>
      <c r="G92" s="938"/>
      <c r="H92" s="938"/>
    </row>
    <row r="93" spans="2:8">
      <c r="B93" s="938"/>
      <c r="F93" s="938"/>
      <c r="G93" s="938"/>
      <c r="H93" s="938"/>
    </row>
    <row r="94" spans="2:8">
      <c r="B94" s="938"/>
      <c r="F94" s="938"/>
      <c r="G94" s="938"/>
      <c r="H94" s="938"/>
    </row>
    <row r="95" spans="2:8">
      <c r="B95" s="938"/>
      <c r="F95" s="938"/>
      <c r="G95" s="938"/>
      <c r="H95" s="938"/>
    </row>
    <row r="96" spans="2:8">
      <c r="B96" s="938"/>
      <c r="F96" s="938"/>
      <c r="G96" s="938"/>
      <c r="H96" s="938"/>
    </row>
    <row r="97" spans="2:8">
      <c r="B97" s="938"/>
      <c r="F97" s="938"/>
      <c r="G97" s="938"/>
      <c r="H97" s="938"/>
    </row>
    <row r="98" spans="2:8">
      <c r="B98" s="938"/>
      <c r="F98" s="938"/>
      <c r="G98" s="938"/>
      <c r="H98" s="938"/>
    </row>
    <row r="99" spans="2:8">
      <c r="B99" s="938"/>
      <c r="F99" s="938"/>
      <c r="G99" s="938"/>
      <c r="H99" s="938"/>
    </row>
    <row r="100" spans="2:8">
      <c r="B100" s="938"/>
      <c r="F100" s="938"/>
      <c r="G100" s="938"/>
      <c r="H100" s="938"/>
    </row>
    <row r="101" spans="2:8">
      <c r="B101" s="938"/>
      <c r="F101" s="938"/>
      <c r="G101" s="938"/>
      <c r="H101" s="938"/>
    </row>
  </sheetData>
  <mergeCells count="21">
    <mergeCell ref="B13:G13"/>
    <mergeCell ref="B14:G14"/>
    <mergeCell ref="B15:G15"/>
    <mergeCell ref="B53:G53"/>
    <mergeCell ref="E54:G54"/>
    <mergeCell ref="C55:G55"/>
    <mergeCell ref="B5:H5"/>
    <mergeCell ref="B7:B8"/>
    <mergeCell ref="C7:C8"/>
    <mergeCell ref="D7:D8"/>
    <mergeCell ref="E7:E8"/>
    <mergeCell ref="F7:F8"/>
    <mergeCell ref="G7:H7"/>
    <mergeCell ref="B17:G17"/>
    <mergeCell ref="E18:G18"/>
    <mergeCell ref="C19:G19"/>
    <mergeCell ref="B20:G20"/>
    <mergeCell ref="B36:C36"/>
    <mergeCell ref="B48:G48"/>
    <mergeCell ref="B11:G11"/>
    <mergeCell ref="D12:G12"/>
  </mergeCells>
  <pageMargins left="0.7" right="0.7" top="0.75" bottom="0.75" header="0.3" footer="0.3"/>
  <pageSetup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10</vt:i4>
      </vt:variant>
    </vt:vector>
  </HeadingPairs>
  <TitlesOfParts>
    <vt:vector size="23" baseType="lpstr">
      <vt:lpstr>h1</vt:lpstr>
      <vt:lpstr>3-1</vt:lpstr>
      <vt:lpstr>h2</vt:lpstr>
      <vt:lpstr>h3</vt:lpstr>
      <vt:lpstr>h4v</vt:lpstr>
      <vt:lpstr>h5d</vt:lpstr>
      <vt:lpstr>h6</vt:lpstr>
      <vt:lpstr>հ7.</vt:lpstr>
      <vt:lpstr>հ8.</vt:lpstr>
      <vt:lpstr>հ9</vt:lpstr>
      <vt:lpstr>Հ10</vt:lpstr>
      <vt:lpstr>Հ11</vt:lpstr>
      <vt:lpstr>Հ12</vt:lpstr>
      <vt:lpstr>'h1'!Print_Area</vt:lpstr>
      <vt:lpstr>'h2'!Print_Area</vt:lpstr>
      <vt:lpstr>h4v!Print_Area</vt:lpstr>
      <vt:lpstr>h5d!Print_Area</vt:lpstr>
      <vt:lpstr>Հ10!Print_Area</vt:lpstr>
      <vt:lpstr>Հ11!Print_Area</vt:lpstr>
      <vt:lpstr>'3-1'!Print_Titles</vt:lpstr>
      <vt:lpstr>'h2'!Print_Titles</vt:lpstr>
      <vt:lpstr>h4v!Print_Titles</vt:lpstr>
      <vt:lpstr>h5d!Print_Titles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Siranush Chteyan</dc:creator>
  <cp:keywords>https:/mul2-mta.gov.am/tasks/1162070/oneclick/Dzevachap.xlsx?token=2deec17e9293c8665b431f864da53c37</cp:keywords>
  <cp:lastModifiedBy>Arpine Martirosyan</cp:lastModifiedBy>
  <cp:lastPrinted>2023-12-14T05:30:05Z</cp:lastPrinted>
  <dcterms:created xsi:type="dcterms:W3CDTF">2020-01-16T08:04:10Z</dcterms:created>
  <dcterms:modified xsi:type="dcterms:W3CDTF">2023-12-14T07:16:07Z</dcterms:modified>
</cp:coreProperties>
</file>