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qmantashova\Desktop\Nor naxagic\"/>
    </mc:Choice>
  </mc:AlternateContent>
  <xr:revisionPtr revIDLastSave="0" documentId="13_ncr:1_{5BEBFD1D-A761-42DE-90EB-42E2BC8BE1D1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1" sheetId="1" r:id="rId1"/>
    <sheet name="2" sheetId="13" r:id="rId2"/>
    <sheet name="3" sheetId="14" r:id="rId3"/>
    <sheet name="4" sheetId="6" r:id="rId4"/>
  </sheets>
  <externalReferences>
    <externalReference r:id="rId5"/>
  </externalReferences>
  <definedNames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PAType">#REF!</definedName>
    <definedName name="Performance2">#REF!</definedName>
    <definedName name="PerformanceType">#REF!</definedName>
    <definedName name="_xlnm.Print_Area" localSheetId="3">'4'!$A$1:$C$171</definedName>
    <definedName name="program">#REF!,#REF!,#REF!,#REF!,#REF!,#REF!,#REF!,#REF!,#REF!,#REF!,#REF!,#REF!,#REF!,#REF!,#REF!,#REF!,#REF!,#REF!,#REF!,#REF!</definedName>
    <definedName name="x">#REF!</definedName>
    <definedName name="դդ">#REF!</definedName>
    <definedName name="Հավելված">#REF!</definedName>
    <definedName name="Մաս">#REF!</definedName>
    <definedName name="շախմատիստ">#REF!</definedName>
  </definedNames>
  <calcPr calcId="191029"/>
</workbook>
</file>

<file path=xl/calcChain.xml><?xml version="1.0" encoding="utf-8"?>
<calcChain xmlns="http://schemas.openxmlformats.org/spreadsheetml/2006/main">
  <c r="H26" i="14" l="1"/>
  <c r="D9" i="1"/>
  <c r="H32" i="14"/>
  <c r="H34" i="14" l="1"/>
  <c r="H33" i="14"/>
  <c r="G81" i="13"/>
  <c r="H18" i="14" s="1"/>
  <c r="H17" i="14" s="1"/>
  <c r="H12" i="14" s="1"/>
  <c r="H14" i="14"/>
  <c r="H20" i="14"/>
  <c r="H23" i="14"/>
  <c r="H29" i="14"/>
  <c r="H31" i="14"/>
  <c r="C213" i="6"/>
  <c r="C202" i="6"/>
  <c r="C191" i="6"/>
  <c r="C179" i="6"/>
  <c r="C38" i="6"/>
  <c r="H16" i="14"/>
  <c r="H15" i="14" s="1"/>
  <c r="H36" i="14" l="1"/>
  <c r="H35" i="14" s="1"/>
  <c r="G72" i="13"/>
  <c r="G188" i="13"/>
  <c r="G187" i="13" s="1"/>
  <c r="G186" i="13" s="1"/>
  <c r="G185" i="13" l="1"/>
  <c r="G183" i="13" s="1"/>
  <c r="G181" i="13" s="1"/>
  <c r="G179" i="13" l="1"/>
  <c r="G178" i="13" s="1"/>
  <c r="G177" i="13" s="1"/>
  <c r="G170" i="13"/>
  <c r="G169" i="13" s="1"/>
  <c r="G167" i="13"/>
  <c r="G166" i="13" s="1"/>
  <c r="G159" i="13"/>
  <c r="G158" i="13" s="1"/>
  <c r="G157" i="13" s="1"/>
  <c r="G156" i="13" s="1"/>
  <c r="G71" i="13"/>
  <c r="G70" i="13" s="1"/>
  <c r="D103" i="1"/>
  <c r="G69" i="13" l="1"/>
  <c r="G68" i="13" s="1"/>
  <c r="G66" i="13" s="1"/>
  <c r="G64" i="13" s="1"/>
  <c r="G155" i="13"/>
  <c r="G153" i="13" s="1"/>
  <c r="G151" i="13" s="1"/>
  <c r="G165" i="13"/>
  <c r="G164" i="13" s="1"/>
  <c r="G162" i="13" s="1"/>
  <c r="G160" i="13" s="1"/>
  <c r="G176" i="13"/>
  <c r="G174" i="13" s="1"/>
  <c r="G172" i="13" s="1"/>
  <c r="C131" i="6" l="1"/>
  <c r="C112" i="6"/>
  <c r="C102" i="6"/>
  <c r="H25" i="14"/>
  <c r="H24" i="14" s="1"/>
  <c r="H11" i="14" s="1"/>
  <c r="G36" i="13" l="1"/>
  <c r="G35" i="13" s="1"/>
  <c r="G34" i="13" s="1"/>
  <c r="G33" i="13"/>
  <c r="G31" i="13" s="1"/>
  <c r="G29" i="13" s="1"/>
  <c r="D65" i="1"/>
  <c r="C18" i="6"/>
  <c r="C144" i="6"/>
  <c r="C127" i="6"/>
  <c r="C59" i="6"/>
  <c r="C49" i="6"/>
  <c r="H30" i="14"/>
  <c r="H28" i="14"/>
  <c r="H19" i="14"/>
  <c r="H13" i="14"/>
  <c r="G129" i="13"/>
  <c r="G128" i="13" s="1"/>
  <c r="G127" i="13" s="1"/>
  <c r="G126" i="13" s="1"/>
  <c r="G124" i="13" s="1"/>
  <c r="G122" i="13" s="1"/>
  <c r="G120" i="13"/>
  <c r="G119" i="13" s="1"/>
  <c r="G118" i="13" s="1"/>
  <c r="G117" i="13" s="1"/>
  <c r="G115" i="13" s="1"/>
  <c r="G113" i="13" s="1"/>
  <c r="G27" i="13"/>
  <c r="G26" i="13" s="1"/>
  <c r="G25" i="13" s="1"/>
  <c r="G24" i="13"/>
  <c r="G22" i="13" s="1"/>
  <c r="G20" i="13" s="1"/>
  <c r="G80" i="13"/>
  <c r="G79" i="13" s="1"/>
  <c r="G78" i="13" s="1"/>
  <c r="G77" i="13" s="1"/>
  <c r="G75" i="13" s="1"/>
  <c r="G73" i="13" s="1"/>
  <c r="G89" i="13"/>
  <c r="G88" i="13" s="1"/>
  <c r="G87" i="13" s="1"/>
  <c r="G86" i="13" s="1"/>
  <c r="G84" i="13" s="1"/>
  <c r="G82" i="13" s="1"/>
  <c r="G54" i="13"/>
  <c r="G53" i="13" s="1"/>
  <c r="G52" i="13" s="1"/>
  <c r="G51" i="13" s="1"/>
  <c r="G50" i="13" s="1"/>
  <c r="G48" i="13" s="1"/>
  <c r="G46" i="13" s="1"/>
  <c r="D84" i="1"/>
  <c r="G18" i="13" l="1"/>
  <c r="G16" i="13" s="1"/>
  <c r="G14" i="13" s="1"/>
  <c r="G12" i="13" s="1"/>
  <c r="H27" i="14"/>
  <c r="G111" i="13"/>
  <c r="D46" i="1" l="1"/>
  <c r="G101" i="13" l="1"/>
  <c r="G100" i="13" s="1"/>
  <c r="G99" i="13" s="1"/>
  <c r="G98" i="13" s="1"/>
  <c r="G97" i="13" s="1"/>
  <c r="G95" i="13" s="1"/>
  <c r="G93" i="13" s="1"/>
  <c r="G110" i="13"/>
  <c r="G109" i="13" s="1"/>
  <c r="G108" i="13" s="1"/>
  <c r="G107" i="13" s="1"/>
  <c r="G106" i="13" s="1"/>
  <c r="G104" i="13" s="1"/>
  <c r="G102" i="13" s="1"/>
  <c r="C87" i="6"/>
  <c r="C76" i="6"/>
  <c r="H22" i="14"/>
  <c r="H21" i="14" s="1"/>
  <c r="G63" i="13"/>
  <c r="G62" i="13" s="1"/>
  <c r="G61" i="13" s="1"/>
  <c r="G60" i="13" s="1"/>
  <c r="G141" i="13"/>
  <c r="G137" i="13" s="1"/>
  <c r="G135" i="13" s="1"/>
  <c r="G133" i="13" s="1"/>
  <c r="G150" i="13"/>
  <c r="D8" i="1"/>
  <c r="D7" i="1" s="1"/>
  <c r="H10" i="14" l="1"/>
  <c r="G91" i="13"/>
  <c r="G140" i="13"/>
  <c r="G139" i="13" s="1"/>
  <c r="G138" i="13" s="1"/>
  <c r="G59" i="13"/>
  <c r="G57" i="13" s="1"/>
  <c r="G55" i="13" s="1"/>
  <c r="G44" i="13" s="1"/>
  <c r="G149" i="13"/>
  <c r="G148" i="13" s="1"/>
  <c r="G147" i="13" l="1"/>
  <c r="G146" i="13" s="1"/>
  <c r="G144" i="13" s="1"/>
  <c r="G142" i="13" s="1"/>
  <c r="G131" i="13" s="1"/>
  <c r="G42" i="13" s="1"/>
  <c r="G40" i="13" l="1"/>
  <c r="G38" i="13" s="1"/>
  <c r="C169" i="6"/>
  <c r="C158" i="6"/>
  <c r="C28" i="6"/>
  <c r="G10" i="13" l="1"/>
  <c r="G8" i="13" s="1"/>
  <c r="G7" i="13" s="1"/>
</calcChain>
</file>

<file path=xl/sharedStrings.xml><?xml version="1.0" encoding="utf-8"?>
<sst xmlns="http://schemas.openxmlformats.org/spreadsheetml/2006/main" count="715" uniqueCount="243">
  <si>
    <t>Ծրագրային դասիչը</t>
  </si>
  <si>
    <t>Բյուջետային գլխավոր կարգադրիչների, ծրագրերի և միջոցառումների անվանումները</t>
  </si>
  <si>
    <t>Ծրագիր</t>
  </si>
  <si>
    <t>Միջոցառում</t>
  </si>
  <si>
    <t xml:space="preserve"> Տարի</t>
  </si>
  <si>
    <t>ԸՆԴԱՄԵՆԸ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</si>
  <si>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</si>
  <si>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</si>
  <si>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</si>
  <si>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</si>
  <si>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</si>
  <si>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</si>
  <si>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Ծրագրի դասիչը </t>
  </si>
  <si>
    <t xml:space="preserve"> Ծրագրի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</si>
  <si>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</si>
  <si>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</si>
  <si>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</si>
  <si>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</si>
  <si>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</si>
  <si>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</si>
  <si>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</si>
  <si>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Ծառայությունների մատուցում</t>
  </si>
  <si>
    <t xml:space="preserve"> Ծառայությունների մատուցում </t>
  </si>
  <si>
    <t>Ծրագրի միջոցառումներ</t>
  </si>
  <si>
    <t xml:space="preserve">ՄԱՍ 2. ՊԵՏԱԿԱՆ ՄԱՐՄՆԻ ԳԾՈՎ ԱՐԴՅՈՒՆՔԱՅԻՆ (ԿԱՏԱՐՈՂԱԿԱՆ) ՑՈՒՑԱՆԻՇՆԵՐԸ </t>
  </si>
  <si>
    <t>հազար դրամներով</t>
  </si>
  <si>
    <t>Հավելված N 2
ՀՀ կառավարության 2023 թվականի
հունիսի  -ի  N       -Ն որոշման</t>
  </si>
  <si>
    <t>ՀՀ էկոնոմիկայի նախարարություն</t>
  </si>
  <si>
    <t>«ՀԱՅԱՍՏԱՆԻ ՀԱՆՐԱՊԵՏՈՒԹՅԱՆ 2023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2022 ԹՎԱԿԱՆԻ ԴԵԿՏԵՄԲԵՐԻ 29-Ի N 2111-Ն ՈՐՈՇՄԱՆ N 5 ՀԱՎԵԼՎԱԾԻ N 1 ԱՂՅՈՒՍԱԿՈՒՄ ԿԱՏԱՐՎՈՂ ՓՈՓՈԽՈՒԹՅՈՒՆՆԵՐԸ</t>
  </si>
  <si>
    <t>Ցուցանիշների փոփոխությունը (նվազեցումները նշված են փակագծերում)</t>
  </si>
  <si>
    <t>Ցուցանիշների փոփոխությունը (ավելացումները նշված են դրական նշանով)</t>
  </si>
  <si>
    <t xml:space="preserve"> Տրանսֆերտների տրամադրում</t>
  </si>
  <si>
    <t xml:space="preserve"> Գյուղատնտեսության արդիականացման ծրագիր</t>
  </si>
  <si>
    <t xml:space="preserve"> Գյուղատնտեսական տեխնիկական համակարգերի արդիականացում, ինտենսիվ այգիների ներդրման  և  տոհմաբուծության մեջ նոր ցեղատեսակների բուծման աջակցություն</t>
  </si>
  <si>
    <t xml:space="preserve"> Ոռոգման արդիական համակարգեր ներդրված հողատարածքների և տոհմային կենդանիների տեսակարար կշռի ավելացում</t>
  </si>
  <si>
    <t xml:space="preserve"> 12003 </t>
  </si>
  <si>
    <t xml:space="preserve"> Տրանսֆերտների տրամադրում </t>
  </si>
  <si>
    <t xml:space="preserve"> 1187 </t>
  </si>
  <si>
    <t xml:space="preserve"> Գյուղատնտեսության արդիականացման ծրագիր 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</si>
  <si>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</si>
  <si>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</si>
  <si>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</si>
  <si>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 Գյուղատնտեսության խթանման ծրագիր </t>
  </si>
  <si>
    <t xml:space="preserve"> 1022 </t>
  </si>
  <si>
    <t xml:space="preserve"> Շահառուների ընտրության չափանիշները </t>
  </si>
  <si>
    <t xml:space="preserve"> Հայաստանի Հանրապետության գյուղատնտեսական տեխնիկայի  լիզինգի  աջակցության ծրագիր</t>
  </si>
  <si>
    <t xml:space="preserve"> Գյուղատնտեսական տեխնիկայի տրամադրման լիզինգի տոկոսադրույքների սուբսիդավորում</t>
  </si>
  <si>
    <t xml:space="preserve"> Հայաստանի Հանրապետության ագրոպարենային ոլորտի սարքավորումների  լիզինգի  աջակցության ծրագիր</t>
  </si>
  <si>
    <t xml:space="preserve"> Ագրոպարենային ոլորտի սարքավորումների տրամադրման լիզինգի տոկոսադրույքների սուբսիդավորում</t>
  </si>
  <si>
    <t>ՀԱՅԱՍՏԱՆԻ ՀԱՆՐԱՊԵՏՈՒԹՅԱՆ ԿԱՌԱՎԱՐՈՒԹՅԱՆ 2022 ԹՎԱԿԱՆԻ ԴԵԿՏԵՄԲԵՐԻ 29-Ի N 2111-Ն ՈՐՈՇՄԱՆ N 3 ԵՎ 4 ՀԱՎԵԼՎԱԾՆԵՐՈՒՄ ԿԱՏԱՐՎՈՂ ՓՈՓՈԽՈՒԹՅՈՒՆՆԵՐԸ</t>
  </si>
  <si>
    <t>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</si>
  <si>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</si>
  <si>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</si>
  <si>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</si>
  <si>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</si>
  <si>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</si>
  <si>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Միջոցառում</t>
  </si>
  <si>
    <t xml:space="preserve"> ԸՆԴԱՄԵՆԸ ԾԱԽՍԵՐ</t>
  </si>
  <si>
    <t xml:space="preserve"> այդ թվում`</t>
  </si>
  <si>
    <t>04</t>
  </si>
  <si>
    <t xml:space="preserve"> ՏՆՏԵՍԱԿԱՆ ՀԱՐԱԲԵՐՈՒԹՅՈՒՆՆԵՐ</t>
  </si>
  <si>
    <t>02</t>
  </si>
  <si>
    <t xml:space="preserve"> Գյուղատնտեսություն, անտառային տնտեսություն, ձկնորսություն և որսորդություն</t>
  </si>
  <si>
    <t>01</t>
  </si>
  <si>
    <t xml:space="preserve"> Գյուղատնտեսություն</t>
  </si>
  <si>
    <t xml:space="preserve"> այդ թվում` ըստ կատարողների</t>
  </si>
  <si>
    <t xml:space="preserve"> ՀՀ էկոնոմիկայի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</si>
  <si>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</si>
  <si>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</si>
  <si>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ՍՈՒԲՍԻԴԻԱՆԵՐ</t>
  </si>
  <si>
    <t xml:space="preserve"> Սուբսիդիաներ ոչ պետական կազմակերպություններին</t>
  </si>
  <si>
    <t xml:space="preserve"> - Սուբսիդիաներ ոչ պետական ֆինանսական կազմակերպություններին</t>
  </si>
  <si>
    <t xml:space="preserve"> Գյուղատնտեսական հումքի մթերումների (գնումների) նպատակով  տրամադրվող վարկերի տոկոսադրույքների սուբսիդավորում</t>
  </si>
  <si>
    <t xml:space="preserve"> 12004 </t>
  </si>
  <si>
    <t xml:space="preserve"> Գյուղատնտեսական հումքի մթերումների (գնումների) նպատակով  տրամադրվող վարկերի տոկոսադրույքների սուբսիդավորում </t>
  </si>
  <si>
    <t xml:space="preserve"> 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 </t>
  </si>
  <si>
    <t xml:space="preserve"> ՀՀ ընկերություններ՛ ընտրված համաձայն՛  ՀՀ կառավարության 28.02.2019թ. թիվ 201-Լ որոշմամբ հաստատված ծրագրի և ֆինանսական կառույցների կողմից հաստատված համապատասխան չափանիշների </t>
  </si>
  <si>
    <t xml:space="preserve"> Հայաստանի Հանրապետության ագրոպարենային ոլորտի սարքավորումների  լիզինգի  աջակցության ծրագիր </t>
  </si>
  <si>
    <t xml:space="preserve"> Ագրոպարենային ոլորտի սարքավորումների տրամադրման լիզինգի տոկոսադրույքների սուբսիդավորում </t>
  </si>
  <si>
    <t xml:space="preserve"> ՀՀ գյուղատնտեսական տնտեսավարողներ՛ ընտրված համաձայն՛  ՀՀ կառավարության 19.07.2018թ. թիվ 893-Լ որոշմամբ հաստատված ծրագրի և ֆինանսական կառույցների կողմից հաստատված համապատասխան չափանիշների </t>
  </si>
  <si>
    <t xml:space="preserve"> Հայաստանի Հանրապետության գյուղատնտեսական տեխնիկայի  լիզինգի  աջակցության ծրագիր </t>
  </si>
  <si>
    <t xml:space="preserve"> Գյուղատնտեսական տեխնիկայի տրամադրման լիզինգի տոկոսադրույքների սուբսիդավորում </t>
  </si>
  <si>
    <t xml:space="preserve"> ՀՀ գյուղատնտեսական տնտեսավարողներ՛ ընտրված համաձայն՛  ՀՀ կառավարության 27.01.2022թ. թիվ 105-Լ որոշմամբ հաստատված ծրագրի և ֆինանսական կառույցների կողմից հաստատված համապատասխան չափանիշների </t>
  </si>
  <si>
    <t xml:space="preserve"> Սուբսիդավորվող տնտեսավարող սուբյեկտներ, լիզինգառու </t>
  </si>
  <si>
    <t>Հավելված N 1
ՀՀ կառավարության 2023 թվականի
հունիսի  -ի  N       -Ն որոշման</t>
  </si>
  <si>
    <t>ՀԱՅԱՍՏԱՆԻ ՀԱՆՐԱՊԵՏՈՒԹՅԱՆ ԿԱՌԱՎԱՐՈՒԹՅԱՆ 2022 ԹՎԱԿԱՆԻ ԴԵԿՏԵՄԲԵՐԻ 29-Ի N 2111-Ն ՈՐՈՇՄԱՆ N 9 ՀԱՎԵԼՎԱԾԻ N 9.10  ԱՂՅՈՒՍԱԿՈՒՄ ԵՎ N 9.1 ՀԱՎԵԼՎԱԾԻ N 9.1.10  ԱՂՅՈՒՍԱԿՈՒՄ ԿԱՏԱՐՎՈՂ ՓՈՓՈԽՈՒԹՅՈՒՆՆԵՐԸ</t>
  </si>
  <si>
    <t xml:space="preserve"> Բուսաբուծության խթանում և բույսերի պաշտպանություն</t>
  </si>
  <si>
    <t xml:space="preserve"> Հողագործությունից ստացվող արդյունքի բարելավում</t>
  </si>
  <si>
    <t xml:space="preserve"> Մշակաբույսերի միջին բերքատվության բարձրացում:ՀՀ գյուղատնտեսական նշանակության ողջ հողատարածքի համար կազմված ագրոքիմիական քարտեզներով ապահովվածություն: Հացահատիկի և հատիկաընդեղենի արտադրության ծավալների ավելացում:</t>
  </si>
  <si>
    <t xml:space="preserve"> Հայաստանի Հանրապետությունում աշնանացան ցորենի արտադրության խթանման նպատակով փոխհատուցման տրամադրում</t>
  </si>
  <si>
    <t xml:space="preserve"> Աշնանացան ցորենի ցանքատարածությունների ընդլայնմանը և ցորենի համախառն բերքի ծավալների ավելացմանը նպաստելու նպատակով կատարված մշակության ծախսերի մասնակի փոխհատուցում</t>
  </si>
  <si>
    <t>11009</t>
  </si>
  <si>
    <t xml:space="preserve"> Հայաստանի Հանրապետությունում աշնանացան ցորենի ցանքատարածությունների մոնիթորինգի իրականացմանն աջակցություն</t>
  </si>
  <si>
    <t xml:space="preserve"> Համայնքների կողմից աշնանացան ցորենի ցանքատարածությունների մոնիթորինգի իրականացում, արդյունքների ամփոփում և համապատասխան տեղեկատվության ներկայացում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</si>
  <si>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</si>
  <si>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</si>
  <si>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</si>
  <si>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</si>
  <si>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</si>
  <si>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 համայնքներին</t>
  </si>
  <si>
    <t>ՀՀ կառավարության 2023 թվականի</t>
  </si>
  <si>
    <t>№ ------------ -Ն որոշման</t>
  </si>
  <si>
    <t>ՀԱՅԱՍՏԱՆԻ ՀԱՆՐԱՊԵՏՈՒԹՅԱՆ ԿԱՌԱՎԱՐՈՒԹՅԱՆ 2022 ԹՎԱԿԱՆԻ ԴԵԿՏԵՄԲԵՐԻ 29-Ի N 2111-Ն ՈՐՈՇՄԱՆ N 5 ՀԱՎԵԼՎԱԾԻ 7 ԱՂՅՈՒՍԱԿՈՒՄ ԿԱՏԱՐՎՈՂ ՓՈՓՈԽՈՒԹՅՈՒՆԸ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</si>
  <si>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</si>
  <si>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</si>
  <si>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</si>
  <si>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</si>
  <si>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ԸՆԴԱՄԵՆԸ</t>
  </si>
  <si>
    <t>Բուսաբուծության խթանում և բույսերի պաշտպանություն</t>
  </si>
  <si>
    <t>Հայաստանի Հանրապետությունում աշնանացան ցորենի ցանքատարածությունների մոնիթորինգի իրականացմանն աջակցություն</t>
  </si>
  <si>
    <t>ՀՀ կառավարության կողմից հաստատված համապատասխան ծրագրի չափանիշները բավարարող համայնքներ</t>
  </si>
  <si>
    <t>Ծրագրի դասիչը</t>
  </si>
  <si>
    <t>Ծրագրի անվանումը</t>
  </si>
  <si>
    <t>Ծրագրի միջոցառումները</t>
  </si>
  <si>
    <t>Ցուցանիշների փոփոխությունը (ավելացումները նշված են դրական նշանով, իսկ նվազեցումները` փակագծերում)</t>
  </si>
  <si>
    <t xml:space="preserve"> Տարի </t>
  </si>
  <si>
    <t xml:space="preserve"> ՀՀ գյուղատնտեսական տնտեսավարողներ` ընտրված համաձայն ՀՀ կառավարության 11.08.2022թ. թիվ 1313-Լ որոշմամբ հաստատված ծրագրի չափանիշներ </t>
  </si>
  <si>
    <t xml:space="preserve"> Ծրագրի շրջանակներում աշնանացան ցորենի հավաստագրված սերմով ապահովված ցանքատարածություններ, հա </t>
  </si>
  <si>
    <t xml:space="preserve"> Ծրագրի շրջանակներում աշնանացան ցորենի չհավաստագրված սերմով ապահովված ցանքատարածություններ, հա </t>
  </si>
  <si>
    <t xml:space="preserve"> 1059 </t>
  </si>
  <si>
    <t xml:space="preserve"> 11009 </t>
  </si>
  <si>
    <t xml:space="preserve"> Հայաստանի Հանրապետությունում աշնանացան ցորենի ցանքատարածությունների մոնիթորինգի իրականացմանն աջակցություն </t>
  </si>
  <si>
    <t xml:space="preserve"> Համայնքների կողմից աշնանացան ցորենի ցանքատարածությունների մոնիթորինգի իրականացում, արդյունքների ամփոփում և համապատասխան տեղեկատվության ներկայացում </t>
  </si>
  <si>
    <t xml:space="preserve"> Միջոցառումն իրականացնողի անվանումը՛ </t>
  </si>
  <si>
    <t xml:space="preserve"> ՀՀ համայնքներ՛ ընտրված համաձայն ՀՀ կառավարության 11.08.2022թ. թիվ 1313-Լ որոշմամբ հաստատված ծրագրի չափանիշների </t>
  </si>
  <si>
    <t xml:space="preserve"> Մոնիթորինգի ենթարկված ցանքատարածություններ, հա </t>
  </si>
  <si>
    <t xml:space="preserve"> Պտուղբանջարեղենի, խաղողի, կաթի, շինշիլայի և գյուղատնտեսական կենդանիների մթերումների (գնումների) կազմակերպման նպատակով ընկերություններին մատչելի պայմաններով վարկերի տրամադրում</t>
  </si>
  <si>
    <t>Հավելված  № 3</t>
  </si>
  <si>
    <t>Հավելված N 4
ՀՀ կառավարության 2023 թվականի
հունիսի  -ի  N       -Ն որոշման</t>
  </si>
  <si>
    <t>Ցուցանիշների փոփոխությունը (ավելացումները նշված են դրական նշանով, իսկ նվազեցումները՝ փակագծերում)</t>
  </si>
  <si>
    <t xml:space="preserve"> Կոնյակի սպիրտի իրացման (արտահանման) աջակցության ծրագիր</t>
  </si>
  <si>
    <t xml:space="preserve"> Կոնյակի սպիրտ իրացնող (հարյուր հազար լիտրից ավելի) տնտեսավարող սուբյեկտներին վճարված լրացուցիչ պետական տուրքի չափով օժանդակության տրամադրում</t>
  </si>
  <si>
    <t xml:space="preserve"> Հողային բարեփոխումների փորձնական ծրագրին աջակցություն</t>
  </si>
  <si>
    <t xml:space="preserve"> - Ընթացիկ դրամաշնորհներ պետական և համայնքների ոչ առևտրային կազմակերպություններին</t>
  </si>
  <si>
    <t xml:space="preserve"> Գյուղատնտեսական նշանակության հողերի ադյունավետ օգտագործման, հողերի բանկավորման, կոնսոլիդացիայի և վարձակալության խթանման միջոցառումներ</t>
  </si>
  <si>
    <t xml:space="preserve"> Հողային բարեփոխումների փորձնական ծրագիր</t>
  </si>
  <si>
    <t xml:space="preserve"> Գյուղատնտեսական նշնակության հողերի ձեռքբերում, օտարում, վարձակալություն, միջնորդությունների իրականացում, փոխանակում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</si>
  <si>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</si>
  <si>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Անասնաբուժական ծառայություններ</t>
  </si>
  <si>
    <t xml:space="preserve"> Անասնահամաճարակային կայուն ֆոնի ապահովում</t>
  </si>
  <si>
    <t xml:space="preserve"> Գյուղատնտեսական կենդանիների վարակամերժության ապահովում</t>
  </si>
  <si>
    <t xml:space="preserve"> Գյուղատնտեսական կենդանիների պատվաստում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</si>
  <si>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</t>
  </si>
  <si>
    <t xml:space="preserve"> Հայաստանի Հանրապետությունում խոշոր եղջերավոր կենդանիների համարակալում և հաշվառում</t>
  </si>
  <si>
    <t xml:space="preserve"> Հայաստանի Հանրապետությունում խոշոր եղջերավոր կենդանիների համարակալման և հաշվառման միջոցառումների իրականացում</t>
  </si>
  <si>
    <t xml:space="preserve"> Գիտելիքահենք, նորարարական տնտեսությանը և փոքր ու միջին ձեռնարկատիրությանը աջակցություն</t>
  </si>
  <si>
    <t xml:space="preserve"> Արտադրողականության բարձրացման նպատակով տնտեսության թվայնացման, նորարարական էլեկտրոնային կառավարման համակարգերի ներդրման, գիտելիքահենք գործարարությանը և փոքր ու միջին ձեռնարկատիրությանը աջակցություն</t>
  </si>
  <si>
    <t xml:space="preserve"> Արտադրողականության աճ, նորարարական և թվայնացված տնտեսություն, ՓՄՁ սուբյեկտների թվաքանակի ավելացու</t>
  </si>
  <si>
    <t xml:space="preserve"> Տնտեսության արդիականացման միջոցառմանը պետական աջակցություն</t>
  </si>
  <si>
    <t xml:space="preserve"> Արտադրական հնարավորությունների արդիականացման և նոր տեխնոլոգիաների ներմուծման խթանման նպատակով մատչելի պայմաններով վարկերի տրամադրում</t>
  </si>
  <si>
    <t xml:space="preserve"> 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</si>
  <si>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</si>
  <si>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- Այլ ընթացիկ դրամաշնորհներ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</si>
  <si>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</si>
  <si>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</si>
  <si>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>Գյուղատնտեսության խթանման ծրագիր</t>
  </si>
  <si>
    <t>Հողային բարեփոխումների փորձնական ծրագրին աջակցություն</t>
  </si>
  <si>
    <t>«Գյուղատնտեսական ծառայությունների կենտրոն» ՊՈԱԿ</t>
  </si>
  <si>
    <t>Հողային բարեփոխումների փորձնական ծրագիր</t>
  </si>
  <si>
    <t>Գյուղատնտեսական կենդանիների պատվաստում</t>
  </si>
  <si>
    <t xml:space="preserve">Հայաստանի Հանրապետությունում խոշոր եղջերավոր կենդանիների համարակալում և հաշվառում </t>
  </si>
  <si>
    <t xml:space="preserve"> Կոնյակի սպիրտի իրացման (արտահանման) աջակցության ծրագիր </t>
  </si>
  <si>
    <t xml:space="preserve"> Կոնյակի սպիրտ իրացնող (հարյուր հազար լիտրից ավելի) տնտեսավարող սուբյեկտներին վճարված լրացուցիչ պետական տուրքի չափով օժանդակության տրամադրում </t>
  </si>
  <si>
    <t xml:space="preserve"> ՀՀ կառավարության 2020 թվականի օգոստոսի 13-ի թիվ 1355-Լ որոշմանը համապատասխանող տնտեսավարողներ </t>
  </si>
  <si>
    <t xml:space="preserve"> Աջակցություն ստացող տնտեսավարողներ </t>
  </si>
  <si>
    <t xml:space="preserve"> Հողային բարեփոխումների փորձնական ծրագրին աջակցություն </t>
  </si>
  <si>
    <t xml:space="preserve"> Գյուղատնտեսական նշանակության հողերի ադյունավետ օգտագործման, հողերի բանկավորման, կոնսոլիդացիայի և վարձակալության խթանման միջոցառումներ </t>
  </si>
  <si>
    <t xml:space="preserve"> Մասնագիտացված կազմակերպություններ </t>
  </si>
  <si>
    <t xml:space="preserve"> Բարելավված հողեր, չօգտագործվող գյուղատնտեսական նշանակության հողերի շրջանառության մեջ ներառում, հա </t>
  </si>
  <si>
    <t xml:space="preserve"> Հողային բարեփոխումների փորձնական ծրագիր </t>
  </si>
  <si>
    <t xml:space="preserve"> Գյուղատնտեսական նշնակության հողերի ձեռքբերում, օտարում, վարձակալություն, միջնորդությունների իրականացում, փոխանակում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</si>
  <si>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</si>
  <si>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Ծրագրի շրջանակներում ձեռքբերված և շրջանառության մեջ ներառված գյուղատնտեսական նշանակության հողեր, հեկտար </t>
  </si>
  <si>
    <t xml:space="preserve"> 1116 </t>
  </si>
  <si>
    <t xml:space="preserve"> 11001 </t>
  </si>
  <si>
    <t xml:space="preserve"> Գյուղատնտեսական կենդանիների պատվաստում </t>
  </si>
  <si>
    <t xml:space="preserve"> Անասնաբուժական ծառայության հակահամաճարակային միջոցառումների, կենդանիների հիվանդությունների կանխարգելման աշխատանքների կազմակերպում և համակարգում, անհրաժեշտ նյութերի ձեռքբերում: </t>
  </si>
  <si>
    <t xml:space="preserve"> Կանխարգելիչ (պատվաստումներ) միջոցառումների քանակը, այդ թվում , հատ </t>
  </si>
  <si>
    <t xml:space="preserve"> դաբաղ, հատ </t>
  </si>
  <si>
    <t xml:space="preserve"> սիբիրախտ, հատ </t>
  </si>
  <si>
    <t xml:space="preserve"> Էմկար, հատ </t>
  </si>
  <si>
    <t xml:space="preserve"> 11005 </t>
  </si>
  <si>
    <t xml:space="preserve"> Հայաստանի Հանրապետությունում խոշոր եղջերավոր կենդանիների համարակալում և հաշվառում </t>
  </si>
  <si>
    <t xml:space="preserve"> Հայաստանի Հանրապետությունում խոշոր եղջերավոր կենդանիների համարակալման և հաշվառման միջոցառումների իրականացում </t>
  </si>
  <si>
    <t xml:space="preserve"> Համարակալման միջոցառումների քանակը՛ հատ, այդ թվում </t>
  </si>
  <si>
    <t xml:space="preserve"> խոշոր եղջերավոր կենդանիներ </t>
  </si>
  <si>
    <t xml:space="preserve"> ընթացիկ տարվա հորթեր </t>
  </si>
  <si>
    <t xml:space="preserve"> 1104 </t>
  </si>
  <si>
    <t xml:space="preserve"> Գիտելիքահենք, նորարարական տնտեսությանը և փոքր ու միջին ձեռնարկատիրությանը աջակցություն </t>
  </si>
  <si>
    <t xml:space="preserve"> 11002 </t>
  </si>
  <si>
    <t xml:space="preserve"> Բարձր որակավորում ունեցող մասնագետների ներգրավման նպատակով տնտեսավարողներին աջակցություն </t>
  </si>
  <si>
    <t xml:space="preserve"> Հայաստանի Հանրապետության տարածքում գործող ընկերությունների արտադրողականության բարձրացման նպատակով բարձր որոկովորում ունեցող մասնագետների ներգրավմանը աջակցություն </t>
  </si>
  <si>
    <t xml:space="preserve"> Մասնագիտացված կազմակերպություն </t>
  </si>
  <si>
    <t xml:space="preserve"> 12001 </t>
  </si>
  <si>
    <t xml:space="preserve"> Տնտեսության արդիականացման միջոցառմանը պետական աջակցություն </t>
  </si>
  <si>
    <t xml:space="preserve"> Արտադրական հնարավորությունների արդիականացման և նոր տեխնոլոգիաների ներմուծման խթանման նպատակով մատչելի պայմաններով վարկերի տրամադրում </t>
  </si>
  <si>
    <t xml:space="preserve"> ՀՀ կառավարության 26.03.2020թ. N 355-Լ որոշման պահանջներին համապատասխանող սուբյեկտներ </t>
  </si>
  <si>
    <t xml:space="preserve"> Բարձր որակավորում ունեցող մասնագետների ներգրավման նպատակով տնտեսավարողներին աջակցություն</t>
  </si>
  <si>
    <t xml:space="preserve"> Հայաստանի Հանրապետության տարածքում գործող ընկերությունների արտադրողականության բարձրացման նպատակով բարձր որոկովորում ունեցող մասնագետների ներգրավմանը աջակցություն</t>
  </si>
  <si>
    <t xml:space="preserve">Բարձր որակավորում ունեցող մասնագետների ներգրավման նպատակով տնտեսավարողներին աջակցություն </t>
  </si>
  <si>
    <t>«Նորամուծության և ձեռներեցության ազգային կենտրոն» ՊՈԱԿ</t>
  </si>
  <si>
    <t>Սուբսիդավորվող տնտեսավարող սուբյեկտներ, վարկառու</t>
  </si>
  <si>
    <t xml:space="preserve">  Սուբսիդավորվող տնտեսավարող սուբյեկտներ, վարկառու </t>
  </si>
  <si>
    <t xml:space="preserve"> Հայաստանի Հանրապետությունում գյուղատնտեսական նշանակության հողերի միավորմանը (կոնսոլիդացիային) աջակցություն</t>
  </si>
  <si>
    <t xml:space="preserve"> Գյուղատնտեսական նշանակության հողերի առանձին գույքային միավորների ձեռքբերման և դրանց սահմանների միավորման միջոցով առնվազն 30 հա հանրագումարային մակերեսով հողամասերի վրա իրականացված համալիր միջոցառումների համար փաստացի կատարված ծախսերի մասնակի փոխհատուցում</t>
  </si>
  <si>
    <t xml:space="preserve"> Փոքր և միջին «Խելացի» անասնաշենքերի կառուցման կամ վերակառուցման և դրանց տեխնոլոգիական ապահովմանն աջակցություն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</si>
  <si>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</si>
  <si>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</si>
  <si>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</t>
  </si>
  <si>
    <t>Փոքր և միջին ջերմոցային տնտեսությունների ներդրման պետական աջակցության ծրագիր</t>
  </si>
  <si>
    <t xml:space="preserve"> Ջերմոցների կառուցման ծախսերի մասնակի փոխհատուցում</t>
  </si>
  <si>
    <t xml:space="preserve"> Հայաստանի Հանրապետությունում ինտենսիվ այգեգործության զարգացման նպատակով ծախսերի փոխհատուցում</t>
  </si>
  <si>
    <t xml:space="preserve"> Հայաստանի Հանրապետությունում այգեհիմնման նպատակով կատարված ծախսերի մասնակի փոխհատուցում</t>
  </si>
  <si>
    <t xml:space="preserve">ՀՀ կառավարության կողմից հաստատված համապատասխան ծրագրի չափանիշները բավարարող շահառուներ </t>
  </si>
  <si>
    <t>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աջակցության</t>
  </si>
  <si>
    <t>Հայաստանի Հանրապետությունում ինտենսիվ այգեգործության զարգացման նպատակով ծախսերի փոխհատուցում</t>
  </si>
  <si>
    <t>Գյուղատնտեսության արդիականացման ծրագիր</t>
  </si>
  <si>
    <t>Հայաստանի Հանրապետությունում գյուղատնտեսական նշանակության հողերի միավորմանը (կոնսոլիդացիային) աջակցություն</t>
  </si>
  <si>
    <t xml:space="preserve"> 12011 </t>
  </si>
  <si>
    <t xml:space="preserve"> Հայաստանի Հանրապետությունում գյուղատնտեսական նշանակության հողերի միավորմանը (կոնսոլիդացիային) աջակցություն </t>
  </si>
  <si>
    <t xml:space="preserve"> Գյուղատնտեսական նշանակության հողերի առանձին գույքային միավորների ձեռքբերման և դրանց սահմանների միավորման միջոցով առնվազն 30 հա հանրագումարային մակերեսով հողամասերի վրա իրականացված համալիր միջոցառումների համար փաստացի կատարված ծախսերի մասնակի փոխհատուցում </t>
  </si>
  <si>
    <t xml:space="preserve">  ՀՀ տնտեսավարողներ՛ ՀՀ կառավարության 04.08.2022թ. թիվ1220-Լ որոշմամբ հաստատված ծրագրի չափանիշներին համապատասխան </t>
  </si>
  <si>
    <t xml:space="preserve"> Ծրագրի շրջանակներում միավորված և շրջանառության մեջ ներառված գյուղատնտեսական նշանակության հողեր, հեկտար </t>
  </si>
  <si>
    <t xml:space="preserve"> 12007 </t>
  </si>
  <si>
    <t xml:space="preserve"> Փոքր և միջին «Խելացի» անասնաշենքերի կառուցման կամ վերակառուցման և դրանց տեխնոլոգիական ապահովմանն աջակցություն </t>
  </si>
  <si>
    <t xml:space="preserve"> Գյուղատնտեսական տնտեսավարողներին  Փոքր և միջին «Խելացի» անասնաշենքերի կառուցման կամ վերակառուցման և դրանց տեխնոլոգիական ապահովման համար աջակցության տրամադրում </t>
  </si>
  <si>
    <t xml:space="preserve"> ՀՀ գյուղատնտեսական տնտեսավարողներ՛ ընտրված համաձայն ՀՀ կառավարության  04.04.2019թ. թիվ 369-Լ որոշմամբ հաստատված ծրագրի չափանիշների </t>
  </si>
  <si>
    <t xml:space="preserve"> Նախորդ տարիներից կառուցված կամ վերակառուցված, աջակցության ստացման ենթակա անասնաշենքեր, հատ </t>
  </si>
  <si>
    <t xml:space="preserve"> 12009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</si>
  <si>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պետական աջակցություն </t>
  </si>
  <si>
    <t xml:space="preserve"> Հայաստանի Հանրապետությունում խաղողի, ժամանակակից տեխնոլոգիաներով մշակվող ինտենսիվ պտղատու այգիների և հատապտղանոցների հիմնման համար տնտեսավարողների կողմից կատարված ծախսերի մասնակի փոխհատուցում </t>
  </si>
  <si>
    <t xml:space="preserve"> ՀՀ գյուղատնտեսական տնտեսավարողներ՛ ընտրված համաձայն՛  ՀՀ կառավարության 29.03.2019թ. թիվ 361-Լ որոշմամբ հավանության արժանացած ծրագրով հաստատված համապատասխան չափանիշների </t>
  </si>
  <si>
    <t xml:space="preserve"> Ծրագրով նախատեսված մարզերում հիմնված նոր ինտենսիվ պտղատու այգիներ, հեկտար </t>
  </si>
  <si>
    <t>ՀՀ գյուղատնտեսական տնտեսավարողներ՛ ընտրված համաձայն ՀՀ կառավարության 14.11.2019թ. թիվ 1612-Լ որոշմամբ հաստատված ծրագրի չափանիշների</t>
  </si>
  <si>
    <t xml:space="preserve"> Կառուցվող ջերմատների քանակ, հատ</t>
  </si>
  <si>
    <t>.</t>
  </si>
  <si>
    <t xml:space="preserve"> 12015 </t>
  </si>
  <si>
    <t xml:space="preserve"> Հայաստանի Հանրապետությունում ինտենսիվ այգեգործության զարգացման նպատակով ծախսերի փոխհատուցում </t>
  </si>
  <si>
    <t xml:space="preserve"> Հայաստանի Հանրապետությունում այգեհիմնման նպատակով կատարված ծախսերի մասնակի փոխհատուցում </t>
  </si>
  <si>
    <t xml:space="preserve"> ՀՀ գյուղատնտեսական տնտեսավարողներ՛ ընտրված համաձայն ՀՀ կառավարության 03.06.2021թ. թիվ 927-Լ որոշմամբ հաստատված ծրագրի չափանիշների </t>
  </si>
  <si>
    <t xml:space="preserve"> Ծրագրի շրջանակներում հիմնված նոր ինտենսիվ պտղատու այգիներ, հեկտար </t>
  </si>
  <si>
    <t>Կոնյակի սպիրտի իրացման (արտահանման) աջակցության ծրագիր</t>
  </si>
  <si>
    <t xml:space="preserve"> Միջոցառումն իրականացնողի անվանումը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</si>
</sst>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3" formatCode="_(* #,##0.00_);_(* \(#,##0.00\);_(* &quot;-&quot;??_);_(@_)"/>
    <numFmt numFmtId="164" formatCode="_(* #,##0.00_);_(* \(#,##0.00\);_(* \-??_);_(@_)"/>
    <numFmt numFmtId="165" formatCode="_-* #,##0.00\ _₽_-;\-* #,##0.00\ _₽_-;_-* \-??\ _₽_-;_-@_-"/>
    <numFmt numFmtId="166" formatCode="##,##0.0;\(##,##0.0\);\-"/>
    <numFmt numFmtId="167" formatCode="_-* #,##0.00_р_._-;\-* #,##0.00_р_._-;_-* \-??_р_._-;_-@_-"/>
    <numFmt numFmtId="168" formatCode="_-* #,##0.0\ _₽_-;\-* #,##0.0\ _₽_-;_-* \-??\ _₽_-;_-@_-"/>
    <numFmt numFmtId="169" formatCode="#,##0.0"/>
    <numFmt numFmtId="170" formatCode="_-* #,##0_-;\-* #,##0_-;_-* &quot;-&quot;_-;_-@_-"/>
    <numFmt numFmtId="171" formatCode="_-* #,##0.00_-;\-* #,##0.00_-;_-* &quot;-&quot;??_-;_-@_-"/>
    <numFmt numFmtId="172" formatCode="_-* #,##0.00\ _₽_-;\-* #,##0.00\ _₽_-;_-* &quot;-&quot;??\ _₽_-;_-@_-"/>
    <numFmt numFmtId="173" formatCode="_-* #,##0.00\ _ _-;\-* #,##0.00\ _ _-;_-* &quot;-&quot;??\ _ _-;_-@_-"/>
    <numFmt numFmtId="174" formatCode="_-* #,##0.00_р_._-;\-* #,##0.00_р_._-;_-* &quot;-&quot;??_р_._-;_-@_-"/>
    <numFmt numFmtId="175" formatCode="_ * #,##0.00_)\ _ _ ;_ * \(#,##0.00\)\ _ _ ;_ * &quot;-&quot;??_)\ _ _ ;_ @_ "/>
    <numFmt numFmtId="176" formatCode="_ * #,##0.00_)\ _ _ ;_ * \(#,##0.00\)\ _ _ ;_ * &quot;-&quot;??_)\ _ _ ;_ @_ "/>
    <numFmt numFmtId="177" formatCode="#,##0.0_);\(#,##0.0\)"/>
    <numFmt numFmtId="178" formatCode="_-* #,##0.00\ _֏_-;\-* #,##0.00\ _֏_-;_-* &quot;-&quot;??\ _֏_-;_-@_-"/>
    <numFmt numFmtId="179" formatCode="0.0"/>
    <numFmt numFmtId="180" formatCode="_-* #,##0.0\ _֏_-;\-* #,##0.0\ _֏_-;_-* &quot;-&quot;?\ _֏_-;_-@_-"/>
    <numFmt numFmtId="181" formatCode="##,##0;\(##,##0\);\-"/>
    <numFmt numFmtId="182" formatCode="0.00_);\(0.00\)"/>
    <numFmt numFmtId="183" formatCode="0_);\(0\)"/>
    <numFmt numFmtId="184" formatCode="_(* #,##0.0_);_(* \(#,##0.0\);_(* &quot;-&quot;??_);_(@_)"/>
    <numFmt numFmtId="185" formatCode="0.0_);\(0.0\)"/>
  </numFmts>
  <fonts count="125">
    <font>
      <sz val="10"/>
      <name val="Arial Armenian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sz val="8"/>
      <name val="GHEA Grapalat"/>
      <family val="2"/>
      <charset val="1"/>
    </font>
    <font>
      <sz val="10"/>
      <name val="Arial"/>
      <family val="2"/>
      <charset val="204"/>
    </font>
    <font>
      <sz val="10"/>
      <color rgb="FF000000"/>
      <name val="MS Sans Serif"/>
      <family val="2"/>
      <charset val="1"/>
    </font>
    <font>
      <sz val="10"/>
      <name val="Arial Armenian"/>
      <family val="2"/>
      <charset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b/>
      <sz val="18"/>
      <color theme="3"/>
      <name val="Calibri Light"/>
      <family val="2"/>
      <scheme val="major"/>
    </font>
    <font>
      <sz val="12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1"/>
      <color indexed="8"/>
      <name val="Calibri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name val="Arial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name val="GHEA Grapalat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i/>
      <sz val="12"/>
      <name val="GHEA Grapalat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  <charset val="204"/>
    </font>
    <font>
      <sz val="11"/>
      <color theme="0"/>
      <name val="Times Armenian"/>
      <family val="2"/>
    </font>
    <font>
      <sz val="11"/>
      <color indexed="9"/>
      <name val="Calibri"/>
      <family val="2"/>
      <charset val="204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sz val="12"/>
      <name val="Times LatArm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name val="Arial"/>
      <family val="2"/>
    </font>
    <font>
      <sz val="8"/>
      <name val="Arial Armenian"/>
      <family val="2"/>
      <charset val="204"/>
    </font>
    <font>
      <sz val="12"/>
      <color theme="1"/>
      <name val="Times Armenian"/>
      <family val="2"/>
    </font>
    <font>
      <sz val="10"/>
      <name val="Arial Cyr"/>
      <family val="2"/>
      <charset val="204"/>
    </font>
    <font>
      <b/>
      <sz val="11"/>
      <color rgb="FF3F3F3F"/>
      <name val="Times Armenian"/>
      <family val="2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Times Armenian"/>
      <family val="1"/>
    </font>
    <font>
      <sz val="10"/>
      <name val="Arial"/>
      <family val="2"/>
    </font>
    <font>
      <sz val="9"/>
      <color rgb="FF000099"/>
      <name val="Arial LatArm"/>
      <family val="2"/>
    </font>
    <font>
      <b/>
      <sz val="12"/>
      <name val="Arial Armenian"/>
      <family val="2"/>
    </font>
    <font>
      <b/>
      <sz val="10"/>
      <name val="Arial Armenian"/>
      <family val="2"/>
    </font>
    <font>
      <b/>
      <sz val="12"/>
      <name val="GHEA Grapalat"/>
      <family val="2"/>
    </font>
    <font>
      <sz val="11"/>
      <name val="Arial Armenian"/>
      <family val="2"/>
      <charset val="1"/>
    </font>
    <font>
      <sz val="11"/>
      <name val="GHEA Grapalat"/>
      <family val="3"/>
    </font>
    <font>
      <sz val="10"/>
      <color theme="1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i/>
      <sz val="8"/>
      <color theme="1"/>
      <name val="GHEA Grapalat"/>
      <family val="3"/>
    </font>
    <font>
      <b/>
      <sz val="11"/>
      <color theme="1"/>
      <name val="GHEA Grapalat"/>
      <family val="3"/>
    </font>
    <font>
      <i/>
      <sz val="10"/>
      <name val="GHEA Grapalat"/>
      <family val="3"/>
    </font>
    <font>
      <sz val="11"/>
      <name val="Calibri"/>
      <family val="2"/>
      <scheme val="minor"/>
    </font>
  </fonts>
  <fills count="5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</fills>
  <borders count="5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872">
    <xf numFmtId="0" fontId="0" fillId="0" borderId="0"/>
    <xf numFmtId="165" fontId="15" fillId="0" borderId="0" applyBorder="0" applyProtection="0"/>
    <xf numFmtId="164" fontId="15" fillId="0" borderId="0" applyBorder="0" applyProtection="0"/>
    <xf numFmtId="165" fontId="15" fillId="0" borderId="0" applyBorder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0" fontId="15" fillId="0" borderId="0"/>
    <xf numFmtId="0" fontId="12" fillId="0" borderId="0">
      <alignment horizontal="left" vertical="top" wrapText="1"/>
    </xf>
    <xf numFmtId="0" fontId="11" fillId="0" borderId="0"/>
    <xf numFmtId="166" fontId="12" fillId="0" borderId="0" applyBorder="0" applyProtection="0">
      <alignment horizontal="right" vertical="top"/>
    </xf>
    <xf numFmtId="0" fontId="14" fillId="0" borderId="0"/>
    <xf numFmtId="0" fontId="15" fillId="0" borderId="0"/>
    <xf numFmtId="167" fontId="15" fillId="0" borderId="0" applyBorder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6" applyNumberFormat="0" applyAlignment="0" applyProtection="0"/>
    <xf numFmtId="0" fontId="23" fillId="6" borderId="7" applyNumberFormat="0" applyAlignment="0" applyProtection="0"/>
    <xf numFmtId="0" fontId="24" fillId="6" borderId="6" applyNumberFormat="0" applyAlignment="0" applyProtection="0"/>
    <xf numFmtId="0" fontId="25" fillId="0" borderId="8" applyNumberFormat="0" applyFill="0" applyAlignment="0" applyProtection="0"/>
    <xf numFmtId="0" fontId="26" fillId="7" borderId="9" applyNumberFormat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3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30" fillId="20" borderId="0" applyNumberFormat="0" applyBorder="0" applyAlignment="0" applyProtection="0"/>
    <xf numFmtId="0" fontId="3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30" fillId="24" borderId="0" applyNumberFormat="0" applyBorder="0" applyAlignment="0" applyProtection="0"/>
    <xf numFmtId="0" fontId="30" fillId="25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30" fillId="28" borderId="0" applyNumberFormat="0" applyBorder="0" applyAlignment="0" applyProtection="0"/>
    <xf numFmtId="0" fontId="30" fillId="29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30" fillId="32" borderId="0" applyNumberFormat="0" applyBorder="0" applyAlignment="0" applyProtection="0"/>
    <xf numFmtId="0" fontId="31" fillId="0" borderId="0">
      <alignment horizontal="left" vertical="top" wrapText="1"/>
    </xf>
    <xf numFmtId="0" fontId="10" fillId="8" borderId="10" applyNumberFormat="0" applyFont="0" applyAlignment="0" applyProtection="0"/>
    <xf numFmtId="0" fontId="32" fillId="0" borderId="0" applyNumberForma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39" fillId="0" borderId="0"/>
    <xf numFmtId="43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13" fillId="0" borderId="0"/>
    <xf numFmtId="0" fontId="37" fillId="0" borderId="0"/>
    <xf numFmtId="0" fontId="40" fillId="4" borderId="0" applyNumberFormat="0" applyBorder="0" applyAlignment="0" applyProtection="0"/>
    <xf numFmtId="0" fontId="38" fillId="0" borderId="0"/>
    <xf numFmtId="0" fontId="39" fillId="0" borderId="0"/>
    <xf numFmtId="0" fontId="36" fillId="33" borderId="0" applyNumberFormat="0" applyBorder="0" applyAlignment="0" applyProtection="0"/>
    <xf numFmtId="0" fontId="36" fillId="34" borderId="0" applyNumberFormat="0" applyBorder="0" applyAlignment="0" applyProtection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41" borderId="0" applyNumberFormat="0" applyBorder="0" applyAlignment="0" applyProtection="0"/>
    <xf numFmtId="0" fontId="36" fillId="42" borderId="0" applyNumberFormat="0" applyBorder="0" applyAlignment="0" applyProtection="0"/>
    <xf numFmtId="0" fontId="36" fillId="43" borderId="0" applyNumberFormat="0" applyBorder="0" applyAlignment="0" applyProtection="0"/>
    <xf numFmtId="0" fontId="36" fillId="37" borderId="0" applyNumberFormat="0" applyBorder="0" applyAlignment="0" applyProtection="0"/>
    <xf numFmtId="0" fontId="36" fillId="36" borderId="0" applyNumberFormat="0" applyBorder="0" applyAlignment="0" applyProtection="0"/>
    <xf numFmtId="0" fontId="36" fillId="42" borderId="0" applyNumberFormat="0" applyBorder="0" applyAlignment="0" applyProtection="0"/>
    <xf numFmtId="0" fontId="36" fillId="44" borderId="0" applyNumberFormat="0" applyBorder="0" applyAlignment="0" applyProtection="0"/>
    <xf numFmtId="0" fontId="41" fillId="45" borderId="0" applyNumberFormat="0" applyBorder="0" applyAlignment="0" applyProtection="0"/>
    <xf numFmtId="0" fontId="41" fillId="43" borderId="0" applyNumberFormat="0" applyBorder="0" applyAlignment="0" applyProtection="0"/>
    <xf numFmtId="0" fontId="41" fillId="37" borderId="0" applyNumberFormat="0" applyBorder="0" applyAlignment="0" applyProtection="0"/>
    <xf numFmtId="0" fontId="41" fillId="38" borderId="0" applyNumberFormat="0" applyBorder="0" applyAlignment="0" applyProtection="0"/>
    <xf numFmtId="0" fontId="41" fillId="46" borderId="0" applyNumberFormat="0" applyBorder="0" applyAlignment="0" applyProtection="0"/>
    <xf numFmtId="0" fontId="41" fillId="39" borderId="0" applyNumberFormat="0" applyBorder="0" applyAlignment="0" applyProtection="0"/>
    <xf numFmtId="0" fontId="41" fillId="47" borderId="0" applyNumberFormat="0" applyBorder="0" applyAlignment="0" applyProtection="0"/>
    <xf numFmtId="0" fontId="41" fillId="48" borderId="0" applyNumberFormat="0" applyBorder="0" applyAlignment="0" applyProtection="0"/>
    <xf numFmtId="0" fontId="41" fillId="49" borderId="0" applyNumberFormat="0" applyBorder="0" applyAlignment="0" applyProtection="0"/>
    <xf numFmtId="0" fontId="41" fillId="38" borderId="0" applyNumberFormat="0" applyBorder="0" applyAlignment="0" applyProtection="0"/>
    <xf numFmtId="0" fontId="41" fillId="46" borderId="0" applyNumberFormat="0" applyBorder="0" applyAlignment="0" applyProtection="0"/>
    <xf numFmtId="0" fontId="41" fillId="50" borderId="0" applyNumberFormat="0" applyBorder="0" applyAlignment="0" applyProtection="0"/>
    <xf numFmtId="0" fontId="42" fillId="34" borderId="0" applyNumberFormat="0" applyBorder="0" applyAlignment="0" applyProtection="0"/>
    <xf numFmtId="0" fontId="43" fillId="51" borderId="13" applyNumberFormat="0" applyAlignment="0" applyProtection="0"/>
    <xf numFmtId="0" fontId="44" fillId="52" borderId="14" applyNumberFormat="0" applyAlignment="0" applyProtection="0"/>
    <xf numFmtId="43" fontId="3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5" fillId="0" borderId="0" applyNumberFormat="0" applyFill="0" applyBorder="0" applyAlignment="0" applyProtection="0"/>
    <xf numFmtId="0" fontId="46" fillId="35" borderId="0" applyNumberFormat="0" applyBorder="0" applyAlignment="0" applyProtection="0"/>
    <xf numFmtId="0" fontId="47" fillId="0" borderId="15" applyNumberFormat="0" applyFill="0" applyAlignment="0" applyProtection="0"/>
    <xf numFmtId="0" fontId="48" fillId="0" borderId="16" applyNumberFormat="0" applyFill="0" applyAlignment="0" applyProtection="0"/>
    <xf numFmtId="0" fontId="49" fillId="0" borderId="17" applyNumberFormat="0" applyFill="0" applyAlignment="0" applyProtection="0"/>
    <xf numFmtId="0" fontId="49" fillId="0" borderId="0" applyNumberFormat="0" applyFill="0" applyBorder="0" applyAlignment="0" applyProtection="0"/>
    <xf numFmtId="0" fontId="50" fillId="41" borderId="13" applyNumberFormat="0" applyAlignment="0" applyProtection="0"/>
    <xf numFmtId="0" fontId="51" fillId="0" borderId="18" applyNumberFormat="0" applyFill="0" applyAlignment="0" applyProtection="0"/>
    <xf numFmtId="0" fontId="52" fillId="53" borderId="0" applyNumberFormat="0" applyBorder="0" applyAlignment="0" applyProtection="0"/>
    <xf numFmtId="1" fontId="58" fillId="0" borderId="0"/>
    <xf numFmtId="1" fontId="58" fillId="0" borderId="0"/>
    <xf numFmtId="1" fontId="58" fillId="0" borderId="0"/>
    <xf numFmtId="0" fontId="9" fillId="0" borderId="0"/>
    <xf numFmtId="0" fontId="39" fillId="0" borderId="0"/>
    <xf numFmtId="0" fontId="39" fillId="0" borderId="0"/>
    <xf numFmtId="0" fontId="37" fillId="54" borderId="19" applyNumberFormat="0" applyFont="0" applyAlignment="0" applyProtection="0"/>
    <xf numFmtId="0" fontId="53" fillId="51" borderId="20" applyNumberFormat="0" applyAlignment="0" applyProtection="0"/>
    <xf numFmtId="0" fontId="57" fillId="0" borderId="0"/>
    <xf numFmtId="0" fontId="57" fillId="0" borderId="0"/>
    <xf numFmtId="0" fontId="57" fillId="0" borderId="0"/>
    <xf numFmtId="0" fontId="54" fillId="0" borderId="0" applyNumberFormat="0" applyFill="0" applyBorder="0" applyAlignment="0" applyProtection="0"/>
    <xf numFmtId="0" fontId="55" fillId="0" borderId="21" applyNumberFormat="0" applyFill="0" applyAlignment="0" applyProtection="0"/>
    <xf numFmtId="0" fontId="56" fillId="0" borderId="0" applyNumberFormat="0" applyFill="0" applyBorder="0" applyAlignment="0" applyProtection="0"/>
    <xf numFmtId="0" fontId="13" fillId="0" borderId="0"/>
    <xf numFmtId="1" fontId="58" fillId="0" borderId="0"/>
    <xf numFmtId="0" fontId="59" fillId="0" borderId="0"/>
    <xf numFmtId="0" fontId="39" fillId="0" borderId="0"/>
    <xf numFmtId="0" fontId="13" fillId="0" borderId="0"/>
    <xf numFmtId="9" fontId="9" fillId="0" borderId="0" applyFont="0" applyFill="0" applyBorder="0" applyAlignment="0" applyProtection="0"/>
    <xf numFmtId="0" fontId="57" fillId="0" borderId="0"/>
    <xf numFmtId="0" fontId="63" fillId="0" borderId="0"/>
    <xf numFmtId="0" fontId="39" fillId="0" borderId="0"/>
    <xf numFmtId="43" fontId="63" fillId="0" borderId="0" applyFont="0" applyFill="0" applyBorder="0" applyAlignment="0" applyProtection="0"/>
    <xf numFmtId="0" fontId="65" fillId="0" borderId="0"/>
    <xf numFmtId="0" fontId="66" fillId="0" borderId="0" applyNumberFormat="0" applyFill="0" applyBorder="0" applyAlignment="0" applyProtection="0"/>
    <xf numFmtId="43" fontId="8" fillId="0" borderId="0" applyFont="0" applyFill="0" applyBorder="0" applyAlignment="0" applyProtection="0"/>
    <xf numFmtId="0" fontId="8" fillId="8" borderId="10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0" borderId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8" borderId="10" applyNumberFormat="0" applyFont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37" fillId="0" borderId="0"/>
    <xf numFmtId="43" fontId="37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3" fillId="0" borderId="0"/>
    <xf numFmtId="43" fontId="63" fillId="0" borderId="0" applyFont="0" applyFill="0" applyBorder="0" applyAlignment="0" applyProtection="0"/>
    <xf numFmtId="0" fontId="31" fillId="0" borderId="0">
      <alignment horizontal="left" vertical="top" wrapText="1"/>
    </xf>
    <xf numFmtId="0" fontId="37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7" fillId="8" borderId="10" applyNumberFormat="0" applyFont="0" applyAlignment="0" applyProtection="0"/>
    <xf numFmtId="43" fontId="38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0" borderId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38" fillId="0" borderId="0"/>
    <xf numFmtId="0" fontId="7" fillId="8" borderId="10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43" fontId="37" fillId="0" borderId="0" applyFont="0" applyFill="0" applyBorder="0" applyAlignment="0" applyProtection="0"/>
    <xf numFmtId="0" fontId="39" fillId="0" borderId="0"/>
    <xf numFmtId="172" fontId="37" fillId="0" borderId="0" applyFont="0" applyFill="0" applyBorder="0" applyAlignment="0" applyProtection="0"/>
    <xf numFmtId="0" fontId="38" fillId="0" borderId="0"/>
    <xf numFmtId="43" fontId="38" fillId="0" borderId="0" applyFont="0" applyFill="0" applyBorder="0" applyAlignment="0" applyProtection="0"/>
    <xf numFmtId="0" fontId="39" fillId="0" borderId="0"/>
    <xf numFmtId="0" fontId="39" fillId="0" borderId="0"/>
    <xf numFmtId="0" fontId="7" fillId="10" borderId="0" applyNumberFormat="0" applyBorder="0" applyAlignment="0" applyProtection="0"/>
    <xf numFmtId="0" fontId="68" fillId="10" borderId="0" applyNumberFormat="0" applyBorder="0" applyAlignment="0" applyProtection="0"/>
    <xf numFmtId="0" fontId="7" fillId="14" borderId="0" applyNumberFormat="0" applyBorder="0" applyAlignment="0" applyProtection="0"/>
    <xf numFmtId="0" fontId="68" fillId="14" borderId="0" applyNumberFormat="0" applyBorder="0" applyAlignment="0" applyProtection="0"/>
    <xf numFmtId="0" fontId="7" fillId="18" borderId="0" applyNumberFormat="0" applyBorder="0" applyAlignment="0" applyProtection="0"/>
    <xf numFmtId="0" fontId="68" fillId="18" borderId="0" applyNumberFormat="0" applyBorder="0" applyAlignment="0" applyProtection="0"/>
    <xf numFmtId="0" fontId="7" fillId="22" borderId="0" applyNumberFormat="0" applyBorder="0" applyAlignment="0" applyProtection="0"/>
    <xf numFmtId="0" fontId="68" fillId="22" borderId="0" applyNumberFormat="0" applyBorder="0" applyAlignment="0" applyProtection="0"/>
    <xf numFmtId="0" fontId="7" fillId="26" borderId="0" applyNumberFormat="0" applyBorder="0" applyAlignment="0" applyProtection="0"/>
    <xf numFmtId="0" fontId="68" fillId="26" borderId="0" applyNumberFormat="0" applyBorder="0" applyAlignment="0" applyProtection="0"/>
    <xf numFmtId="0" fontId="7" fillId="30" borderId="0" applyNumberFormat="0" applyBorder="0" applyAlignment="0" applyProtection="0"/>
    <xf numFmtId="0" fontId="68" fillId="30" borderId="0" applyNumberFormat="0" applyBorder="0" applyAlignment="0" applyProtection="0"/>
    <xf numFmtId="0" fontId="69" fillId="33" borderId="0" applyNumberFormat="0" applyBorder="0" applyAlignment="0" applyProtection="0"/>
    <xf numFmtId="0" fontId="69" fillId="34" borderId="0" applyNumberFormat="0" applyBorder="0" applyAlignment="0" applyProtection="0"/>
    <xf numFmtId="0" fontId="69" fillId="35" borderId="0" applyNumberFormat="0" applyBorder="0" applyAlignment="0" applyProtection="0"/>
    <xf numFmtId="0" fontId="69" fillId="36" borderId="0" applyNumberFormat="0" applyBorder="0" applyAlignment="0" applyProtection="0"/>
    <xf numFmtId="0" fontId="69" fillId="40" borderId="0" applyNumberFormat="0" applyBorder="0" applyAlignment="0" applyProtection="0"/>
    <xf numFmtId="0" fontId="69" fillId="41" borderId="0" applyNumberFormat="0" applyBorder="0" applyAlignment="0" applyProtection="0"/>
    <xf numFmtId="0" fontId="7" fillId="11" borderId="0" applyNumberFormat="0" applyBorder="0" applyAlignment="0" applyProtection="0"/>
    <xf numFmtId="0" fontId="68" fillId="11" borderId="0" applyNumberFormat="0" applyBorder="0" applyAlignment="0" applyProtection="0"/>
    <xf numFmtId="0" fontId="7" fillId="15" borderId="0" applyNumberFormat="0" applyBorder="0" applyAlignment="0" applyProtection="0"/>
    <xf numFmtId="0" fontId="68" fillId="15" borderId="0" applyNumberFormat="0" applyBorder="0" applyAlignment="0" applyProtection="0"/>
    <xf numFmtId="0" fontId="7" fillId="19" borderId="0" applyNumberFormat="0" applyBorder="0" applyAlignment="0" applyProtection="0"/>
    <xf numFmtId="0" fontId="68" fillId="19" borderId="0" applyNumberFormat="0" applyBorder="0" applyAlignment="0" applyProtection="0"/>
    <xf numFmtId="0" fontId="7" fillId="23" borderId="0" applyNumberFormat="0" applyBorder="0" applyAlignment="0" applyProtection="0"/>
    <xf numFmtId="0" fontId="68" fillId="23" borderId="0" applyNumberFormat="0" applyBorder="0" applyAlignment="0" applyProtection="0"/>
    <xf numFmtId="0" fontId="7" fillId="27" borderId="0" applyNumberFormat="0" applyBorder="0" applyAlignment="0" applyProtection="0"/>
    <xf numFmtId="0" fontId="68" fillId="27" borderId="0" applyNumberFormat="0" applyBorder="0" applyAlignment="0" applyProtection="0"/>
    <xf numFmtId="0" fontId="7" fillId="31" borderId="0" applyNumberFormat="0" applyBorder="0" applyAlignment="0" applyProtection="0"/>
    <xf numFmtId="0" fontId="68" fillId="31" borderId="0" applyNumberFormat="0" applyBorder="0" applyAlignment="0" applyProtection="0"/>
    <xf numFmtId="0" fontId="69" fillId="42" borderId="0" applyNumberFormat="0" applyBorder="0" applyAlignment="0" applyProtection="0"/>
    <xf numFmtId="0" fontId="69" fillId="43" borderId="0" applyNumberFormat="0" applyBorder="0" applyAlignment="0" applyProtection="0"/>
    <xf numFmtId="0" fontId="69" fillId="37" borderId="0" applyNumberFormat="0" applyBorder="0" applyAlignment="0" applyProtection="0"/>
    <xf numFmtId="0" fontId="69" fillId="36" borderId="0" applyNumberFormat="0" applyBorder="0" applyAlignment="0" applyProtection="0"/>
    <xf numFmtId="0" fontId="69" fillId="42" borderId="0" applyNumberFormat="0" applyBorder="0" applyAlignment="0" applyProtection="0"/>
    <xf numFmtId="0" fontId="69" fillId="44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70" fillId="12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70" fillId="16" borderId="0" applyNumberFormat="0" applyBorder="0" applyAlignment="0" applyProtection="0"/>
    <xf numFmtId="0" fontId="30" fillId="20" borderId="0" applyNumberFormat="0" applyBorder="0" applyAlignment="0" applyProtection="0"/>
    <xf numFmtId="0" fontId="30" fillId="20" borderId="0" applyNumberFormat="0" applyBorder="0" applyAlignment="0" applyProtection="0"/>
    <xf numFmtId="0" fontId="70" fillId="20" borderId="0" applyNumberFormat="0" applyBorder="0" applyAlignment="0" applyProtection="0"/>
    <xf numFmtId="0" fontId="30" fillId="24" borderId="0" applyNumberFormat="0" applyBorder="0" applyAlignment="0" applyProtection="0"/>
    <xf numFmtId="0" fontId="30" fillId="24" borderId="0" applyNumberFormat="0" applyBorder="0" applyAlignment="0" applyProtection="0"/>
    <xf numFmtId="0" fontId="70" fillId="24" borderId="0" applyNumberFormat="0" applyBorder="0" applyAlignment="0" applyProtection="0"/>
    <xf numFmtId="0" fontId="30" fillId="28" borderId="0" applyNumberFormat="0" applyBorder="0" applyAlignment="0" applyProtection="0"/>
    <xf numFmtId="0" fontId="30" fillId="28" borderId="0" applyNumberFormat="0" applyBorder="0" applyAlignment="0" applyProtection="0"/>
    <xf numFmtId="0" fontId="70" fillId="28" borderId="0" applyNumberFormat="0" applyBorder="0" applyAlignment="0" applyProtection="0"/>
    <xf numFmtId="0" fontId="30" fillId="32" borderId="0" applyNumberFormat="0" applyBorder="0" applyAlignment="0" applyProtection="0"/>
    <xf numFmtId="0" fontId="30" fillId="32" borderId="0" applyNumberFormat="0" applyBorder="0" applyAlignment="0" applyProtection="0"/>
    <xf numFmtId="0" fontId="70" fillId="32" borderId="0" applyNumberFormat="0" applyBorder="0" applyAlignment="0" applyProtection="0"/>
    <xf numFmtId="0" fontId="71" fillId="45" borderId="0" applyNumberFormat="0" applyBorder="0" applyAlignment="0" applyProtection="0"/>
    <xf numFmtId="0" fontId="71" fillId="43" borderId="0" applyNumberFormat="0" applyBorder="0" applyAlignment="0" applyProtection="0"/>
    <xf numFmtId="0" fontId="71" fillId="37" borderId="0" applyNumberFormat="0" applyBorder="0" applyAlignment="0" applyProtection="0"/>
    <xf numFmtId="0" fontId="71" fillId="38" borderId="0" applyNumberFormat="0" applyBorder="0" applyAlignment="0" applyProtection="0"/>
    <xf numFmtId="0" fontId="71" fillId="46" borderId="0" applyNumberFormat="0" applyBorder="0" applyAlignment="0" applyProtection="0"/>
    <xf numFmtId="0" fontId="71" fillId="3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70" fillId="9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7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7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1" borderId="0" applyNumberFormat="0" applyBorder="0" applyAlignment="0" applyProtection="0"/>
    <xf numFmtId="0" fontId="7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5" borderId="0" applyNumberFormat="0" applyBorder="0" applyAlignment="0" applyProtection="0"/>
    <xf numFmtId="0" fontId="7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29" borderId="0" applyNumberFormat="0" applyBorder="0" applyAlignment="0" applyProtection="0"/>
    <xf numFmtId="0" fontId="70" fillId="29" borderId="0" applyNumberFormat="0" applyBorder="0" applyAlignment="0" applyProtection="0"/>
    <xf numFmtId="0" fontId="20" fillId="3" borderId="0" applyNumberFormat="0" applyBorder="0" applyAlignment="0" applyProtection="0"/>
    <xf numFmtId="0" fontId="20" fillId="3" borderId="0" applyNumberFormat="0" applyBorder="0" applyAlignment="0" applyProtection="0"/>
    <xf numFmtId="0" fontId="72" fillId="3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73" fillId="6" borderId="6" applyNumberFormat="0" applyAlignment="0" applyProtection="0"/>
    <xf numFmtId="0" fontId="26" fillId="7" borderId="9" applyNumberFormat="0" applyAlignment="0" applyProtection="0"/>
    <xf numFmtId="0" fontId="26" fillId="7" borderId="9" applyNumberFormat="0" applyAlignment="0" applyProtection="0"/>
    <xf numFmtId="0" fontId="74" fillId="7" borderId="9" applyNumberFormat="0" applyAlignment="0" applyProtection="0"/>
    <xf numFmtId="170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1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0" fontId="39" fillId="0" borderId="0" applyFont="0" applyFill="0" applyBorder="0" applyAlignment="0" applyProtection="0"/>
    <xf numFmtId="43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3" fontId="37" fillId="0" borderId="0" applyFont="0" applyFill="0" applyBorder="0" applyAlignment="0" applyProtection="0"/>
    <xf numFmtId="173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174" fontId="39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6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31" fillId="0" borderId="0" applyFont="0" applyFill="0" applyBorder="0" applyAlignment="0" applyProtection="0">
      <alignment horizontal="left" vertical="top" wrapText="1"/>
    </xf>
    <xf numFmtId="175" fontId="36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76" fontId="68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19" fillId="2" borderId="0" applyNumberFormat="0" applyBorder="0" applyAlignment="0" applyProtection="0"/>
    <xf numFmtId="0" fontId="19" fillId="2" borderId="0" applyNumberFormat="0" applyBorder="0" applyAlignment="0" applyProtection="0"/>
    <xf numFmtId="0" fontId="78" fillId="2" borderId="0" applyNumberFormat="0" applyBorder="0" applyAlignment="0" applyProtection="0"/>
    <xf numFmtId="0" fontId="16" fillId="0" borderId="3" applyNumberFormat="0" applyFill="0" applyAlignment="0" applyProtection="0"/>
    <xf numFmtId="0" fontId="16" fillId="0" borderId="3" applyNumberFormat="0" applyFill="0" applyAlignment="0" applyProtection="0"/>
    <xf numFmtId="0" fontId="79" fillId="0" borderId="3" applyNumberFormat="0" applyFill="0" applyAlignment="0" applyProtection="0"/>
    <xf numFmtId="0" fontId="17" fillId="0" borderId="4" applyNumberFormat="0" applyFill="0" applyAlignment="0" applyProtection="0"/>
    <xf numFmtId="0" fontId="17" fillId="0" borderId="4" applyNumberFormat="0" applyFill="0" applyAlignment="0" applyProtection="0"/>
    <xf numFmtId="0" fontId="80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5" applyNumberFormat="0" applyFill="0" applyAlignment="0" applyProtection="0"/>
    <xf numFmtId="0" fontId="81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22" fillId="5" borderId="6" applyNumberFormat="0" applyAlignment="0" applyProtection="0"/>
    <xf numFmtId="0" fontId="22" fillId="5" borderId="6" applyNumberFormat="0" applyAlignment="0" applyProtection="0"/>
    <xf numFmtId="0" fontId="82" fillId="5" borderId="6" applyNumberFormat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83" fillId="0" borderId="8" applyNumberFormat="0" applyFill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40" fillId="4" borderId="0" applyNumberFormat="0" applyBorder="0" applyAlignment="0" applyProtection="0"/>
    <xf numFmtId="0" fontId="84" fillId="4" borderId="0" applyNumberFormat="0" applyBorder="0" applyAlignment="0" applyProtection="0"/>
    <xf numFmtId="0" fontId="21" fillId="4" borderId="0" applyNumberFormat="0" applyBorder="0" applyAlignment="0" applyProtection="0"/>
    <xf numFmtId="0" fontId="40" fillId="4" borderId="0" applyNumberFormat="0" applyBorder="0" applyAlignment="0" applyProtection="0"/>
    <xf numFmtId="0" fontId="7" fillId="0" borderId="0"/>
    <xf numFmtId="0" fontId="38" fillId="0" borderId="0"/>
    <xf numFmtId="0" fontId="85" fillId="0" borderId="0"/>
    <xf numFmtId="0" fontId="7" fillId="0" borderId="0"/>
    <xf numFmtId="0" fontId="86" fillId="0" borderId="0"/>
    <xf numFmtId="0" fontId="7" fillId="0" borderId="0"/>
    <xf numFmtId="0" fontId="7" fillId="0" borderId="0"/>
    <xf numFmtId="0" fontId="87" fillId="0" borderId="0"/>
    <xf numFmtId="0" fontId="31" fillId="0" borderId="0">
      <alignment horizontal="left" vertical="top" wrapText="1"/>
    </xf>
    <xf numFmtId="0" fontId="36" fillId="0" borderId="0"/>
    <xf numFmtId="0" fontId="38" fillId="0" borderId="0"/>
    <xf numFmtId="0" fontId="63" fillId="0" borderId="0"/>
    <xf numFmtId="0" fontId="39" fillId="0" borderId="0"/>
    <xf numFmtId="0" fontId="39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9" fillId="0" borderId="0"/>
    <xf numFmtId="0" fontId="39" fillId="0" borderId="0"/>
    <xf numFmtId="0" fontId="88" fillId="0" borderId="0">
      <alignment horizontal="left"/>
    </xf>
    <xf numFmtId="0" fontId="68" fillId="0" borderId="0"/>
    <xf numFmtId="0" fontId="38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37" fillId="0" borderId="0"/>
    <xf numFmtId="0" fontId="37" fillId="0" borderId="0"/>
    <xf numFmtId="0" fontId="31" fillId="0" borderId="0">
      <alignment horizontal="left" vertical="top" wrapText="1"/>
    </xf>
    <xf numFmtId="0" fontId="7" fillId="0" borderId="0"/>
    <xf numFmtId="0" fontId="37" fillId="0" borderId="0"/>
    <xf numFmtId="0" fontId="89" fillId="0" borderId="0"/>
    <xf numFmtId="0" fontId="37" fillId="0" borderId="0"/>
    <xf numFmtId="0" fontId="31" fillId="0" borderId="0">
      <alignment horizontal="left" vertical="top" wrapText="1"/>
    </xf>
    <xf numFmtId="0" fontId="90" fillId="0" borderId="0"/>
    <xf numFmtId="0" fontId="31" fillId="0" borderId="0">
      <alignment horizontal="left" vertical="top" wrapText="1"/>
    </xf>
    <xf numFmtId="0" fontId="39" fillId="0" borderId="0"/>
    <xf numFmtId="0" fontId="31" fillId="0" borderId="0">
      <alignment horizontal="left" vertical="top" wrapText="1"/>
    </xf>
    <xf numFmtId="0" fontId="39" fillId="0" borderId="0"/>
    <xf numFmtId="0" fontId="39" fillId="0" borderId="0"/>
    <xf numFmtId="0" fontId="31" fillId="0" borderId="0">
      <alignment horizontal="left" vertical="top" wrapText="1"/>
    </xf>
    <xf numFmtId="0" fontId="36" fillId="8" borderId="10" applyNumberFormat="0" applyFont="0" applyAlignment="0" applyProtection="0"/>
    <xf numFmtId="0" fontId="68" fillId="8" borderId="10" applyNumberFormat="0" applyFont="0" applyAlignment="0" applyProtection="0"/>
    <xf numFmtId="0" fontId="23" fillId="6" borderId="7" applyNumberFormat="0" applyAlignment="0" applyProtection="0"/>
    <xf numFmtId="0" fontId="23" fillId="6" borderId="7" applyNumberFormat="0" applyAlignment="0" applyProtection="0"/>
    <xf numFmtId="0" fontId="91" fillId="6" borderId="7" applyNumberFormat="0" applyAlignment="0" applyProtection="0"/>
    <xf numFmtId="9" fontId="38" fillId="0" borderId="0" applyFont="0" applyFill="0" applyBorder="0" applyAlignment="0" applyProtection="0"/>
    <xf numFmtId="9" fontId="37" fillId="0" borderId="0" applyFont="0" applyFill="0" applyBorder="0" applyAlignment="0" applyProtection="0"/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/>
    <xf numFmtId="0" fontId="37" fillId="0" borderId="0" applyNumberFormat="0" applyFill="0" applyBorder="0" applyAlignment="0" applyProtection="0"/>
    <xf numFmtId="0" fontId="66" fillId="0" borderId="0" applyNumberFormat="0" applyFill="0" applyBorder="0" applyAlignment="0" applyProtection="0"/>
    <xf numFmtId="0" fontId="29" fillId="0" borderId="11" applyNumberFormat="0" applyFill="0" applyAlignment="0" applyProtection="0"/>
    <xf numFmtId="0" fontId="29" fillId="0" borderId="11" applyNumberFormat="0" applyFill="0" applyAlignment="0" applyProtection="0"/>
    <xf numFmtId="0" fontId="92" fillId="0" borderId="11" applyNumberFormat="0" applyFill="0" applyAlignment="0" applyProtection="0"/>
    <xf numFmtId="0" fontId="27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0" fontId="71" fillId="47" borderId="0" applyNumberFormat="0" applyBorder="0" applyAlignment="0" applyProtection="0"/>
    <xf numFmtId="0" fontId="71" fillId="48" borderId="0" applyNumberFormat="0" applyBorder="0" applyAlignment="0" applyProtection="0"/>
    <xf numFmtId="0" fontId="71" fillId="49" borderId="0" applyNumberFormat="0" applyBorder="0" applyAlignment="0" applyProtection="0"/>
    <xf numFmtId="0" fontId="71" fillId="38" borderId="0" applyNumberFormat="0" applyBorder="0" applyAlignment="0" applyProtection="0"/>
    <xf numFmtId="0" fontId="71" fillId="46" borderId="0" applyNumberFormat="0" applyBorder="0" applyAlignment="0" applyProtection="0"/>
    <xf numFmtId="0" fontId="71" fillId="50" borderId="0" applyNumberFormat="0" applyBorder="0" applyAlignment="0" applyProtection="0"/>
    <xf numFmtId="0" fontId="94" fillId="41" borderId="13" applyNumberFormat="0" applyAlignment="0" applyProtection="0"/>
    <xf numFmtId="0" fontId="95" fillId="51" borderId="20" applyNumberFormat="0" applyAlignment="0" applyProtection="0"/>
    <xf numFmtId="0" fontId="96" fillId="51" borderId="13" applyNumberFormat="0" applyAlignment="0" applyProtection="0"/>
    <xf numFmtId="0" fontId="97" fillId="0" borderId="15" applyNumberFormat="0" applyFill="0" applyAlignment="0" applyProtection="0"/>
    <xf numFmtId="0" fontId="98" fillId="0" borderId="16" applyNumberFormat="0" applyFill="0" applyAlignment="0" applyProtection="0"/>
    <xf numFmtId="0" fontId="99" fillId="0" borderId="17" applyNumberFormat="0" applyFill="0" applyAlignment="0" applyProtection="0"/>
    <xf numFmtId="0" fontId="99" fillId="0" borderId="0" applyNumberFormat="0" applyFill="0" applyBorder="0" applyAlignment="0" applyProtection="0"/>
    <xf numFmtId="0" fontId="100" fillId="0" borderId="21" applyNumberFormat="0" applyFill="0" applyAlignment="0" applyProtection="0"/>
    <xf numFmtId="0" fontId="101" fillId="52" borderId="14" applyNumberFormat="0" applyAlignment="0" applyProtection="0"/>
    <xf numFmtId="0" fontId="102" fillId="0" borderId="0" applyNumberFormat="0" applyFill="0" applyBorder="0" applyAlignment="0" applyProtection="0"/>
    <xf numFmtId="0" fontId="103" fillId="53" borderId="0" applyNumberFormat="0" applyBorder="0" applyAlignment="0" applyProtection="0"/>
    <xf numFmtId="0" fontId="37" fillId="0" borderId="0"/>
    <xf numFmtId="0" fontId="38" fillId="0" borderId="0"/>
    <xf numFmtId="0" fontId="104" fillId="34" borderId="0" applyNumberFormat="0" applyBorder="0" applyAlignment="0" applyProtection="0"/>
    <xf numFmtId="0" fontId="105" fillId="0" borderId="0" applyNumberFormat="0" applyFill="0" applyBorder="0" applyAlignment="0" applyProtection="0"/>
    <xf numFmtId="0" fontId="39" fillId="54" borderId="19" applyNumberFormat="0" applyFont="0" applyAlignment="0" applyProtection="0"/>
    <xf numFmtId="0" fontId="106" fillId="0" borderId="18" applyNumberFormat="0" applyFill="0" applyAlignment="0" applyProtection="0"/>
    <xf numFmtId="0" fontId="107" fillId="0" borderId="0" applyNumberFormat="0" applyFill="0" applyBorder="0" applyAlignment="0" applyProtection="0"/>
    <xf numFmtId="174" fontId="37" fillId="0" borderId="0" applyFont="0" applyFill="0" applyBorder="0" applyAlignment="0" applyProtection="0"/>
    <xf numFmtId="0" fontId="108" fillId="35" borderId="0" applyNumberFormat="0" applyBorder="0" applyAlignment="0" applyProtection="0"/>
    <xf numFmtId="172" fontId="37" fillId="0" borderId="0" applyFont="0" applyFill="0" applyBorder="0" applyAlignment="0" applyProtection="0"/>
    <xf numFmtId="0" fontId="6" fillId="10" borderId="0" applyNumberFormat="0" applyBorder="0" applyAlignment="0" applyProtection="0"/>
    <xf numFmtId="0" fontId="6" fillId="10" borderId="0" applyNumberFormat="0" applyBorder="0" applyAlignment="0" applyProtection="0"/>
    <xf numFmtId="0" fontId="6" fillId="14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0" borderId="0" applyNumberFormat="0" applyBorder="0" applyAlignment="0" applyProtection="0"/>
    <xf numFmtId="0" fontId="6" fillId="11" borderId="0" applyNumberFormat="0" applyBorder="0" applyAlignment="0" applyProtection="0"/>
    <xf numFmtId="0" fontId="6" fillId="11" borderId="0" applyNumberFormat="0" applyBorder="0" applyAlignment="0" applyProtection="0"/>
    <xf numFmtId="0" fontId="6" fillId="15" borderId="0" applyNumberFormat="0" applyBorder="0" applyAlignment="0" applyProtection="0"/>
    <xf numFmtId="0" fontId="6" fillId="15" borderId="0" applyNumberFormat="0" applyBorder="0" applyAlignment="0" applyProtection="0"/>
    <xf numFmtId="0" fontId="6" fillId="19" borderId="0" applyNumberFormat="0" applyBorder="0" applyAlignment="0" applyProtection="0"/>
    <xf numFmtId="0" fontId="6" fillId="19" borderId="0" applyNumberFormat="0" applyBorder="0" applyAlignment="0" applyProtection="0"/>
    <xf numFmtId="0" fontId="6" fillId="23" borderId="0" applyNumberFormat="0" applyBorder="0" applyAlignment="0" applyProtection="0"/>
    <xf numFmtId="0" fontId="6" fillId="23" borderId="0" applyNumberFormat="0" applyBorder="0" applyAlignment="0" applyProtection="0"/>
    <xf numFmtId="0" fontId="6" fillId="27" borderId="0" applyNumberFormat="0" applyBorder="0" applyAlignment="0" applyProtection="0"/>
    <xf numFmtId="0" fontId="6" fillId="27" borderId="0" applyNumberFormat="0" applyBorder="0" applyAlignment="0" applyProtection="0"/>
    <xf numFmtId="0" fontId="6" fillId="31" borderId="0" applyNumberFormat="0" applyBorder="0" applyAlignment="0" applyProtection="0"/>
    <xf numFmtId="0" fontId="6" fillId="31" borderId="0" applyNumberFormat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09" fillId="0" borderId="0"/>
    <xf numFmtId="0" fontId="6" fillId="0" borderId="0"/>
    <xf numFmtId="0" fontId="6" fillId="0" borderId="0"/>
    <xf numFmtId="0" fontId="110" fillId="0" borderId="0"/>
    <xf numFmtId="0" fontId="6" fillId="0" borderId="0"/>
    <xf numFmtId="0" fontId="6" fillId="8" borderId="10" applyNumberFormat="0" applyFont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8" borderId="10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8" borderId="10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9" fillId="0" borderId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0" borderId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8" borderId="10" applyNumberFormat="0" applyFont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0" borderId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8" fillId="0" borderId="0"/>
    <xf numFmtId="0" fontId="3" fillId="0" borderId="0"/>
    <xf numFmtId="0" fontId="3" fillId="0" borderId="0"/>
    <xf numFmtId="0" fontId="39" fillId="0" borderId="0"/>
    <xf numFmtId="0" fontId="3" fillId="0" borderId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14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0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3" fillId="15" borderId="0" applyNumberFormat="0" applyBorder="0" applyAlignment="0" applyProtection="0"/>
    <xf numFmtId="0" fontId="3" fillId="15" borderId="0" applyNumberFormat="0" applyBorder="0" applyAlignment="0" applyProtection="0"/>
    <xf numFmtId="0" fontId="3" fillId="19" borderId="0" applyNumberFormat="0" applyBorder="0" applyAlignment="0" applyProtection="0"/>
    <xf numFmtId="0" fontId="3" fillId="19" borderId="0" applyNumberFormat="0" applyBorder="0" applyAlignment="0" applyProtection="0"/>
    <xf numFmtId="0" fontId="3" fillId="23" borderId="0" applyNumberFormat="0" applyBorder="0" applyAlignment="0" applyProtection="0"/>
    <xf numFmtId="0" fontId="3" fillId="23" borderId="0" applyNumberFormat="0" applyBorder="0" applyAlignment="0" applyProtection="0"/>
    <xf numFmtId="0" fontId="3" fillId="27" borderId="0" applyNumberFormat="0" applyBorder="0" applyAlignment="0" applyProtection="0"/>
    <xf numFmtId="0" fontId="3" fillId="27" borderId="0" applyNumberFormat="0" applyBorder="0" applyAlignment="0" applyProtection="0"/>
    <xf numFmtId="0" fontId="3" fillId="31" borderId="0" applyNumberFormat="0" applyBorder="0" applyAlignment="0" applyProtection="0"/>
    <xf numFmtId="0" fontId="3" fillId="31" borderId="0" applyNumberFormat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8" fillId="0" borderId="0"/>
    <xf numFmtId="0" fontId="3" fillId="0" borderId="0"/>
    <xf numFmtId="0" fontId="3" fillId="0" borderId="0"/>
    <xf numFmtId="0" fontId="39" fillId="0" borderId="0"/>
    <xf numFmtId="0" fontId="3" fillId="0" borderId="0"/>
    <xf numFmtId="0" fontId="3" fillId="8" borderId="10" applyNumberFormat="0" applyFont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8" borderId="10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166" fontId="31" fillId="0" borderId="0" applyFill="0" applyBorder="0" applyProtection="0">
      <alignment horizontal="right" vertical="top"/>
    </xf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0" borderId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43" fontId="1" fillId="0" borderId="0" applyFont="0" applyFill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0" borderId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10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50" fillId="41" borderId="44" applyNumberFormat="0" applyAlignment="0" applyProtection="0"/>
    <xf numFmtId="0" fontId="43" fillId="51" borderId="44" applyNumberFormat="0" applyAlignment="0" applyProtection="0"/>
    <xf numFmtId="0" fontId="43" fillId="51" borderId="38" applyNumberFormat="0" applyAlignment="0" applyProtection="0"/>
    <xf numFmtId="43" fontId="1" fillId="0" borderId="0" applyFont="0" applyFill="0" applyBorder="0" applyAlignment="0" applyProtection="0"/>
    <xf numFmtId="0" fontId="50" fillId="41" borderId="38" applyNumberFormat="0" applyAlignment="0" applyProtection="0"/>
    <xf numFmtId="0" fontId="1" fillId="0" borderId="0"/>
    <xf numFmtId="0" fontId="37" fillId="54" borderId="39" applyNumberFormat="0" applyFont="0" applyAlignment="0" applyProtection="0"/>
    <xf numFmtId="0" fontId="53" fillId="51" borderId="40" applyNumberFormat="0" applyAlignment="0" applyProtection="0"/>
    <xf numFmtId="0" fontId="55" fillId="0" borderId="41" applyNumberFormat="0" applyFill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54" borderId="45" applyNumberFormat="0" applyFont="0" applyAlignment="0" applyProtection="0"/>
    <xf numFmtId="0" fontId="53" fillId="51" borderId="46" applyNumberFormat="0" applyAlignment="0" applyProtection="0"/>
    <xf numFmtId="0" fontId="55" fillId="0" borderId="47" applyNumberFormat="0" applyFill="0" applyAlignment="0" applyProtection="0"/>
  </cellStyleXfs>
  <cellXfs count="364">
    <xf numFmtId="0" fontId="0" fillId="0" borderId="0" xfId="0"/>
    <xf numFmtId="166" fontId="33" fillId="0" borderId="1" xfId="10" applyFont="1" applyBorder="1" applyAlignment="1">
      <alignment horizontal="right" vertical="center"/>
    </xf>
    <xf numFmtId="0" fontId="33" fillId="0" borderId="0" xfId="0" applyFont="1" applyAlignment="1">
      <alignment vertical="center"/>
    </xf>
    <xf numFmtId="0" fontId="33" fillId="0" borderId="22" xfId="0" applyFont="1" applyBorder="1" applyAlignment="1">
      <alignment horizontal="center" vertical="center" wrapText="1"/>
    </xf>
    <xf numFmtId="0" fontId="34" fillId="0" borderId="22" xfId="0" applyFont="1" applyBorder="1" applyAlignment="1">
      <alignment horizontal="left" vertical="center" wrapText="1"/>
    </xf>
    <xf numFmtId="0" fontId="34" fillId="0" borderId="2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168" fontId="34" fillId="0" borderId="0" xfId="1" applyNumberFormat="1" applyFont="1" applyBorder="1" applyAlignment="1" applyProtection="1">
      <alignment vertical="center" wrapText="1"/>
    </xf>
    <xf numFmtId="0" fontId="60" fillId="0" borderId="0" xfId="113" applyFont="1"/>
    <xf numFmtId="0" fontId="61" fillId="0" borderId="22" xfId="113" applyFont="1" applyBorder="1" applyAlignment="1">
      <alignment horizontal="left" vertical="center" wrapText="1"/>
    </xf>
    <xf numFmtId="0" fontId="60" fillId="0" borderId="22" xfId="113" applyFont="1" applyBorder="1" applyAlignment="1">
      <alignment horizontal="left" vertical="center" wrapText="1"/>
    </xf>
    <xf numFmtId="0" fontId="60" fillId="0" borderId="22" xfId="113" applyFont="1" applyBorder="1" applyAlignment="1">
      <alignment vertical="top" wrapText="1"/>
    </xf>
    <xf numFmtId="169" fontId="60" fillId="0" borderId="0" xfId="113" applyNumberFormat="1" applyFont="1"/>
    <xf numFmtId="0" fontId="60" fillId="0" borderId="22" xfId="113" applyFont="1" applyBorder="1" applyAlignment="1">
      <alignment vertical="center"/>
    </xf>
    <xf numFmtId="0" fontId="34" fillId="0" borderId="0" xfId="0" applyFont="1" applyAlignment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34" fillId="0" borderId="0" xfId="0" applyFont="1" applyAlignment="1">
      <alignment vertical="center"/>
    </xf>
    <xf numFmtId="0" fontId="35" fillId="0" borderId="22" xfId="0" applyFont="1" applyBorder="1" applyAlignment="1">
      <alignment horizontal="left" vertical="center" wrapText="1"/>
    </xf>
    <xf numFmtId="0" fontId="64" fillId="0" borderId="22" xfId="0" applyFont="1" applyBorder="1" applyAlignment="1">
      <alignment horizontal="left" vertical="center" wrapText="1"/>
    </xf>
    <xf numFmtId="4" fontId="33" fillId="0" borderId="0" xfId="0" applyNumberFormat="1" applyFont="1" applyAlignment="1">
      <alignment horizontal="left" vertical="center" wrapText="1"/>
    </xf>
    <xf numFmtId="166" fontId="33" fillId="0" borderId="0" xfId="0" applyNumberFormat="1" applyFont="1" applyAlignment="1">
      <alignment horizontal="left" vertical="center" wrapText="1"/>
    </xf>
    <xf numFmtId="177" fontId="33" fillId="0" borderId="0" xfId="0" applyNumberFormat="1" applyFont="1" applyAlignment="1">
      <alignment horizontal="left" vertical="center" wrapText="1"/>
    </xf>
    <xf numFmtId="168" fontId="34" fillId="0" borderId="0" xfId="1" applyNumberFormat="1" applyFont="1" applyBorder="1" applyAlignment="1" applyProtection="1">
      <alignment horizontal="right" vertical="center" wrapText="1"/>
    </xf>
    <xf numFmtId="165" fontId="0" fillId="0" borderId="0" xfId="1" applyFont="1"/>
    <xf numFmtId="4" fontId="111" fillId="0" borderId="0" xfId="0" applyNumberFormat="1" applyFont="1" applyAlignment="1">
      <alignment horizontal="right" vertical="top" wrapText="1"/>
    </xf>
    <xf numFmtId="0" fontId="64" fillId="0" borderId="29" xfId="186" applyFont="1" applyBorder="1">
      <alignment horizontal="left" vertical="top" wrapText="1"/>
    </xf>
    <xf numFmtId="0" fontId="67" fillId="0" borderId="29" xfId="186" applyFont="1" applyBorder="1">
      <alignment horizontal="left" vertical="top" wrapText="1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center"/>
    </xf>
    <xf numFmtId="0" fontId="33" fillId="0" borderId="29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textRotation="90" wrapText="1"/>
    </xf>
    <xf numFmtId="0" fontId="33" fillId="0" borderId="2" xfId="0" applyFont="1" applyBorder="1" applyAlignment="1">
      <alignment horizontal="center" vertical="center" wrapText="1"/>
    </xf>
    <xf numFmtId="0" fontId="34" fillId="0" borderId="29" xfId="0" applyFont="1" applyBorder="1" applyAlignment="1">
      <alignment horizontal="left" vertical="center" wrapText="1"/>
    </xf>
    <xf numFmtId="0" fontId="34" fillId="0" borderId="29" xfId="0" applyFont="1" applyBorder="1" applyAlignment="1">
      <alignment horizontal="center" vertical="center" wrapText="1"/>
    </xf>
    <xf numFmtId="0" fontId="34" fillId="0" borderId="23" xfId="0" applyFont="1" applyBorder="1" applyAlignment="1">
      <alignment horizontal="left" vertical="center" wrapText="1"/>
    </xf>
    <xf numFmtId="0" fontId="112" fillId="0" borderId="0" xfId="0" applyFont="1" applyAlignment="1">
      <alignment vertical="center"/>
    </xf>
    <xf numFmtId="168" fontId="112" fillId="0" borderId="0" xfId="1" applyNumberFormat="1" applyFont="1"/>
    <xf numFmtId="0" fontId="33" fillId="0" borderId="29" xfId="0" applyFont="1" applyBorder="1" applyAlignment="1">
      <alignment horizontal="left" vertical="center" wrapText="1"/>
    </xf>
    <xf numFmtId="166" fontId="33" fillId="0" borderId="29" xfId="10" applyFont="1" applyBorder="1" applyAlignment="1">
      <alignment horizontal="right" vertical="center"/>
    </xf>
    <xf numFmtId="165" fontId="113" fillId="0" borderId="0" xfId="1" applyFont="1"/>
    <xf numFmtId="168" fontId="113" fillId="0" borderId="0" xfId="1" applyNumberFormat="1" applyFont="1"/>
    <xf numFmtId="0" fontId="114" fillId="0" borderId="29" xfId="0" applyFont="1" applyBorder="1" applyAlignment="1">
      <alignment horizontal="left" vertical="center" wrapText="1"/>
    </xf>
    <xf numFmtId="0" fontId="113" fillId="0" borderId="0" xfId="0" applyFont="1" applyAlignment="1">
      <alignment vertical="center"/>
    </xf>
    <xf numFmtId="178" fontId="113" fillId="0" borderId="0" xfId="0" applyNumberFormat="1" applyFont="1" applyAlignment="1">
      <alignment vertical="center"/>
    </xf>
    <xf numFmtId="0" fontId="33" fillId="0" borderId="29" xfId="0" applyFont="1" applyBorder="1" applyAlignment="1">
      <alignment horizontal="left" vertical="center"/>
    </xf>
    <xf numFmtId="0" fontId="35" fillId="0" borderId="29" xfId="0" applyFont="1" applyBorder="1" applyAlignment="1">
      <alignment horizontal="left" vertical="center" wrapText="1"/>
    </xf>
    <xf numFmtId="1" fontId="33" fillId="0" borderId="29" xfId="0" applyNumberFormat="1" applyFont="1" applyBorder="1" applyAlignment="1">
      <alignment horizontal="center" vertical="center" wrapText="1"/>
    </xf>
    <xf numFmtId="169" fontId="113" fillId="0" borderId="0" xfId="0" applyNumberFormat="1" applyFont="1" applyAlignment="1">
      <alignment vertical="center"/>
    </xf>
    <xf numFmtId="165" fontId="115" fillId="0" borderId="0" xfId="1" applyFont="1"/>
    <xf numFmtId="0" fontId="116" fillId="0" borderId="0" xfId="0" applyFont="1" applyAlignment="1">
      <alignment vertical="center"/>
    </xf>
    <xf numFmtId="168" fontId="33" fillId="0" borderId="0" xfId="1" applyNumberFormat="1" applyFont="1" applyBorder="1" applyAlignment="1" applyProtection="1">
      <alignment horizontal="right" vertical="center"/>
    </xf>
    <xf numFmtId="181" fontId="67" fillId="0" borderId="29" xfId="0" applyNumberFormat="1" applyFont="1" applyBorder="1" applyAlignment="1">
      <alignment horizontal="left" vertical="top" wrapText="1"/>
    </xf>
    <xf numFmtId="0" fontId="117" fillId="0" borderId="0" xfId="0" applyFont="1" applyAlignment="1">
      <alignment horizontal="left" vertical="top" wrapText="1"/>
    </xf>
    <xf numFmtId="181" fontId="64" fillId="0" borderId="29" xfId="0" applyNumberFormat="1" applyFont="1" applyBorder="1" applyAlignment="1">
      <alignment horizontal="left" vertical="top" wrapText="1"/>
    </xf>
    <xf numFmtId="0" fontId="117" fillId="0" borderId="0" xfId="0" applyFont="1"/>
    <xf numFmtId="0" fontId="67" fillId="0" borderId="29" xfId="0" applyFont="1" applyBorder="1" applyAlignment="1">
      <alignment horizontal="left" vertical="top" wrapText="1"/>
    </xf>
    <xf numFmtId="0" fontId="64" fillId="0" borderId="29" xfId="0" applyFont="1" applyBorder="1" applyAlignment="1">
      <alignment horizontal="left" vertical="top" wrapText="1"/>
    </xf>
    <xf numFmtId="0" fontId="60" fillId="0" borderId="29" xfId="0" applyFont="1" applyBorder="1" applyAlignment="1">
      <alignment horizontal="left" vertical="top" wrapText="1"/>
    </xf>
    <xf numFmtId="0" fontId="117" fillId="0" borderId="0" xfId="0" applyFont="1" applyAlignment="1">
      <alignment horizontal="center" vertical="center"/>
    </xf>
    <xf numFmtId="0" fontId="117" fillId="0" borderId="0" xfId="0" applyFont="1" applyAlignment="1">
      <alignment vertical="center"/>
    </xf>
    <xf numFmtId="0" fontId="33" fillId="0" borderId="0" xfId="0" applyFont="1"/>
    <xf numFmtId="0" fontId="35" fillId="0" borderId="0" xfId="0" applyFont="1"/>
    <xf numFmtId="0" fontId="33" fillId="0" borderId="0" xfId="0" applyFont="1" applyAlignment="1">
      <alignment horizontal="centerContinuous"/>
    </xf>
    <xf numFmtId="0" fontId="118" fillId="0" borderId="0" xfId="0" applyFont="1"/>
    <xf numFmtId="0" fontId="120" fillId="0" borderId="29" xfId="0" applyFont="1" applyBorder="1" applyAlignment="1">
      <alignment horizontal="center" vertical="center" wrapText="1"/>
    </xf>
    <xf numFmtId="169" fontId="61" fillId="0" borderId="29" xfId="0" applyNumberFormat="1" applyFont="1" applyBorder="1" applyAlignment="1">
      <alignment horizontal="center" vertical="center" wrapText="1"/>
    </xf>
    <xf numFmtId="1" fontId="121" fillId="0" borderId="12" xfId="0" applyNumberFormat="1" applyFont="1" applyBorder="1" applyAlignment="1">
      <alignment horizontal="center" vertical="center"/>
    </xf>
    <xf numFmtId="0" fontId="120" fillId="55" borderId="29" xfId="0" applyFont="1" applyFill="1" applyBorder="1" applyAlignment="1">
      <alignment horizontal="center" vertical="center" wrapText="1"/>
    </xf>
    <xf numFmtId="0" fontId="119" fillId="55" borderId="2" xfId="0" applyFont="1" applyFill="1" applyBorder="1" applyAlignment="1">
      <alignment horizontal="center" vertical="center"/>
    </xf>
    <xf numFmtId="0" fontId="117" fillId="55" borderId="0" xfId="0" applyFont="1" applyFill="1"/>
    <xf numFmtId="0" fontId="119" fillId="55" borderId="23" xfId="0" applyFont="1" applyFill="1" applyBorder="1" applyAlignment="1">
      <alignment horizontal="center" vertical="center"/>
    </xf>
    <xf numFmtId="0" fontId="119" fillId="55" borderId="29" xfId="0" applyFont="1" applyFill="1" applyBorder="1" applyAlignment="1">
      <alignment horizontal="center" vertical="center" wrapText="1"/>
    </xf>
    <xf numFmtId="0" fontId="118" fillId="0" borderId="29" xfId="0" applyFont="1" applyBorder="1" applyAlignment="1">
      <alignment horizontal="center" vertical="center"/>
    </xf>
    <xf numFmtId="0" fontId="123" fillId="55" borderId="2" xfId="0" applyFont="1" applyFill="1" applyBorder="1" applyAlignment="1">
      <alignment horizontal="left" vertical="center" wrapText="1"/>
    </xf>
    <xf numFmtId="0" fontId="60" fillId="0" borderId="0" xfId="238" applyFont="1"/>
    <xf numFmtId="0" fontId="61" fillId="0" borderId="29" xfId="238" applyFont="1" applyBorder="1" applyAlignment="1">
      <alignment vertical="top" wrapText="1"/>
    </xf>
    <xf numFmtId="0" fontId="117" fillId="0" borderId="0" xfId="238" applyFont="1"/>
    <xf numFmtId="0" fontId="34" fillId="0" borderId="29" xfId="238" applyFont="1" applyBorder="1" applyAlignment="1">
      <alignment horizontal="left" vertical="top" wrapText="1"/>
    </xf>
    <xf numFmtId="0" fontId="61" fillId="0" borderId="29" xfId="238" applyFont="1" applyBorder="1" applyAlignment="1">
      <alignment horizontal="left" vertical="center" wrapText="1"/>
    </xf>
    <xf numFmtId="166" fontId="33" fillId="0" borderId="0" xfId="10" applyFont="1" applyBorder="1">
      <alignment horizontal="right" vertical="top"/>
    </xf>
    <xf numFmtId="0" fontId="33" fillId="0" borderId="0" xfId="238" applyFont="1" applyAlignment="1">
      <alignment horizontal="left" vertical="top" wrapText="1"/>
    </xf>
    <xf numFmtId="0" fontId="60" fillId="0" borderId="29" xfId="238" applyFont="1" applyBorder="1" applyAlignment="1">
      <alignment vertical="top" wrapText="1"/>
    </xf>
    <xf numFmtId="0" fontId="34" fillId="0" borderId="29" xfId="238" applyFont="1" applyBorder="1" applyAlignment="1">
      <alignment horizontal="left" vertical="center" wrapText="1"/>
    </xf>
    <xf numFmtId="0" fontId="60" fillId="0" borderId="29" xfId="238" applyFont="1" applyBorder="1" applyAlignment="1">
      <alignment horizontal="left" vertical="top" wrapText="1"/>
    </xf>
    <xf numFmtId="0" fontId="60" fillId="55" borderId="29" xfId="238" applyFont="1" applyFill="1" applyBorder="1" applyAlignment="1">
      <alignment horizontal="center" vertical="top" wrapText="1"/>
    </xf>
    <xf numFmtId="0" fontId="61" fillId="0" borderId="29" xfId="238" applyFont="1" applyBorder="1" applyAlignment="1">
      <alignment horizontal="left" vertical="top" wrapText="1"/>
    </xf>
    <xf numFmtId="0" fontId="60" fillId="0" borderId="29" xfId="238" applyFont="1" applyBorder="1" applyAlignment="1">
      <alignment vertical="center" wrapText="1"/>
    </xf>
    <xf numFmtId="0" fontId="60" fillId="0" borderId="29" xfId="581" applyFont="1" applyBorder="1" applyAlignment="1">
      <alignment vertical="top" wrapText="1"/>
    </xf>
    <xf numFmtId="0" fontId="117" fillId="0" borderId="0" xfId="581" applyFont="1"/>
    <xf numFmtId="0" fontId="60" fillId="0" borderId="29" xfId="581" applyFont="1" applyBorder="1" applyAlignment="1">
      <alignment horizontal="left" vertical="top" wrapText="1"/>
    </xf>
    <xf numFmtId="0" fontId="60" fillId="55" borderId="29" xfId="581" applyFont="1" applyFill="1" applyBorder="1" applyAlignment="1">
      <alignment horizontal="center" vertical="top" wrapText="1"/>
    </xf>
    <xf numFmtId="0" fontId="61" fillId="0" borderId="29" xfId="581" applyFont="1" applyBorder="1" applyAlignment="1">
      <alignment horizontal="left" vertical="top" wrapText="1"/>
    </xf>
    <xf numFmtId="182" fontId="60" fillId="0" borderId="29" xfId="581" applyNumberFormat="1" applyFont="1" applyBorder="1" applyAlignment="1">
      <alignment horizontal="center" vertical="center" wrapText="1"/>
    </xf>
    <xf numFmtId="0" fontId="33" fillId="0" borderId="29" xfId="0" applyFont="1" applyBorder="1" applyAlignment="1">
      <alignment horizontal="left" vertical="top" wrapText="1"/>
    </xf>
    <xf numFmtId="0" fontId="118" fillId="0" borderId="0" xfId="442" applyFont="1">
      <alignment horizontal="left" vertical="top" wrapText="1"/>
    </xf>
    <xf numFmtId="0" fontId="33" fillId="0" borderId="35" xfId="0" applyFont="1" applyBorder="1" applyAlignment="1">
      <alignment horizontal="center" vertical="center" wrapText="1"/>
    </xf>
    <xf numFmtId="0" fontId="60" fillId="0" borderId="34" xfId="113" applyFont="1" applyBorder="1" applyAlignment="1">
      <alignment horizontal="center" vertical="center" wrapText="1"/>
    </xf>
    <xf numFmtId="0" fontId="118" fillId="55" borderId="0" xfId="442" applyFont="1" applyFill="1">
      <alignment horizontal="left" vertical="top" wrapText="1"/>
    </xf>
    <xf numFmtId="177" fontId="118" fillId="55" borderId="0" xfId="442" applyNumberFormat="1" applyFont="1" applyFill="1">
      <alignment horizontal="left" vertical="top" wrapText="1"/>
    </xf>
    <xf numFmtId="43" fontId="117" fillId="0" borderId="0" xfId="0" applyNumberFormat="1" applyFont="1" applyAlignment="1">
      <alignment horizontal="left" vertical="top" wrapText="1"/>
    </xf>
    <xf numFmtId="177" fontId="15" fillId="0" borderId="0" xfId="0" applyNumberFormat="1" applyFont="1" applyAlignment="1">
      <alignment vertical="center"/>
    </xf>
    <xf numFmtId="168" fontId="15" fillId="0" borderId="0" xfId="1" applyNumberFormat="1"/>
    <xf numFmtId="0" fontId="34" fillId="0" borderId="29" xfId="0" applyFont="1" applyBorder="1" applyAlignment="1">
      <alignment horizontal="left" vertical="top" wrapText="1"/>
    </xf>
    <xf numFmtId="4" fontId="15" fillId="0" borderId="0" xfId="0" applyNumberFormat="1" applyFont="1" applyAlignment="1">
      <alignment vertical="center"/>
    </xf>
    <xf numFmtId="165" fontId="15" fillId="0" borderId="0" xfId="1"/>
    <xf numFmtId="180" fontId="15" fillId="0" borderId="0" xfId="0" applyNumberFormat="1" applyFont="1" applyAlignment="1">
      <alignment vertical="center"/>
    </xf>
    <xf numFmtId="166" fontId="15" fillId="0" borderId="0" xfId="0" applyNumberFormat="1" applyFont="1" applyAlignment="1">
      <alignment vertical="center"/>
    </xf>
    <xf numFmtId="168" fontId="15" fillId="0" borderId="0" xfId="1" applyNumberFormat="1" applyAlignment="1">
      <alignment vertical="center"/>
    </xf>
    <xf numFmtId="178" fontId="15" fillId="0" borderId="0" xfId="0" applyNumberFormat="1" applyFont="1" applyAlignment="1">
      <alignment vertical="center"/>
    </xf>
    <xf numFmtId="17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33" fillId="55" borderId="29" xfId="0" applyFont="1" applyFill="1" applyBorder="1" applyAlignment="1">
      <alignment horizontal="left" vertical="center" wrapText="1"/>
    </xf>
    <xf numFmtId="168" fontId="15" fillId="0" borderId="0" xfId="0" applyNumberFormat="1" applyFont="1" applyAlignment="1">
      <alignment vertical="center"/>
    </xf>
    <xf numFmtId="180" fontId="15" fillId="0" borderId="0" xfId="0" applyNumberFormat="1" applyFont="1" applyAlignment="1">
      <alignment vertical="center" wrapText="1"/>
    </xf>
    <xf numFmtId="0" fontId="15" fillId="0" borderId="0" xfId="0" applyFont="1" applyAlignment="1">
      <alignment vertical="center" wrapText="1"/>
    </xf>
    <xf numFmtId="0" fontId="114" fillId="0" borderId="29" xfId="186" applyFont="1" applyBorder="1">
      <alignment horizontal="left" vertical="top" wrapText="1"/>
    </xf>
    <xf numFmtId="0" fontId="120" fillId="55" borderId="29" xfId="829" applyFont="1" applyFill="1" applyBorder="1" applyAlignment="1">
      <alignment horizontal="center" vertical="center" wrapText="1"/>
    </xf>
    <xf numFmtId="0" fontId="119" fillId="55" borderId="2" xfId="829" applyFont="1" applyFill="1" applyBorder="1" applyAlignment="1">
      <alignment horizontal="center" vertical="center"/>
    </xf>
    <xf numFmtId="0" fontId="117" fillId="55" borderId="0" xfId="829" applyFont="1" applyFill="1"/>
    <xf numFmtId="0" fontId="120" fillId="0" borderId="29" xfId="829" applyFont="1" applyBorder="1" applyAlignment="1">
      <alignment horizontal="center" vertical="center" wrapText="1"/>
    </xf>
    <xf numFmtId="0" fontId="119" fillId="0" borderId="29" xfId="829" applyFont="1" applyBorder="1" applyAlignment="1">
      <alignment horizontal="center" vertical="center"/>
    </xf>
    <xf numFmtId="0" fontId="119" fillId="0" borderId="29" xfId="829" applyFont="1" applyBorder="1" applyAlignment="1">
      <alignment horizontal="center" vertical="center" wrapText="1"/>
    </xf>
    <xf numFmtId="0" fontId="2" fillId="0" borderId="0" xfId="829"/>
    <xf numFmtId="0" fontId="118" fillId="0" borderId="29" xfId="829" applyFont="1" applyBorder="1" applyAlignment="1">
      <alignment horizontal="center" vertical="center"/>
    </xf>
    <xf numFmtId="0" fontId="118" fillId="0" borderId="29" xfId="829" applyFont="1" applyBorder="1" applyAlignment="1">
      <alignment vertical="center" wrapText="1"/>
    </xf>
    <xf numFmtId="0" fontId="118" fillId="0" borderId="34" xfId="829" applyFont="1" applyBorder="1" applyAlignment="1">
      <alignment vertical="center" wrapText="1"/>
    </xf>
    <xf numFmtId="0" fontId="123" fillId="0" borderId="29" xfId="829" applyFont="1" applyBorder="1" applyAlignment="1">
      <alignment horizontal="left" vertical="center" wrapText="1"/>
    </xf>
    <xf numFmtId="0" fontId="120" fillId="0" borderId="12" xfId="829" applyFont="1" applyBorder="1" applyAlignment="1">
      <alignment horizontal="center" vertical="center" wrapText="1"/>
    </xf>
    <xf numFmtId="0" fontId="120" fillId="0" borderId="2" xfId="829" applyFont="1" applyBorder="1" applyAlignment="1">
      <alignment horizontal="center" vertical="center" wrapText="1"/>
    </xf>
    <xf numFmtId="0" fontId="119" fillId="55" borderId="29" xfId="0" applyFont="1" applyFill="1" applyBorder="1" applyAlignment="1">
      <alignment horizontal="center" vertical="center"/>
    </xf>
    <xf numFmtId="0" fontId="119" fillId="0" borderId="29" xfId="0" applyFont="1" applyBorder="1" applyAlignment="1">
      <alignment horizontal="center" vertical="center"/>
    </xf>
    <xf numFmtId="0" fontId="119" fillId="0" borderId="29" xfId="0" applyFont="1" applyBorder="1" applyAlignment="1">
      <alignment horizontal="center" vertical="center" wrapText="1"/>
    </xf>
    <xf numFmtId="0" fontId="119" fillId="0" borderId="33" xfId="0" applyFont="1" applyBorder="1" applyAlignment="1">
      <alignment horizontal="center" vertical="center"/>
    </xf>
    <xf numFmtId="0" fontId="119" fillId="0" borderId="33" xfId="0" applyFont="1" applyBorder="1" applyAlignment="1">
      <alignment vertical="center" wrapText="1"/>
    </xf>
    <xf numFmtId="0" fontId="123" fillId="0" borderId="29" xfId="0" applyFont="1" applyBorder="1" applyAlignment="1">
      <alignment horizontal="left" vertical="center" wrapText="1"/>
    </xf>
    <xf numFmtId="0" fontId="119" fillId="0" borderId="29" xfId="0" applyFont="1" applyBorder="1" applyAlignment="1">
      <alignment vertical="center" wrapText="1"/>
    </xf>
    <xf numFmtId="169" fontId="33" fillId="0" borderId="0" xfId="133" applyNumberFormat="1" applyFont="1" applyFill="1" applyAlignment="1">
      <alignment horizontal="right" vertical="center"/>
    </xf>
    <xf numFmtId="1" fontId="62" fillId="0" borderId="12" xfId="0" applyNumberFormat="1" applyFont="1" applyBorder="1" applyAlignment="1">
      <alignment horizontal="right" vertical="center"/>
    </xf>
    <xf numFmtId="169" fontId="60" fillId="0" borderId="0" xfId="0" applyNumberFormat="1" applyFont="1" applyAlignment="1">
      <alignment horizontal="right" vertical="center"/>
    </xf>
    <xf numFmtId="0" fontId="60" fillId="0" borderId="29" xfId="113" applyFont="1" applyBorder="1" applyAlignment="1">
      <alignment horizontal="left" vertical="center" wrapText="1"/>
    </xf>
    <xf numFmtId="0" fontId="60" fillId="0" borderId="29" xfId="113" applyFont="1" applyBorder="1" applyAlignment="1">
      <alignment horizontal="center" vertical="center" wrapText="1"/>
    </xf>
    <xf numFmtId="0" fontId="60" fillId="0" borderId="29" xfId="113" applyFont="1" applyBorder="1" applyAlignment="1">
      <alignment vertical="top" wrapText="1"/>
    </xf>
    <xf numFmtId="0" fontId="60" fillId="0" borderId="29" xfId="113" applyFont="1" applyBorder="1" applyAlignment="1">
      <alignment vertical="center"/>
    </xf>
    <xf numFmtId="169" fontId="61" fillId="0" borderId="29" xfId="829" applyNumberFormat="1" applyFont="1" applyBorder="1" applyAlignment="1">
      <alignment horizontal="center" vertical="center" wrapText="1"/>
    </xf>
    <xf numFmtId="0" fontId="60" fillId="55" borderId="29" xfId="238" applyFont="1" applyFill="1" applyBorder="1" applyAlignment="1">
      <alignment vertical="top" wrapText="1"/>
    </xf>
    <xf numFmtId="183" fontId="60" fillId="0" borderId="29" xfId="238" applyNumberFormat="1" applyFont="1" applyBorder="1" applyAlignment="1">
      <alignment horizontal="center" vertical="center" wrapText="1"/>
    </xf>
    <xf numFmtId="166" fontId="33" fillId="0" borderId="29" xfId="815" applyFont="1" applyBorder="1">
      <alignment horizontal="right" vertical="top"/>
    </xf>
    <xf numFmtId="183" fontId="60" fillId="55" borderId="29" xfId="238" applyNumberFormat="1" applyFont="1" applyFill="1" applyBorder="1" applyAlignment="1">
      <alignment horizontal="center" vertical="center" wrapText="1"/>
    </xf>
    <xf numFmtId="0" fontId="61" fillId="0" borderId="33" xfId="238" applyFont="1" applyBorder="1" applyAlignment="1">
      <alignment vertical="top" wrapText="1"/>
    </xf>
    <xf numFmtId="177" fontId="60" fillId="55" borderId="29" xfId="238" applyNumberFormat="1" applyFont="1" applyFill="1" applyBorder="1" applyAlignment="1">
      <alignment vertical="top" wrapText="1"/>
    </xf>
    <xf numFmtId="183" fontId="60" fillId="0" borderId="29" xfId="238" applyNumberFormat="1" applyFont="1" applyBorder="1" applyAlignment="1">
      <alignment horizontal="right" vertical="center" wrapText="1"/>
    </xf>
    <xf numFmtId="0" fontId="123" fillId="0" borderId="29" xfId="0" applyFont="1" applyBorder="1" applyAlignment="1">
      <alignment vertical="center" wrapText="1"/>
    </xf>
    <xf numFmtId="166" fontId="33" fillId="58" borderId="1" xfId="10" applyFont="1" applyFill="1" applyBorder="1" applyAlignment="1">
      <alignment horizontal="right" vertical="center"/>
    </xf>
    <xf numFmtId="0" fontId="33" fillId="0" borderId="25" xfId="0" applyFont="1" applyBorder="1" applyAlignment="1">
      <alignment vertical="center" wrapText="1"/>
    </xf>
    <xf numFmtId="0" fontId="60" fillId="0" borderId="42" xfId="113" applyFont="1" applyBorder="1" applyAlignment="1">
      <alignment horizontal="center" vertical="center" wrapText="1"/>
    </xf>
    <xf numFmtId="0" fontId="119" fillId="0" borderId="42" xfId="0" applyFont="1" applyBorder="1" applyAlignment="1">
      <alignment horizontal="center" vertical="center" wrapText="1"/>
    </xf>
    <xf numFmtId="0" fontId="119" fillId="0" borderId="42" xfId="0" applyFont="1" applyBorder="1" applyAlignment="1">
      <alignment horizontal="center" vertical="center"/>
    </xf>
    <xf numFmtId="0" fontId="119" fillId="0" borderId="29" xfId="838" applyFont="1" applyBorder="1" applyAlignment="1">
      <alignment horizontal="center" vertical="center"/>
    </xf>
    <xf numFmtId="0" fontId="119" fillId="0" borderId="29" xfId="838" applyFont="1" applyBorder="1" applyAlignment="1">
      <alignment horizontal="center" vertical="center" wrapText="1"/>
    </xf>
    <xf numFmtId="0" fontId="119" fillId="0" borderId="29" xfId="838" applyFont="1" applyBorder="1" applyAlignment="1">
      <alignment vertical="center" wrapText="1"/>
    </xf>
    <xf numFmtId="0" fontId="123" fillId="0" borderId="27" xfId="838" applyFont="1" applyBorder="1" applyAlignment="1">
      <alignment horizontal="left" vertical="center" wrapText="1"/>
    </xf>
    <xf numFmtId="0" fontId="124" fillId="0" borderId="29" xfId="838" applyFont="1" applyBorder="1" applyAlignment="1">
      <alignment horizontal="center"/>
    </xf>
    <xf numFmtId="0" fontId="117" fillId="0" borderId="42" xfId="0" applyFont="1" applyBorder="1" applyAlignment="1">
      <alignment vertical="center"/>
    </xf>
    <xf numFmtId="0" fontId="123" fillId="0" borderId="2" xfId="0" applyFont="1" applyBorder="1" applyAlignment="1">
      <alignment horizontal="left" vertical="center" wrapText="1"/>
    </xf>
    <xf numFmtId="0" fontId="117" fillId="0" borderId="42" xfId="0" applyFont="1" applyBorder="1" applyAlignment="1">
      <alignment horizontal="center" vertical="center"/>
    </xf>
    <xf numFmtId="0" fontId="117" fillId="55" borderId="0" xfId="838" applyFont="1" applyFill="1"/>
    <xf numFmtId="0" fontId="123" fillId="55" borderId="27" xfId="838" applyFont="1" applyFill="1" applyBorder="1" applyAlignment="1">
      <alignment horizontal="center" vertical="center" wrapText="1"/>
    </xf>
    <xf numFmtId="0" fontId="120" fillId="55" borderId="33" xfId="838" applyFont="1" applyFill="1" applyBorder="1" applyAlignment="1">
      <alignment horizontal="center" vertical="center" wrapText="1"/>
    </xf>
    <xf numFmtId="166" fontId="34" fillId="0" borderId="1" xfId="10" applyFont="1" applyBorder="1" applyAlignment="1">
      <alignment horizontal="right" vertical="center"/>
    </xf>
    <xf numFmtId="0" fontId="33" fillId="0" borderId="0" xfId="0" applyFont="1" applyAlignment="1">
      <alignment horizontal="right" vertical="center" wrapText="1"/>
    </xf>
    <xf numFmtId="0" fontId="33" fillId="0" borderId="29" xfId="238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31" fillId="0" borderId="0" xfId="0" applyFont="1" applyAlignment="1">
      <alignment horizontal="right" vertical="top" wrapText="1"/>
    </xf>
    <xf numFmtId="0" fontId="33" fillId="0" borderId="0" xfId="238" applyFont="1" applyAlignment="1">
      <alignment horizontal="right" vertical="center" wrapText="1"/>
    </xf>
    <xf numFmtId="0" fontId="33" fillId="0" borderId="0" xfId="238" applyFont="1" applyAlignment="1">
      <alignment horizontal="right" vertical="top" wrapText="1"/>
    </xf>
    <xf numFmtId="0" fontId="61" fillId="0" borderId="22" xfId="113" applyFont="1" applyBorder="1" applyAlignment="1">
      <alignment vertical="center"/>
    </xf>
    <xf numFmtId="0" fontId="61" fillId="0" borderId="0" xfId="113" applyFont="1"/>
    <xf numFmtId="166" fontId="34" fillId="0" borderId="29" xfId="815" applyFont="1" applyBorder="1">
      <alignment horizontal="right" vertical="top"/>
    </xf>
    <xf numFmtId="0" fontId="33" fillId="0" borderId="29" xfId="238" applyFont="1" applyBorder="1" applyAlignment="1">
      <alignment horizontal="left" vertical="center" wrapText="1"/>
    </xf>
    <xf numFmtId="169" fontId="60" fillId="0" borderId="29" xfId="829" applyNumberFormat="1" applyFont="1" applyBorder="1" applyAlignment="1">
      <alignment horizontal="center" vertical="center" wrapText="1"/>
    </xf>
    <xf numFmtId="166" fontId="67" fillId="0" borderId="29" xfId="0" applyNumberFormat="1" applyFont="1" applyBorder="1" applyAlignment="1">
      <alignment horizontal="left" vertical="top" wrapText="1"/>
    </xf>
    <xf numFmtId="166" fontId="64" fillId="0" borderId="29" xfId="0" applyNumberFormat="1" applyFont="1" applyBorder="1" applyAlignment="1">
      <alignment horizontal="left" vertical="top" wrapText="1"/>
    </xf>
    <xf numFmtId="166" fontId="33" fillId="0" borderId="29" xfId="0" applyNumberFormat="1" applyFont="1" applyBorder="1" applyAlignment="1">
      <alignment horizontal="left" vertical="top" wrapText="1"/>
    </xf>
    <xf numFmtId="166" fontId="60" fillId="0" borderId="29" xfId="0" applyNumberFormat="1" applyFont="1" applyBorder="1" applyAlignment="1">
      <alignment horizontal="left" vertical="top" wrapText="1"/>
    </xf>
    <xf numFmtId="166" fontId="34" fillId="0" borderId="29" xfId="10" applyFont="1" applyBorder="1" applyAlignment="1">
      <alignment horizontal="right" vertical="center"/>
    </xf>
    <xf numFmtId="166" fontId="33" fillId="55" borderId="29" xfId="133" applyNumberFormat="1" applyFont="1" applyFill="1" applyBorder="1" applyAlignment="1">
      <alignment horizontal="right" vertical="center" wrapText="1"/>
    </xf>
    <xf numFmtId="166" fontId="34" fillId="0" borderId="29" xfId="0" applyNumberFormat="1" applyFont="1" applyBorder="1" applyAlignment="1">
      <alignment horizontal="right" vertical="center" wrapText="1"/>
    </xf>
    <xf numFmtId="166" fontId="33" fillId="0" borderId="29" xfId="0" applyNumberFormat="1" applyFont="1" applyBorder="1" applyAlignment="1">
      <alignment horizontal="right" vertical="center" wrapText="1"/>
    </xf>
    <xf numFmtId="166" fontId="34" fillId="55" borderId="29" xfId="133" applyNumberFormat="1" applyFont="1" applyFill="1" applyBorder="1" applyAlignment="1">
      <alignment horizontal="right" vertical="center" wrapText="1"/>
    </xf>
    <xf numFmtId="0" fontId="117" fillId="0" borderId="51" xfId="0" applyFont="1" applyBorder="1" applyAlignment="1">
      <alignment horizontal="center" vertical="center"/>
    </xf>
    <xf numFmtId="0" fontId="117" fillId="0" borderId="48" xfId="0" applyFont="1" applyBorder="1" applyAlignment="1">
      <alignment vertical="center"/>
    </xf>
    <xf numFmtId="0" fontId="117" fillId="0" borderId="52" xfId="0" applyFont="1" applyBorder="1" applyAlignment="1">
      <alignment vertical="center"/>
    </xf>
    <xf numFmtId="0" fontId="117" fillId="0" borderId="49" xfId="0" applyFont="1" applyBorder="1" applyAlignment="1">
      <alignment vertical="center"/>
    </xf>
    <xf numFmtId="184" fontId="34" fillId="56" borderId="29" xfId="133" applyNumberFormat="1" applyFont="1" applyFill="1" applyBorder="1" applyAlignment="1">
      <alignment horizontal="right" vertical="center" wrapText="1"/>
    </xf>
    <xf numFmtId="184" fontId="34" fillId="58" borderId="29" xfId="133" applyNumberFormat="1" applyFont="1" applyFill="1" applyBorder="1" applyAlignment="1">
      <alignment horizontal="right" vertical="center" wrapText="1"/>
    </xf>
    <xf numFmtId="184" fontId="34" fillId="0" borderId="29" xfId="133" applyNumberFormat="1" applyFont="1" applyFill="1" applyBorder="1" applyAlignment="1">
      <alignment horizontal="right" vertical="center" wrapText="1"/>
    </xf>
    <xf numFmtId="184" fontId="33" fillId="0" borderId="29" xfId="133" applyNumberFormat="1" applyFont="1" applyFill="1" applyBorder="1" applyAlignment="1">
      <alignment horizontal="right" vertical="center" wrapText="1"/>
    </xf>
    <xf numFmtId="184" fontId="33" fillId="0" borderId="51" xfId="133" applyNumberFormat="1" applyFont="1" applyFill="1" applyBorder="1" applyAlignment="1">
      <alignment horizontal="right" vertical="center" wrapText="1"/>
    </xf>
    <xf numFmtId="184" fontId="34" fillId="55" borderId="29" xfId="0" applyNumberFormat="1" applyFont="1" applyFill="1" applyBorder="1" applyAlignment="1">
      <alignment horizontal="right" vertical="center"/>
    </xf>
    <xf numFmtId="184" fontId="33" fillId="0" borderId="29" xfId="0" applyNumberFormat="1" applyFont="1" applyBorder="1" applyAlignment="1">
      <alignment horizontal="right" vertical="center"/>
    </xf>
    <xf numFmtId="184" fontId="35" fillId="0" borderId="29" xfId="0" applyNumberFormat="1" applyFont="1" applyBorder="1" applyAlignment="1">
      <alignment horizontal="right" vertical="center"/>
    </xf>
    <xf numFmtId="166" fontId="34" fillId="0" borderId="29" xfId="10" applyFont="1" applyBorder="1" applyAlignment="1">
      <alignment horizontal="center" vertical="top"/>
    </xf>
    <xf numFmtId="185" fontId="60" fillId="0" borderId="29" xfId="238" applyNumberFormat="1" applyFont="1" applyBorder="1" applyAlignment="1">
      <alignment horizontal="center" vertical="center" wrapText="1"/>
    </xf>
    <xf numFmtId="14" fontId="33" fillId="0" borderId="0" xfId="0" applyNumberFormat="1" applyFont="1" applyAlignment="1">
      <alignment horizontal="left" vertical="center" wrapText="1"/>
    </xf>
    <xf numFmtId="0" fontId="34" fillId="0" borderId="0" xfId="0" applyFont="1" applyAlignment="1">
      <alignment horizontal="right" vertical="center" wrapText="1"/>
    </xf>
    <xf numFmtId="0" fontId="34" fillId="0" borderId="0" xfId="0" applyFont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43" fontId="60" fillId="0" borderId="26" xfId="133" applyFont="1" applyBorder="1" applyAlignment="1">
      <alignment horizontal="center" vertical="top" wrapText="1"/>
    </xf>
    <xf numFmtId="43" fontId="60" fillId="0" borderId="12" xfId="133" applyFont="1" applyBorder="1" applyAlignment="1">
      <alignment horizontal="center" vertical="top" wrapText="1"/>
    </xf>
    <xf numFmtId="43" fontId="60" fillId="0" borderId="2" xfId="133" applyFont="1" applyBorder="1" applyAlignment="1">
      <alignment horizontal="center" vertical="top" wrapText="1"/>
    </xf>
    <xf numFmtId="166" fontId="34" fillId="0" borderId="26" xfId="133" applyNumberFormat="1" applyFont="1" applyFill="1" applyBorder="1" applyAlignment="1">
      <alignment horizontal="center" vertical="center" wrapText="1"/>
    </xf>
    <xf numFmtId="166" fontId="34" fillId="0" borderId="12" xfId="133" applyNumberFormat="1" applyFont="1" applyFill="1" applyBorder="1" applyAlignment="1">
      <alignment horizontal="center" vertical="center" wrapText="1"/>
    </xf>
    <xf numFmtId="166" fontId="34" fillId="0" borderId="2" xfId="133" applyNumberFormat="1" applyFont="1" applyFill="1" applyBorder="1" applyAlignment="1">
      <alignment horizontal="center" vertical="center" wrapText="1"/>
    </xf>
    <xf numFmtId="166" fontId="33" fillId="0" borderId="26" xfId="10" applyFont="1" applyBorder="1" applyAlignment="1">
      <alignment horizontal="center" vertical="center"/>
    </xf>
    <xf numFmtId="166" fontId="33" fillId="0" borderId="12" xfId="10" applyFont="1" applyBorder="1" applyAlignment="1">
      <alignment horizontal="center" vertical="center"/>
    </xf>
    <xf numFmtId="166" fontId="33" fillId="0" borderId="2" xfId="10" applyFont="1" applyBorder="1" applyAlignment="1">
      <alignment horizontal="center" vertical="center"/>
    </xf>
    <xf numFmtId="0" fontId="33" fillId="0" borderId="23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49" fontId="61" fillId="0" borderId="30" xfId="133" applyNumberFormat="1" applyFont="1" applyBorder="1" applyAlignment="1">
      <alignment horizontal="center" vertical="top" wrapText="1"/>
    </xf>
    <xf numFmtId="49" fontId="61" fillId="0" borderId="31" xfId="133" applyNumberFormat="1" applyFont="1" applyBorder="1" applyAlignment="1">
      <alignment horizontal="center" vertical="top" wrapText="1"/>
    </xf>
    <xf numFmtId="49" fontId="61" fillId="0" borderId="32" xfId="133" applyNumberFormat="1" applyFont="1" applyBorder="1" applyAlignment="1">
      <alignment horizontal="center" vertical="top" wrapText="1"/>
    </xf>
    <xf numFmtId="0" fontId="60" fillId="0" borderId="33" xfId="0" applyFont="1" applyBorder="1" applyAlignment="1">
      <alignment horizontal="center" vertical="center" wrapText="1"/>
    </xf>
    <xf numFmtId="0" fontId="60" fillId="0" borderId="12" xfId="0" applyFont="1" applyBorder="1" applyAlignment="1">
      <alignment horizontal="center" vertical="center" wrapText="1"/>
    </xf>
    <xf numFmtId="0" fontId="60" fillId="0" borderId="2" xfId="0" applyFont="1" applyBorder="1" applyAlignment="1">
      <alignment horizontal="center" vertical="center" wrapText="1"/>
    </xf>
    <xf numFmtId="166" fontId="33" fillId="0" borderId="33" xfId="10" applyFont="1" applyBorder="1" applyAlignment="1">
      <alignment horizontal="center" vertical="center"/>
    </xf>
    <xf numFmtId="0" fontId="33" fillId="0" borderId="33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2" xfId="0" applyFont="1" applyBorder="1" applyAlignment="1">
      <alignment horizontal="center" vertical="center" wrapText="1"/>
    </xf>
    <xf numFmtId="49" fontId="34" fillId="0" borderId="26" xfId="133" applyNumberFormat="1" applyFont="1" applyBorder="1" applyAlignment="1">
      <alignment horizontal="center" vertical="top" wrapText="1"/>
    </xf>
    <xf numFmtId="49" fontId="34" fillId="0" borderId="12" xfId="133" applyNumberFormat="1" applyFont="1" applyBorder="1" applyAlignment="1">
      <alignment horizontal="center" vertical="top" wrapText="1"/>
    </xf>
    <xf numFmtId="49" fontId="34" fillId="0" borderId="2" xfId="133" applyNumberFormat="1" applyFont="1" applyBorder="1" applyAlignment="1">
      <alignment horizontal="center" vertical="top" wrapText="1"/>
    </xf>
    <xf numFmtId="166" fontId="33" fillId="0" borderId="26" xfId="133" applyNumberFormat="1" applyFont="1" applyFill="1" applyBorder="1" applyAlignment="1">
      <alignment horizontal="center" vertical="center" wrapText="1"/>
    </xf>
    <xf numFmtId="166" fontId="33" fillId="0" borderId="12" xfId="133" applyNumberFormat="1" applyFont="1" applyFill="1" applyBorder="1" applyAlignment="1">
      <alignment horizontal="center" vertical="center" wrapText="1"/>
    </xf>
    <xf numFmtId="166" fontId="33" fillId="0" borderId="2" xfId="133" applyNumberFormat="1" applyFont="1" applyFill="1" applyBorder="1" applyAlignment="1">
      <alignment horizontal="center" vertical="center" wrapText="1"/>
    </xf>
    <xf numFmtId="166" fontId="33" fillId="0" borderId="33" xfId="133" applyNumberFormat="1" applyFont="1" applyFill="1" applyBorder="1" applyAlignment="1">
      <alignment horizontal="center" vertical="center" wrapText="1"/>
    </xf>
    <xf numFmtId="0" fontId="34" fillId="0" borderId="33" xfId="0" applyFont="1" applyBorder="1" applyAlignment="1">
      <alignment horizontal="center" vertical="top" wrapText="1"/>
    </xf>
    <xf numFmtId="0" fontId="34" fillId="0" borderId="12" xfId="0" applyFont="1" applyBorder="1" applyAlignment="1">
      <alignment horizontal="center" vertical="top" wrapText="1"/>
    </xf>
    <xf numFmtId="0" fontId="34" fillId="0" borderId="2" xfId="0" applyFont="1" applyBorder="1" applyAlignment="1">
      <alignment horizontal="center" vertical="top" wrapText="1"/>
    </xf>
    <xf numFmtId="0" fontId="60" fillId="0" borderId="33" xfId="0" applyFont="1" applyBorder="1" applyAlignment="1">
      <alignment horizontal="center" vertical="top" wrapText="1"/>
    </xf>
    <xf numFmtId="0" fontId="60" fillId="0" borderId="12" xfId="0" applyFont="1" applyBorder="1" applyAlignment="1">
      <alignment horizontal="center" vertical="top" wrapText="1"/>
    </xf>
    <xf numFmtId="0" fontId="60" fillId="0" borderId="2" xfId="0" applyFont="1" applyBorder="1" applyAlignment="1">
      <alignment horizontal="center" vertical="top" wrapText="1"/>
    </xf>
    <xf numFmtId="181" fontId="60" fillId="0" borderId="23" xfId="0" applyNumberFormat="1" applyFont="1" applyBorder="1" applyAlignment="1">
      <alignment horizontal="center"/>
    </xf>
    <xf numFmtId="181" fontId="60" fillId="0" borderId="27" xfId="0" applyNumberFormat="1" applyFont="1" applyBorder="1" applyAlignment="1">
      <alignment horizontal="center"/>
    </xf>
    <xf numFmtId="0" fontId="33" fillId="0" borderId="50" xfId="0" applyFont="1" applyBorder="1" applyAlignment="1">
      <alignment horizontal="center" vertical="center" wrapText="1"/>
    </xf>
    <xf numFmtId="43" fontId="61" fillId="0" borderId="23" xfId="133" applyFont="1" applyBorder="1" applyAlignment="1">
      <alignment horizontal="center"/>
    </xf>
    <xf numFmtId="43" fontId="61" fillId="0" borderId="27" xfId="133" applyFont="1" applyBorder="1" applyAlignment="1">
      <alignment horizontal="center"/>
    </xf>
    <xf numFmtId="0" fontId="61" fillId="0" borderId="36" xfId="0" applyFont="1" applyBorder="1" applyAlignment="1">
      <alignment horizontal="center" vertical="top" wrapText="1"/>
    </xf>
    <xf numFmtId="0" fontId="61" fillId="0" borderId="31" xfId="0" applyFont="1" applyBorder="1" applyAlignment="1">
      <alignment horizontal="center" vertical="top" wrapText="1"/>
    </xf>
    <xf numFmtId="0" fontId="61" fillId="0" borderId="32" xfId="0" applyFont="1" applyBorder="1" applyAlignment="1">
      <alignment horizontal="center" vertical="top" wrapText="1"/>
    </xf>
    <xf numFmtId="166" fontId="34" fillId="0" borderId="33" xfId="133" applyNumberFormat="1" applyFont="1" applyFill="1" applyBorder="1" applyAlignment="1">
      <alignment horizontal="center" vertical="center" wrapText="1"/>
    </xf>
    <xf numFmtId="0" fontId="61" fillId="0" borderId="34" xfId="0" applyFont="1" applyBorder="1" applyAlignment="1">
      <alignment horizontal="center"/>
    </xf>
    <xf numFmtId="0" fontId="61" fillId="0" borderId="35" xfId="0" applyFont="1" applyBorder="1" applyAlignment="1">
      <alignment horizontal="center"/>
    </xf>
    <xf numFmtId="166" fontId="60" fillId="0" borderId="34" xfId="0" applyNumberFormat="1" applyFont="1" applyBorder="1" applyAlignment="1">
      <alignment horizontal="center"/>
    </xf>
    <xf numFmtId="166" fontId="60" fillId="0" borderId="35" xfId="0" applyNumberFormat="1" applyFont="1" applyBorder="1" applyAlignment="1">
      <alignment horizontal="center"/>
    </xf>
    <xf numFmtId="0" fontId="33" fillId="0" borderId="33" xfId="0" applyFont="1" applyBorder="1" applyAlignment="1">
      <alignment horizontal="center" vertical="top" wrapText="1"/>
    </xf>
    <xf numFmtId="0" fontId="33" fillId="0" borderId="12" xfId="0" applyFont="1" applyBorder="1" applyAlignment="1">
      <alignment horizontal="center" vertical="top" wrapText="1"/>
    </xf>
    <xf numFmtId="0" fontId="33" fillId="0" borderId="2" xfId="0" applyFont="1" applyBorder="1" applyAlignment="1">
      <alignment horizontal="center" vertical="top" wrapText="1"/>
    </xf>
    <xf numFmtId="0" fontId="33" fillId="0" borderId="27" xfId="0" applyFont="1" applyBorder="1" applyAlignment="1">
      <alignment horizontal="center" vertical="center" wrapText="1"/>
    </xf>
    <xf numFmtId="1" fontId="33" fillId="0" borderId="29" xfId="0" applyNumberFormat="1" applyFont="1" applyBorder="1" applyAlignment="1">
      <alignment horizontal="center" vertical="top" wrapText="1"/>
    </xf>
    <xf numFmtId="168" fontId="34" fillId="0" borderId="0" xfId="1" applyNumberFormat="1" applyFont="1" applyBorder="1" applyAlignment="1" applyProtection="1">
      <alignment horizontal="right" vertical="center" wrapText="1"/>
    </xf>
    <xf numFmtId="0" fontId="33" fillId="0" borderId="29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49" fontId="33" fillId="0" borderId="29" xfId="0" applyNumberFormat="1" applyFont="1" applyBorder="1" applyAlignment="1">
      <alignment horizontal="center" vertical="top" wrapText="1"/>
    </xf>
    <xf numFmtId="0" fontId="34" fillId="0" borderId="29" xfId="442" applyFont="1" applyBorder="1" applyAlignment="1">
      <alignment horizontal="center" vertical="top" wrapText="1"/>
    </xf>
    <xf numFmtId="0" fontId="33" fillId="55" borderId="29" xfId="442" applyFont="1" applyFill="1" applyBorder="1" applyAlignment="1">
      <alignment horizontal="center" vertical="top" wrapText="1"/>
    </xf>
    <xf numFmtId="0" fontId="33" fillId="0" borderId="29" xfId="442" applyFont="1" applyBorder="1" applyAlignment="1">
      <alignment horizontal="center" vertical="top" wrapText="1"/>
    </xf>
    <xf numFmtId="1" fontId="33" fillId="0" borderId="50" xfId="0" applyNumberFormat="1" applyFont="1" applyBorder="1" applyAlignment="1">
      <alignment horizontal="center" vertical="top" wrapText="1"/>
    </xf>
    <xf numFmtId="1" fontId="33" fillId="0" borderId="12" xfId="0" applyNumberFormat="1" applyFont="1" applyBorder="1" applyAlignment="1">
      <alignment horizontal="center" vertical="top" wrapText="1"/>
    </xf>
    <xf numFmtId="1" fontId="33" fillId="0" borderId="2" xfId="0" applyNumberFormat="1" applyFont="1" applyBorder="1" applyAlignment="1">
      <alignment horizontal="center" vertical="top" wrapText="1"/>
    </xf>
    <xf numFmtId="49" fontId="34" fillId="0" borderId="29" xfId="0" applyNumberFormat="1" applyFont="1" applyBorder="1" applyAlignment="1">
      <alignment horizontal="center" vertical="top" wrapText="1"/>
    </xf>
    <xf numFmtId="1" fontId="33" fillId="0" borderId="33" xfId="0" applyNumberFormat="1" applyFont="1" applyBorder="1" applyAlignment="1">
      <alignment horizontal="center" vertical="center" wrapText="1"/>
    </xf>
    <xf numFmtId="1" fontId="33" fillId="0" borderId="2" xfId="0" applyNumberFormat="1" applyFont="1" applyBorder="1" applyAlignment="1">
      <alignment horizontal="center" vertical="center" wrapText="1"/>
    </xf>
    <xf numFmtId="0" fontId="34" fillId="0" borderId="29" xfId="0" applyFont="1" applyBorder="1" applyAlignment="1">
      <alignment horizontal="center" vertical="center" wrapText="1"/>
    </xf>
    <xf numFmtId="0" fontId="34" fillId="55" borderId="29" xfId="442" applyFont="1" applyFill="1" applyBorder="1" applyAlignment="1">
      <alignment horizontal="center" vertical="top" wrapText="1"/>
    </xf>
    <xf numFmtId="0" fontId="61" fillId="0" borderId="0" xfId="0" applyFont="1" applyAlignment="1">
      <alignment horizontal="center" vertical="center" wrapText="1"/>
    </xf>
    <xf numFmtId="1" fontId="121" fillId="0" borderId="12" xfId="0" applyNumberFormat="1" applyFont="1" applyBorder="1" applyAlignment="1">
      <alignment horizontal="center" vertical="center"/>
    </xf>
    <xf numFmtId="0" fontId="122" fillId="56" borderId="23" xfId="0" applyFont="1" applyFill="1" applyBorder="1" applyAlignment="1">
      <alignment horizontal="center" vertical="center"/>
    </xf>
    <xf numFmtId="0" fontId="122" fillId="56" borderId="28" xfId="0" applyFont="1" applyFill="1" applyBorder="1" applyAlignment="1">
      <alignment horizontal="center" vertical="center"/>
    </xf>
    <xf numFmtId="0" fontId="122" fillId="56" borderId="27" xfId="0" applyFont="1" applyFill="1" applyBorder="1" applyAlignment="1">
      <alignment horizontal="center" vertical="center"/>
    </xf>
    <xf numFmtId="0" fontId="119" fillId="57" borderId="23" xfId="0" applyFont="1" applyFill="1" applyBorder="1" applyAlignment="1">
      <alignment horizontal="center" vertical="center"/>
    </xf>
    <xf numFmtId="0" fontId="119" fillId="57" borderId="28" xfId="0" applyFont="1" applyFill="1" applyBorder="1" applyAlignment="1">
      <alignment horizontal="center" vertical="center"/>
    </xf>
    <xf numFmtId="0" fontId="119" fillId="57" borderId="27" xfId="0" applyFont="1" applyFill="1" applyBorder="1" applyAlignment="1">
      <alignment horizontal="center" vertical="center"/>
    </xf>
    <xf numFmtId="0" fontId="119" fillId="55" borderId="23" xfId="0" applyFont="1" applyFill="1" applyBorder="1" applyAlignment="1">
      <alignment horizontal="center" vertical="center" wrapText="1"/>
    </xf>
    <xf numFmtId="0" fontId="119" fillId="55" borderId="28" xfId="0" applyFont="1" applyFill="1" applyBorder="1" applyAlignment="1">
      <alignment horizontal="center" vertical="center" wrapText="1"/>
    </xf>
    <xf numFmtId="0" fontId="119" fillId="55" borderId="27" xfId="0" applyFont="1" applyFill="1" applyBorder="1" applyAlignment="1">
      <alignment horizontal="center" vertical="center" wrapText="1"/>
    </xf>
    <xf numFmtId="0" fontId="119" fillId="55" borderId="34" xfId="829" applyFont="1" applyFill="1" applyBorder="1" applyAlignment="1">
      <alignment horizontal="center" vertical="center" wrapText="1"/>
    </xf>
    <xf numFmtId="0" fontId="119" fillId="55" borderId="37" xfId="829" applyFont="1" applyFill="1" applyBorder="1" applyAlignment="1">
      <alignment horizontal="center" vertical="center" wrapText="1"/>
    </xf>
    <xf numFmtId="0" fontId="119" fillId="55" borderId="35" xfId="829" applyFont="1" applyFill="1" applyBorder="1" applyAlignment="1">
      <alignment horizontal="center" vertical="center" wrapText="1"/>
    </xf>
    <xf numFmtId="0" fontId="119" fillId="0" borderId="29" xfId="829" applyFont="1" applyBorder="1" applyAlignment="1">
      <alignment horizontal="left" vertical="center" wrapText="1"/>
    </xf>
    <xf numFmtId="0" fontId="119" fillId="0" borderId="34" xfId="829" applyFont="1" applyBorder="1" applyAlignment="1">
      <alignment horizontal="left" vertical="center" wrapText="1"/>
    </xf>
    <xf numFmtId="0" fontId="119" fillId="0" borderId="37" xfId="829" applyFont="1" applyBorder="1" applyAlignment="1">
      <alignment horizontal="left" vertical="center" wrapText="1"/>
    </xf>
    <xf numFmtId="0" fontId="119" fillId="0" borderId="35" xfId="829" applyFont="1" applyBorder="1" applyAlignment="1">
      <alignment horizontal="left" vertical="center" wrapText="1"/>
    </xf>
    <xf numFmtId="0" fontId="119" fillId="0" borderId="43" xfId="0" applyFont="1" applyBorder="1" applyAlignment="1">
      <alignment horizontal="left" vertical="center" wrapText="1"/>
    </xf>
    <xf numFmtId="0" fontId="119" fillId="0" borderId="37" xfId="0" applyFont="1" applyBorder="1" applyAlignment="1">
      <alignment horizontal="left" vertical="center" wrapText="1"/>
    </xf>
    <xf numFmtId="0" fontId="119" fillId="0" borderId="27" xfId="0" applyFont="1" applyBorder="1" applyAlignment="1">
      <alignment horizontal="left" vertical="center" wrapText="1"/>
    </xf>
    <xf numFmtId="0" fontId="35" fillId="0" borderId="0" xfId="0" applyFont="1" applyAlignment="1">
      <alignment horizontal="right"/>
    </xf>
    <xf numFmtId="0" fontId="119" fillId="0" borderId="0" xfId="0" applyFont="1" applyAlignment="1">
      <alignment horizontal="center" vertical="center" wrapText="1"/>
    </xf>
    <xf numFmtId="0" fontId="120" fillId="0" borderId="23" xfId="0" applyFont="1" applyBorder="1" applyAlignment="1">
      <alignment horizontal="center" vertical="center" wrapText="1"/>
    </xf>
    <xf numFmtId="0" fontId="120" fillId="0" borderId="27" xfId="0" applyFont="1" applyBorder="1" applyAlignment="1">
      <alignment horizontal="center" vertical="center" wrapText="1"/>
    </xf>
    <xf numFmtId="0" fontId="120" fillId="0" borderId="29" xfId="0" applyFont="1" applyBorder="1" applyAlignment="1">
      <alignment horizontal="center" vertical="center" wrapText="1"/>
    </xf>
    <xf numFmtId="0" fontId="119" fillId="0" borderId="29" xfId="838" applyFont="1" applyBorder="1" applyAlignment="1">
      <alignment horizontal="left" vertical="center" wrapText="1"/>
    </xf>
    <xf numFmtId="0" fontId="117" fillId="0" borderId="42" xfId="838" applyFont="1" applyBorder="1" applyAlignment="1">
      <alignment horizontal="center"/>
    </xf>
    <xf numFmtId="0" fontId="119" fillId="55" borderId="43" xfId="838" applyFont="1" applyFill="1" applyBorder="1" applyAlignment="1">
      <alignment horizontal="center" vertical="center"/>
    </xf>
    <xf numFmtId="0" fontId="119" fillId="55" borderId="28" xfId="838" applyFont="1" applyFill="1" applyBorder="1" applyAlignment="1">
      <alignment horizontal="center" vertical="center"/>
    </xf>
    <xf numFmtId="0" fontId="119" fillId="55" borderId="27" xfId="838" applyFont="1" applyFill="1" applyBorder="1" applyAlignment="1">
      <alignment horizontal="center" vertical="center"/>
    </xf>
    <xf numFmtId="0" fontId="120" fillId="0" borderId="12" xfId="0" applyFont="1" applyBorder="1" applyAlignment="1">
      <alignment horizontal="center" vertical="center" wrapText="1"/>
    </xf>
    <xf numFmtId="0" fontId="119" fillId="55" borderId="29" xfId="0" applyFont="1" applyFill="1" applyBorder="1" applyAlignment="1">
      <alignment horizontal="left" vertical="center" wrapText="1"/>
    </xf>
    <xf numFmtId="0" fontId="118" fillId="0" borderId="23" xfId="0" applyFont="1" applyBorder="1" applyAlignment="1">
      <alignment horizontal="center" vertical="center" wrapText="1"/>
    </xf>
    <xf numFmtId="0" fontId="118" fillId="0" borderId="28" xfId="0" applyFont="1" applyBorder="1" applyAlignment="1">
      <alignment horizontal="center" vertical="center" wrapText="1"/>
    </xf>
    <xf numFmtId="0" fontId="118" fillId="0" borderId="27" xfId="0" applyFont="1" applyBorder="1" applyAlignment="1">
      <alignment horizontal="center" vertical="center" wrapText="1"/>
    </xf>
    <xf numFmtId="0" fontId="119" fillId="55" borderId="34" xfId="0" applyFont="1" applyFill="1" applyBorder="1" applyAlignment="1">
      <alignment horizontal="center" vertical="center" wrapText="1"/>
    </xf>
    <xf numFmtId="0" fontId="119" fillId="55" borderId="37" xfId="0" applyFont="1" applyFill="1" applyBorder="1" applyAlignment="1">
      <alignment horizontal="center" vertical="center" wrapText="1"/>
    </xf>
    <xf numFmtId="0" fontId="119" fillId="55" borderId="35" xfId="0" applyFont="1" applyFill="1" applyBorder="1" applyAlignment="1">
      <alignment horizontal="center" vertical="center" wrapText="1"/>
    </xf>
    <xf numFmtId="0" fontId="120" fillId="0" borderId="33" xfId="0" applyFont="1" applyBorder="1" applyAlignment="1">
      <alignment horizontal="center" vertical="center" wrapText="1"/>
    </xf>
    <xf numFmtId="0" fontId="120" fillId="0" borderId="2" xfId="0" applyFont="1" applyBorder="1" applyAlignment="1">
      <alignment horizontal="center" vertical="center" wrapText="1"/>
    </xf>
    <xf numFmtId="0" fontId="119" fillId="0" borderId="29" xfId="0" applyFont="1" applyBorder="1" applyAlignment="1">
      <alignment horizontal="left" vertical="center" wrapText="1"/>
    </xf>
    <xf numFmtId="0" fontId="117" fillId="0" borderId="12" xfId="0" applyFont="1" applyBorder="1" applyAlignment="1">
      <alignment horizontal="center" vertical="center"/>
    </xf>
    <xf numFmtId="0" fontId="117" fillId="0" borderId="2" xfId="0" applyFont="1" applyBorder="1" applyAlignment="1">
      <alignment horizontal="center" vertical="center"/>
    </xf>
    <xf numFmtId="0" fontId="119" fillId="0" borderId="34" xfId="0" applyFont="1" applyBorder="1" applyAlignment="1">
      <alignment horizontal="left" vertical="center" wrapText="1"/>
    </xf>
    <xf numFmtId="0" fontId="119" fillId="0" borderId="35" xfId="0" applyFont="1" applyBorder="1" applyAlignment="1">
      <alignment horizontal="left" vertical="center" wrapText="1"/>
    </xf>
    <xf numFmtId="0" fontId="60" fillId="0" borderId="34" xfId="113" applyFont="1" applyBorder="1" applyAlignment="1">
      <alignment horizontal="left" vertical="center" wrapText="1"/>
    </xf>
    <xf numFmtId="0" fontId="60" fillId="0" borderId="35" xfId="113" applyFont="1" applyBorder="1" applyAlignment="1">
      <alignment horizontal="left" vertical="center" wrapText="1"/>
    </xf>
    <xf numFmtId="0" fontId="60" fillId="0" borderId="23" xfId="113" applyFont="1" applyBorder="1" applyAlignment="1">
      <alignment horizontal="center" vertical="center" wrapText="1"/>
    </xf>
    <xf numFmtId="0" fontId="60" fillId="0" borderId="24" xfId="113" applyFont="1" applyBorder="1" applyAlignment="1">
      <alignment horizontal="center" vertical="center" wrapText="1"/>
    </xf>
    <xf numFmtId="0" fontId="60" fillId="0" borderId="23" xfId="113" applyFont="1" applyBorder="1" applyAlignment="1">
      <alignment horizontal="left" vertical="center" wrapText="1"/>
    </xf>
    <xf numFmtId="0" fontId="60" fillId="0" borderId="27" xfId="113" applyFont="1" applyBorder="1" applyAlignment="1">
      <alignment horizontal="left" vertical="center" wrapText="1"/>
    </xf>
    <xf numFmtId="0" fontId="34" fillId="0" borderId="23" xfId="581" applyFont="1" applyBorder="1" applyAlignment="1">
      <alignment horizontal="left" vertical="top" wrapText="1"/>
    </xf>
    <xf numFmtId="0" fontId="34" fillId="0" borderId="27" xfId="581" applyFont="1" applyBorder="1" applyAlignment="1">
      <alignment horizontal="left" vertical="top" wrapText="1"/>
    </xf>
    <xf numFmtId="0" fontId="60" fillId="0" borderId="34" xfId="238" applyFont="1" applyBorder="1" applyAlignment="1">
      <alignment horizontal="center" vertical="top"/>
    </xf>
    <xf numFmtId="0" fontId="60" fillId="0" borderId="35" xfId="238" applyFont="1" applyBorder="1" applyAlignment="1">
      <alignment horizontal="center" vertical="top"/>
    </xf>
    <xf numFmtId="0" fontId="33" fillId="0" borderId="29" xfId="238" applyFont="1" applyBorder="1" applyAlignment="1">
      <alignment horizontal="left" vertical="top" wrapText="1"/>
    </xf>
    <xf numFmtId="0" fontId="34" fillId="0" borderId="29" xfId="238" applyFont="1" applyBorder="1" applyAlignment="1">
      <alignment horizontal="left" vertical="top" wrapText="1"/>
    </xf>
    <xf numFmtId="0" fontId="60" fillId="0" borderId="23" xfId="581" applyFont="1" applyBorder="1" applyAlignment="1">
      <alignment horizontal="center" vertical="top"/>
    </xf>
    <xf numFmtId="0" fontId="60" fillId="0" borderId="27" xfId="581" applyFont="1" applyBorder="1" applyAlignment="1">
      <alignment horizontal="center" vertical="top"/>
    </xf>
    <xf numFmtId="0" fontId="60" fillId="0" borderId="23" xfId="238" applyFont="1" applyBorder="1" applyAlignment="1">
      <alignment horizontal="left" vertical="top" wrapText="1"/>
    </xf>
    <xf numFmtId="0" fontId="60" fillId="0" borderId="27" xfId="238" applyFont="1" applyBorder="1" applyAlignment="1">
      <alignment horizontal="left" vertical="top" wrapText="1"/>
    </xf>
    <xf numFmtId="0" fontId="34" fillId="0" borderId="23" xfId="238" applyFont="1" applyBorder="1" applyAlignment="1">
      <alignment horizontal="left" vertical="top" wrapText="1"/>
    </xf>
    <xf numFmtId="0" fontId="34" fillId="0" borderId="27" xfId="238" applyFont="1" applyBorder="1" applyAlignment="1">
      <alignment horizontal="left" vertical="top" wrapText="1"/>
    </xf>
    <xf numFmtId="0" fontId="61" fillId="0" borderId="0" xfId="113" applyFont="1" applyAlignment="1">
      <alignment horizontal="center" vertical="center" wrapText="1"/>
    </xf>
    <xf numFmtId="0" fontId="61" fillId="0" borderId="0" xfId="113" applyFont="1" applyAlignment="1">
      <alignment horizontal="left" vertical="center"/>
    </xf>
    <xf numFmtId="0" fontId="34" fillId="0" borderId="28" xfId="238" applyFont="1" applyBorder="1" applyAlignment="1">
      <alignment horizontal="left" vertical="top" wrapText="1"/>
    </xf>
    <xf numFmtId="0" fontId="60" fillId="55" borderId="26" xfId="238" applyFont="1" applyFill="1" applyBorder="1" applyAlignment="1">
      <alignment horizontal="center" vertical="top" wrapText="1"/>
    </xf>
    <xf numFmtId="0" fontId="60" fillId="55" borderId="12" xfId="238" applyFont="1" applyFill="1" applyBorder="1" applyAlignment="1">
      <alignment horizontal="center" vertical="top" wrapText="1"/>
    </xf>
    <xf numFmtId="0" fontId="60" fillId="55" borderId="2" xfId="238" applyFont="1" applyFill="1" applyBorder="1" applyAlignment="1">
      <alignment horizontal="center" vertical="top" wrapText="1"/>
    </xf>
    <xf numFmtId="0" fontId="60" fillId="0" borderId="23" xfId="238" applyFont="1" applyBorder="1" applyAlignment="1">
      <alignment horizontal="center" vertical="top"/>
    </xf>
    <xf numFmtId="0" fontId="60" fillId="0" borderId="27" xfId="238" applyFont="1" applyBorder="1" applyAlignment="1">
      <alignment horizontal="center" vertical="top"/>
    </xf>
    <xf numFmtId="0" fontId="60" fillId="55" borderId="26" xfId="581" applyFont="1" applyFill="1" applyBorder="1" applyAlignment="1">
      <alignment horizontal="center" vertical="top" wrapText="1"/>
    </xf>
    <xf numFmtId="0" fontId="60" fillId="55" borderId="12" xfId="581" applyFont="1" applyFill="1" applyBorder="1" applyAlignment="1">
      <alignment horizontal="center" vertical="top" wrapText="1"/>
    </xf>
    <xf numFmtId="0" fontId="60" fillId="55" borderId="2" xfId="581" applyFont="1" applyFill="1" applyBorder="1" applyAlignment="1">
      <alignment horizontal="center" vertical="top" wrapText="1"/>
    </xf>
    <xf numFmtId="0" fontId="60" fillId="0" borderId="34" xfId="238" applyFont="1" applyBorder="1" applyAlignment="1">
      <alignment horizontal="left" vertical="top" wrapText="1"/>
    </xf>
    <xf numFmtId="0" fontId="60" fillId="0" borderId="35" xfId="238" applyFont="1" applyBorder="1" applyAlignment="1">
      <alignment horizontal="left" vertical="top" wrapText="1"/>
    </xf>
    <xf numFmtId="0" fontId="60" fillId="55" borderId="33" xfId="238" applyFont="1" applyFill="1" applyBorder="1" applyAlignment="1">
      <alignment horizontal="center" vertical="top" wrapText="1"/>
    </xf>
    <xf numFmtId="0" fontId="60" fillId="0" borderId="34" xfId="113" applyFont="1" applyBorder="1" applyAlignment="1">
      <alignment horizontal="center" vertical="center" wrapText="1"/>
    </xf>
    <xf numFmtId="0" fontId="60" fillId="0" borderId="35" xfId="113" applyFont="1" applyBorder="1" applyAlignment="1">
      <alignment horizontal="center" vertical="center" wrapText="1"/>
    </xf>
    <xf numFmtId="0" fontId="33" fillId="0" borderId="29" xfId="0" applyFont="1" applyBorder="1" applyAlignment="1">
      <alignment horizontal="left" vertical="top" wrapText="1"/>
    </xf>
    <xf numFmtId="0" fontId="33" fillId="0" borderId="48" xfId="0" applyFont="1" applyBorder="1" applyAlignment="1">
      <alignment horizontal="left" vertical="top" wrapText="1"/>
    </xf>
    <xf numFmtId="0" fontId="33" fillId="0" borderId="49" xfId="0" applyFont="1" applyBorder="1" applyAlignment="1">
      <alignment horizontal="left" vertical="top" wrapText="1"/>
    </xf>
    <xf numFmtId="0" fontId="34" fillId="0" borderId="34" xfId="238" applyFont="1" applyBorder="1" applyAlignment="1">
      <alignment horizontal="left" vertical="top" wrapText="1"/>
    </xf>
    <xf numFmtId="0" fontId="34" fillId="0" borderId="37" xfId="238" applyFont="1" applyBorder="1" applyAlignment="1">
      <alignment horizontal="left" vertical="top" wrapText="1"/>
    </xf>
    <xf numFmtId="0" fontId="60" fillId="0" borderId="23" xfId="581" applyFont="1" applyBorder="1" applyAlignment="1">
      <alignment horizontal="left" vertical="top" wrapText="1"/>
    </xf>
    <xf numFmtId="0" fontId="60" fillId="0" borderId="27" xfId="581" applyFont="1" applyBorder="1" applyAlignment="1">
      <alignment horizontal="left" vertical="top" wrapText="1"/>
    </xf>
    <xf numFmtId="0" fontId="33" fillId="0" borderId="42" xfId="0" applyFont="1" applyBorder="1" applyAlignment="1">
      <alignment horizontal="left" vertical="top" wrapText="1"/>
    </xf>
  </cellXfs>
  <cellStyles count="872">
    <cellStyle name="_artabyuje" xfId="242" xr:uid="{59EC4CF3-996F-45AA-AEF0-AB1791D8DD76}"/>
    <cellStyle name="_artabyuje_3.Havelvacner_N1_12 23.01.2018" xfId="243" xr:uid="{CC37D9F4-40A4-4AE5-9F37-63E561AD6EDA}"/>
    <cellStyle name="20% - Accent1" xfId="30" builtinId="30" customBuiltin="1"/>
    <cellStyle name="20% - Accent1 2" xfId="72" xr:uid="{00000000-0005-0000-0000-000001000000}"/>
    <cellStyle name="20% - Accent1 2 2" xfId="152" xr:uid="{32627C1D-7269-42DB-9223-29505755FC28}"/>
    <cellStyle name="20% - Accent1 2 2 2" xfId="244" xr:uid="{5995F0F0-B6FF-4B32-A2A1-D20030761179}"/>
    <cellStyle name="20% - Accent1 2 2 2 2" xfId="693" xr:uid="{7E43406B-D264-4C67-AB83-0D69AFC056BB}"/>
    <cellStyle name="20% - Accent1 2 2 3" xfId="491" xr:uid="{C70710E5-AD89-403A-82ED-79FA09502558}"/>
    <cellStyle name="20% - Accent1 2 2 3 2" xfId="716" xr:uid="{BC99AB2C-0C52-4D5A-9931-B3567B235E9E}"/>
    <cellStyle name="20% - Accent1 2 2 4" xfId="616" xr:uid="{1CE7E524-E020-44C0-B3F7-CBDCDF456A07}"/>
    <cellStyle name="20% - Accent1 2 3" xfId="225" xr:uid="{74912C02-B2D0-4D32-A1E8-94BF58126B93}"/>
    <cellStyle name="20% - Accent1 2 3 2" xfId="245" xr:uid="{0D34D568-4C0E-44B0-B2C3-F5530A14D742}"/>
    <cellStyle name="20% - Accent1 2 3 3" xfId="681" xr:uid="{0DCF4587-BCC4-49B4-80ED-D7C10372A5A3}"/>
    <cellStyle name="20% - Accent1 2 4" xfId="490" xr:uid="{691FC3AC-0E3D-4405-AE0D-CDCB56C3636E}"/>
    <cellStyle name="20% - Accent1 2 4 2" xfId="715" xr:uid="{DF86FDE5-95F2-4F53-BFDD-120361059363}"/>
    <cellStyle name="20% - Accent1 2 5" xfId="543" xr:uid="{670AAA2F-8F20-4A82-BF6C-52B7CB09254A}"/>
    <cellStyle name="20% - Accent1 2 5 2" xfId="764" xr:uid="{3C5C3706-08EF-423E-877C-0FB7CC0BD76E}"/>
    <cellStyle name="20% - Accent1 2 6" xfId="569" xr:uid="{E87193C1-6D5E-4369-802B-E7B03E9D3505}"/>
    <cellStyle name="20% - Accent1 2 6 2" xfId="790" xr:uid="{84269DF9-F051-49A1-BD30-A41EBEEC6A6C}"/>
    <cellStyle name="20% - Accent1 2 7" xfId="817" xr:uid="{F407683C-10C2-4223-86AF-5B9A342B28E4}"/>
    <cellStyle name="20% - Accent1 2 8" xfId="846" xr:uid="{FC1739FF-14F1-4184-BB4C-A090A87FB91C}"/>
    <cellStyle name="20% - Accent1 3" xfId="138" xr:uid="{3399A975-9950-4E7A-BECF-C9AE6F879950}"/>
    <cellStyle name="20% - Accent1 3 2" xfId="602" xr:uid="{59FD5E04-03B5-4B77-A0CF-2C51590FE87B}"/>
    <cellStyle name="20% - Accent1 4" xfId="210" xr:uid="{A2000E42-45B3-4BA7-A8D5-218794D810F5}"/>
    <cellStyle name="20% - Accent1 4 2" xfId="667" xr:uid="{FFB81E01-3F3A-440E-82B7-E9F2E1C8378A}"/>
    <cellStyle name="20% - Accent1 5" xfId="530" xr:uid="{EE4DAC4E-89E9-492A-968D-7342209CA7DB}"/>
    <cellStyle name="20% - Accent1 5 2" xfId="751" xr:uid="{D439871E-BD28-4012-8F54-349195D6C884}"/>
    <cellStyle name="20% - Accent1 6" xfId="556" xr:uid="{E0C3C72C-5A8B-42B0-B681-0471775E1698}"/>
    <cellStyle name="20% - Accent1 6 2" xfId="777" xr:uid="{BAFF3AEB-E8D2-441B-97F4-E05AD4AA4D6A}"/>
    <cellStyle name="20% - Accent1 7" xfId="582" xr:uid="{F16F259F-7315-4C1B-832A-26D3F89B28B7}"/>
    <cellStyle name="20% - Accent1 8" xfId="803" xr:uid="{E783E7BF-8CF6-444A-8E3F-32A7392344FE}"/>
    <cellStyle name="20% - Accent1 9" xfId="831" xr:uid="{861525B0-30E1-4218-A813-217214EEA46E}"/>
    <cellStyle name="20% - Accent2" xfId="34" builtinId="34" customBuiltin="1"/>
    <cellStyle name="20% - Accent2 2" xfId="73" xr:uid="{00000000-0005-0000-0000-000003000000}"/>
    <cellStyle name="20% - Accent2 2 2" xfId="154" xr:uid="{FFABEE08-BDDB-4162-884E-2EDEE9108530}"/>
    <cellStyle name="20% - Accent2 2 2 2" xfId="246" xr:uid="{38A635BF-897B-47D5-94C4-DDD7D16AF1AB}"/>
    <cellStyle name="20% - Accent2 2 2 2 2" xfId="694" xr:uid="{5AE037FF-AF58-448A-850B-04222707D06A}"/>
    <cellStyle name="20% - Accent2 2 2 3" xfId="493" xr:uid="{265C843D-74CD-41DC-957A-A8415537CFBE}"/>
    <cellStyle name="20% - Accent2 2 2 3 2" xfId="718" xr:uid="{E5ED9EF0-6653-4ED1-87D8-A762322B7D0A}"/>
    <cellStyle name="20% - Accent2 2 2 4" xfId="618" xr:uid="{9FC68BBB-1858-47EE-AC8F-C24D649F0A36}"/>
    <cellStyle name="20% - Accent2 2 3" xfId="227" xr:uid="{829B5178-FB1C-4D05-A8E7-1BF19C9C7195}"/>
    <cellStyle name="20% - Accent2 2 3 2" xfId="247" xr:uid="{B2B994BE-9434-451D-8462-BCF43B75A890}"/>
    <cellStyle name="20% - Accent2 2 3 3" xfId="683" xr:uid="{EE45C12A-2978-4CAE-9EFD-E6AA382FF60F}"/>
    <cellStyle name="20% - Accent2 2 4" xfId="492" xr:uid="{53025540-06F5-4747-A99C-F405350F542E}"/>
    <cellStyle name="20% - Accent2 2 4 2" xfId="717" xr:uid="{53C66563-D688-47D9-A34A-6A62D14021C5}"/>
    <cellStyle name="20% - Accent2 2 5" xfId="545" xr:uid="{13DF82C7-B718-4A71-805D-0A039A8CB136}"/>
    <cellStyle name="20% - Accent2 2 5 2" xfId="766" xr:uid="{04ADFB3E-E682-4FF0-B310-99DC77C43E71}"/>
    <cellStyle name="20% - Accent2 2 6" xfId="571" xr:uid="{32D0AD40-D9BC-4FCA-A038-1C2D487E9474}"/>
    <cellStyle name="20% - Accent2 2 6 2" xfId="792" xr:uid="{A1CFC1DC-6D5B-4C06-B81D-33B009F567E2}"/>
    <cellStyle name="20% - Accent2 2 7" xfId="819" xr:uid="{3C7A3EBD-D86E-4B7E-B4E8-75555DA4412F}"/>
    <cellStyle name="20% - Accent2 2 8" xfId="848" xr:uid="{34B6EF8D-2540-45F5-9973-B1AFA2F2E59A}"/>
    <cellStyle name="20% - Accent2 3" xfId="140" xr:uid="{36C94374-FE71-4853-A0C4-76FFB1165088}"/>
    <cellStyle name="20% - Accent2 3 2" xfId="604" xr:uid="{CBD1F31C-6EB6-484F-885C-5B85815DB0FA}"/>
    <cellStyle name="20% - Accent2 4" xfId="212" xr:uid="{761E6654-963B-4368-A333-CE1B934E0A17}"/>
    <cellStyle name="20% - Accent2 4 2" xfId="669" xr:uid="{DD69BF58-C636-425E-8A89-5B2B8D354A1F}"/>
    <cellStyle name="20% - Accent2 5" xfId="532" xr:uid="{7614B4C4-159E-4666-B6DD-9FA48FD992D6}"/>
    <cellStyle name="20% - Accent2 5 2" xfId="753" xr:uid="{C6679AE5-06DF-4585-AC90-2FA293E9BA6A}"/>
    <cellStyle name="20% - Accent2 6" xfId="558" xr:uid="{048C5F34-616B-4122-BE68-60F185FD4598}"/>
    <cellStyle name="20% - Accent2 6 2" xfId="779" xr:uid="{4BB1EE83-2D1D-49C2-A44C-6A5D3BFEE9A8}"/>
    <cellStyle name="20% - Accent2 7" xfId="584" xr:uid="{3C749928-FCB9-4C7C-8E53-4C8426B0DD40}"/>
    <cellStyle name="20% - Accent2 8" xfId="805" xr:uid="{C476D8D1-8A15-4E60-8CA4-D2CF97EC637F}"/>
    <cellStyle name="20% - Accent2 9" xfId="833" xr:uid="{F5580692-EB50-4FF6-9F2F-415E1A24AAA2}"/>
    <cellStyle name="20% - Accent3" xfId="38" builtinId="38" customBuiltin="1"/>
    <cellStyle name="20% - Accent3 2" xfId="74" xr:uid="{00000000-0005-0000-0000-000005000000}"/>
    <cellStyle name="20% - Accent3 2 2" xfId="156" xr:uid="{EFF2A7E4-6A3F-4F39-9F40-A66E6861E896}"/>
    <cellStyle name="20% - Accent3 2 2 2" xfId="248" xr:uid="{A9BAF81E-725C-444E-AA65-73F559B02723}"/>
    <cellStyle name="20% - Accent3 2 2 2 2" xfId="695" xr:uid="{98A36C3C-1E47-45E0-A344-89495ABD9E75}"/>
    <cellStyle name="20% - Accent3 2 2 3" xfId="495" xr:uid="{A67B2B87-A5EE-4415-BB6A-1AECCF1DB6C7}"/>
    <cellStyle name="20% - Accent3 2 2 3 2" xfId="720" xr:uid="{BF7DFE8A-F84C-4123-A5A5-FC98FE1CFBD2}"/>
    <cellStyle name="20% - Accent3 2 2 4" xfId="620" xr:uid="{C87E2153-4E80-41A4-983C-997A13EC97A4}"/>
    <cellStyle name="20% - Accent3 2 3" xfId="229" xr:uid="{27E093D2-E924-4934-8BAA-63D1B424F223}"/>
    <cellStyle name="20% - Accent3 2 3 2" xfId="249" xr:uid="{91C560E8-855D-47E6-A895-4F5F196D64B6}"/>
    <cellStyle name="20% - Accent3 2 3 3" xfId="685" xr:uid="{8567F037-6786-49A6-B9D5-CD5AA8E23056}"/>
    <cellStyle name="20% - Accent3 2 4" xfId="494" xr:uid="{4F81272D-3F7E-4BFD-80A3-5E1E9A0FC73D}"/>
    <cellStyle name="20% - Accent3 2 4 2" xfId="719" xr:uid="{606BFAE2-A120-4D26-8745-EF38D4E5FDED}"/>
    <cellStyle name="20% - Accent3 2 5" xfId="547" xr:uid="{231ABAA9-103C-495D-A573-ECFE775D5D47}"/>
    <cellStyle name="20% - Accent3 2 5 2" xfId="768" xr:uid="{00773D5C-EF2B-4D48-BCBA-E23FF7A93764}"/>
    <cellStyle name="20% - Accent3 2 6" xfId="573" xr:uid="{F8346D81-FC32-46FA-868D-9D597C5745FE}"/>
    <cellStyle name="20% - Accent3 2 6 2" xfId="794" xr:uid="{44DFE7F1-DB91-48E6-92BF-4C312709EB40}"/>
    <cellStyle name="20% - Accent3 2 7" xfId="821" xr:uid="{FE11F05D-8159-4EC3-8F71-D2EAC9F5772E}"/>
    <cellStyle name="20% - Accent3 2 8" xfId="850" xr:uid="{F5F128F5-C81A-4828-B419-BF4472A83F55}"/>
    <cellStyle name="20% - Accent3 3" xfId="143" xr:uid="{4389429A-90AE-4CA9-A22C-F8EAC13DA150}"/>
    <cellStyle name="20% - Accent3 3 2" xfId="607" xr:uid="{31ADE26F-AEF3-4EF6-9693-D060E5A8DB02}"/>
    <cellStyle name="20% - Accent3 4" xfId="214" xr:uid="{7D50B92A-4EF8-4721-B938-B672E1278072}"/>
    <cellStyle name="20% - Accent3 4 2" xfId="671" xr:uid="{4145A6F3-6A76-40D8-A6FD-5D0CA4A123CB}"/>
    <cellStyle name="20% - Accent3 5" xfId="534" xr:uid="{7FB2BFA5-F085-491E-9830-491210E5CEB8}"/>
    <cellStyle name="20% - Accent3 5 2" xfId="755" xr:uid="{6C3C70D2-467F-4772-ADE0-2B1BF4F62357}"/>
    <cellStyle name="20% - Accent3 6" xfId="560" xr:uid="{7DCFED3B-BD43-474D-96BA-406DDDBEB44D}"/>
    <cellStyle name="20% - Accent3 6 2" xfId="781" xr:uid="{A8D7BB53-0F11-4E2E-99DB-B0C47181754F}"/>
    <cellStyle name="20% - Accent3 7" xfId="586" xr:uid="{4B3818D6-E0BD-4EA5-9EED-460119D5C938}"/>
    <cellStyle name="20% - Accent3 8" xfId="807" xr:uid="{C2FCCACF-F495-409B-90D7-67CBF2D18C0B}"/>
    <cellStyle name="20% - Accent3 9" xfId="836" xr:uid="{2440EC38-03EB-46D3-9919-2D56BADA2690}"/>
    <cellStyle name="20% - Accent4" xfId="42" builtinId="42" customBuiltin="1"/>
    <cellStyle name="20% - Accent4 2" xfId="75" xr:uid="{00000000-0005-0000-0000-000007000000}"/>
    <cellStyle name="20% - Accent4 2 2" xfId="158" xr:uid="{59901B3C-C822-4A48-8638-A17BCF83FD17}"/>
    <cellStyle name="20% - Accent4 2 2 2" xfId="250" xr:uid="{24E4AA9C-D4BB-49F4-A32D-8CE4B29F9C04}"/>
    <cellStyle name="20% - Accent4 2 2 2 2" xfId="696" xr:uid="{6B3EC424-BBFC-41C2-BCBF-A5DE0D81F45B}"/>
    <cellStyle name="20% - Accent4 2 2 3" xfId="497" xr:uid="{A3368DC7-F306-4216-81D9-CB70C481D7FA}"/>
    <cellStyle name="20% - Accent4 2 2 3 2" xfId="722" xr:uid="{3E8CCDB9-A65A-48DC-9CF1-A48EEAAA068D}"/>
    <cellStyle name="20% - Accent4 2 2 4" xfId="622" xr:uid="{406DB239-3970-46E5-8844-3D413C27790C}"/>
    <cellStyle name="20% - Accent4 2 3" xfId="231" xr:uid="{1ADBBE33-6E39-406D-9A43-369CD6347305}"/>
    <cellStyle name="20% - Accent4 2 3 2" xfId="251" xr:uid="{17B99DAC-7B94-46F7-BA41-682FEA25F6C2}"/>
    <cellStyle name="20% - Accent4 2 3 3" xfId="687" xr:uid="{73BA75CD-4309-4A6D-8847-74362BDB3937}"/>
    <cellStyle name="20% - Accent4 2 4" xfId="496" xr:uid="{300CB38B-3E02-411E-88A4-7AD8198089B2}"/>
    <cellStyle name="20% - Accent4 2 4 2" xfId="721" xr:uid="{5FC0AA0C-70BA-4254-9803-76246B81C193}"/>
    <cellStyle name="20% - Accent4 2 5" xfId="549" xr:uid="{D057A35A-B44F-4891-85D7-C743CF6AD6FB}"/>
    <cellStyle name="20% - Accent4 2 5 2" xfId="770" xr:uid="{0AC9A2D6-99C2-4985-9748-A194A6E07743}"/>
    <cellStyle name="20% - Accent4 2 6" xfId="575" xr:uid="{5339F98E-0D68-4D60-B640-E7BDA839C0AF}"/>
    <cellStyle name="20% - Accent4 2 6 2" xfId="796" xr:uid="{D0B4B416-CDEC-456B-98DE-66C96F589840}"/>
    <cellStyle name="20% - Accent4 2 7" xfId="823" xr:uid="{C9C5D056-79C2-45F4-9BD2-2AD19A46F6CB}"/>
    <cellStyle name="20% - Accent4 2 8" xfId="852" xr:uid="{29E64ADD-2589-463D-9D3F-01731D164927}"/>
    <cellStyle name="20% - Accent4 3" xfId="146" xr:uid="{9B6A84F3-0F76-4196-9FBB-B8FD067F58D9}"/>
    <cellStyle name="20% - Accent4 3 2" xfId="610" xr:uid="{A8344BDD-ED85-49AA-8D17-D57FB779D593}"/>
    <cellStyle name="20% - Accent4 4" xfId="217" xr:uid="{D62F8F1E-828C-402D-B384-4C4F42CA82F1}"/>
    <cellStyle name="20% - Accent4 4 2" xfId="674" xr:uid="{C27B6E39-1436-4E68-9695-C97272EAD2CA}"/>
    <cellStyle name="20% - Accent4 5" xfId="536" xr:uid="{77D2DE69-D580-40B1-ABCC-CECC97E01C18}"/>
    <cellStyle name="20% - Accent4 5 2" xfId="757" xr:uid="{B8513804-1BFF-40E7-B4F5-20E585ABEA7D}"/>
    <cellStyle name="20% - Accent4 6" xfId="562" xr:uid="{E2A2753D-6D04-4E52-876F-4192E165162C}"/>
    <cellStyle name="20% - Accent4 6 2" xfId="783" xr:uid="{F5E1E4CD-FE78-4652-8480-5A0C2A1A79D9}"/>
    <cellStyle name="20% - Accent4 7" xfId="588" xr:uid="{F4EDAF6B-EF77-4D38-BAD2-9D82B39BE516}"/>
    <cellStyle name="20% - Accent4 8" xfId="809" xr:uid="{4A830B27-3DF0-4D14-8FD9-4259EE73BD6C}"/>
    <cellStyle name="20% - Accent4 9" xfId="839" xr:uid="{CE39B1A5-75FB-40F2-924C-70AE9C4F1474}"/>
    <cellStyle name="20% - Accent5" xfId="46" builtinId="46" customBuiltin="1"/>
    <cellStyle name="20% - Accent5 2" xfId="76" xr:uid="{00000000-0005-0000-0000-000009000000}"/>
    <cellStyle name="20% - Accent5 2 2" xfId="160" xr:uid="{4E161C74-3871-4798-A861-B49B7C0739CD}"/>
    <cellStyle name="20% - Accent5 2 2 2" xfId="252" xr:uid="{6B638E0C-0203-45C8-BFDE-A3AE9DD28997}"/>
    <cellStyle name="20% - Accent5 2 2 2 2" xfId="697" xr:uid="{EC93A908-3A9A-4BCA-BD3B-632D44A06E9F}"/>
    <cellStyle name="20% - Accent5 2 2 3" xfId="499" xr:uid="{6D7F7136-344D-4E3B-A886-9EB9C5419968}"/>
    <cellStyle name="20% - Accent5 2 2 3 2" xfId="724" xr:uid="{D77437E6-531C-408B-955A-87CCAC474297}"/>
    <cellStyle name="20% - Accent5 2 2 4" xfId="624" xr:uid="{A685AC07-B779-44FC-8C25-05D87A903B65}"/>
    <cellStyle name="20% - Accent5 2 3" xfId="233" xr:uid="{B96D998B-713A-4446-A905-BD3BF80A2681}"/>
    <cellStyle name="20% - Accent5 2 3 2" xfId="253" xr:uid="{7649379F-2D09-46C4-86D7-CC22B6685F34}"/>
    <cellStyle name="20% - Accent5 2 3 3" xfId="689" xr:uid="{018F1632-B27C-4E6F-BB4C-463054972A20}"/>
    <cellStyle name="20% - Accent5 2 4" xfId="498" xr:uid="{BA824B0E-3E19-4019-84CC-CA06B3A4DBF0}"/>
    <cellStyle name="20% - Accent5 2 4 2" xfId="723" xr:uid="{8AF25FAB-11AC-4449-B350-BA325B3D6E7C}"/>
    <cellStyle name="20% - Accent5 2 5" xfId="551" xr:uid="{3D78397B-33CB-4444-9C86-D1D0A4166FE8}"/>
    <cellStyle name="20% - Accent5 2 5 2" xfId="772" xr:uid="{F3A96F33-4471-4A33-A87E-EFF14B3EDAAB}"/>
    <cellStyle name="20% - Accent5 2 6" xfId="577" xr:uid="{07510832-3816-4D44-90A7-9BFBC34FF861}"/>
    <cellStyle name="20% - Accent5 2 6 2" xfId="798" xr:uid="{FF461AB9-C300-42F4-B549-FD969DE3836C}"/>
    <cellStyle name="20% - Accent5 2 7" xfId="825" xr:uid="{5ED86607-7289-463A-A2B6-959649AE4216}"/>
    <cellStyle name="20% - Accent5 2 8" xfId="854" xr:uid="{0AD6ADED-A26E-4FA3-B85D-23BC60A35BB7}"/>
    <cellStyle name="20% - Accent5 3" xfId="148" xr:uid="{80CE4FA7-43ED-4F89-ADC4-A6325AF745C4}"/>
    <cellStyle name="20% - Accent5 3 2" xfId="612" xr:uid="{F6F90F4E-AFDC-432B-9290-A422A9014752}"/>
    <cellStyle name="20% - Accent5 4" xfId="219" xr:uid="{E368FD91-D023-44F2-AC13-B81FD7824EF5}"/>
    <cellStyle name="20% - Accent5 4 2" xfId="676" xr:uid="{D05DF51B-A4CC-4D34-A212-14286AE84676}"/>
    <cellStyle name="20% - Accent5 5" xfId="538" xr:uid="{434609DE-B311-4F20-B20E-B9827FD1EFAB}"/>
    <cellStyle name="20% - Accent5 5 2" xfId="759" xr:uid="{CCC6673B-1B6A-4D6C-98FA-ACF880227B61}"/>
    <cellStyle name="20% - Accent5 6" xfId="564" xr:uid="{A11A954A-29AC-40F2-BA2B-39B6F7DF27DB}"/>
    <cellStyle name="20% - Accent5 6 2" xfId="785" xr:uid="{CEFF94BB-1642-4439-A7AD-D1F98119D1DB}"/>
    <cellStyle name="20% - Accent5 7" xfId="590" xr:uid="{C440F361-6415-45C2-9E27-92BB841D470A}"/>
    <cellStyle name="20% - Accent5 8" xfId="811" xr:uid="{FD6E4246-2EA8-4D3B-8DB7-000EE6EAC4A5}"/>
    <cellStyle name="20% - Accent5 9" xfId="841" xr:uid="{6F105FFA-2E1F-4251-8D57-89DBD7877589}"/>
    <cellStyle name="20% - Accent6" xfId="50" builtinId="50" customBuiltin="1"/>
    <cellStyle name="20% - Accent6 2" xfId="77" xr:uid="{00000000-0005-0000-0000-00000B000000}"/>
    <cellStyle name="20% - Accent6 2 2" xfId="162" xr:uid="{884EEC33-B223-4FEA-8293-13F6DC237E5F}"/>
    <cellStyle name="20% - Accent6 2 2 2" xfId="254" xr:uid="{0921AEBA-DA4F-412F-8933-9A0210AF8CAF}"/>
    <cellStyle name="20% - Accent6 2 2 2 2" xfId="698" xr:uid="{408FE632-C87A-41C1-9A6D-424E03BFD6AA}"/>
    <cellStyle name="20% - Accent6 2 2 3" xfId="501" xr:uid="{9F7D432D-BD06-4DAC-8408-446F02C124E8}"/>
    <cellStyle name="20% - Accent6 2 2 3 2" xfId="726" xr:uid="{72A7DE11-C14E-4772-886F-81BD1F5504D4}"/>
    <cellStyle name="20% - Accent6 2 2 4" xfId="626" xr:uid="{3A3F445C-6A35-4E9E-B75C-FEF969817D67}"/>
    <cellStyle name="20% - Accent6 2 3" xfId="235" xr:uid="{CA1F19CC-9CAC-4A0A-9C51-B11F8506585D}"/>
    <cellStyle name="20% - Accent6 2 3 2" xfId="255" xr:uid="{694DEC81-5641-463D-AEEC-967F971421D9}"/>
    <cellStyle name="20% - Accent6 2 3 3" xfId="691" xr:uid="{3609305D-5C02-4DD9-BB80-382BE8EC3BFD}"/>
    <cellStyle name="20% - Accent6 2 4" xfId="500" xr:uid="{F775186B-B52A-49D6-B5ED-2E5375DA645B}"/>
    <cellStyle name="20% - Accent6 2 4 2" xfId="725" xr:uid="{7F55C9E6-E009-4AD3-B370-5C9C89CA845E}"/>
    <cellStyle name="20% - Accent6 2 5" xfId="553" xr:uid="{3EB200E0-94B0-4E90-8537-48685AEDFAB5}"/>
    <cellStyle name="20% - Accent6 2 5 2" xfId="774" xr:uid="{8FD0AB78-1F27-4638-9BDC-E2B23E8E8018}"/>
    <cellStyle name="20% - Accent6 2 6" xfId="579" xr:uid="{EF83EEA9-ABE8-40D5-9590-023A854579E5}"/>
    <cellStyle name="20% - Accent6 2 6 2" xfId="800" xr:uid="{C88F0860-55FE-4531-9510-53259A15D05A}"/>
    <cellStyle name="20% - Accent6 2 7" xfId="827" xr:uid="{5ED6AB74-36F9-4429-9C0E-20C6E08D0983}"/>
    <cellStyle name="20% - Accent6 2 8" xfId="856" xr:uid="{EB72E75F-C73E-4B97-8850-6B33F6B3564E}"/>
    <cellStyle name="20% - Accent6 3" xfId="150" xr:uid="{71A9C613-B395-4E5F-B5AB-9C3F6ED614DE}"/>
    <cellStyle name="20% - Accent6 3 2" xfId="614" xr:uid="{4BAB6820-4625-48A4-892A-4D53C86A2766}"/>
    <cellStyle name="20% - Accent6 4" xfId="221" xr:uid="{22C795FD-C30B-47C7-A9A1-78CE816B2D65}"/>
    <cellStyle name="20% - Accent6 4 2" xfId="678" xr:uid="{85C353A4-5331-40D7-B91F-333C411A8AB4}"/>
    <cellStyle name="20% - Accent6 5" xfId="540" xr:uid="{06388767-85A7-41A9-8F9D-1F156233373D}"/>
    <cellStyle name="20% - Accent6 5 2" xfId="761" xr:uid="{539C84BB-1270-457E-88EB-EA2AB24B754F}"/>
    <cellStyle name="20% - Accent6 6" xfId="566" xr:uid="{59ECA7A1-BC34-4147-9C6B-A78C919F1AE2}"/>
    <cellStyle name="20% - Accent6 6 2" xfId="787" xr:uid="{DB8B88AD-AB30-4957-9768-4F0FBF011930}"/>
    <cellStyle name="20% - Accent6 7" xfId="592" xr:uid="{16648D0D-DFC2-4252-8506-C18B16545299}"/>
    <cellStyle name="20% - Accent6 8" xfId="813" xr:uid="{55FDAF13-C370-4B9F-932A-3331237EAF9E}"/>
    <cellStyle name="20% - Accent6 9" xfId="843" xr:uid="{C2D7861E-41DA-4466-86F1-3C41790BA1A5}"/>
    <cellStyle name="20% - Акцент1" xfId="256" xr:uid="{5CA34967-8167-4F5C-9D8B-E67901A4944A}"/>
    <cellStyle name="20% - Акцент2" xfId="257" xr:uid="{77EAF635-45CE-4078-9A93-726CB8B5A818}"/>
    <cellStyle name="20% - Акцент3" xfId="258" xr:uid="{7DB41631-80EA-40DC-B19B-4EECB0570729}"/>
    <cellStyle name="20% - Акцент4" xfId="259" xr:uid="{0DB13591-1B3C-4D62-9781-5FA2E1A40979}"/>
    <cellStyle name="20% - Акцент5" xfId="260" xr:uid="{6733AC62-0102-43E0-914A-04233782BBFB}"/>
    <cellStyle name="20% - Акцент6" xfId="261" xr:uid="{21CC546E-A34B-4F8E-920B-1937BA67FC86}"/>
    <cellStyle name="40% - Accent1" xfId="31" builtinId="31" customBuiltin="1"/>
    <cellStyle name="40% - Accent1 2" xfId="78" xr:uid="{00000000-0005-0000-0000-00000D000000}"/>
    <cellStyle name="40% - Accent1 2 2" xfId="153" xr:uid="{72220835-B6E2-42E6-B211-9C546C397FF3}"/>
    <cellStyle name="40% - Accent1 2 2 2" xfId="262" xr:uid="{3291444E-70A5-45DF-B64F-E237F7D0ED25}"/>
    <cellStyle name="40% - Accent1 2 2 2 2" xfId="699" xr:uid="{6FD87770-0266-4CF6-8BFD-90539B45A532}"/>
    <cellStyle name="40% - Accent1 2 2 3" xfId="503" xr:uid="{55E757AD-11E7-4108-8469-DF200DBDAAD5}"/>
    <cellStyle name="40% - Accent1 2 2 3 2" xfId="728" xr:uid="{C6DFF27B-09E9-4C95-935B-C882C3A945BA}"/>
    <cellStyle name="40% - Accent1 2 2 4" xfId="617" xr:uid="{62E72F8B-0D09-46C9-8F23-139FC6EADB9D}"/>
    <cellStyle name="40% - Accent1 2 3" xfId="226" xr:uid="{B52A1B21-170A-4721-BCD8-C289E3C1DBA7}"/>
    <cellStyle name="40% - Accent1 2 3 2" xfId="263" xr:uid="{CADA673F-E50D-4B59-8519-C8BF9A9CAB7D}"/>
    <cellStyle name="40% - Accent1 2 3 3" xfId="682" xr:uid="{EE53F90B-F677-4A6A-B8F8-121EA595E5E0}"/>
    <cellStyle name="40% - Accent1 2 4" xfId="502" xr:uid="{8136C638-E929-411D-9961-364B228050CB}"/>
    <cellStyle name="40% - Accent1 2 4 2" xfId="727" xr:uid="{9A168A1D-1E27-4CA8-BB54-C0C713AF9E52}"/>
    <cellStyle name="40% - Accent1 2 5" xfId="544" xr:uid="{CDDD2615-5B2E-426B-A8C1-8845A66B8051}"/>
    <cellStyle name="40% - Accent1 2 5 2" xfId="765" xr:uid="{A73062E1-E996-44BA-961A-C1AB93F2FBED}"/>
    <cellStyle name="40% - Accent1 2 6" xfId="570" xr:uid="{1DCA9D4D-90BE-49C6-867D-1719A3386C83}"/>
    <cellStyle name="40% - Accent1 2 6 2" xfId="791" xr:uid="{D1EBBD59-C826-4780-AB1F-B7EB757F19E3}"/>
    <cellStyle name="40% - Accent1 2 7" xfId="818" xr:uid="{D652018F-6C40-457F-8793-EC6951720AF1}"/>
    <cellStyle name="40% - Accent1 2 8" xfId="847" xr:uid="{08B0D659-3039-4F57-961B-9D3D23DBFDD8}"/>
    <cellStyle name="40% - Accent1 3" xfId="139" xr:uid="{CC7740F5-B2F2-4AD9-8CBC-6A4AC29279FE}"/>
    <cellStyle name="40% - Accent1 3 2" xfId="603" xr:uid="{663F5AAD-551E-4A0D-B6EB-2A11C0360F43}"/>
    <cellStyle name="40% - Accent1 4" xfId="211" xr:uid="{C522C894-C86A-4C22-9273-5AFBC3AC9F4F}"/>
    <cellStyle name="40% - Accent1 4 2" xfId="668" xr:uid="{660EF0B7-3F10-495E-9953-E06310011584}"/>
    <cellStyle name="40% - Accent1 5" xfId="531" xr:uid="{FA71F8D0-12EE-468B-A9A5-E4C497B1D96B}"/>
    <cellStyle name="40% - Accent1 5 2" xfId="752" xr:uid="{D066D256-D377-4524-975C-F2FB49E7143F}"/>
    <cellStyle name="40% - Accent1 6" xfId="557" xr:uid="{F7B3AE28-701A-4DFB-8EAE-B18C682B26EE}"/>
    <cellStyle name="40% - Accent1 6 2" xfId="778" xr:uid="{BB875F84-0D65-4B5F-8F6E-A79B716218CE}"/>
    <cellStyle name="40% - Accent1 7" xfId="583" xr:uid="{11F533A0-4404-4B3A-A6A3-FD2742B5BF1F}"/>
    <cellStyle name="40% - Accent1 8" xfId="804" xr:uid="{800E38BF-F747-4144-B625-2CB9D0A3A83F}"/>
    <cellStyle name="40% - Accent1 9" xfId="832" xr:uid="{319386E7-F5C1-4306-8355-E6A200236497}"/>
    <cellStyle name="40% - Accent2" xfId="35" builtinId="35" customBuiltin="1"/>
    <cellStyle name="40% - Accent2 2" xfId="79" xr:uid="{00000000-0005-0000-0000-00000F000000}"/>
    <cellStyle name="40% - Accent2 2 2" xfId="155" xr:uid="{BF7A099A-90B4-4077-97DA-A852441CD9F6}"/>
    <cellStyle name="40% - Accent2 2 2 2" xfId="264" xr:uid="{C431D137-7EAD-47AD-83E9-0BC8874B275C}"/>
    <cellStyle name="40% - Accent2 2 2 2 2" xfId="700" xr:uid="{8882F8DA-6B6F-4278-89A1-1C32FA3CEBAA}"/>
    <cellStyle name="40% - Accent2 2 2 3" xfId="505" xr:uid="{E5AB60E8-CBA7-4453-A839-7EE4C1B15820}"/>
    <cellStyle name="40% - Accent2 2 2 3 2" xfId="730" xr:uid="{DA2CD26C-30D4-4880-800D-C709F23C7F57}"/>
    <cellStyle name="40% - Accent2 2 2 4" xfId="619" xr:uid="{1958071D-63EC-4B95-81AE-8E66CA1D5C8B}"/>
    <cellStyle name="40% - Accent2 2 3" xfId="228" xr:uid="{615C9228-B9AC-4F5C-B0E0-143F192B1175}"/>
    <cellStyle name="40% - Accent2 2 3 2" xfId="265" xr:uid="{AA133B5D-FA3D-4AD9-A6EB-B62F0629AE41}"/>
    <cellStyle name="40% - Accent2 2 3 3" xfId="684" xr:uid="{DF2404A7-6D3B-4C75-B2AD-73CD6F67FB1E}"/>
    <cellStyle name="40% - Accent2 2 4" xfId="504" xr:uid="{26D8BE57-2B33-4D36-BEDC-C117A9AE4B13}"/>
    <cellStyle name="40% - Accent2 2 4 2" xfId="729" xr:uid="{0C21977E-ADDD-439C-B5DC-B25A192DA62F}"/>
    <cellStyle name="40% - Accent2 2 5" xfId="546" xr:uid="{F9CAC629-B4D3-4514-827C-FFB34C0C345A}"/>
    <cellStyle name="40% - Accent2 2 5 2" xfId="767" xr:uid="{31190C2D-7861-433F-ADFD-9078D0DFF23B}"/>
    <cellStyle name="40% - Accent2 2 6" xfId="572" xr:uid="{FFFF2AC9-21A6-42AE-B750-CFDD515CBB6C}"/>
    <cellStyle name="40% - Accent2 2 6 2" xfId="793" xr:uid="{D7134C8B-8292-4F29-A0C9-BD841C2D8F8D}"/>
    <cellStyle name="40% - Accent2 2 7" xfId="820" xr:uid="{7F827C75-B497-4FFE-9D28-B3FC2277C6DA}"/>
    <cellStyle name="40% - Accent2 2 8" xfId="849" xr:uid="{1D078B0F-C0DC-4895-8492-F55B5907731F}"/>
    <cellStyle name="40% - Accent2 3" xfId="141" xr:uid="{74B15A94-D999-4739-829C-1A34B6234A77}"/>
    <cellStyle name="40% - Accent2 3 2" xfId="605" xr:uid="{87482465-4317-4E00-8C6C-F77A62F1E329}"/>
    <cellStyle name="40% - Accent2 4" xfId="213" xr:uid="{4D4EEC9A-1D99-4E0F-B4FC-2A31B3A5095A}"/>
    <cellStyle name="40% - Accent2 4 2" xfId="670" xr:uid="{7BD5C83E-726E-4B20-B9B1-813EAD47FBED}"/>
    <cellStyle name="40% - Accent2 5" xfId="533" xr:uid="{530ABB30-4C1D-4006-ABF2-216563A926A6}"/>
    <cellStyle name="40% - Accent2 5 2" xfId="754" xr:uid="{65311DF0-67AE-4824-85DB-4BD19FEE748D}"/>
    <cellStyle name="40% - Accent2 6" xfId="559" xr:uid="{FF27087E-B238-4D9C-81FB-5D4F4A95306C}"/>
    <cellStyle name="40% - Accent2 6 2" xfId="780" xr:uid="{F998BBCD-68CA-419A-B006-1F850A0A37D9}"/>
    <cellStyle name="40% - Accent2 7" xfId="585" xr:uid="{184DA255-E7A0-4272-9D81-E70DF154EB68}"/>
    <cellStyle name="40% - Accent2 8" xfId="806" xr:uid="{CA5AE4AA-B377-47A3-A1B4-AC72EF6B0BDE}"/>
    <cellStyle name="40% - Accent2 9" xfId="834" xr:uid="{1E525167-0932-461D-AAEF-C257557DF7BF}"/>
    <cellStyle name="40% - Accent3" xfId="39" builtinId="39" customBuiltin="1"/>
    <cellStyle name="40% - Accent3 2" xfId="80" xr:uid="{00000000-0005-0000-0000-000011000000}"/>
    <cellStyle name="40% - Accent3 2 2" xfId="157" xr:uid="{73FB0132-0212-4BC9-9699-27924954DEA9}"/>
    <cellStyle name="40% - Accent3 2 2 2" xfId="266" xr:uid="{1A5CD32E-F9E5-4CD9-8BAB-26DFC0492CE4}"/>
    <cellStyle name="40% - Accent3 2 2 2 2" xfId="701" xr:uid="{10F06EE0-6063-4ADE-9582-3748457FFE5D}"/>
    <cellStyle name="40% - Accent3 2 2 3" xfId="507" xr:uid="{A9FB4934-61D7-41F2-9911-5B43B9360DAA}"/>
    <cellStyle name="40% - Accent3 2 2 3 2" xfId="732" xr:uid="{6342F1A6-6E34-490C-AF22-30B2F999BAC0}"/>
    <cellStyle name="40% - Accent3 2 2 4" xfId="621" xr:uid="{ECC28F1D-6FAF-404C-81F4-08F400E82034}"/>
    <cellStyle name="40% - Accent3 2 3" xfId="230" xr:uid="{95FFE8D0-882E-440B-B3A6-95006C5C3464}"/>
    <cellStyle name="40% - Accent3 2 3 2" xfId="267" xr:uid="{0561FD79-C354-491B-A548-EF634B8EBE08}"/>
    <cellStyle name="40% - Accent3 2 3 3" xfId="686" xr:uid="{F382A2B3-1DD1-41D4-9BB7-85CAE3766A90}"/>
    <cellStyle name="40% - Accent3 2 4" xfId="506" xr:uid="{AEDDB482-118B-44BF-B56E-3A05DFCEEBCD}"/>
    <cellStyle name="40% - Accent3 2 4 2" xfId="731" xr:uid="{AC3965F0-9087-4C93-A5DA-0CF418A4437C}"/>
    <cellStyle name="40% - Accent3 2 5" xfId="548" xr:uid="{76476F72-BFD5-4754-8496-27C65CF3007F}"/>
    <cellStyle name="40% - Accent3 2 5 2" xfId="769" xr:uid="{DC97B931-58F6-4387-BD6C-70DB1E62FD1B}"/>
    <cellStyle name="40% - Accent3 2 6" xfId="574" xr:uid="{E226DBF7-4A13-44A6-AF79-92DC18A25D7E}"/>
    <cellStyle name="40% - Accent3 2 6 2" xfId="795" xr:uid="{844D8A07-B1B7-40E8-B6FF-3F64BDA4D97A}"/>
    <cellStyle name="40% - Accent3 2 7" xfId="822" xr:uid="{8154D61E-B9E3-410B-83D9-7E3D2977600E}"/>
    <cellStyle name="40% - Accent3 2 8" xfId="851" xr:uid="{369FFB1C-B52F-43B3-8B99-C870D3F09D76}"/>
    <cellStyle name="40% - Accent3 3" xfId="144" xr:uid="{849FFE67-627C-4877-9395-F6B5A4455A97}"/>
    <cellStyle name="40% - Accent3 3 2" xfId="608" xr:uid="{F8DD76AF-EF08-4652-AFFC-57527F281903}"/>
    <cellStyle name="40% - Accent3 4" xfId="215" xr:uid="{B8F24915-08FA-4E2D-869C-920F974911FD}"/>
    <cellStyle name="40% - Accent3 4 2" xfId="672" xr:uid="{C89DAD5E-7F6E-4318-B158-99685A137F51}"/>
    <cellStyle name="40% - Accent3 5" xfId="535" xr:uid="{A914FD65-B91C-4986-BC9C-56B8C105391F}"/>
    <cellStyle name="40% - Accent3 5 2" xfId="756" xr:uid="{9B19F0AC-2E60-410E-8086-06C1FBF3B2F9}"/>
    <cellStyle name="40% - Accent3 6" xfId="561" xr:uid="{D4455F92-B1A0-4B5A-8EC8-64E982BF2531}"/>
    <cellStyle name="40% - Accent3 6 2" xfId="782" xr:uid="{C403908C-6CC2-479C-B25C-46FED25C21DD}"/>
    <cellStyle name="40% - Accent3 7" xfId="587" xr:uid="{816552B6-2B3D-477F-8329-4DE99A4FAC62}"/>
    <cellStyle name="40% - Accent3 8" xfId="808" xr:uid="{0C1FDD7D-E7A8-408B-82A2-4353E0E7C17D}"/>
    <cellStyle name="40% - Accent3 9" xfId="837" xr:uid="{58908D99-2317-422C-BE79-3522882A5A3C}"/>
    <cellStyle name="40% - Accent4" xfId="43" builtinId="43" customBuiltin="1"/>
    <cellStyle name="40% - Accent4 2" xfId="81" xr:uid="{00000000-0005-0000-0000-000013000000}"/>
    <cellStyle name="40% - Accent4 2 2" xfId="159" xr:uid="{793291A0-C03B-4D33-88BB-A98CBB355F6E}"/>
    <cellStyle name="40% - Accent4 2 2 2" xfId="268" xr:uid="{61F40EE4-652D-421A-89B9-137CD3856EDB}"/>
    <cellStyle name="40% - Accent4 2 2 2 2" xfId="702" xr:uid="{58E229CD-B463-41DE-AD18-E53582F10372}"/>
    <cellStyle name="40% - Accent4 2 2 3" xfId="509" xr:uid="{3C8534AD-8C64-4992-A549-700D51DC6403}"/>
    <cellStyle name="40% - Accent4 2 2 3 2" xfId="734" xr:uid="{425ADFC1-6F5F-4D79-B34C-0A0F8B1363CA}"/>
    <cellStyle name="40% - Accent4 2 2 4" xfId="623" xr:uid="{2079EDC0-9EDF-4AD8-85C4-95ED4AC148F5}"/>
    <cellStyle name="40% - Accent4 2 3" xfId="232" xr:uid="{10EE1381-C155-4DD2-832A-92A9486153BA}"/>
    <cellStyle name="40% - Accent4 2 3 2" xfId="269" xr:uid="{E05022CD-CAD7-4683-9797-E9A10EF0B3AA}"/>
    <cellStyle name="40% - Accent4 2 3 3" xfId="688" xr:uid="{DB52CE11-5465-4BA3-AD8C-46BBAE029FE9}"/>
    <cellStyle name="40% - Accent4 2 4" xfId="508" xr:uid="{D694E326-962A-4201-B9DB-84D6082AE0D7}"/>
    <cellStyle name="40% - Accent4 2 4 2" xfId="733" xr:uid="{0663E68A-AEAB-4A4F-A48A-0A339D0BB92E}"/>
    <cellStyle name="40% - Accent4 2 5" xfId="550" xr:uid="{B1E0CE8D-744F-45FB-A27C-6AD4468CBA65}"/>
    <cellStyle name="40% - Accent4 2 5 2" xfId="771" xr:uid="{75B3B13D-EC73-47A1-998D-0192A032C5EE}"/>
    <cellStyle name="40% - Accent4 2 6" xfId="576" xr:uid="{38984D7B-0E0F-446A-997A-8E94248B39C9}"/>
    <cellStyle name="40% - Accent4 2 6 2" xfId="797" xr:uid="{7F3A42CB-CBAC-4AF4-ACAE-5B1302073867}"/>
    <cellStyle name="40% - Accent4 2 7" xfId="824" xr:uid="{36F15C6E-2BA2-4187-A1FB-6D05822A3ADF}"/>
    <cellStyle name="40% - Accent4 2 8" xfId="853" xr:uid="{4A7EDF83-7A4A-4BC3-B6C0-46206050D0E8}"/>
    <cellStyle name="40% - Accent4 3" xfId="147" xr:uid="{801E8EDC-1286-4275-A5DE-BF028F6C0AD2}"/>
    <cellStyle name="40% - Accent4 3 2" xfId="611" xr:uid="{AF0EF9C9-5405-4F0A-8593-F9333C057092}"/>
    <cellStyle name="40% - Accent4 4" xfId="218" xr:uid="{49F66089-3503-41A9-B422-6F29A8CB26BB}"/>
    <cellStyle name="40% - Accent4 4 2" xfId="675" xr:uid="{93547131-2550-440B-913C-05A9DAE66C5C}"/>
    <cellStyle name="40% - Accent4 5" xfId="537" xr:uid="{FDB2DB04-F474-4882-9D7B-0DB9BCED3DAF}"/>
    <cellStyle name="40% - Accent4 5 2" xfId="758" xr:uid="{C12077EC-0F0C-4B79-88DF-01BB6276394D}"/>
    <cellStyle name="40% - Accent4 6" xfId="563" xr:uid="{10E52F45-C815-4077-BFD0-0A038FF5472F}"/>
    <cellStyle name="40% - Accent4 6 2" xfId="784" xr:uid="{F91AE2E8-5D32-4F02-B07B-4891C5276812}"/>
    <cellStyle name="40% - Accent4 7" xfId="589" xr:uid="{B3B52C6D-3BC3-4411-9F44-A066AFD4F8A0}"/>
    <cellStyle name="40% - Accent4 8" xfId="810" xr:uid="{8AB3F958-DC78-4B79-8686-0413118B0414}"/>
    <cellStyle name="40% - Accent4 9" xfId="840" xr:uid="{AE643591-F1B0-494F-BEDE-DE77512E1EE3}"/>
    <cellStyle name="40% - Accent5" xfId="47" builtinId="47" customBuiltin="1"/>
    <cellStyle name="40% - Accent5 2" xfId="82" xr:uid="{00000000-0005-0000-0000-000015000000}"/>
    <cellStyle name="40% - Accent5 2 2" xfId="161" xr:uid="{D382DBEA-F8E1-4AB6-970B-30E5FBCB3D75}"/>
    <cellStyle name="40% - Accent5 2 2 2" xfId="270" xr:uid="{6BD9AC26-6436-43D9-99A9-959AE374E3CC}"/>
    <cellStyle name="40% - Accent5 2 2 2 2" xfId="703" xr:uid="{54DA53BB-12C8-4CD4-95A2-003CA89BE725}"/>
    <cellStyle name="40% - Accent5 2 2 3" xfId="511" xr:uid="{0B95AA57-B571-44F4-8A8A-DB13AEA4957F}"/>
    <cellStyle name="40% - Accent5 2 2 3 2" xfId="736" xr:uid="{265ACD90-FEA0-49B9-8767-B6729C493D82}"/>
    <cellStyle name="40% - Accent5 2 2 4" xfId="625" xr:uid="{5085E850-0B4D-4F56-AE98-C6109AA73AB2}"/>
    <cellStyle name="40% - Accent5 2 3" xfId="234" xr:uid="{45F8D77B-985C-4651-9FBB-9A232E71DCBC}"/>
    <cellStyle name="40% - Accent5 2 3 2" xfId="271" xr:uid="{8427526A-E8CC-46FC-B2A8-6B3061D7DAD7}"/>
    <cellStyle name="40% - Accent5 2 3 3" xfId="690" xr:uid="{BB4F4B69-3588-4586-97EE-9C99BEDB3F52}"/>
    <cellStyle name="40% - Accent5 2 4" xfId="510" xr:uid="{E06F13D2-87C9-4CDD-9242-8EE441D108DC}"/>
    <cellStyle name="40% - Accent5 2 4 2" xfId="735" xr:uid="{BECF8C14-6AB5-4E5F-A97D-9C4895D328FF}"/>
    <cellStyle name="40% - Accent5 2 5" xfId="552" xr:uid="{2A64BF9C-D1CE-4965-A966-634D5AEF4020}"/>
    <cellStyle name="40% - Accent5 2 5 2" xfId="773" xr:uid="{4D114895-3AFB-4B1B-9EC1-2A4FD48F41BE}"/>
    <cellStyle name="40% - Accent5 2 6" xfId="578" xr:uid="{51AAE9DE-6EE4-4D14-A993-F2F1DCF4724F}"/>
    <cellStyle name="40% - Accent5 2 6 2" xfId="799" xr:uid="{CEC7F240-4B5C-4DC8-A082-D215D33C863B}"/>
    <cellStyle name="40% - Accent5 2 7" xfId="826" xr:uid="{11FB03CD-12F3-4D49-83CF-FD4C9261DC08}"/>
    <cellStyle name="40% - Accent5 2 8" xfId="855" xr:uid="{242EB584-8063-4AB3-BDFF-C6F0FFBE2927}"/>
    <cellStyle name="40% - Accent5 3" xfId="149" xr:uid="{26E86432-3532-41AC-AA47-CC577EC7F19A}"/>
    <cellStyle name="40% - Accent5 3 2" xfId="613" xr:uid="{12DFA2BD-0836-44C1-B197-EC299B591E22}"/>
    <cellStyle name="40% - Accent5 4" xfId="220" xr:uid="{F9AA9CD6-A3F8-4B3D-9D81-540B009C4DCB}"/>
    <cellStyle name="40% - Accent5 4 2" xfId="677" xr:uid="{77B56C80-2D16-4ECC-8ECE-402F46886B21}"/>
    <cellStyle name="40% - Accent5 5" xfId="539" xr:uid="{6C050D0D-CCBE-41C4-BAD3-83A37584A427}"/>
    <cellStyle name="40% - Accent5 5 2" xfId="760" xr:uid="{71ED4864-A130-4890-8255-BCC663027D03}"/>
    <cellStyle name="40% - Accent5 6" xfId="565" xr:uid="{F32E78B5-DDE8-4598-BA39-4446E5420C90}"/>
    <cellStyle name="40% - Accent5 6 2" xfId="786" xr:uid="{2F2A4B42-4796-4809-85D0-16BE67507E90}"/>
    <cellStyle name="40% - Accent5 7" xfId="591" xr:uid="{AA40A51B-435E-4DED-85B7-29F904A30FF9}"/>
    <cellStyle name="40% - Accent5 8" xfId="812" xr:uid="{96D9E752-846F-4F39-8AA2-44BE860C090C}"/>
    <cellStyle name="40% - Accent5 9" xfId="842" xr:uid="{A0E88B88-4E38-431E-9C87-B0A9F73A7B36}"/>
    <cellStyle name="40% - Accent6" xfId="51" builtinId="51" customBuiltin="1"/>
    <cellStyle name="40% - Accent6 2" xfId="83" xr:uid="{00000000-0005-0000-0000-000017000000}"/>
    <cellStyle name="40% - Accent6 2 2" xfId="163" xr:uid="{26CA5991-390F-4E96-B6C5-DB5401AC9E41}"/>
    <cellStyle name="40% - Accent6 2 2 2" xfId="272" xr:uid="{1BB20F99-F589-48CC-A4FE-84A77C860A3A}"/>
    <cellStyle name="40% - Accent6 2 2 2 2" xfId="704" xr:uid="{5789195F-6B4E-43E1-BEB6-04CA9D7B875D}"/>
    <cellStyle name="40% - Accent6 2 2 3" xfId="513" xr:uid="{FCBFAA79-9527-407E-BCE7-CC2AD64233EC}"/>
    <cellStyle name="40% - Accent6 2 2 3 2" xfId="738" xr:uid="{3C04E7A8-33B7-4CF4-A8F1-B0D89021AACD}"/>
    <cellStyle name="40% - Accent6 2 2 4" xfId="627" xr:uid="{82CD79E1-F7A0-42CB-9377-FFF32C5EA167}"/>
    <cellStyle name="40% - Accent6 2 3" xfId="236" xr:uid="{2428901C-8466-4A74-B12F-3B25EB2B1417}"/>
    <cellStyle name="40% - Accent6 2 3 2" xfId="273" xr:uid="{3ADE658C-9273-45E1-9396-D09358A9C9ED}"/>
    <cellStyle name="40% - Accent6 2 3 3" xfId="692" xr:uid="{2CC2F50B-6EDD-4A2F-9312-B8D54052146A}"/>
    <cellStyle name="40% - Accent6 2 4" xfId="512" xr:uid="{A8FF7A48-F05E-4EA6-B88D-4CB9BC90585C}"/>
    <cellStyle name="40% - Accent6 2 4 2" xfId="737" xr:uid="{0771DAC6-EC44-4FB1-A91E-C078914941E8}"/>
    <cellStyle name="40% - Accent6 2 5" xfId="554" xr:uid="{65A091A7-2421-4B9D-9CD7-71069C218D2A}"/>
    <cellStyle name="40% - Accent6 2 5 2" xfId="775" xr:uid="{AAE53D72-7C93-497D-A1A8-558E124FEA7E}"/>
    <cellStyle name="40% - Accent6 2 6" xfId="580" xr:uid="{9DA424D7-3126-41AD-B5DF-CB609C785B6C}"/>
    <cellStyle name="40% - Accent6 2 6 2" xfId="801" xr:uid="{A8354CA8-85DC-4E71-9D6A-5771D4CC48FD}"/>
    <cellStyle name="40% - Accent6 2 7" xfId="828" xr:uid="{14298594-5E1A-4652-9464-581C5C76CC96}"/>
    <cellStyle name="40% - Accent6 2 8" xfId="857" xr:uid="{405C94A9-474C-4670-8478-D6FFBBB56D38}"/>
    <cellStyle name="40% - Accent6 3" xfId="151" xr:uid="{EB0A4A32-C153-4E33-9E7B-D0E58896EEF4}"/>
    <cellStyle name="40% - Accent6 3 2" xfId="615" xr:uid="{17133064-F686-4735-8399-9977C51B018E}"/>
    <cellStyle name="40% - Accent6 4" xfId="222" xr:uid="{861994E1-8FD9-42AC-81CB-CB73732C1099}"/>
    <cellStyle name="40% - Accent6 4 2" xfId="679" xr:uid="{963D030E-16F0-43DA-A88C-5461798CE94A}"/>
    <cellStyle name="40% - Accent6 5" xfId="541" xr:uid="{5C557E71-C448-4FC0-89AC-B5EE72737701}"/>
    <cellStyle name="40% - Accent6 5 2" xfId="762" xr:uid="{211BC87E-E692-4278-8509-835B2FC48070}"/>
    <cellStyle name="40% - Accent6 6" xfId="567" xr:uid="{8AE7197C-0453-4CE7-B616-1E0F45E48740}"/>
    <cellStyle name="40% - Accent6 6 2" xfId="788" xr:uid="{2DF4BCAF-84C7-4C92-B357-0AE7EB2DA7E6}"/>
    <cellStyle name="40% - Accent6 7" xfId="593" xr:uid="{CF852567-9552-45D9-BDA6-902971A7656B}"/>
    <cellStyle name="40% - Accent6 8" xfId="814" xr:uid="{ED5105AC-2E5C-4E13-AE58-46B0A073A2E0}"/>
    <cellStyle name="40% - Accent6 9" xfId="844" xr:uid="{1DED1CDB-E5F4-4FA6-B4E9-0EBACEAAE563}"/>
    <cellStyle name="40% - Акцент1" xfId="274" xr:uid="{68CD891D-43B8-40C4-8F02-168E620D12EC}"/>
    <cellStyle name="40% - Акцент2" xfId="275" xr:uid="{AED3CD50-36A1-4758-8E9E-A46A5262E13A}"/>
    <cellStyle name="40% - Акцент3" xfId="276" xr:uid="{2B46FB7F-9E6C-403A-95A0-4186E282B650}"/>
    <cellStyle name="40% - Акцент4" xfId="277" xr:uid="{7F48C46B-8C56-440A-BEC0-356FCF0656AF}"/>
    <cellStyle name="40% - Акцент5" xfId="278" xr:uid="{02654D2D-AE65-4864-B2DC-819BC9930F32}"/>
    <cellStyle name="40% - Акцент6" xfId="279" xr:uid="{A08C5F17-4D27-46C4-A092-47BE6A5DD11D}"/>
    <cellStyle name="60% - Accent1" xfId="32" builtinId="32" customBuiltin="1"/>
    <cellStyle name="60% - Accent1 2" xfId="84" xr:uid="{00000000-0005-0000-0000-000019000000}"/>
    <cellStyle name="60% - Accent1 2 2" xfId="281" xr:uid="{BF6EBE42-54D3-42C0-A660-C7141C4462CF}"/>
    <cellStyle name="60% - Accent1 2 3" xfId="282" xr:uid="{9E5E3F40-419F-4F63-8734-1791FEDD4055}"/>
    <cellStyle name="60% - Accent1 2 4" xfId="280" xr:uid="{FBE41F8E-D994-4657-899C-D2A4CA5D7AC4}"/>
    <cellStyle name="60% - Accent2" xfId="36" builtinId="36" customBuiltin="1"/>
    <cellStyle name="60% - Accent2 2" xfId="85" xr:uid="{00000000-0005-0000-0000-00001B000000}"/>
    <cellStyle name="60% - Accent2 2 2" xfId="284" xr:uid="{3EC19F3D-9716-44E0-B9F3-C649EAD46EFD}"/>
    <cellStyle name="60% - Accent2 2 3" xfId="285" xr:uid="{AF902672-81E1-40F5-8B95-A3643470C6E1}"/>
    <cellStyle name="60% - Accent2 2 4" xfId="283" xr:uid="{7C10C5A9-DBBF-4024-AFB2-1CE70272A398}"/>
    <cellStyle name="60% - Accent3" xfId="40" builtinId="40" customBuiltin="1"/>
    <cellStyle name="60% - Accent3 2" xfId="86" xr:uid="{00000000-0005-0000-0000-00001D000000}"/>
    <cellStyle name="60% - Accent3 2 2" xfId="287" xr:uid="{68B6449E-C8DE-4BFF-826A-3E39A633342C}"/>
    <cellStyle name="60% - Accent3 2 3" xfId="288" xr:uid="{9E2008A7-830E-4E8B-8BA4-C3F38614C8F5}"/>
    <cellStyle name="60% - Accent3 2 4" xfId="286" xr:uid="{81E41977-0992-443A-8D3F-4615073F2D9E}"/>
    <cellStyle name="60% - Accent4" xfId="44" builtinId="44" customBuiltin="1"/>
    <cellStyle name="60% - Accent4 2" xfId="87" xr:uid="{00000000-0005-0000-0000-00001F000000}"/>
    <cellStyle name="60% - Accent4 2 2" xfId="290" xr:uid="{B58F3C96-CF4D-4CEB-9C3C-4739A63CFB5A}"/>
    <cellStyle name="60% - Accent4 2 3" xfId="291" xr:uid="{CFF555E6-386C-46B2-A7A0-9D5FDCEC6886}"/>
    <cellStyle name="60% - Accent4 2 4" xfId="289" xr:uid="{E3B74258-9A25-4F79-A9B6-09F6987E4002}"/>
    <cellStyle name="60% - Accent5" xfId="48" builtinId="48" customBuiltin="1"/>
    <cellStyle name="60% - Accent5 2" xfId="88" xr:uid="{00000000-0005-0000-0000-000021000000}"/>
    <cellStyle name="60% - Accent5 2 2" xfId="293" xr:uid="{7D056446-AC24-4C27-9792-79F9B3D408DC}"/>
    <cellStyle name="60% - Accent5 2 3" xfId="294" xr:uid="{FD6BDFE7-776C-457A-BD29-BA016FCDAAE8}"/>
    <cellStyle name="60% - Accent5 2 4" xfId="292" xr:uid="{D52C1883-78AD-455F-87D2-702FBCAA13E6}"/>
    <cellStyle name="60% - Accent6" xfId="52" builtinId="52" customBuiltin="1"/>
    <cellStyle name="60% - Accent6 2" xfId="89" xr:uid="{00000000-0005-0000-0000-000023000000}"/>
    <cellStyle name="60% - Accent6 2 2" xfId="296" xr:uid="{DA81CDB6-034B-4C96-875B-D8045B178ECC}"/>
    <cellStyle name="60% - Accent6 2 3" xfId="297" xr:uid="{7DC0D2BE-C7E9-4115-A0BC-AC029CF48CF1}"/>
    <cellStyle name="60% - Accent6 2 4" xfId="295" xr:uid="{C6604EC2-EB2D-473B-ADFA-B04FA30EABC5}"/>
    <cellStyle name="60% - Акцент1" xfId="298" xr:uid="{F4232C75-311D-4F34-B852-5895CF3A2EE3}"/>
    <cellStyle name="60% - Акцент2" xfId="299" xr:uid="{40A8DC66-2C7F-4A34-A908-1ADF33BE49D1}"/>
    <cellStyle name="60% - Акцент3" xfId="300" xr:uid="{93B1E9A7-BBF4-43D5-9498-72676A1A632D}"/>
    <cellStyle name="60% - Акцент4" xfId="301" xr:uid="{03C3032C-7E5B-4A89-B735-EAEC658FAF55}"/>
    <cellStyle name="60% - Акцент5" xfId="302" xr:uid="{51EC9465-0CA8-41C5-BDEF-7D8147FB1637}"/>
    <cellStyle name="60% - Акцент6" xfId="303" xr:uid="{0782C935-25D8-44A3-ADE8-494438057B5A}"/>
    <cellStyle name="Accent1" xfId="29" builtinId="29" customBuiltin="1"/>
    <cellStyle name="Accent1 2" xfId="90" xr:uid="{00000000-0005-0000-0000-000025000000}"/>
    <cellStyle name="Accent1 2 2" xfId="305" xr:uid="{2165C507-4671-4676-B12A-E3565912DFDB}"/>
    <cellStyle name="Accent1 2 3" xfId="306" xr:uid="{F4DDAA80-DA51-4A88-9770-44873082DAD2}"/>
    <cellStyle name="Accent1 2 4" xfId="304" xr:uid="{4D08D8C1-C9FC-4852-8079-2A65F78CF180}"/>
    <cellStyle name="Accent2" xfId="33" builtinId="33" customBuiltin="1"/>
    <cellStyle name="Accent2 2" xfId="91" xr:uid="{00000000-0005-0000-0000-000027000000}"/>
    <cellStyle name="Accent2 2 2" xfId="308" xr:uid="{B78CF098-671A-4971-91C3-97A4DF59329D}"/>
    <cellStyle name="Accent2 2 3" xfId="309" xr:uid="{75F682A9-9EB2-4175-88E8-4296F74DA288}"/>
    <cellStyle name="Accent2 2 4" xfId="307" xr:uid="{61F129D9-C100-47D0-96A2-B4DEDC3A38E3}"/>
    <cellStyle name="Accent3" xfId="37" builtinId="37" customBuiltin="1"/>
    <cellStyle name="Accent3 2" xfId="92" xr:uid="{00000000-0005-0000-0000-000029000000}"/>
    <cellStyle name="Accent3 2 2" xfId="311" xr:uid="{854698F1-BB5A-47C9-AC7C-14F737844DA1}"/>
    <cellStyle name="Accent3 2 3" xfId="312" xr:uid="{D8AEFE22-21E5-46A3-86C7-DDC64B486DD6}"/>
    <cellStyle name="Accent3 2 4" xfId="310" xr:uid="{EDFB9181-FD63-43A3-BF90-52FE4186CA1F}"/>
    <cellStyle name="Accent4" xfId="41" builtinId="41" customBuiltin="1"/>
    <cellStyle name="Accent4 2" xfId="93" xr:uid="{00000000-0005-0000-0000-00002B000000}"/>
    <cellStyle name="Accent4 2 2" xfId="314" xr:uid="{618C67FF-C461-4EDD-8A6D-C4B3D5D173D3}"/>
    <cellStyle name="Accent4 2 3" xfId="315" xr:uid="{33CA61CF-CFB8-47A8-8DFA-E0020093CEA5}"/>
    <cellStyle name="Accent4 2 4" xfId="313" xr:uid="{7A0C720C-8B94-4F73-A069-B704521CA7CD}"/>
    <cellStyle name="Accent5" xfId="45" builtinId="45" customBuiltin="1"/>
    <cellStyle name="Accent5 2" xfId="94" xr:uid="{00000000-0005-0000-0000-00002D000000}"/>
    <cellStyle name="Accent5 2 2" xfId="317" xr:uid="{102A16EF-1C06-4A37-A359-F96940406058}"/>
    <cellStyle name="Accent5 2 3" xfId="318" xr:uid="{2419EAA9-050D-48B9-B13B-D3FFC67372C2}"/>
    <cellStyle name="Accent5 2 4" xfId="316" xr:uid="{C4CD6271-6E48-4984-B2BA-77B147C5B245}"/>
    <cellStyle name="Accent6" xfId="49" builtinId="49" customBuiltin="1"/>
    <cellStyle name="Accent6 2" xfId="95" xr:uid="{00000000-0005-0000-0000-00002F000000}"/>
    <cellStyle name="Accent6 2 2" xfId="320" xr:uid="{1B2B0855-59DF-419F-85D4-D318E895D36C}"/>
    <cellStyle name="Accent6 2 3" xfId="321" xr:uid="{7611344A-21E2-40CC-8160-ABD4758DE203}"/>
    <cellStyle name="Accent6 2 4" xfId="319" xr:uid="{AE357351-6E42-4399-874E-63F5C979709C}"/>
    <cellStyle name="Bad" xfId="19" builtinId="27" customBuiltin="1"/>
    <cellStyle name="Bad 2" xfId="96" xr:uid="{00000000-0005-0000-0000-000031000000}"/>
    <cellStyle name="Bad 2 2" xfId="323" xr:uid="{3C3F0FA5-2F19-45E9-9D8B-6D62B85D3363}"/>
    <cellStyle name="Bad 2 3" xfId="324" xr:uid="{DDCAC488-AA1F-4BF1-AFD0-3AD5B1D5D454}"/>
    <cellStyle name="Bad 2 4" xfId="322" xr:uid="{2803EE73-5630-4041-9C96-38990D8C04A5}"/>
    <cellStyle name="Calculation" xfId="23" builtinId="22" customBuiltin="1"/>
    <cellStyle name="Calculation 2" xfId="97" xr:uid="{00000000-0005-0000-0000-000033000000}"/>
    <cellStyle name="Calculation 2 2" xfId="326" xr:uid="{1BB546DC-487F-4D43-81D7-2304CFB6AC9D}"/>
    <cellStyle name="Calculation 2 3" xfId="327" xr:uid="{F7C97C6A-A356-4F74-8284-7BDCE85CFC26}"/>
    <cellStyle name="Calculation 2 4" xfId="325" xr:uid="{85CC2B7A-2A49-4817-ADFC-16C020156C26}"/>
    <cellStyle name="Calculation 2 5" xfId="860" xr:uid="{618E977C-0235-4F65-8DC8-5DBAC00D0435}"/>
    <cellStyle name="Calculation 2 6" xfId="859" xr:uid="{E8D7EB44-106A-424C-807D-D31E7D285104}"/>
    <cellStyle name="Check Cell" xfId="25" builtinId="23" customBuiltin="1"/>
    <cellStyle name="Check Cell 2" xfId="98" xr:uid="{00000000-0005-0000-0000-000035000000}"/>
    <cellStyle name="Check Cell 2 2" xfId="329" xr:uid="{28F6D6E0-612A-4E18-B1A2-9AE4AE37CB7E}"/>
    <cellStyle name="Check Cell 2 3" xfId="330" xr:uid="{ABAE0268-B843-4C12-A6CA-4BE95B12AE67}"/>
    <cellStyle name="Check Cell 2 4" xfId="328" xr:uid="{46B58579-3612-441E-9D02-094F79EC60A4}"/>
    <cellStyle name="Comma" xfId="1" builtinId="3"/>
    <cellStyle name="Comma [0] 2" xfId="331" xr:uid="{7A7C8F5A-9875-4882-9B04-1597B9E4C748}"/>
    <cellStyle name="Comma 10" xfId="332" xr:uid="{B9478F15-DAB1-4AA9-B772-225BF03A12E5}"/>
    <cellStyle name="Comma 11" xfId="133" xr:uid="{00000000-0005-0000-0000-000037000000}"/>
    <cellStyle name="Comma 11 2" xfId="333" xr:uid="{EE7259C0-668F-41F2-9C09-64FEB98D77C8}"/>
    <cellStyle name="Comma 11 2 2" xfId="705" xr:uid="{2A51E012-6046-4374-BB15-A5AEE660C98A}"/>
    <cellStyle name="Comma 11 3" xfId="514" xr:uid="{98EFA780-D45F-486A-9FC9-5F85D73804AD}"/>
    <cellStyle name="Comma 11 3 2" xfId="739" xr:uid="{9750EA13-BEBB-4852-9C63-4A242BE34D75}"/>
    <cellStyle name="Comma 12" xfId="334" xr:uid="{83D0C636-0312-44C0-A3F8-A6B2173C09C5}"/>
    <cellStyle name="Comma 12 2" xfId="515" xr:uid="{B6239BA4-E884-47DA-8E58-8E13C3DD010C}"/>
    <cellStyle name="Comma 12 2 2" xfId="740" xr:uid="{CA093BE8-24D1-42D0-B225-FE17D42622C2}"/>
    <cellStyle name="Comma 12 3" xfId="706" xr:uid="{CA4105E4-FF27-4A80-B786-0BBFB362C707}"/>
    <cellStyle name="Comma 13" xfId="239" xr:uid="{45CC39BD-06F3-48AE-8E93-E356FB2F7EFC}"/>
    <cellStyle name="Comma 13 2" xfId="173" xr:uid="{6E708FE3-27EE-4871-A205-A8FA6F96A052}"/>
    <cellStyle name="Comma 14" xfId="489" xr:uid="{D6FD0286-DA6F-4A4D-A526-C75E2CD49CE9}"/>
    <cellStyle name="Comma 15" xfId="237" xr:uid="{0E326BCB-E405-491F-B894-7D88430D7BAE}"/>
    <cellStyle name="Comma 16" xfId="526" xr:uid="{3A7DB7A1-641B-4448-B87F-5AD3F4B83B4D}"/>
    <cellStyle name="Comma 17" xfId="528" xr:uid="{BD5A5631-23C9-4C92-8F83-96B66AD680B3}"/>
    <cellStyle name="Comma 18" xfId="525" xr:uid="{4E485C94-6734-4EA2-8B0E-94B0A6028A34}"/>
    <cellStyle name="Comma 19" xfId="185" xr:uid="{7D2F2404-44FF-4B90-B72F-075C352B6654}"/>
    <cellStyle name="Comma 2" xfId="2" xr:uid="{00000000-0005-0000-0000-000038000000}"/>
    <cellStyle name="Comma 2 2" xfId="63" xr:uid="{00000000-0005-0000-0000-000039000000}"/>
    <cellStyle name="Comma 2 2 2" xfId="99" xr:uid="{00000000-0005-0000-0000-00003A000000}"/>
    <cellStyle name="Comma 2 2 2 2" xfId="336" xr:uid="{5E4CC69C-849C-4432-B1BA-B89987B90D9C}"/>
    <cellStyle name="Comma 2 2 2 3" xfId="209" xr:uid="{F263BB9D-D55C-4BD4-BACA-F5940E4AAEE5}"/>
    <cellStyle name="Comma 2 2 3" xfId="337" xr:uid="{A7223B6F-2A71-4317-89D6-D5BCA25E214B}"/>
    <cellStyle name="Comma 2 2 4" xfId="338" xr:uid="{42C4FEEB-DED8-4E13-A75F-00EFCEA754BA}"/>
    <cellStyle name="Comma 2 2 5" xfId="339" xr:uid="{24217B78-1BC7-4C39-9EFA-AED1DB1AF075}"/>
    <cellStyle name="Comma 2 2 6" xfId="335" xr:uid="{E9D23571-EF72-469A-A019-86370C8DA361}"/>
    <cellStyle name="Comma 2 3" xfId="66" xr:uid="{00000000-0005-0000-0000-00003B000000}"/>
    <cellStyle name="Comma 2 3 2" xfId="341" xr:uid="{CE6FE0F7-FC58-4C26-BDBF-CC8BCD4B89C5}"/>
    <cellStyle name="Comma 2 3 3" xfId="342" xr:uid="{E1E56532-1D49-4872-BC3F-4AAC3CAFDFC2}"/>
    <cellStyle name="Comma 2 3 4" xfId="340" xr:uid="{EFC39976-E7ED-47D3-B8BA-887057B6C0E5}"/>
    <cellStyle name="Comma 2 4" xfId="59" xr:uid="{00000000-0005-0000-0000-00003C000000}"/>
    <cellStyle name="Comma 2 4 2" xfId="343" xr:uid="{7BE23954-3920-4DE4-8C35-27862872927B}"/>
    <cellStyle name="Comma 2 5" xfId="344" xr:uid="{99AC97AA-ACD6-4D97-BCA9-B83622795ADB}"/>
    <cellStyle name="Comma 2 6" xfId="345" xr:uid="{F424DED8-4F66-427F-B23C-AABC56E21150}"/>
    <cellStyle name="Comma 20" xfId="527" xr:uid="{606B80F4-6E1F-4F64-A9F7-D6B49EEE53F4}"/>
    <cellStyle name="Comma 21" xfId="835" xr:uid="{44CE11BE-795D-4C44-A593-8EF3F4F794EF}"/>
    <cellStyle name="Comma 22" xfId="868" xr:uid="{257856C8-679D-43E7-8669-330BAA64C182}"/>
    <cellStyle name="Comma 3" xfId="3" xr:uid="{00000000-0005-0000-0000-00003D000000}"/>
    <cellStyle name="Comma 3 2" xfId="100" xr:uid="{00000000-0005-0000-0000-00003E000000}"/>
    <cellStyle name="Comma 3 2 2" xfId="170" xr:uid="{B4A3BDAF-0290-45F8-B485-F80438322C7E}"/>
    <cellStyle name="Comma 3 2 2 2" xfId="182" xr:uid="{25D85D8A-37D5-40D4-A2BC-9CAE654D2FFD}"/>
    <cellStyle name="Comma 3 2 2 2 2" xfId="206" xr:uid="{C50B410F-5FF4-4A2C-8F03-C79EF7D91155}"/>
    <cellStyle name="Comma 3 2 2 2 2 2" xfId="664" xr:uid="{8AB2AE9C-B6F8-442E-8E66-6E778F4DF085}"/>
    <cellStyle name="Comma 3 2 2 2 3" xfId="349" xr:uid="{A88C357B-ADD0-478E-84AB-F3DF65E6627B}"/>
    <cellStyle name="Comma 3 2 2 2 4" xfId="644" xr:uid="{9B0660CE-5C9D-46FC-AC7B-3289234DBB8F}"/>
    <cellStyle name="Comma 3 2 2 3" xfId="196" xr:uid="{1D1026EB-6BA2-4B85-87DF-4144A0843BC9}"/>
    <cellStyle name="Comma 3 2 2 3 2" xfId="654" xr:uid="{2F1BF995-7DF0-4DEB-830E-C9CCF7718DCD}"/>
    <cellStyle name="Comma 3 2 2 4" xfId="348" xr:uid="{2438457A-829A-42A0-B502-E3F38B20AB55}"/>
    <cellStyle name="Comma 3 2 2 5" xfId="634" xr:uid="{5880DB66-268A-4C39-9676-D71230EFB921}"/>
    <cellStyle name="Comma 3 2 3" xfId="176" xr:uid="{E95C60A1-9F3E-409E-80B3-8DC567E297CB}"/>
    <cellStyle name="Comma 3 2 3 2" xfId="200" xr:uid="{70D9C48C-8FC4-4ABC-8ACD-D927364999C6}"/>
    <cellStyle name="Comma 3 2 3 2 2" xfId="658" xr:uid="{B8BA1296-4FB3-4682-A658-ABF0DE4AA3A9}"/>
    <cellStyle name="Comma 3 2 3 3" xfId="350" xr:uid="{7C9B2D1F-BF1F-4213-8EC3-F595599C13EA}"/>
    <cellStyle name="Comma 3 2 3 4" xfId="638" xr:uid="{1C30239B-942B-4091-A34E-0932F721ABE3}"/>
    <cellStyle name="Comma 3 2 4" xfId="190" xr:uid="{759463E4-1F27-4711-AB91-345320476E74}"/>
    <cellStyle name="Comma 3 2 4 2" xfId="351" xr:uid="{5AB6EF1A-2141-4AA2-AB9F-7635BEDEC76F}"/>
    <cellStyle name="Comma 3 2 4 3" xfId="648" xr:uid="{DE05C8B1-EBC6-4C0D-B8C6-CE73D33BBFB0}"/>
    <cellStyle name="Comma 3 2 5" xfId="164" xr:uid="{40FFF7BC-95B2-431F-9AF0-45D3944BF9C8}"/>
    <cellStyle name="Comma 3 2 5 2" xfId="628" xr:uid="{5C2433B2-BD44-4CAC-92B3-D6CE0C5479FF}"/>
    <cellStyle name="Comma 3 2 6" xfId="347" xr:uid="{04AC6DF3-28AE-4265-BEFC-73344E99BAAB}"/>
    <cellStyle name="Comma 3 2 7" xfId="597" xr:uid="{D399FB86-8EE9-4767-A1B6-6ECD3EFA0EC0}"/>
    <cellStyle name="Comma 3 2 8" xfId="861" xr:uid="{9115C714-BD6C-4C3B-B7CE-97BE96B77ECB}"/>
    <cellStyle name="Comma 3 3" xfId="62" xr:uid="{00000000-0005-0000-0000-00003F000000}"/>
    <cellStyle name="Comma 3 4" xfId="352" xr:uid="{7C5FDF8D-2D4C-45FE-901B-DDB70AEAF3BC}"/>
    <cellStyle name="Comma 3 5" xfId="353" xr:uid="{E41B554D-B891-407A-881C-2932CB9E7E2B}"/>
    <cellStyle name="Comma 3 6" xfId="346" xr:uid="{D83FFB43-90FC-4D64-8134-0EF03D4238A0}"/>
    <cellStyle name="Comma 35" xfId="354" xr:uid="{FD226332-5649-410E-AF8D-23A30A45A5DE}"/>
    <cellStyle name="Comma 4" xfId="65" xr:uid="{00000000-0005-0000-0000-000040000000}"/>
    <cellStyle name="Comma 4 2" xfId="355" xr:uid="{D39550F8-52D4-44D0-AA76-35D34EC95140}"/>
    <cellStyle name="Comma 4 2 2" xfId="356" xr:uid="{DEDA2554-01C5-44A2-98F6-77B8C849F316}"/>
    <cellStyle name="Comma 4 2 3" xfId="357" xr:uid="{29EE0977-DC81-457A-A59C-891697BD6735}"/>
    <cellStyle name="Comma 4 3" xfId="358" xr:uid="{20F5BFDF-D494-42EC-A7B1-3F23EB5A2343}"/>
    <cellStyle name="Comma 4 3 2" xfId="359" xr:uid="{EA64ACCD-CCC9-4C9A-A767-488419F101B2}"/>
    <cellStyle name="Comma 4 4" xfId="360" xr:uid="{EBFEA35B-DD5E-4BDE-BBEE-1F2655BAF6FE}"/>
    <cellStyle name="Comma 4 5" xfId="361" xr:uid="{ED782D43-3244-4103-86E5-DC636D2CBF08}"/>
    <cellStyle name="Comma 4 6" xfId="362" xr:uid="{A49B03E3-4DBE-470F-BBBF-E8783F7C29F9}"/>
    <cellStyle name="Comma 4 7" xfId="241" xr:uid="{F50E173A-B8B4-4132-A20D-D4D03B7C0036}"/>
    <cellStyle name="Comma 5" xfId="57" xr:uid="{00000000-0005-0000-0000-000041000000}"/>
    <cellStyle name="Comma 5 2" xfId="175" xr:uid="{580C3780-47C3-486F-9118-D0A23DA626E4}"/>
    <cellStyle name="Comma 5 2 2" xfId="199" xr:uid="{BAA98840-37D0-409E-B746-735C08271CC9}"/>
    <cellStyle name="Comma 5 2 2 2" xfId="365" xr:uid="{FDEDE524-CAA4-4CD0-88E4-252654E54DE8}"/>
    <cellStyle name="Comma 5 2 2 3" xfId="657" xr:uid="{0C4831EB-0A7B-4415-8181-0A9DFEABA39D}"/>
    <cellStyle name="Comma 5 2 3" xfId="364" xr:uid="{ADCFCBC3-A551-4F5A-8D52-5F25E4FA3A58}"/>
    <cellStyle name="Comma 5 2 4" xfId="637" xr:uid="{D38D9956-6C3F-4375-9FC8-4EAF3C6DFFB2}"/>
    <cellStyle name="Comma 5 3" xfId="189" xr:uid="{69341BA5-2B5F-4584-816C-0F43D74544AE}"/>
    <cellStyle name="Comma 5 3 2" xfId="366" xr:uid="{B59D79C0-740E-4CF6-BD9F-FE9E0B9268C2}"/>
    <cellStyle name="Comma 5 3 3" xfId="647" xr:uid="{EB199138-9547-4926-81C1-0A5774F6612C}"/>
    <cellStyle name="Comma 5 4" xfId="136" xr:uid="{6BA102AC-F810-4C74-9362-2588EA29386C}"/>
    <cellStyle name="Comma 5 4 2" xfId="367" xr:uid="{A82E27CD-ABF3-450A-BD0C-1BDD884131D8}"/>
    <cellStyle name="Comma 5 4 3" xfId="600" xr:uid="{2EC04292-9821-400C-BA3B-38CD27FD8BB2}"/>
    <cellStyle name="Comma 5 5" xfId="363" xr:uid="{30BB8F48-0F93-434C-A7F3-A5DFF0DADD27}"/>
    <cellStyle name="Comma 5 6" xfId="596" xr:uid="{CC518DFC-779B-4F0F-862C-678BA19D71A5}"/>
    <cellStyle name="Comma 6" xfId="169" xr:uid="{D189B095-D714-4672-B511-E9B9ACB2D616}"/>
    <cellStyle name="Comma 6 2" xfId="181" xr:uid="{4F8F8152-29CD-472B-A437-DDB18F667447}"/>
    <cellStyle name="Comma 6 2 2" xfId="205" xr:uid="{FC67024E-47A0-4748-9A6A-617C8021F4D4}"/>
    <cellStyle name="Comma 6 2 2 2" xfId="663" xr:uid="{5E9DB5BC-FC33-40B1-81DC-B2C6CF4FB570}"/>
    <cellStyle name="Comma 6 2 3" xfId="369" xr:uid="{EFBC267E-F415-4329-B13B-9B5D77EAA969}"/>
    <cellStyle name="Comma 6 2 4" xfId="643" xr:uid="{ABE985C3-B670-4076-902A-9B3B3E30DF97}"/>
    <cellStyle name="Comma 6 3" xfId="195" xr:uid="{8AC015A0-E622-4900-B6D8-B31A7DDABFC2}"/>
    <cellStyle name="Comma 6 3 2" xfId="653" xr:uid="{18DBD64F-03E9-4111-BE23-CF7868ACCEDA}"/>
    <cellStyle name="Comma 6 4" xfId="368" xr:uid="{8F134D2A-96D2-4A20-A871-796413D7EA0E}"/>
    <cellStyle name="Comma 6 4 2" xfId="707" xr:uid="{28F50B5F-01B9-4B77-A13A-70DF7D024866}"/>
    <cellStyle name="Comma 6 5" xfId="516" xr:uid="{6A696D83-C281-4210-8C28-E7B6C6778E79}"/>
    <cellStyle name="Comma 6 5 2" xfId="741" xr:uid="{092ED80C-9EBE-4B12-8A55-F87E9A4CBFCB}"/>
    <cellStyle name="Comma 6 6" xfId="633" xr:uid="{48DBAD07-8B4E-4B1E-B9BE-B2274A1BD9A8}"/>
    <cellStyle name="Comma 7" xfId="370" xr:uid="{23610A91-A278-42AB-A20E-F6AE85BF071F}"/>
    <cellStyle name="Comma 8" xfId="371" xr:uid="{7B8A2DC2-05E3-43D8-B87F-B2D63200FD9E}"/>
    <cellStyle name="Comma 8 2" xfId="372" xr:uid="{AFB97A80-F5D9-43AD-AAEA-AB0B659AC662}"/>
    <cellStyle name="Comma 9" xfId="373" xr:uid="{A79FEED6-BD0E-43DA-B54D-CDFFFBBA5981}"/>
    <cellStyle name="Explanatory Text" xfId="27" builtinId="53" customBuiltin="1"/>
    <cellStyle name="Explanatory Text 2" xfId="101" xr:uid="{00000000-0005-0000-0000-000043000000}"/>
    <cellStyle name="Explanatory Text 2 2" xfId="375" xr:uid="{9ED27429-F740-4E4C-85A7-766870346D99}"/>
    <cellStyle name="Explanatory Text 2 3" xfId="376" xr:uid="{E66D9D7A-451A-4741-9329-62C74E97B1A4}"/>
    <cellStyle name="Explanatory Text 2 4" xfId="374" xr:uid="{BE34D12C-858E-4490-8786-6DEEA9AC6FA9}"/>
    <cellStyle name="Good" xfId="18" builtinId="26" customBuiltin="1"/>
    <cellStyle name="Good 2" xfId="102" xr:uid="{00000000-0005-0000-0000-000045000000}"/>
    <cellStyle name="Good 2 2" xfId="378" xr:uid="{78B6462D-4361-4ECA-BF7A-0A16FB8AA9CE}"/>
    <cellStyle name="Good 2 3" xfId="379" xr:uid="{8405B179-D72C-4A1E-9840-E9A63F39A787}"/>
    <cellStyle name="Good 2 4" xfId="377" xr:uid="{332BD200-98BB-48C8-9EEC-B014ED51A4CD}"/>
    <cellStyle name="Heading 1" xfId="14" builtinId="16" customBuiltin="1"/>
    <cellStyle name="Heading 1 2" xfId="103" xr:uid="{00000000-0005-0000-0000-000047000000}"/>
    <cellStyle name="Heading 1 2 2" xfId="381" xr:uid="{5444322B-1155-4B4D-B9EC-6495798B956F}"/>
    <cellStyle name="Heading 1 2 3" xfId="382" xr:uid="{50F9762D-45AE-41DD-9A37-04A6B95B1248}"/>
    <cellStyle name="Heading 1 2 4" xfId="380" xr:uid="{86901AA8-B686-4993-81E2-74E066FEA7FA}"/>
    <cellStyle name="Heading 2" xfId="15" builtinId="17" customBuiltin="1"/>
    <cellStyle name="Heading 2 2" xfId="104" xr:uid="{00000000-0005-0000-0000-000049000000}"/>
    <cellStyle name="Heading 2 2 2" xfId="384" xr:uid="{9A3C0627-7B79-4E57-8D26-D392E00B1CF3}"/>
    <cellStyle name="Heading 2 2 3" xfId="385" xr:uid="{7D0C0360-7AF0-436B-BAA0-0B428E174CA9}"/>
    <cellStyle name="Heading 2 2 4" xfId="383" xr:uid="{4686E0A3-BE92-4377-82AC-C2576F16D01A}"/>
    <cellStyle name="Heading 3" xfId="16" builtinId="18" customBuiltin="1"/>
    <cellStyle name="Heading 3 2" xfId="105" xr:uid="{00000000-0005-0000-0000-00004B000000}"/>
    <cellStyle name="Heading 3 2 2" xfId="387" xr:uid="{B419EB53-8B88-4418-A75D-BEE6DFC40D0E}"/>
    <cellStyle name="Heading 3 2 3" xfId="388" xr:uid="{54C7E8F8-3C3C-41BD-9433-8F4444A306E5}"/>
    <cellStyle name="Heading 3 2 4" xfId="386" xr:uid="{2D5BA3C2-11C4-4F0C-BDEB-DA851CF729DE}"/>
    <cellStyle name="Heading 4" xfId="17" builtinId="19" customBuiltin="1"/>
    <cellStyle name="Heading 4 2" xfId="106" xr:uid="{00000000-0005-0000-0000-00004D000000}"/>
    <cellStyle name="Heading 4 2 2" xfId="390" xr:uid="{9166DFCE-6453-4F28-A069-C8BC855537EB}"/>
    <cellStyle name="Heading 4 2 3" xfId="391" xr:uid="{A274252E-9C6B-491E-9D3A-B2C7A75ECFD0}"/>
    <cellStyle name="Heading 4 2 4" xfId="389" xr:uid="{86EE3CFB-4517-4DC9-A1F9-7A1429C057A6}"/>
    <cellStyle name="Input" xfId="21" builtinId="20" customBuiltin="1"/>
    <cellStyle name="Input 2" xfId="107" xr:uid="{00000000-0005-0000-0000-00004F000000}"/>
    <cellStyle name="Input 2 2" xfId="393" xr:uid="{F042F36F-1C44-4CCB-B06C-799D65E58244}"/>
    <cellStyle name="Input 2 3" xfId="394" xr:uid="{F27DB9A3-152A-4EC1-AC36-B23B9BF887B2}"/>
    <cellStyle name="Input 2 4" xfId="392" xr:uid="{D339E098-9224-4955-ACDA-2CEC9950CBDB}"/>
    <cellStyle name="Input 2 5" xfId="862" xr:uid="{5E2E3DFE-AF3C-4FDE-9E64-5015CCEEF5EB}"/>
    <cellStyle name="Input 2 6" xfId="858" xr:uid="{5C832F48-CA60-45F3-9D69-9415C04ACD48}"/>
    <cellStyle name="Linked Cell" xfId="24" builtinId="24" customBuiltin="1"/>
    <cellStyle name="Linked Cell 2" xfId="108" xr:uid="{00000000-0005-0000-0000-000051000000}"/>
    <cellStyle name="Linked Cell 2 2" xfId="396" xr:uid="{2EC9823A-6A49-47A4-8F55-D39D9EC1E0EE}"/>
    <cellStyle name="Linked Cell 2 3" xfId="397" xr:uid="{57F2FBE4-513D-4ADF-8141-B098F07DF6B4}"/>
    <cellStyle name="Linked Cell 2 4" xfId="395" xr:uid="{3E83C478-B395-472B-97E5-52426ADC5499}"/>
    <cellStyle name="Neutral" xfId="20" builtinId="28" customBuiltin="1"/>
    <cellStyle name="Neutral 2" xfId="69" xr:uid="{00000000-0005-0000-0000-000053000000}"/>
    <cellStyle name="Neutral 2 2" xfId="399" xr:uid="{35BFD738-6028-4EA9-8773-524C3D55F329}"/>
    <cellStyle name="Neutral 2 3" xfId="400" xr:uid="{5C3DB179-8CB7-4E6C-B790-8EE3FF13160B}"/>
    <cellStyle name="Neutral 2 4" xfId="401" xr:uid="{E59195AC-4300-4091-9DA7-827837B93044}"/>
    <cellStyle name="Neutral 2 5" xfId="398" xr:uid="{ED4A89D5-985B-49E7-8D19-3A4CCCFAA774}"/>
    <cellStyle name="Neutral 3" xfId="109" xr:uid="{00000000-0005-0000-0000-000054000000}"/>
    <cellStyle name="Neutral 3 2" xfId="402" xr:uid="{54AA4C42-D7F9-42D6-A11B-9396B8369BA7}"/>
    <cellStyle name="Neutral 4" xfId="403" xr:uid="{03C818DD-C2FC-4A3F-9171-36B98CF089D5}"/>
    <cellStyle name="Normal" xfId="0" builtinId="0"/>
    <cellStyle name="Normal 10" xfId="4" xr:uid="{00000000-0005-0000-0000-000056000000}"/>
    <cellStyle name="Normal 10 2" xfId="179" xr:uid="{273FA584-88B2-49E1-A6E0-A3F71A611D62}"/>
    <cellStyle name="Normal 10 2 2" xfId="203" xr:uid="{688A6D7C-E606-4484-B456-10F62A07C8B2}"/>
    <cellStyle name="Normal 10 2 2 2" xfId="661" xr:uid="{88D7CB1A-043B-43A5-97CF-84B8C0BC6B07}"/>
    <cellStyle name="Normal 10 2 3" xfId="641" xr:uid="{4006367D-3C00-44A2-9D53-3B0ACB70BAC4}"/>
    <cellStyle name="Normal 10 3" xfId="184" xr:uid="{B91177C1-F27D-4E13-8DFF-FAFC2CDAF312}"/>
    <cellStyle name="Normal 10 4" xfId="193" xr:uid="{6AFD586E-3DA2-4EAF-8082-F5B7DED021F0}"/>
    <cellStyle name="Normal 10 4 2" xfId="651" xr:uid="{09F2C956-8CA6-4B04-A75A-27FC3C32CD4F}"/>
    <cellStyle name="Normal 10 5" xfId="167" xr:uid="{7EF44AC1-509D-40BF-83CB-2617C3C41BB4}"/>
    <cellStyle name="Normal 10 5 2" xfId="631" xr:uid="{608AFC55-F5B0-4918-86B1-BC852E7F36E8}"/>
    <cellStyle name="Normal 10 6" xfId="404" xr:uid="{03F35AE5-9458-4F0E-8B3E-631153DF1A5D}"/>
    <cellStyle name="Normal 10 6 2" xfId="708" xr:uid="{69022CAA-F20C-45CB-8040-5584DECB6460}"/>
    <cellStyle name="Normal 10 7" xfId="517" xr:uid="{0D3E7F12-5399-471B-A269-8A6632D6FC7E}"/>
    <cellStyle name="Normal 10 7 2" xfId="742" xr:uid="{A49313E1-D27C-4C0F-AC7F-E78295ED0B4E}"/>
    <cellStyle name="Normal 11" xfId="56" xr:uid="{00000000-0005-0000-0000-000057000000}"/>
    <cellStyle name="Normal 11 2" xfId="180" xr:uid="{EA3426C8-35A6-4310-8EBF-2EF17439CB4E}"/>
    <cellStyle name="Normal 11 2 2" xfId="204" xr:uid="{8D099E70-72CD-4DEC-9784-F3D7874CC95E}"/>
    <cellStyle name="Normal 11 2 2 2" xfId="662" xr:uid="{18CFFE45-BFF5-4ADD-A0FD-A67A3A9AD241}"/>
    <cellStyle name="Normal 11 2 3" xfId="240" xr:uid="{1FDF690F-8DFD-47B6-9C71-A7B42ADB21D6}"/>
    <cellStyle name="Normal 11 2 4" xfId="642" xr:uid="{093F92C1-35EC-43D1-B737-14A575B18C97}"/>
    <cellStyle name="Normal 11 3" xfId="187" xr:uid="{AF6BB74E-9DE6-47DA-9D81-F8B81548D8A0}"/>
    <cellStyle name="Normal 11 4" xfId="194" xr:uid="{BC7A4118-9483-435E-9C14-80ADEAA0E98F}"/>
    <cellStyle name="Normal 11 4 2" xfId="652" xr:uid="{480946A3-E33D-4FC7-A3AA-9045BDFE3FC8}"/>
    <cellStyle name="Normal 11 5" xfId="168" xr:uid="{E50417EA-75AC-4248-A348-88B83C86699A}"/>
    <cellStyle name="Normal 11 5 2" xfId="632" xr:uid="{8964EE32-9866-4B33-A04E-69855A539D73}"/>
    <cellStyle name="Normal 11 6" xfId="405" xr:uid="{9280CF4E-0545-41D7-85AA-7E6CA8E8A6F3}"/>
    <cellStyle name="Normal 11 7" xfId="595" xr:uid="{3CB7AEDE-4E3A-4542-94B9-5728F92CA628}"/>
    <cellStyle name="Normal 12" xfId="134" xr:uid="{00000000-0005-0000-0000-000058000000}"/>
    <cellStyle name="Normal 12 2" xfId="172" xr:uid="{94905517-2378-44F7-9DD2-E7E8F60D4FD3}"/>
    <cellStyle name="Normal 12 3" xfId="406" xr:uid="{9E716458-FECE-433A-B3D6-00B04E925C21}"/>
    <cellStyle name="Normal 13" xfId="186" xr:uid="{3F7CA66D-BFCA-4D73-8C6F-DFFE9510A848}"/>
    <cellStyle name="Normal 13 2" xfId="408" xr:uid="{8671AAEA-B1D2-406A-93B7-814946A60398}"/>
    <cellStyle name="Normal 13 2 2" xfId="519" xr:uid="{99AA7FB0-7B30-42D1-AB61-D7880331CA03}"/>
    <cellStyle name="Normal 13 2 2 2" xfId="744" xr:uid="{24AA55DC-B9FF-4C1E-8FF4-41F1134D63C6}"/>
    <cellStyle name="Normal 13 2 3" xfId="710" xr:uid="{28CDA235-1E16-4738-A202-78B31A87E870}"/>
    <cellStyle name="Normal 13 3" xfId="407" xr:uid="{35FD5E6D-5C01-467F-9CE3-29319F0A2906}"/>
    <cellStyle name="Normal 13 3 2" xfId="709" xr:uid="{7DC55A9F-6B17-43D2-971B-D4D8FB2B500B}"/>
    <cellStyle name="Normal 13 4" xfId="518" xr:uid="{6C8E2F08-6CC2-43B5-8002-5C37C60BDB23}"/>
    <cellStyle name="Normal 13 4 2" xfId="743" xr:uid="{E2950597-8B66-4824-8364-714ED151F1C0}"/>
    <cellStyle name="Normal 14" xfId="409" xr:uid="{9B948820-50E3-494A-B0E1-E9501D575AF9}"/>
    <cellStyle name="Normal 14 2" xfId="520" xr:uid="{96FE8071-7A48-4C6A-A2DC-C0A944F7A34C}"/>
    <cellStyle name="Normal 14 2 2" xfId="745" xr:uid="{AE0C389C-8CCD-498A-A1C3-9B04A81F46F9}"/>
    <cellStyle name="Normal 14 3" xfId="711" xr:uid="{E77AC6B4-171C-49A8-8970-CF229C075761}"/>
    <cellStyle name="Normal 14 3 2" xfId="410" xr:uid="{F12D54B5-C525-4F06-B838-3895A3697313}"/>
    <cellStyle name="Normal 14 3 2 2" xfId="521" xr:uid="{5324C487-0814-417A-B769-2CF7BD2254F3}"/>
    <cellStyle name="Normal 14 3 2 2 2" xfId="746" xr:uid="{30FDA798-D30D-4F92-B320-6C347D46AD43}"/>
    <cellStyle name="Normal 14 3 2 3" xfId="712" xr:uid="{D7412D3D-CCAC-438F-B575-1A49632925DC}"/>
    <cellStyle name="Normal 15" xfId="411" xr:uid="{5F8621F0-0D42-488F-A656-EB1D5E2E457F}"/>
    <cellStyle name="Normal 15 2" xfId="522" xr:uid="{91528DB1-4464-4BD9-9091-FBC6247794EF}"/>
    <cellStyle name="Normal 15 2 2" xfId="131" xr:uid="{00000000-0005-0000-0000-000059000000}"/>
    <cellStyle name="Normal 15 2 3" xfId="747" xr:uid="{4F94D890-52B9-42CF-A442-EE0EFD0DEE70}"/>
    <cellStyle name="Normal 15 3" xfId="713" xr:uid="{14BB936E-16D8-4B55-AEF2-C3C91EF4AE05}"/>
    <cellStyle name="Normal 15 3 2" xfId="829" xr:uid="{4109A05B-E3C0-4195-BDE0-93D9CA25AFEE}"/>
    <cellStyle name="Normal 16" xfId="838" xr:uid="{47ADEC43-F2B9-402B-BA15-FBFEBC0F1A7D}"/>
    <cellStyle name="Normal 2" xfId="5" xr:uid="{00000000-0005-0000-0000-00005A000000}"/>
    <cellStyle name="Normal 2 2" xfId="110" xr:uid="{00000000-0005-0000-0000-00005B000000}"/>
    <cellStyle name="Normal 2 2 2" xfId="127" xr:uid="{00000000-0005-0000-0000-00005C000000}"/>
    <cellStyle name="Normal 2 2 2 2" xfId="413" xr:uid="{63E01279-CCCD-42B9-B1E8-A9FA44592F8C}"/>
    <cellStyle name="Normal 2 2 3" xfId="414" xr:uid="{CB313207-FCDE-4F43-8155-78E7701A2EDD}"/>
    <cellStyle name="Normal 2 2 4" xfId="415" xr:uid="{56833396-6CC7-4C11-9D5E-D58F54FAE49B}"/>
    <cellStyle name="Normal 2 3" xfId="111" xr:uid="{00000000-0005-0000-0000-00005D000000}"/>
    <cellStyle name="Normal 2 3 2" xfId="417" xr:uid="{F981DF08-1C85-4FF4-A9AE-7456813D34C4}"/>
    <cellStyle name="Normal 2 3 3" xfId="418" xr:uid="{14163E0C-A857-4CBD-A878-6D550D09CC43}"/>
    <cellStyle name="Normal 2 3 4" xfId="419" xr:uid="{8921A1B0-F506-4073-97FA-ED62DD77975F}"/>
    <cellStyle name="Normal 2 3 5" xfId="416" xr:uid="{6B40EFCA-B9EF-4C7F-9B84-42A59394705E}"/>
    <cellStyle name="Normal 2 4" xfId="58" xr:uid="{00000000-0005-0000-0000-00005E000000}"/>
    <cellStyle name="Normal 2 4 2" xfId="420" xr:uid="{354DB4D4-53D9-48A7-8F89-B742376A2901}"/>
    <cellStyle name="Normal 2 5" xfId="421" xr:uid="{C95EEEA8-9167-41B8-B1D7-FB50BD53633E}"/>
    <cellStyle name="Normal 2 6" xfId="412" xr:uid="{86628910-D447-4CF6-8BBA-DAA14331A5D3}"/>
    <cellStyle name="Normal 2_3.Havelvacner_N1_12 23.01.2018" xfId="422" xr:uid="{BADD2756-7877-40F4-B5A6-A8C53527E8EF}"/>
    <cellStyle name="Normal 3" xfId="53" xr:uid="{00000000-0005-0000-0000-00005F000000}"/>
    <cellStyle name="Normal 3 2" xfId="67" xr:uid="{00000000-0005-0000-0000-000060000000}"/>
    <cellStyle name="Normal 3 2 2" xfId="112" xr:uid="{00000000-0005-0000-0000-000061000000}"/>
    <cellStyle name="Normal 3 3" xfId="61" xr:uid="{00000000-0005-0000-0000-000062000000}"/>
    <cellStyle name="Normal 3 3 2" xfId="424" xr:uid="{416F176A-BF2A-4B30-AEBB-4A3066F44771}"/>
    <cellStyle name="Normal 3 4" xfId="423" xr:uid="{F5DA60A4-B499-4418-BBEF-A812D308D673}"/>
    <cellStyle name="Normal 3_HavelvacN2axjusakN3" xfId="70" xr:uid="{00000000-0005-0000-0000-000063000000}"/>
    <cellStyle name="Normal 4" xfId="6" xr:uid="{00000000-0005-0000-0000-000064000000}"/>
    <cellStyle name="Normal 4 2" xfId="68" xr:uid="{00000000-0005-0000-0000-000065000000}"/>
    <cellStyle name="Normal 4 2 2" xfId="425" xr:uid="{815CDF5F-E54A-414C-ABE7-40E6B5F3ABC6}"/>
    <cellStyle name="Normal 4 2 3" xfId="426" xr:uid="{8190F466-DB43-4558-BCA0-B04A823B66D6}"/>
    <cellStyle name="Normal 4 3" xfId="64" xr:uid="{00000000-0005-0000-0000-000066000000}"/>
    <cellStyle name="Normal 4 3 2" xfId="428" xr:uid="{E3F07CC3-826C-4371-81AA-95D1F8C8EDAE}"/>
    <cellStyle name="Normal 4 3 3" xfId="427" xr:uid="{481E3F4D-75F7-464D-B09D-3034A9E2A6C7}"/>
    <cellStyle name="Normal 4 4" xfId="429" xr:uid="{953B153E-C2DF-41C6-8FDA-795676D70988}"/>
    <cellStyle name="Normal 4 5" xfId="430" xr:uid="{11396C14-9021-4E12-ABDB-B3D493EC83FD}"/>
    <cellStyle name="Normal 5" xfId="7" xr:uid="{00000000-0005-0000-0000-000067000000}"/>
    <cellStyle name="Normal 5 2" xfId="113" xr:uid="{00000000-0005-0000-0000-000068000000}"/>
    <cellStyle name="Normal 5 2 2" xfId="171" xr:uid="{60370590-961A-471C-919F-BAC693EA4471}"/>
    <cellStyle name="Normal 5 2 2 2" xfId="183" xr:uid="{91E8F039-415A-46C9-B0B4-58FC62C8EAD6}"/>
    <cellStyle name="Normal 5 2 2 2 2" xfId="207" xr:uid="{6A65F3F3-2394-4399-9D94-965E5CF087E8}"/>
    <cellStyle name="Normal 5 2 2 2 2 2" xfId="665" xr:uid="{75BF7629-BDC1-424F-9E30-E97F370D0F59}"/>
    <cellStyle name="Normal 5 2 2 2 3" xfId="645" xr:uid="{C0C9E56A-60EB-47E8-B010-2A2C157EE46E}"/>
    <cellStyle name="Normal 5 2 2 3" xfId="197" xr:uid="{ACD32CC9-600D-4297-9CF5-BF3C7C865D7B}"/>
    <cellStyle name="Normal 5 2 2 3 2" xfId="655" xr:uid="{B3DB815A-40D1-4719-AD12-5729675C9D7B}"/>
    <cellStyle name="Normal 5 2 2 4" xfId="433" xr:uid="{BE723D09-C2CD-413F-A8F2-E3170F095808}"/>
    <cellStyle name="Normal 5 2 2 5" xfId="635" xr:uid="{98DBAB53-9906-40F4-B94D-D7C265805AAB}"/>
    <cellStyle name="Normal 5 2 3" xfId="177" xr:uid="{8F45E157-AF20-43D1-9717-1BCA40CC341E}"/>
    <cellStyle name="Normal 5 2 3 2" xfId="201" xr:uid="{AF2FDD83-5FEF-4009-93F7-3B379D444D7E}"/>
    <cellStyle name="Normal 5 2 3 2 2" xfId="659" xr:uid="{D17ADFAA-6D48-40D5-A09E-F3EB6229A823}"/>
    <cellStyle name="Normal 5 2 3 3" xfId="639" xr:uid="{D7E70CF9-C869-4330-BCC8-0421631FCEF2}"/>
    <cellStyle name="Normal 5 2 4" xfId="191" xr:uid="{FFA2F905-EB1B-4C7B-9EBD-9B03D2F218E1}"/>
    <cellStyle name="Normal 5 2 4 2" xfId="649" xr:uid="{BB51BEC8-6CCB-462F-8B9F-2700E23B7A51}"/>
    <cellStyle name="Normal 5 2 5" xfId="165" xr:uid="{3768AE25-4FAE-4A85-84E7-BAA046F4A511}"/>
    <cellStyle name="Normal 5 2 5 2" xfId="629" xr:uid="{F4E6D484-ED4A-4551-91DE-CBFEFD21EA51}"/>
    <cellStyle name="Normal 5 2 6" xfId="432" xr:uid="{8D59859F-7212-4248-BEF4-54A99581D2ED}"/>
    <cellStyle name="Normal 5 2 7" xfId="598" xr:uid="{67D68073-C3A6-4869-AB4E-0E5F5C5C3629}"/>
    <cellStyle name="Normal 5 2 8" xfId="863" xr:uid="{2893F6C2-D882-46EC-9A19-4687167CEB50}"/>
    <cellStyle name="Normal 5 2 9" xfId="132" xr:uid="{00000000-0005-0000-0000-000069000000}"/>
    <cellStyle name="Normal 5 3" xfId="71" xr:uid="{00000000-0005-0000-0000-00006A000000}"/>
    <cellStyle name="Normal 5 3 2" xfId="434" xr:uid="{A005A2C6-D09C-4FAB-87A5-AD00D9F778E7}"/>
    <cellStyle name="Normal 5 3 2 2" xfId="714" xr:uid="{8793B85C-5982-4B7A-9E2A-B775E770A09A}"/>
    <cellStyle name="Normal 5 3 3" xfId="523" xr:uid="{5A0C919C-3F37-4A31-B2A5-B0E97758F6FD}"/>
    <cellStyle name="Normal 5 3 3 2" xfId="748" xr:uid="{7603342F-522A-4414-9491-72A9CCDA7EF0}"/>
    <cellStyle name="Normal 5 4" xfId="431" xr:uid="{4ACB25D3-0773-4003-90A8-742671E99840}"/>
    <cellStyle name="Normal 6" xfId="114" xr:uid="{00000000-0005-0000-0000-00006B000000}"/>
    <cellStyle name="Normal 6 2" xfId="436" xr:uid="{4B4222B1-B4EB-48A3-9B1C-A33EAF77055E}"/>
    <cellStyle name="Normal 6 3" xfId="435" xr:uid="{CCB7FAAA-15B0-4BA5-9A7B-D259C26700AE}"/>
    <cellStyle name="Normal 63" xfId="437" xr:uid="{6F74718E-38E9-441D-8D17-EC27DCF6A007}"/>
    <cellStyle name="Normal 7" xfId="115" xr:uid="{00000000-0005-0000-0000-00006C000000}"/>
    <cellStyle name="Normal 7 2" xfId="439" xr:uid="{246CAEDC-5CB4-46A8-823D-A8D6CA8CDC8B}"/>
    <cellStyle name="Normal 7 3" xfId="438" xr:uid="{039E4C9B-A241-40F3-8D19-D658902B28BB}"/>
    <cellStyle name="Normal 8" xfId="8" xr:uid="{00000000-0005-0000-0000-00006D000000}"/>
    <cellStyle name="Normal 8 2" xfId="126" xr:uid="{00000000-0005-0000-0000-00006E000000}"/>
    <cellStyle name="Normal 8 2 2" xfId="198" xr:uid="{4DCCD11B-6CC9-4D2E-8971-AABA100AD5F0}"/>
    <cellStyle name="Normal 8 2 2 2" xfId="442" xr:uid="{BBCB3328-F4D0-40B2-B472-1D7A94BE50D3}"/>
    <cellStyle name="Normal 8 2 2 3" xfId="656" xr:uid="{B0B7A6D7-FB8A-4B55-82C0-2FB8E1FB4401}"/>
    <cellStyle name="Normal 8 2 3" xfId="174" xr:uid="{52FBA760-F1B4-4C0E-8A29-D73E231647FD}"/>
    <cellStyle name="Normal 8 2 3 2" xfId="636" xr:uid="{3D88C8FE-BB8F-471C-ADD8-F99116D47EC6}"/>
    <cellStyle name="Normal 8 2 4" xfId="441" xr:uid="{385C3C78-0EB8-42DB-9180-D30ECF4DBCA0}"/>
    <cellStyle name="Normal 8 3" xfId="188" xr:uid="{E60FB175-EFFE-4914-836D-4F368C00B5CC}"/>
    <cellStyle name="Normal 8 3 2" xfId="443" xr:uid="{6D9FD668-BBAB-4AE4-9691-8FC31B5DDDC0}"/>
    <cellStyle name="Normal 8 3 3" xfId="646" xr:uid="{50EF8E16-268E-4343-99C0-13C9C005CFC4}"/>
    <cellStyle name="Normal 8 4" xfId="142" xr:uid="{7D7FAD84-23E4-47AB-84E2-6A5AFFAED156}"/>
    <cellStyle name="Normal 8 4 2" xfId="606" xr:uid="{5F23BBDE-92B6-4040-A561-A42E969CC11D}"/>
    <cellStyle name="Normal 8 5" xfId="440" xr:uid="{2E7B2E49-2EE5-4258-8A0C-201F1E36D16E}"/>
    <cellStyle name="Normal 9" xfId="9" xr:uid="{00000000-0005-0000-0000-00006F000000}"/>
    <cellStyle name="Normal 9 2" xfId="178" xr:uid="{6EA8D8FE-2F96-4E25-8EEF-681EBC69FF68}"/>
    <cellStyle name="Normal 9 2 2" xfId="202" xr:uid="{A690BEA6-21BD-4AFB-8383-59E6AE7EF8EA}"/>
    <cellStyle name="Normal 9 2 2 2" xfId="660" xr:uid="{8B953DDB-C98D-4F8D-B1EF-4C535D1A6102}"/>
    <cellStyle name="Normal 9 2 3" xfId="445" xr:uid="{BF815EB7-B340-4923-8B93-D94C13D876A4}"/>
    <cellStyle name="Normal 9 2 4" xfId="640" xr:uid="{270C9EBE-446A-46BC-82C9-DFD44110B151}"/>
    <cellStyle name="Normal 9 3" xfId="192" xr:uid="{CDA5CD8F-08E5-41A3-AB0A-0E2BB03F0EA3}"/>
    <cellStyle name="Normal 9 3 2" xfId="650" xr:uid="{B1C9E148-8F15-489C-BBC4-7FFF271B1B11}"/>
    <cellStyle name="Normal 9 4" xfId="166" xr:uid="{DF641DFF-4ACA-4FA2-BF02-EB64633062D0}"/>
    <cellStyle name="Normal 9 4 2" xfId="630" xr:uid="{8024CE0A-519F-4E0F-A8A2-8FD428087CEB}"/>
    <cellStyle name="Normal 9 5" xfId="444" xr:uid="{DA7BD341-1AEA-4960-950E-736F7A15ADB5}"/>
    <cellStyle name="Note 2" xfId="54" xr:uid="{00000000-0005-0000-0000-000070000000}"/>
    <cellStyle name="Note 2 10" xfId="845" xr:uid="{E835496F-98F5-4522-9785-1306DE195859}"/>
    <cellStyle name="Note 2 11" xfId="864" xr:uid="{D1210067-709C-4E44-ABC3-7AAC2B394EBA}"/>
    <cellStyle name="Note 2 12" xfId="869" xr:uid="{1D78A373-E0FE-44A9-86D4-6609EBD8E8E7}"/>
    <cellStyle name="Note 2 2" xfId="116" xr:uid="{00000000-0005-0000-0000-000071000000}"/>
    <cellStyle name="Note 2 2 2" xfId="446" xr:uid="{8FD1E0CA-2193-4E02-8E19-79EF232B64B9}"/>
    <cellStyle name="Note 2 3" xfId="145" xr:uid="{9E3A666E-2993-4962-B4A5-0D942243941C}"/>
    <cellStyle name="Note 2 3 2" xfId="447" xr:uid="{797E5F1D-9F48-42E4-A4A8-70D6F790E4C7}"/>
    <cellStyle name="Note 2 3 3" xfId="609" xr:uid="{00D01A79-7BBA-4503-8D3C-CE2AAA1D309F}"/>
    <cellStyle name="Note 2 4" xfId="224" xr:uid="{B560A8AF-3601-4C3B-8067-317D2A0AF3B1}"/>
    <cellStyle name="Note 2 4 2" xfId="680" xr:uid="{2B9CC406-7188-44CE-B30D-3229DB150236}"/>
    <cellStyle name="Note 2 5" xfId="524" xr:uid="{D659313C-DA16-42F3-8ACA-87673F172D40}"/>
    <cellStyle name="Note 2 5 2" xfId="749" xr:uid="{275E6F4D-FBBC-4D32-B06F-C3F7BCFE44F5}"/>
    <cellStyle name="Note 2 6" xfId="542" xr:uid="{1C5E44D3-0C35-4A39-92A7-86DA1EE84E04}"/>
    <cellStyle name="Note 2 6 2" xfId="763" xr:uid="{4E0D8ABB-B8D6-42E8-90DD-28DC955D4A99}"/>
    <cellStyle name="Note 2 7" xfId="568" xr:uid="{84FE7332-53F3-487B-BD01-C62DC51E02C0}"/>
    <cellStyle name="Note 2 7 2" xfId="789" xr:uid="{3704F863-B027-40F1-A91C-28872E5322DA}"/>
    <cellStyle name="Note 2 8" xfId="594" xr:uid="{2ACA168B-09D0-4780-8F26-BDC358949DEA}"/>
    <cellStyle name="Note 2 9" xfId="816" xr:uid="{F4F97BB4-92DA-403D-922A-7D8CC3EE7441}"/>
    <cellStyle name="Note 3" xfId="137" xr:uid="{248F2B62-E3D7-4DC4-96A1-7EB79958F131}"/>
    <cellStyle name="Note 3 2" xfId="601" xr:uid="{C4A3DD9A-898C-426B-91EF-46814F02B06C}"/>
    <cellStyle name="Note 4" xfId="208" xr:uid="{96421079-8768-4EF8-ABD4-BDAA3EB9AC11}"/>
    <cellStyle name="Note 4 2" xfId="666" xr:uid="{14E13E80-67A8-46FF-8898-45C51C88B43E}"/>
    <cellStyle name="Note 5" xfId="529" xr:uid="{54DBE269-A9D8-49CF-BFDF-AB818E3C1767}"/>
    <cellStyle name="Note 5 2" xfId="750" xr:uid="{6D5F8B03-4BA5-499D-87C2-82C34E80CFAB}"/>
    <cellStyle name="Note 6" xfId="555" xr:uid="{DBF9C61C-F6E0-4140-8251-93556CDEB8C7}"/>
    <cellStyle name="Note 6 2" xfId="776" xr:uid="{5E43846D-3B18-4664-B9CB-C2FB3238A6DA}"/>
    <cellStyle name="Note 7" xfId="802" xr:uid="{2D82621C-1931-4A3F-AC59-8C0186526919}"/>
    <cellStyle name="Note 8" xfId="830" xr:uid="{641797F7-FE7F-45A7-BE7E-01D99A94D1CF}"/>
    <cellStyle name="Output" xfId="22" builtinId="21" customBuiltin="1"/>
    <cellStyle name="Output 2" xfId="117" xr:uid="{00000000-0005-0000-0000-000073000000}"/>
    <cellStyle name="Output 2 2" xfId="449" xr:uid="{BB9D7B50-B93C-41D1-938B-7EB3E8F236AC}"/>
    <cellStyle name="Output 2 3" xfId="450" xr:uid="{2CAEFB47-DF9D-4CFD-9C60-70C1EDDFC395}"/>
    <cellStyle name="Output 2 4" xfId="448" xr:uid="{27EEB083-A7C6-443F-9497-19B4CA96A711}"/>
    <cellStyle name="Output 2 5" xfId="865" xr:uid="{CC3ED28A-B85E-4DC1-93B1-6746EED1B412}"/>
    <cellStyle name="Output 2 6" xfId="870" xr:uid="{D9A79CC0-E828-4039-B131-F3B4BF8C78CE}"/>
    <cellStyle name="Percent 2" xfId="60" xr:uid="{00000000-0005-0000-0000-000075000000}"/>
    <cellStyle name="Percent 2 2" xfId="451" xr:uid="{4AC716EE-7769-44E9-BDEB-51700D28E176}"/>
    <cellStyle name="Percent 2 2 2" xfId="452" xr:uid="{B573032E-423F-4BBC-8EAE-A189E810E7F9}"/>
    <cellStyle name="Percent 2 3" xfId="453" xr:uid="{EE8CF348-39FE-4FA1-A58A-270BD145FE36}"/>
    <cellStyle name="Percent 2 4" xfId="454" xr:uid="{5B994523-94A2-45C7-B70E-892A89B83CB4}"/>
    <cellStyle name="Percent 3" xfId="129" xr:uid="{00000000-0005-0000-0000-000076000000}"/>
    <cellStyle name="Percent 3 2" xfId="599" xr:uid="{36DCEDE5-A13D-4AB8-9479-2EE386EAC253}"/>
    <cellStyle name="Percent 4" xfId="867" xr:uid="{F7E330C4-6E41-467E-87D5-7D72EA7DE154}"/>
    <cellStyle name="RowLevel_1_N6+artabyuje" xfId="455" xr:uid="{116553A7-0BBD-44E6-817B-3F0853C7EFB6}"/>
    <cellStyle name="SN_241" xfId="10" xr:uid="{00000000-0005-0000-0000-000077000000}"/>
    <cellStyle name="SN_241 2" xfId="815" xr:uid="{D8AD42EE-962D-452A-903D-9DCD005592EC}"/>
    <cellStyle name="Style 1" xfId="11" xr:uid="{00000000-0005-0000-0000-000078000000}"/>
    <cellStyle name="Style 1 2" xfId="119" xr:uid="{00000000-0005-0000-0000-000079000000}"/>
    <cellStyle name="Style 1 2 2" xfId="130" xr:uid="{00000000-0005-0000-0000-00007A000000}"/>
    <cellStyle name="Style 1 3" xfId="118" xr:uid="{00000000-0005-0000-0000-00007B000000}"/>
    <cellStyle name="Style 1_verchnakan_ax21-25_2018" xfId="120" xr:uid="{00000000-0005-0000-0000-00007C000000}"/>
    <cellStyle name="Title" xfId="135" builtinId="15" customBuiltin="1"/>
    <cellStyle name="Title 2" xfId="55" xr:uid="{00000000-0005-0000-0000-00007D000000}"/>
    <cellStyle name="Title 2 2" xfId="121" xr:uid="{00000000-0005-0000-0000-00007E000000}"/>
    <cellStyle name="Title 3" xfId="456" xr:uid="{3156396D-06DF-4E85-B0A0-3ADFD0B9D36D}"/>
    <cellStyle name="Total" xfId="28" builtinId="25" customBuiltin="1"/>
    <cellStyle name="Total 2" xfId="122" xr:uid="{00000000-0005-0000-0000-000080000000}"/>
    <cellStyle name="Total 2 2" xfId="458" xr:uid="{37AA66D7-BCCC-4FE1-A624-0970B7B4FCAA}"/>
    <cellStyle name="Total 2 3" xfId="459" xr:uid="{465C0B69-7266-4266-B82E-53E828FEF373}"/>
    <cellStyle name="Total 2 4" xfId="457" xr:uid="{A01468C4-B121-45F5-BA50-F21B544126B1}"/>
    <cellStyle name="Total 2 5" xfId="866" xr:uid="{8D0847F3-EC27-4067-A839-A6B212C6C2CB}"/>
    <cellStyle name="Total 2 6" xfId="871" xr:uid="{21FF2A73-4D35-4198-8AFC-910C2E1A1B0D}"/>
    <cellStyle name="Warning Text" xfId="26" builtinId="11" customBuiltin="1"/>
    <cellStyle name="Warning Text 2" xfId="123" xr:uid="{00000000-0005-0000-0000-000082000000}"/>
    <cellStyle name="Warning Text 2 2" xfId="461" xr:uid="{8F749389-FF94-4796-8A62-78381AFB6763}"/>
    <cellStyle name="Warning Text 2 3" xfId="462" xr:uid="{7B21F457-C140-41F2-A864-604620C6FA42}"/>
    <cellStyle name="Warning Text 2 4" xfId="460" xr:uid="{4D314E22-7C6E-4107-BBD8-8972D79B1D5C}"/>
    <cellStyle name="Акцент1" xfId="463" xr:uid="{060F6D76-D66E-4DD6-B6EA-DEF5D00DF271}"/>
    <cellStyle name="Акцент2" xfId="464" xr:uid="{7D9E45B3-CC0B-4284-AAF8-CA48102149B1}"/>
    <cellStyle name="Акцент3" xfId="465" xr:uid="{E89B0678-54C6-4537-9138-CF9471024C51}"/>
    <cellStyle name="Акцент4" xfId="466" xr:uid="{6C4B013A-F18B-4207-B5E2-2852E3A6FFE4}"/>
    <cellStyle name="Акцент5" xfId="467" xr:uid="{52EC11E8-3226-4EE4-BDF0-1F505D1ACAD3}"/>
    <cellStyle name="Акцент6" xfId="468" xr:uid="{4548E9D5-8147-4495-81D4-6D7BAA9196C5}"/>
    <cellStyle name="Ввод " xfId="469" xr:uid="{311A6707-CC4D-48B7-800C-F2FEE13F0B95}"/>
    <cellStyle name="Вывод" xfId="470" xr:uid="{04E9E998-026A-4E13-AE74-EF65B9EB08FE}"/>
    <cellStyle name="Вычисление" xfId="471" xr:uid="{52605FDD-6D7F-428C-BD64-558A315DF2E3}"/>
    <cellStyle name="Заголовок 1" xfId="472" xr:uid="{5D6B8FD2-E440-4F05-AE8A-DFE36BFB443F}"/>
    <cellStyle name="Заголовок 2" xfId="473" xr:uid="{1679E371-C265-40E2-8258-FF88A2A9AD34}"/>
    <cellStyle name="Заголовок 3" xfId="474" xr:uid="{F397BDA5-8665-4D28-AA23-92F05B735D57}"/>
    <cellStyle name="Заголовок 4" xfId="475" xr:uid="{09D2E114-6B9D-45ED-8CD4-48602573378F}"/>
    <cellStyle name="Итог" xfId="476" xr:uid="{2EECAAF6-B6B9-4ECC-A81B-7F22B93BF1F3}"/>
    <cellStyle name="Контрольная ячейка" xfId="477" xr:uid="{3C245165-B4F7-497E-B089-9A6C47B88279}"/>
    <cellStyle name="Название" xfId="478" xr:uid="{0D97486E-0991-41C0-801F-C6DBD5730C25}"/>
    <cellStyle name="Нейтральный" xfId="479" xr:uid="{273BA9AB-43E8-4B58-A7AE-E405FB44E06E}"/>
    <cellStyle name="Обычный 2" xfId="12" xr:uid="{00000000-0005-0000-0000-000083000000}"/>
    <cellStyle name="Обычный 2 2" xfId="125" xr:uid="{00000000-0005-0000-0000-000084000000}"/>
    <cellStyle name="Обычный 2 3" xfId="128" xr:uid="{00000000-0005-0000-0000-000085000000}"/>
    <cellStyle name="Обычный 2 4" xfId="124" xr:uid="{00000000-0005-0000-0000-000086000000}"/>
    <cellStyle name="Обычный 2 5" xfId="480" xr:uid="{7DBBF857-FF2A-42F6-B834-0AA48EA64439}"/>
    <cellStyle name="Обычный 3" xfId="216" xr:uid="{688E1BF5-B280-4297-86F1-7FA533ECF6BB}"/>
    <cellStyle name="Обычный 3 2" xfId="673" xr:uid="{6A147D2A-94BB-45C4-9954-C9DDC6326934}"/>
    <cellStyle name="Обычный 4" xfId="481" xr:uid="{3CB7BD7E-F32F-4E61-9EFE-8D6424AEAD53}"/>
    <cellStyle name="Обычный 5" xfId="223" xr:uid="{17467F51-681D-49D1-BFAA-66B17793BE04}"/>
    <cellStyle name="Обычный 6" xfId="238" xr:uid="{BC90D633-D0E6-4A18-A354-7F41B6C6DD60}"/>
    <cellStyle name="Обычный 6 2" xfId="581" xr:uid="{755F073C-163C-4840-9D3A-8569134CA987}"/>
    <cellStyle name="Плохой" xfId="482" xr:uid="{4788718C-6A44-4598-86F0-ECB68008C161}"/>
    <cellStyle name="Пояснение" xfId="483" xr:uid="{3D39FC99-E0FD-4E72-847D-CAC2A286FEF1}"/>
    <cellStyle name="Примечание" xfId="484" xr:uid="{E710C24B-9F85-45D9-8A66-25D4B2387D88}"/>
    <cellStyle name="Связанная ячейка" xfId="485" xr:uid="{9BDA9C2A-E91C-4D4E-95DE-2E633F1257AD}"/>
    <cellStyle name="Текст предупреждения" xfId="486" xr:uid="{18AF628F-5DE9-4E03-B6E8-CD5EEE2B96F0}"/>
    <cellStyle name="Финансовый 2" xfId="13" xr:uid="{00000000-0005-0000-0000-000087000000}"/>
    <cellStyle name="Финансовый 2 2" xfId="487" xr:uid="{DEE40814-866A-45A0-A18C-90DFD9D45AA4}"/>
    <cellStyle name="Хороший" xfId="488" xr:uid="{AF64A13F-DA41-4879-8F39-579E35CD7685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2F2F2"/>
      <rgbColor rgb="FFEDEDED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qmantashova\Desktop\Nor%20naxagic\HAVELVACNER.xlsx" TargetMode="External"/><Relationship Id="rId1" Type="http://schemas.openxmlformats.org/officeDocument/2006/relationships/externalLinkPath" Target="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հավելված1"/>
      <sheetName val="հավելված2"/>
      <sheetName val="հավելված3"/>
      <sheetName val="հավելված4"/>
      <sheetName val="Sheet1"/>
    </sheetNames>
    <sheetDataSet>
      <sheetData sheetId="0">
        <row r="17">
          <cell r="D17">
            <v>-335000</v>
          </cell>
        </row>
      </sheetData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Q145"/>
  <sheetViews>
    <sheetView tabSelected="1" topLeftCell="A12" zoomScale="80" zoomScaleNormal="80" zoomScaleSheetLayoutView="120" zoomScalePageLayoutView="120" workbookViewId="0">
      <selection activeCell="F14" sqref="F14"/>
    </sheetView>
  </sheetViews>
  <sheetFormatPr defaultColWidth="9.140625" defaultRowHeight="17.25"/>
  <cols>
    <col min="1" max="1" width="10.140625" style="15" bestFit="1" customWidth="1"/>
    <col min="2" max="2" width="15.42578125" style="15" customWidth="1"/>
    <col min="3" max="3" width="90.140625" style="15" customWidth="1"/>
    <col min="4" max="4" width="30.7109375" style="170" customWidth="1"/>
    <col min="5" max="5" width="19.5703125" style="15" customWidth="1"/>
    <col min="6" max="7" width="19.140625" style="15" customWidth="1"/>
    <col min="8" max="8" width="27.5703125" style="15" customWidth="1"/>
    <col min="9" max="9" width="33.7109375" style="15" customWidth="1"/>
    <col min="10" max="10" width="9.140625" style="15" customWidth="1"/>
    <col min="11" max="11" width="9.140625" style="15"/>
    <col min="12" max="12" width="12.28515625" style="15" bestFit="1" customWidth="1"/>
    <col min="13" max="13" width="9.140625" style="15"/>
    <col min="14" max="14" width="18.7109375" style="15" bestFit="1" customWidth="1"/>
    <col min="15" max="15" width="25.28515625" style="15" customWidth="1"/>
    <col min="16" max="16" width="38.85546875" style="15" customWidth="1"/>
    <col min="17" max="223" width="9.140625" style="15"/>
    <col min="224" max="225" width="5.7109375" style="15" customWidth="1"/>
    <col min="226" max="226" width="76.28515625" style="15" customWidth="1"/>
    <col min="227" max="227" width="17.85546875" style="15" customWidth="1"/>
    <col min="228" max="479" width="9.140625" style="15"/>
    <col min="480" max="481" width="5.7109375" style="15" customWidth="1"/>
    <col min="482" max="482" width="76.28515625" style="15" customWidth="1"/>
    <col min="483" max="483" width="17.85546875" style="15" customWidth="1"/>
    <col min="484" max="735" width="9.140625" style="15"/>
    <col min="736" max="737" width="5.7109375" style="15" customWidth="1"/>
    <col min="738" max="738" width="76.28515625" style="15" customWidth="1"/>
    <col min="739" max="739" width="17.85546875" style="15" customWidth="1"/>
    <col min="740" max="991" width="9.140625" style="15"/>
    <col min="992" max="993" width="5.7109375" style="15" customWidth="1"/>
    <col min="994" max="994" width="76.28515625" style="15" customWidth="1"/>
    <col min="995" max="995" width="17.85546875" style="15" customWidth="1"/>
    <col min="996" max="1005" width="9.140625" style="15"/>
    <col min="1006" max="1009" width="9.140625" style="2"/>
    <col min="1010" max="1010" width="11.5703125" style="2" customWidth="1"/>
    <col min="1011" max="16384" width="9.140625" style="2"/>
  </cols>
  <sheetData>
    <row r="1" spans="1:1005">
      <c r="A1" s="205" t="s">
        <v>84</v>
      </c>
      <c r="B1" s="205"/>
      <c r="C1" s="205"/>
      <c r="D1" s="205"/>
    </row>
    <row r="2" spans="1:1005">
      <c r="A2" s="14"/>
      <c r="B2" s="14"/>
      <c r="C2" s="14"/>
      <c r="D2" s="14"/>
    </row>
    <row r="3" spans="1:1005" ht="84" customHeight="1">
      <c r="A3" s="206" t="s">
        <v>28</v>
      </c>
      <c r="B3" s="206"/>
      <c r="C3" s="206"/>
      <c r="D3" s="206"/>
    </row>
    <row r="4" spans="1:1005">
      <c r="A4" s="6"/>
      <c r="B4" s="6"/>
      <c r="C4" s="6"/>
      <c r="D4" s="137" t="s">
        <v>25</v>
      </c>
    </row>
    <row r="5" spans="1:1005" ht="103.5">
      <c r="A5" s="207" t="s">
        <v>0</v>
      </c>
      <c r="B5" s="207"/>
      <c r="C5" s="207" t="s">
        <v>1</v>
      </c>
      <c r="D5" s="96" t="s">
        <v>129</v>
      </c>
    </row>
    <row r="6" spans="1:1005">
      <c r="A6" s="3" t="s">
        <v>2</v>
      </c>
      <c r="B6" s="3" t="s">
        <v>3</v>
      </c>
      <c r="C6" s="207"/>
      <c r="D6" s="3" t="s">
        <v>4</v>
      </c>
    </row>
    <row r="7" spans="1:1005" s="17" customFormat="1">
      <c r="A7" s="5"/>
      <c r="B7" s="4"/>
      <c r="C7" s="4" t="s">
        <v>5</v>
      </c>
      <c r="D7" s="169">
        <f>+D8</f>
        <v>0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</row>
    <row r="8" spans="1:1005">
      <c r="A8" s="4"/>
      <c r="B8" s="4"/>
      <c r="C8" s="4" t="s">
        <v>27</v>
      </c>
      <c r="D8" s="169">
        <f>+D9+D46+D65+D84+D103</f>
        <v>0</v>
      </c>
    </row>
    <row r="9" spans="1:1005" s="15" customFormat="1">
      <c r="A9" s="227">
        <v>1022</v>
      </c>
      <c r="B9" s="227"/>
      <c r="C9" s="18" t="s">
        <v>6</v>
      </c>
      <c r="D9" s="214">
        <f>+D16+D22+D34+D40+D28</f>
        <v>-294585</v>
      </c>
    </row>
    <row r="10" spans="1:1005" s="15" customFormat="1">
      <c r="A10" s="228"/>
      <c r="B10" s="228"/>
      <c r="C10" s="19" t="s">
        <v>39</v>
      </c>
      <c r="D10" s="215"/>
    </row>
    <row r="11" spans="1:1005" s="15" customFormat="1">
      <c r="A11" s="228"/>
      <c r="B11" s="228"/>
      <c r="C11" s="18" t="s">
        <v>7</v>
      </c>
      <c r="D11" s="215"/>
    </row>
    <row r="12" spans="1:1005" s="15" customFormat="1" ht="34.5">
      <c r="A12" s="228"/>
      <c r="B12" s="228"/>
      <c r="C12" s="19" t="s">
        <v>40</v>
      </c>
      <c r="D12" s="215"/>
    </row>
    <row r="13" spans="1:1005" s="15" customFormat="1">
      <c r="A13" s="228"/>
      <c r="B13" s="228"/>
      <c r="C13" s="18" t="s">
        <v>8</v>
      </c>
      <c r="D13" s="215"/>
    </row>
    <row r="14" spans="1:1005" s="15" customFormat="1" ht="59.25" customHeight="1">
      <c r="A14" s="229"/>
      <c r="B14" s="229"/>
      <c r="C14" s="19" t="s">
        <v>41</v>
      </c>
      <c r="D14" s="216"/>
      <c r="F14" s="22"/>
      <c r="H14" s="22"/>
    </row>
    <row r="15" spans="1:1005" s="15" customFormat="1">
      <c r="A15" s="217" t="s">
        <v>23</v>
      </c>
      <c r="B15" s="218"/>
      <c r="C15" s="218"/>
      <c r="D15" s="219"/>
      <c r="H15" s="21"/>
      <c r="I15" s="21"/>
    </row>
    <row r="16" spans="1:1005" s="15" customFormat="1">
      <c r="A16" s="227"/>
      <c r="B16" s="223">
        <v>11004</v>
      </c>
      <c r="C16" s="94" t="s">
        <v>9</v>
      </c>
      <c r="D16" s="214">
        <v>-335000</v>
      </c>
      <c r="H16" s="21"/>
      <c r="I16" s="21"/>
    </row>
    <row r="17" spans="1:15" s="15" customFormat="1">
      <c r="A17" s="228"/>
      <c r="B17" s="224"/>
      <c r="C17" s="58" t="s">
        <v>132</v>
      </c>
      <c r="D17" s="215"/>
      <c r="H17" s="21"/>
      <c r="I17" s="21"/>
    </row>
    <row r="18" spans="1:15" s="15" customFormat="1">
      <c r="A18" s="228"/>
      <c r="B18" s="224"/>
      <c r="C18" s="94" t="s">
        <v>10</v>
      </c>
      <c r="D18" s="215"/>
      <c r="H18" s="21"/>
      <c r="I18" s="21"/>
    </row>
    <row r="19" spans="1:15" s="15" customFormat="1" ht="51.75">
      <c r="A19" s="228"/>
      <c r="B19" s="224"/>
      <c r="C19" s="58" t="s">
        <v>134</v>
      </c>
      <c r="D19" s="215"/>
      <c r="H19" s="21"/>
      <c r="I19" s="21"/>
    </row>
    <row r="20" spans="1:15" s="15" customFormat="1">
      <c r="A20" s="228"/>
      <c r="B20" s="224"/>
      <c r="C20" s="94" t="s">
        <v>11</v>
      </c>
      <c r="D20" s="215"/>
      <c r="H20" s="21"/>
      <c r="I20" s="21"/>
    </row>
    <row r="21" spans="1:15" s="15" customFormat="1">
      <c r="A21" s="229"/>
      <c r="B21" s="225"/>
      <c r="C21" s="58" t="s">
        <v>21</v>
      </c>
      <c r="D21" s="216"/>
      <c r="H21" s="21"/>
      <c r="I21" s="21"/>
    </row>
    <row r="22" spans="1:15" s="15" customFormat="1">
      <c r="A22" s="227"/>
      <c r="B22" s="223">
        <v>12004</v>
      </c>
      <c r="C22" s="27" t="s">
        <v>9</v>
      </c>
      <c r="D22" s="214">
        <v>320495</v>
      </c>
      <c r="F22" s="20"/>
      <c r="G22" s="20"/>
    </row>
    <row r="23" spans="1:15" s="15" customFormat="1" ht="34.5">
      <c r="A23" s="228"/>
      <c r="B23" s="224"/>
      <c r="C23" s="26" t="s">
        <v>72</v>
      </c>
      <c r="D23" s="215"/>
      <c r="F23" s="20"/>
      <c r="H23" s="20"/>
    </row>
    <row r="24" spans="1:15" s="15" customFormat="1">
      <c r="A24" s="228"/>
      <c r="B24" s="224"/>
      <c r="C24" s="27" t="s">
        <v>10</v>
      </c>
      <c r="D24" s="215"/>
      <c r="G24" s="22"/>
    </row>
    <row r="25" spans="1:15" s="15" customFormat="1" ht="51.75">
      <c r="A25" s="228"/>
      <c r="B25" s="224"/>
      <c r="C25" s="26" t="s">
        <v>126</v>
      </c>
      <c r="D25" s="215"/>
      <c r="G25" s="21"/>
      <c r="L25" s="22"/>
      <c r="N25" s="25"/>
      <c r="O25" s="24"/>
    </row>
    <row r="26" spans="1:15" s="15" customFormat="1">
      <c r="A26" s="228"/>
      <c r="B26" s="224"/>
      <c r="C26" s="27" t="s">
        <v>11</v>
      </c>
      <c r="D26" s="215"/>
      <c r="H26" s="21"/>
    </row>
    <row r="27" spans="1:15" s="15" customFormat="1">
      <c r="A27" s="228"/>
      <c r="B27" s="225"/>
      <c r="C27" s="26" t="s">
        <v>31</v>
      </c>
      <c r="D27" s="216"/>
    </row>
    <row r="28" spans="1:15" s="15" customFormat="1">
      <c r="A28" s="228"/>
      <c r="B28" s="223">
        <v>12011</v>
      </c>
      <c r="C28" s="56" t="s">
        <v>9</v>
      </c>
      <c r="D28" s="226">
        <v>-41400</v>
      </c>
      <c r="F28" s="204"/>
      <c r="H28" s="21"/>
      <c r="I28" s="21"/>
    </row>
    <row r="29" spans="1:15" s="15" customFormat="1" ht="34.5">
      <c r="A29" s="228"/>
      <c r="B29" s="224"/>
      <c r="C29" s="57" t="s">
        <v>203</v>
      </c>
      <c r="D29" s="215"/>
      <c r="G29" s="20"/>
      <c r="H29" s="21"/>
      <c r="I29" s="21"/>
    </row>
    <row r="30" spans="1:15" s="15" customFormat="1">
      <c r="A30" s="228"/>
      <c r="B30" s="224"/>
      <c r="C30" s="56" t="s">
        <v>10</v>
      </c>
      <c r="D30" s="215"/>
    </row>
    <row r="31" spans="1:15" s="15" customFormat="1" ht="86.25">
      <c r="A31" s="228"/>
      <c r="B31" s="224"/>
      <c r="C31" s="57" t="s">
        <v>204</v>
      </c>
      <c r="D31" s="215"/>
    </row>
    <row r="32" spans="1:15" s="15" customFormat="1">
      <c r="A32" s="228"/>
      <c r="B32" s="224"/>
      <c r="C32" s="56" t="s">
        <v>11</v>
      </c>
      <c r="D32" s="215"/>
      <c r="G32" s="22"/>
      <c r="H32" s="22"/>
    </row>
    <row r="33" spans="1:9" s="15" customFormat="1">
      <c r="A33" s="228"/>
      <c r="B33" s="225"/>
      <c r="C33" s="57" t="s">
        <v>31</v>
      </c>
      <c r="D33" s="216"/>
    </row>
    <row r="34" spans="1:9" s="15" customFormat="1">
      <c r="A34" s="228"/>
      <c r="B34" s="223">
        <v>12012</v>
      </c>
      <c r="C34" s="56" t="s">
        <v>9</v>
      </c>
      <c r="D34" s="226">
        <v>351320</v>
      </c>
      <c r="H34" s="21"/>
      <c r="I34" s="21"/>
    </row>
    <row r="35" spans="1:9" s="15" customFormat="1">
      <c r="A35" s="228"/>
      <c r="B35" s="224"/>
      <c r="C35" s="57" t="s">
        <v>130</v>
      </c>
      <c r="D35" s="215"/>
      <c r="G35" s="20"/>
      <c r="H35" s="21"/>
      <c r="I35" s="21"/>
    </row>
    <row r="36" spans="1:9" s="15" customFormat="1">
      <c r="A36" s="228"/>
      <c r="B36" s="224"/>
      <c r="C36" s="56" t="s">
        <v>10</v>
      </c>
      <c r="D36" s="215"/>
    </row>
    <row r="37" spans="1:9" s="15" customFormat="1" ht="51.75">
      <c r="A37" s="228"/>
      <c r="B37" s="224"/>
      <c r="C37" s="57" t="s">
        <v>131</v>
      </c>
      <c r="D37" s="215"/>
    </row>
    <row r="38" spans="1:9" s="15" customFormat="1">
      <c r="A38" s="228"/>
      <c r="B38" s="224"/>
      <c r="C38" s="56" t="s">
        <v>11</v>
      </c>
      <c r="D38" s="215"/>
      <c r="G38" s="22"/>
      <c r="H38" s="22"/>
    </row>
    <row r="39" spans="1:9" s="15" customFormat="1">
      <c r="A39" s="228"/>
      <c r="B39" s="225"/>
      <c r="C39" s="57" t="s">
        <v>31</v>
      </c>
      <c r="D39" s="216"/>
    </row>
    <row r="40" spans="1:9" s="15" customFormat="1">
      <c r="A40" s="228"/>
      <c r="B40" s="223">
        <v>32001</v>
      </c>
      <c r="C40" s="94" t="s">
        <v>9</v>
      </c>
      <c r="D40" s="226">
        <v>-590000</v>
      </c>
      <c r="H40" s="21"/>
      <c r="I40" s="21"/>
    </row>
    <row r="41" spans="1:9" s="15" customFormat="1">
      <c r="A41" s="228"/>
      <c r="B41" s="224"/>
      <c r="C41" s="58" t="s">
        <v>135</v>
      </c>
      <c r="D41" s="215"/>
      <c r="G41" s="20"/>
      <c r="H41" s="21"/>
      <c r="I41" s="21"/>
    </row>
    <row r="42" spans="1:9" s="15" customFormat="1">
      <c r="A42" s="228"/>
      <c r="B42" s="224"/>
      <c r="C42" s="94" t="s">
        <v>10</v>
      </c>
      <c r="D42" s="215"/>
    </row>
    <row r="43" spans="1:9" s="15" customFormat="1" ht="34.5">
      <c r="A43" s="228"/>
      <c r="B43" s="224"/>
      <c r="C43" s="58" t="s">
        <v>136</v>
      </c>
      <c r="D43" s="215"/>
    </row>
    <row r="44" spans="1:9" s="15" customFormat="1">
      <c r="A44" s="228"/>
      <c r="B44" s="224"/>
      <c r="C44" s="94" t="s">
        <v>11</v>
      </c>
      <c r="D44" s="215"/>
      <c r="G44" s="22"/>
      <c r="H44" s="22"/>
    </row>
    <row r="45" spans="1:9" s="15" customFormat="1" ht="34.5">
      <c r="A45" s="229"/>
      <c r="B45" s="225"/>
      <c r="C45" s="58" t="s">
        <v>137</v>
      </c>
      <c r="D45" s="216"/>
    </row>
    <row r="46" spans="1:9" s="53" customFormat="1">
      <c r="A46" s="220">
        <v>1059</v>
      </c>
      <c r="B46" s="208"/>
      <c r="C46" s="52" t="s">
        <v>6</v>
      </c>
      <c r="D46" s="211">
        <f>+D59+D53</f>
        <v>10606.3</v>
      </c>
    </row>
    <row r="47" spans="1:9" s="53" customFormat="1">
      <c r="A47" s="221"/>
      <c r="B47" s="209"/>
      <c r="C47" s="54" t="s">
        <v>86</v>
      </c>
      <c r="D47" s="212"/>
    </row>
    <row r="48" spans="1:9" s="53" customFormat="1">
      <c r="A48" s="221"/>
      <c r="B48" s="209"/>
      <c r="C48" s="52" t="s">
        <v>7</v>
      </c>
      <c r="D48" s="212"/>
    </row>
    <row r="49" spans="1:4" s="53" customFormat="1">
      <c r="A49" s="221"/>
      <c r="B49" s="209"/>
      <c r="C49" s="54" t="s">
        <v>87</v>
      </c>
      <c r="D49" s="212"/>
    </row>
    <row r="50" spans="1:4" s="53" customFormat="1">
      <c r="A50" s="221"/>
      <c r="B50" s="209"/>
      <c r="C50" s="52" t="s">
        <v>8</v>
      </c>
      <c r="D50" s="212"/>
    </row>
    <row r="51" spans="1:4" s="53" customFormat="1" ht="69">
      <c r="A51" s="222"/>
      <c r="B51" s="210"/>
      <c r="C51" s="54" t="s">
        <v>88</v>
      </c>
      <c r="D51" s="213"/>
    </row>
    <row r="52" spans="1:4" s="55" customFormat="1">
      <c r="A52" s="246"/>
      <c r="B52" s="247"/>
      <c r="C52" s="243" t="s">
        <v>23</v>
      </c>
      <c r="D52" s="244"/>
    </row>
    <row r="53" spans="1:4" s="53" customFormat="1">
      <c r="A53" s="208"/>
      <c r="B53" s="230" t="s">
        <v>91</v>
      </c>
      <c r="C53" s="181" t="s">
        <v>9</v>
      </c>
      <c r="D53" s="233">
        <v>308.89999999999998</v>
      </c>
    </row>
    <row r="54" spans="1:4" s="53" customFormat="1" ht="34.5">
      <c r="A54" s="209"/>
      <c r="B54" s="231"/>
      <c r="C54" s="182" t="s">
        <v>92</v>
      </c>
      <c r="D54" s="234"/>
    </row>
    <row r="55" spans="1:4" s="53" customFormat="1">
      <c r="A55" s="209"/>
      <c r="B55" s="231"/>
      <c r="C55" s="181" t="s">
        <v>10</v>
      </c>
      <c r="D55" s="234"/>
    </row>
    <row r="56" spans="1:4" s="53" customFormat="1" ht="51.75">
      <c r="A56" s="209"/>
      <c r="B56" s="231"/>
      <c r="C56" s="182" t="s">
        <v>93</v>
      </c>
      <c r="D56" s="234"/>
    </row>
    <row r="57" spans="1:4" s="53" customFormat="1">
      <c r="A57" s="209"/>
      <c r="B57" s="231"/>
      <c r="C57" s="181" t="s">
        <v>11</v>
      </c>
      <c r="D57" s="234"/>
    </row>
    <row r="58" spans="1:4" s="53" customFormat="1">
      <c r="A58" s="210"/>
      <c r="B58" s="232"/>
      <c r="C58" s="182" t="s">
        <v>21</v>
      </c>
      <c r="D58" s="235"/>
    </row>
    <row r="59" spans="1:4" s="53" customFormat="1">
      <c r="A59" s="208"/>
      <c r="B59" s="230">
        <v>12002</v>
      </c>
      <c r="C59" s="181" t="s">
        <v>9</v>
      </c>
      <c r="D59" s="233">
        <v>10297.4</v>
      </c>
    </row>
    <row r="60" spans="1:4" s="53" customFormat="1" ht="34.5">
      <c r="A60" s="209"/>
      <c r="B60" s="231"/>
      <c r="C60" s="182" t="s">
        <v>89</v>
      </c>
      <c r="D60" s="234"/>
    </row>
    <row r="61" spans="1:4" s="53" customFormat="1">
      <c r="A61" s="209"/>
      <c r="B61" s="231"/>
      <c r="C61" s="181" t="s">
        <v>10</v>
      </c>
      <c r="D61" s="234"/>
    </row>
    <row r="62" spans="1:4" s="53" customFormat="1" ht="51.75">
      <c r="A62" s="209"/>
      <c r="B62" s="231"/>
      <c r="C62" s="182" t="s">
        <v>90</v>
      </c>
      <c r="D62" s="234"/>
    </row>
    <row r="63" spans="1:4" s="53" customFormat="1">
      <c r="A63" s="209"/>
      <c r="B63" s="231"/>
      <c r="C63" s="181" t="s">
        <v>11</v>
      </c>
      <c r="D63" s="234"/>
    </row>
    <row r="64" spans="1:4" s="53" customFormat="1">
      <c r="A64" s="210"/>
      <c r="B64" s="232"/>
      <c r="C64" s="182" t="s">
        <v>31</v>
      </c>
      <c r="D64" s="235"/>
    </row>
    <row r="65" spans="1:11" s="53" customFormat="1">
      <c r="A65" s="248">
        <v>1104</v>
      </c>
      <c r="B65" s="240"/>
      <c r="C65" s="183" t="s">
        <v>6</v>
      </c>
      <c r="D65" s="251">
        <f>+D78+D72</f>
        <v>-550000</v>
      </c>
    </row>
    <row r="66" spans="1:11" s="53" customFormat="1" ht="34.5">
      <c r="A66" s="249"/>
      <c r="B66" s="241"/>
      <c r="C66" s="184" t="s">
        <v>145</v>
      </c>
      <c r="D66" s="212"/>
    </row>
    <row r="67" spans="1:11" s="53" customFormat="1">
      <c r="A67" s="249"/>
      <c r="B67" s="241"/>
      <c r="C67" s="183" t="s">
        <v>7</v>
      </c>
      <c r="D67" s="212"/>
    </row>
    <row r="68" spans="1:11" s="53" customFormat="1" ht="69">
      <c r="A68" s="249"/>
      <c r="B68" s="241"/>
      <c r="C68" s="184" t="s">
        <v>146</v>
      </c>
      <c r="D68" s="212"/>
      <c r="K68" s="100"/>
    </row>
    <row r="69" spans="1:11" s="53" customFormat="1">
      <c r="A69" s="249"/>
      <c r="B69" s="241"/>
      <c r="C69" s="183" t="s">
        <v>8</v>
      </c>
      <c r="D69" s="212"/>
    </row>
    <row r="70" spans="1:11" s="53" customFormat="1" ht="34.5">
      <c r="A70" s="250"/>
      <c r="B70" s="242"/>
      <c r="C70" s="184" t="s">
        <v>147</v>
      </c>
      <c r="D70" s="213"/>
    </row>
    <row r="71" spans="1:11" s="55" customFormat="1">
      <c r="A71" s="252"/>
      <c r="B71" s="253"/>
      <c r="C71" s="254" t="s">
        <v>23</v>
      </c>
      <c r="D71" s="255"/>
    </row>
    <row r="72" spans="1:11" s="53" customFormat="1">
      <c r="A72" s="240"/>
      <c r="B72" s="237">
        <v>11002</v>
      </c>
      <c r="C72" s="183" t="s">
        <v>9</v>
      </c>
      <c r="D72" s="236">
        <v>-300000</v>
      </c>
    </row>
    <row r="73" spans="1:11" s="53" customFormat="1" ht="34.5">
      <c r="A73" s="241"/>
      <c r="B73" s="238"/>
      <c r="C73" s="184" t="s">
        <v>197</v>
      </c>
      <c r="D73" s="234"/>
    </row>
    <row r="74" spans="1:11" s="53" customFormat="1">
      <c r="A74" s="241"/>
      <c r="B74" s="238"/>
      <c r="C74" s="183" t="s">
        <v>10</v>
      </c>
      <c r="D74" s="234"/>
    </row>
    <row r="75" spans="1:11" s="53" customFormat="1" ht="51.75">
      <c r="A75" s="241"/>
      <c r="B75" s="238"/>
      <c r="C75" s="184" t="s">
        <v>198</v>
      </c>
      <c r="D75" s="234"/>
    </row>
    <row r="76" spans="1:11" s="53" customFormat="1">
      <c r="A76" s="241"/>
      <c r="B76" s="238"/>
      <c r="C76" s="183" t="s">
        <v>11</v>
      </c>
      <c r="D76" s="234"/>
    </row>
    <row r="77" spans="1:11" s="53" customFormat="1">
      <c r="A77" s="242"/>
      <c r="B77" s="239"/>
      <c r="C77" s="184" t="s">
        <v>21</v>
      </c>
      <c r="D77" s="235"/>
    </row>
    <row r="78" spans="1:11" s="53" customFormat="1">
      <c r="A78" s="240"/>
      <c r="B78" s="237">
        <v>12001</v>
      </c>
      <c r="C78" s="183" t="s">
        <v>9</v>
      </c>
      <c r="D78" s="236">
        <v>-250000</v>
      </c>
    </row>
    <row r="79" spans="1:11" s="53" customFormat="1">
      <c r="A79" s="241"/>
      <c r="B79" s="238"/>
      <c r="C79" s="184" t="s">
        <v>148</v>
      </c>
      <c r="D79" s="234"/>
    </row>
    <row r="80" spans="1:11" s="53" customFormat="1">
      <c r="A80" s="241"/>
      <c r="B80" s="238"/>
      <c r="C80" s="183" t="s">
        <v>10</v>
      </c>
      <c r="D80" s="234"/>
    </row>
    <row r="81" spans="1:11" s="53" customFormat="1" ht="51.75">
      <c r="A81" s="241"/>
      <c r="B81" s="238"/>
      <c r="C81" s="184" t="s">
        <v>149</v>
      </c>
      <c r="D81" s="234"/>
    </row>
    <row r="82" spans="1:11" s="53" customFormat="1">
      <c r="A82" s="241"/>
      <c r="B82" s="238"/>
      <c r="C82" s="183" t="s">
        <v>11</v>
      </c>
      <c r="D82" s="234"/>
    </row>
    <row r="83" spans="1:11" s="53" customFormat="1">
      <c r="A83" s="242"/>
      <c r="B83" s="239"/>
      <c r="C83" s="184" t="s">
        <v>31</v>
      </c>
      <c r="D83" s="235"/>
    </row>
    <row r="84" spans="1:11" s="53" customFormat="1">
      <c r="A84" s="248">
        <v>1116</v>
      </c>
      <c r="B84" s="240"/>
      <c r="C84" s="183" t="s">
        <v>6</v>
      </c>
      <c r="D84" s="251">
        <f>+D91+D97</f>
        <v>-106000.8</v>
      </c>
    </row>
    <row r="85" spans="1:11" s="53" customFormat="1">
      <c r="A85" s="249"/>
      <c r="B85" s="241"/>
      <c r="C85" s="184" t="s">
        <v>138</v>
      </c>
      <c r="D85" s="212"/>
    </row>
    <row r="86" spans="1:11" s="53" customFormat="1">
      <c r="A86" s="249"/>
      <c r="B86" s="241"/>
      <c r="C86" s="183" t="s">
        <v>7</v>
      </c>
      <c r="D86" s="212"/>
    </row>
    <row r="87" spans="1:11" s="53" customFormat="1">
      <c r="A87" s="249"/>
      <c r="B87" s="241"/>
      <c r="C87" s="184" t="s">
        <v>139</v>
      </c>
      <c r="D87" s="212"/>
      <c r="K87" s="100"/>
    </row>
    <row r="88" spans="1:11" s="53" customFormat="1">
      <c r="A88" s="249"/>
      <c r="B88" s="241"/>
      <c r="C88" s="183" t="s">
        <v>8</v>
      </c>
      <c r="D88" s="212"/>
    </row>
    <row r="89" spans="1:11" s="53" customFormat="1">
      <c r="A89" s="250"/>
      <c r="B89" s="242"/>
      <c r="C89" s="184" t="s">
        <v>140</v>
      </c>
      <c r="D89" s="213"/>
    </row>
    <row r="90" spans="1:11" s="55" customFormat="1">
      <c r="A90" s="252"/>
      <c r="B90" s="253"/>
      <c r="C90" s="254" t="s">
        <v>23</v>
      </c>
      <c r="D90" s="255"/>
    </row>
    <row r="91" spans="1:11" s="53" customFormat="1">
      <c r="A91" s="240"/>
      <c r="B91" s="237">
        <v>11001</v>
      </c>
      <c r="C91" s="183" t="s">
        <v>9</v>
      </c>
      <c r="D91" s="236">
        <v>-34000.800000000003</v>
      </c>
    </row>
    <row r="92" spans="1:11" s="53" customFormat="1">
      <c r="A92" s="241"/>
      <c r="B92" s="238"/>
      <c r="C92" s="184" t="s">
        <v>141</v>
      </c>
      <c r="D92" s="234"/>
    </row>
    <row r="93" spans="1:11" s="53" customFormat="1">
      <c r="A93" s="241"/>
      <c r="B93" s="238"/>
      <c r="C93" s="183" t="s">
        <v>10</v>
      </c>
      <c r="D93" s="234"/>
    </row>
    <row r="94" spans="1:11" s="53" customFormat="1" ht="51.75">
      <c r="A94" s="241"/>
      <c r="B94" s="238"/>
      <c r="C94" s="184" t="s">
        <v>142</v>
      </c>
      <c r="D94" s="234"/>
    </row>
    <row r="95" spans="1:11" s="53" customFormat="1">
      <c r="A95" s="241"/>
      <c r="B95" s="238"/>
      <c r="C95" s="183" t="s">
        <v>11</v>
      </c>
      <c r="D95" s="234"/>
    </row>
    <row r="96" spans="1:11" s="53" customFormat="1">
      <c r="A96" s="242"/>
      <c r="B96" s="239"/>
      <c r="C96" s="184" t="s">
        <v>21</v>
      </c>
      <c r="D96" s="235"/>
    </row>
    <row r="97" spans="1:4" s="53" customFormat="1">
      <c r="A97" s="240"/>
      <c r="B97" s="237">
        <v>11005</v>
      </c>
      <c r="C97" s="183" t="s">
        <v>9</v>
      </c>
      <c r="D97" s="236">
        <v>-72000</v>
      </c>
    </row>
    <row r="98" spans="1:4" s="53" customFormat="1" ht="34.5">
      <c r="A98" s="241"/>
      <c r="B98" s="238"/>
      <c r="C98" s="184" t="s">
        <v>143</v>
      </c>
      <c r="D98" s="234"/>
    </row>
    <row r="99" spans="1:4" s="53" customFormat="1">
      <c r="A99" s="241"/>
      <c r="B99" s="238"/>
      <c r="C99" s="183" t="s">
        <v>10</v>
      </c>
      <c r="D99" s="234"/>
    </row>
    <row r="100" spans="1:4" s="53" customFormat="1" ht="34.5">
      <c r="A100" s="241"/>
      <c r="B100" s="238"/>
      <c r="C100" s="184" t="s">
        <v>144</v>
      </c>
      <c r="D100" s="234"/>
    </row>
    <row r="101" spans="1:4" s="53" customFormat="1">
      <c r="A101" s="241"/>
      <c r="B101" s="238"/>
      <c r="C101" s="183" t="s">
        <v>11</v>
      </c>
      <c r="D101" s="234"/>
    </row>
    <row r="102" spans="1:4" s="53" customFormat="1">
      <c r="A102" s="242"/>
      <c r="B102" s="239"/>
      <c r="C102" s="184" t="s">
        <v>21</v>
      </c>
      <c r="D102" s="235"/>
    </row>
    <row r="103" spans="1:4" s="15" customFormat="1">
      <c r="A103" s="256">
        <v>1187</v>
      </c>
      <c r="B103" s="245"/>
      <c r="C103" s="18" t="s">
        <v>6</v>
      </c>
      <c r="D103" s="214">
        <f>+D110+D116+D122+D128+D134+D140</f>
        <v>939979.5</v>
      </c>
    </row>
    <row r="104" spans="1:4" s="15" customFormat="1">
      <c r="A104" s="257"/>
      <c r="B104" s="228"/>
      <c r="C104" s="19" t="s">
        <v>32</v>
      </c>
      <c r="D104" s="215"/>
    </row>
    <row r="105" spans="1:4" s="15" customFormat="1">
      <c r="A105" s="257"/>
      <c r="B105" s="228"/>
      <c r="C105" s="18" t="s">
        <v>7</v>
      </c>
      <c r="D105" s="215"/>
    </row>
    <row r="106" spans="1:4" s="15" customFormat="1" ht="51.75">
      <c r="A106" s="257"/>
      <c r="B106" s="228"/>
      <c r="C106" s="19" t="s">
        <v>33</v>
      </c>
      <c r="D106" s="215"/>
    </row>
    <row r="107" spans="1:4" s="15" customFormat="1">
      <c r="A107" s="257"/>
      <c r="B107" s="228"/>
      <c r="C107" s="18" t="s">
        <v>8</v>
      </c>
      <c r="D107" s="215"/>
    </row>
    <row r="108" spans="1:4" s="15" customFormat="1" ht="34.5">
      <c r="A108" s="258"/>
      <c r="B108" s="229"/>
      <c r="C108" s="19" t="s">
        <v>34</v>
      </c>
      <c r="D108" s="216"/>
    </row>
    <row r="109" spans="1:4" s="15" customFormat="1">
      <c r="B109" s="154"/>
      <c r="C109" s="217" t="s">
        <v>23</v>
      </c>
      <c r="D109" s="259"/>
    </row>
    <row r="110" spans="1:4" s="15" customFormat="1">
      <c r="A110" s="227"/>
      <c r="B110" s="240">
        <v>12003</v>
      </c>
      <c r="C110" s="27" t="s">
        <v>9</v>
      </c>
      <c r="D110" s="214">
        <v>176030.3</v>
      </c>
    </row>
    <row r="111" spans="1:4" s="15" customFormat="1" ht="34.5">
      <c r="A111" s="228"/>
      <c r="B111" s="241"/>
      <c r="C111" s="26" t="s">
        <v>45</v>
      </c>
      <c r="D111" s="215"/>
    </row>
    <row r="112" spans="1:4" s="15" customFormat="1">
      <c r="A112" s="228"/>
      <c r="B112" s="241"/>
      <c r="C112" s="27" t="s">
        <v>10</v>
      </c>
      <c r="D112" s="215"/>
    </row>
    <row r="113" spans="1:6" s="15" customFormat="1" ht="34.5">
      <c r="A113" s="228"/>
      <c r="B113" s="241"/>
      <c r="C113" s="26" t="s">
        <v>46</v>
      </c>
      <c r="D113" s="215"/>
    </row>
    <row r="114" spans="1:6" s="15" customFormat="1">
      <c r="A114" s="228"/>
      <c r="B114" s="241"/>
      <c r="C114" s="27" t="s">
        <v>11</v>
      </c>
      <c r="D114" s="215"/>
    </row>
    <row r="115" spans="1:6" s="15" customFormat="1">
      <c r="A115" s="228"/>
      <c r="B115" s="242"/>
      <c r="C115" s="26" t="s">
        <v>31</v>
      </c>
      <c r="D115" s="216"/>
    </row>
    <row r="116" spans="1:6" s="15" customFormat="1">
      <c r="A116" s="228"/>
      <c r="B116" s="240">
        <v>12004</v>
      </c>
      <c r="C116" s="27" t="s">
        <v>9</v>
      </c>
      <c r="D116" s="214">
        <v>722549.2</v>
      </c>
    </row>
    <row r="117" spans="1:6" s="15" customFormat="1" ht="34.5">
      <c r="A117" s="228"/>
      <c r="B117" s="241"/>
      <c r="C117" s="26" t="s">
        <v>47</v>
      </c>
      <c r="D117" s="215"/>
    </row>
    <row r="118" spans="1:6" s="15" customFormat="1">
      <c r="A118" s="228"/>
      <c r="B118" s="241"/>
      <c r="C118" s="27" t="s">
        <v>10</v>
      </c>
      <c r="D118" s="215"/>
    </row>
    <row r="119" spans="1:6" s="15" customFormat="1" ht="34.5">
      <c r="A119" s="228"/>
      <c r="B119" s="241"/>
      <c r="C119" s="26" t="s">
        <v>48</v>
      </c>
      <c r="D119" s="215"/>
    </row>
    <row r="120" spans="1:6" s="15" customFormat="1">
      <c r="A120" s="228"/>
      <c r="B120" s="241"/>
      <c r="C120" s="27" t="s">
        <v>11</v>
      </c>
      <c r="D120" s="215"/>
    </row>
    <row r="121" spans="1:6" s="15" customFormat="1">
      <c r="A121" s="228"/>
      <c r="B121" s="242"/>
      <c r="C121" s="26" t="s">
        <v>31</v>
      </c>
      <c r="D121" s="216"/>
      <c r="F121" s="22"/>
    </row>
    <row r="122" spans="1:6" s="15" customFormat="1">
      <c r="A122" s="228"/>
      <c r="B122" s="240">
        <v>12007</v>
      </c>
      <c r="C122" s="27" t="s">
        <v>9</v>
      </c>
      <c r="D122" s="214">
        <v>-62000</v>
      </c>
    </row>
    <row r="123" spans="1:6" s="15" customFormat="1" ht="34.5">
      <c r="A123" s="228"/>
      <c r="B123" s="241"/>
      <c r="C123" s="26" t="s">
        <v>205</v>
      </c>
      <c r="D123" s="215"/>
    </row>
    <row r="124" spans="1:6" s="15" customFormat="1">
      <c r="A124" s="228"/>
      <c r="B124" s="241"/>
      <c r="C124" s="27" t="s">
        <v>10</v>
      </c>
      <c r="D124" s="215"/>
    </row>
    <row r="125" spans="1:6" s="15" customFormat="1" ht="51.75">
      <c r="A125" s="228"/>
      <c r="B125" s="241"/>
      <c r="C125" s="26" t="s">
        <v>206</v>
      </c>
      <c r="D125" s="215"/>
    </row>
    <row r="126" spans="1:6" s="15" customFormat="1">
      <c r="A126" s="228"/>
      <c r="B126" s="241"/>
      <c r="C126" s="27" t="s">
        <v>11</v>
      </c>
      <c r="D126" s="215"/>
    </row>
    <row r="127" spans="1:6" s="15" customFormat="1">
      <c r="A127" s="228"/>
      <c r="B127" s="242"/>
      <c r="C127" s="26" t="s">
        <v>31</v>
      </c>
      <c r="D127" s="216"/>
    </row>
    <row r="128" spans="1:6" s="15" customFormat="1">
      <c r="A128" s="228"/>
      <c r="B128" s="240">
        <v>12009</v>
      </c>
      <c r="C128" s="27" t="s">
        <v>9</v>
      </c>
      <c r="D128" s="214">
        <v>-380000</v>
      </c>
    </row>
    <row r="129" spans="1:4" s="15" customFormat="1" ht="51.75">
      <c r="A129" s="228"/>
      <c r="B129" s="241"/>
      <c r="C129" s="26" t="s">
        <v>207</v>
      </c>
      <c r="D129" s="215"/>
    </row>
    <row r="130" spans="1:4" s="15" customFormat="1">
      <c r="A130" s="228"/>
      <c r="B130" s="241"/>
      <c r="C130" s="27" t="s">
        <v>10</v>
      </c>
      <c r="D130" s="215"/>
    </row>
    <row r="131" spans="1:4" s="15" customFormat="1" ht="69">
      <c r="A131" s="228"/>
      <c r="B131" s="241"/>
      <c r="C131" s="26" t="s">
        <v>208</v>
      </c>
      <c r="D131" s="215"/>
    </row>
    <row r="132" spans="1:4" s="15" customFormat="1">
      <c r="A132" s="228"/>
      <c r="B132" s="241"/>
      <c r="C132" s="27" t="s">
        <v>11</v>
      </c>
      <c r="D132" s="215"/>
    </row>
    <row r="133" spans="1:4" s="15" customFormat="1">
      <c r="A133" s="228"/>
      <c r="B133" s="242"/>
      <c r="C133" s="26" t="s">
        <v>31</v>
      </c>
      <c r="D133" s="216"/>
    </row>
    <row r="134" spans="1:4" s="15" customFormat="1">
      <c r="A134" s="228"/>
      <c r="B134" s="240">
        <v>12011</v>
      </c>
      <c r="C134" s="27" t="s">
        <v>9</v>
      </c>
      <c r="D134" s="214">
        <v>-40185</v>
      </c>
    </row>
    <row r="135" spans="1:4" s="15" customFormat="1" ht="34.5">
      <c r="A135" s="228"/>
      <c r="B135" s="241"/>
      <c r="C135" s="26" t="s">
        <v>209</v>
      </c>
      <c r="D135" s="215"/>
    </row>
    <row r="136" spans="1:4" s="15" customFormat="1">
      <c r="A136" s="228"/>
      <c r="B136" s="241"/>
      <c r="C136" s="27" t="s">
        <v>10</v>
      </c>
      <c r="D136" s="215"/>
    </row>
    <row r="137" spans="1:4" s="15" customFormat="1">
      <c r="A137" s="228"/>
      <c r="B137" s="241"/>
      <c r="C137" s="26" t="s">
        <v>210</v>
      </c>
      <c r="D137" s="215"/>
    </row>
    <row r="138" spans="1:4" s="15" customFormat="1">
      <c r="A138" s="228"/>
      <c r="B138" s="241"/>
      <c r="C138" s="27" t="s">
        <v>11</v>
      </c>
      <c r="D138" s="215"/>
    </row>
    <row r="139" spans="1:4" s="15" customFormat="1">
      <c r="A139" s="228"/>
      <c r="B139" s="242"/>
      <c r="C139" s="26" t="s">
        <v>31</v>
      </c>
      <c r="D139" s="216"/>
    </row>
    <row r="140" spans="1:4" s="15" customFormat="1">
      <c r="A140" s="228"/>
      <c r="B140" s="240">
        <v>12015</v>
      </c>
      <c r="C140" s="27" t="s">
        <v>9</v>
      </c>
      <c r="D140" s="214">
        <v>523585</v>
      </c>
    </row>
    <row r="141" spans="1:4" s="15" customFormat="1" ht="34.5">
      <c r="A141" s="228"/>
      <c r="B141" s="241"/>
      <c r="C141" s="26" t="s">
        <v>211</v>
      </c>
      <c r="D141" s="215"/>
    </row>
    <row r="142" spans="1:4" s="15" customFormat="1">
      <c r="A142" s="228"/>
      <c r="B142" s="241"/>
      <c r="C142" s="27" t="s">
        <v>10</v>
      </c>
      <c r="D142" s="215"/>
    </row>
    <row r="143" spans="1:4" s="15" customFormat="1" ht="34.5">
      <c r="A143" s="228"/>
      <c r="B143" s="241"/>
      <c r="C143" s="26" t="s">
        <v>212</v>
      </c>
      <c r="D143" s="215"/>
    </row>
    <row r="144" spans="1:4" s="15" customFormat="1">
      <c r="A144" s="228"/>
      <c r="B144" s="241"/>
      <c r="C144" s="27" t="s">
        <v>11</v>
      </c>
      <c r="D144" s="215"/>
    </row>
    <row r="145" spans="1:4" s="15" customFormat="1">
      <c r="A145" s="229"/>
      <c r="B145" s="242"/>
      <c r="C145" s="26" t="s">
        <v>31</v>
      </c>
      <c r="D145" s="216"/>
    </row>
  </sheetData>
  <mergeCells count="70">
    <mergeCell ref="D28:D33"/>
    <mergeCell ref="D122:D127"/>
    <mergeCell ref="D128:D133"/>
    <mergeCell ref="A103:A108"/>
    <mergeCell ref="C109:D109"/>
    <mergeCell ref="B110:B115"/>
    <mergeCell ref="B116:B121"/>
    <mergeCell ref="B122:B127"/>
    <mergeCell ref="B128:B133"/>
    <mergeCell ref="A110:A145"/>
    <mergeCell ref="D34:D39"/>
    <mergeCell ref="A84:A89"/>
    <mergeCell ref="B84:B89"/>
    <mergeCell ref="D84:D89"/>
    <mergeCell ref="A90:B90"/>
    <mergeCell ref="C90:D90"/>
    <mergeCell ref="A65:A70"/>
    <mergeCell ref="B65:B70"/>
    <mergeCell ref="D65:D70"/>
    <mergeCell ref="A71:B71"/>
    <mergeCell ref="C71:D71"/>
    <mergeCell ref="B9:B14"/>
    <mergeCell ref="B16:B21"/>
    <mergeCell ref="A16:A21"/>
    <mergeCell ref="B34:B39"/>
    <mergeCell ref="A52:B52"/>
    <mergeCell ref="B28:B33"/>
    <mergeCell ref="B134:B139"/>
    <mergeCell ref="D134:D139"/>
    <mergeCell ref="B140:B145"/>
    <mergeCell ref="D140:D145"/>
    <mergeCell ref="C52:D52"/>
    <mergeCell ref="D110:D115"/>
    <mergeCell ref="D116:D121"/>
    <mergeCell ref="B78:B83"/>
    <mergeCell ref="D78:D83"/>
    <mergeCell ref="B72:B77"/>
    <mergeCell ref="B103:B108"/>
    <mergeCell ref="A59:A64"/>
    <mergeCell ref="B59:B64"/>
    <mergeCell ref="D59:D64"/>
    <mergeCell ref="A53:A58"/>
    <mergeCell ref="D103:D108"/>
    <mergeCell ref="D72:D77"/>
    <mergeCell ref="B91:B96"/>
    <mergeCell ref="D91:D96"/>
    <mergeCell ref="A97:A102"/>
    <mergeCell ref="B97:B102"/>
    <mergeCell ref="D97:D102"/>
    <mergeCell ref="D53:D58"/>
    <mergeCell ref="B53:B58"/>
    <mergeCell ref="A91:A96"/>
    <mergeCell ref="A78:A83"/>
    <mergeCell ref="A72:A77"/>
    <mergeCell ref="A1:D1"/>
    <mergeCell ref="A3:D3"/>
    <mergeCell ref="A5:B5"/>
    <mergeCell ref="C5:C6"/>
    <mergeCell ref="B46:B51"/>
    <mergeCell ref="D46:D51"/>
    <mergeCell ref="D9:D14"/>
    <mergeCell ref="A15:D15"/>
    <mergeCell ref="D16:D21"/>
    <mergeCell ref="D22:D27"/>
    <mergeCell ref="A46:A51"/>
    <mergeCell ref="B40:B45"/>
    <mergeCell ref="D40:D45"/>
    <mergeCell ref="A22:A45"/>
    <mergeCell ref="B22:B27"/>
    <mergeCell ref="A9:A14"/>
  </mergeCells>
  <pageMargins left="0" right="0" top="0" bottom="0" header="0" footer="0"/>
  <pageSetup paperSize="9" scale="72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DCE49-0DE2-4B78-91F1-D1326721E508}">
  <dimension ref="A1:U189"/>
  <sheetViews>
    <sheetView topLeftCell="C28" zoomScale="80" zoomScaleNormal="80" workbookViewId="0">
      <selection activeCell="G54" sqref="G54"/>
    </sheetView>
  </sheetViews>
  <sheetFormatPr defaultColWidth="9.140625" defaultRowHeight="17.25"/>
  <cols>
    <col min="1" max="3" width="7.5703125" style="2" customWidth="1"/>
    <col min="4" max="4" width="12.140625" style="28" customWidth="1"/>
    <col min="5" max="5" width="11.85546875" style="29" customWidth="1"/>
    <col min="6" max="6" width="89.28515625" style="2" customWidth="1"/>
    <col min="7" max="7" width="36.140625" style="51" customWidth="1"/>
    <col min="8" max="8" width="9.28515625" style="111" customWidth="1"/>
    <col min="9" max="9" width="10.42578125" style="111" customWidth="1"/>
    <col min="10" max="10" width="16.42578125" style="111" bestFit="1" customWidth="1"/>
    <col min="11" max="12" width="16.7109375" style="111" bestFit="1" customWidth="1"/>
    <col min="13" max="13" width="16.85546875" style="111" customWidth="1"/>
    <col min="14" max="14" width="18.140625" style="111" bestFit="1" customWidth="1"/>
    <col min="15" max="15" width="14.28515625" style="111" customWidth="1"/>
    <col min="16" max="16" width="13.140625" style="111" customWidth="1"/>
    <col min="17" max="17" width="15" style="111" customWidth="1"/>
    <col min="18" max="18" width="14.140625" style="111" customWidth="1"/>
    <col min="19" max="20" width="9.140625" style="111"/>
    <col min="21" max="21" width="17.85546875" style="111" customWidth="1"/>
    <col min="22" max="16384" width="9.140625" style="111"/>
  </cols>
  <sheetData>
    <row r="1" spans="1:21">
      <c r="A1" s="261" t="s">
        <v>26</v>
      </c>
      <c r="B1" s="261"/>
      <c r="C1" s="261"/>
      <c r="D1" s="261"/>
      <c r="E1" s="261"/>
      <c r="F1" s="261"/>
      <c r="G1" s="261"/>
      <c r="L1" s="109"/>
      <c r="M1" s="109"/>
    </row>
    <row r="2" spans="1:21">
      <c r="A2" s="23"/>
      <c r="B2" s="23"/>
      <c r="C2" s="23"/>
      <c r="D2" s="23"/>
      <c r="E2" s="23"/>
      <c r="F2" s="23"/>
      <c r="G2" s="23"/>
      <c r="K2" s="102"/>
      <c r="L2" s="102"/>
      <c r="M2" s="102"/>
      <c r="N2" s="105"/>
    </row>
    <row r="3" spans="1:21" ht="49.5" customHeight="1">
      <c r="A3" s="206" t="s">
        <v>49</v>
      </c>
      <c r="B3" s="206"/>
      <c r="C3" s="206"/>
      <c r="D3" s="206"/>
      <c r="E3" s="206"/>
      <c r="F3" s="206"/>
      <c r="G3" s="206"/>
    </row>
    <row r="4" spans="1:21">
      <c r="G4" s="137" t="s">
        <v>25</v>
      </c>
      <c r="K4" s="105"/>
      <c r="M4" s="109"/>
      <c r="N4" s="109"/>
    </row>
    <row r="5" spans="1:21" ht="86.25">
      <c r="A5" s="262" t="s">
        <v>50</v>
      </c>
      <c r="B5" s="262"/>
      <c r="C5" s="262"/>
      <c r="D5" s="262" t="s">
        <v>51</v>
      </c>
      <c r="E5" s="262"/>
      <c r="F5" s="263" t="s">
        <v>52</v>
      </c>
      <c r="G5" s="96" t="s">
        <v>129</v>
      </c>
      <c r="J5" s="109"/>
      <c r="M5" s="109"/>
      <c r="N5" s="109"/>
    </row>
    <row r="6" spans="1:21" ht="45">
      <c r="A6" s="31" t="s">
        <v>53</v>
      </c>
      <c r="B6" s="31" t="s">
        <v>54</v>
      </c>
      <c r="C6" s="31" t="s">
        <v>55</v>
      </c>
      <c r="D6" s="31" t="s">
        <v>2</v>
      </c>
      <c r="E6" s="31" t="s">
        <v>56</v>
      </c>
      <c r="F6" s="263"/>
      <c r="G6" s="32" t="s">
        <v>4</v>
      </c>
      <c r="K6" s="115"/>
    </row>
    <row r="7" spans="1:21">
      <c r="A7" s="33"/>
      <c r="B7" s="33"/>
      <c r="C7" s="33"/>
      <c r="D7" s="33"/>
      <c r="E7" s="34"/>
      <c r="F7" s="35" t="s">
        <v>57</v>
      </c>
      <c r="G7" s="185">
        <f>+G8</f>
        <v>0</v>
      </c>
      <c r="H7" s="36"/>
      <c r="I7" s="37"/>
      <c r="J7" s="37"/>
      <c r="K7" s="37"/>
      <c r="L7" s="37"/>
      <c r="M7" s="37"/>
      <c r="N7" s="37"/>
      <c r="O7" s="105"/>
      <c r="Q7" s="102"/>
      <c r="R7" s="102"/>
    </row>
    <row r="8" spans="1:21">
      <c r="A8" s="33"/>
      <c r="B8" s="33"/>
      <c r="C8" s="33"/>
      <c r="D8" s="33"/>
      <c r="E8" s="34"/>
      <c r="F8" s="35" t="s">
        <v>27</v>
      </c>
      <c r="G8" s="185">
        <f t="shared" ref="G8" si="0">+G10</f>
        <v>0</v>
      </c>
      <c r="H8" s="36"/>
      <c r="I8" s="37"/>
      <c r="J8" s="37"/>
      <c r="K8" s="37"/>
      <c r="L8" s="37"/>
      <c r="M8" s="37"/>
      <c r="N8" s="37"/>
      <c r="O8" s="105"/>
      <c r="Q8" s="102"/>
      <c r="R8" s="102"/>
    </row>
    <row r="9" spans="1:21">
      <c r="A9" s="38"/>
      <c r="B9" s="38"/>
      <c r="C9" s="38"/>
      <c r="D9" s="38"/>
      <c r="E9" s="30"/>
      <c r="F9" s="38" t="s">
        <v>58</v>
      </c>
      <c r="G9" s="39"/>
      <c r="H9" s="115"/>
      <c r="I9" s="40"/>
      <c r="J9" s="105"/>
      <c r="K9" s="102"/>
      <c r="L9" s="102"/>
      <c r="M9" s="102"/>
      <c r="N9" s="41"/>
      <c r="U9" s="113"/>
    </row>
    <row r="10" spans="1:21">
      <c r="A10" s="271" t="s">
        <v>59</v>
      </c>
      <c r="B10" s="33"/>
      <c r="C10" s="33"/>
      <c r="D10" s="33"/>
      <c r="E10" s="34"/>
      <c r="F10" s="42" t="s">
        <v>60</v>
      </c>
      <c r="G10" s="185">
        <f>+G12+G38</f>
        <v>0</v>
      </c>
      <c r="H10" s="36"/>
      <c r="I10" s="43"/>
      <c r="J10" s="37"/>
      <c r="K10" s="37"/>
      <c r="L10" s="37"/>
      <c r="M10" s="37"/>
      <c r="N10" s="37"/>
      <c r="Q10" s="102"/>
      <c r="R10" s="102"/>
      <c r="U10" s="109"/>
    </row>
    <row r="11" spans="1:21">
      <c r="A11" s="271"/>
      <c r="B11" s="38"/>
      <c r="C11" s="38"/>
      <c r="D11" s="38"/>
      <c r="E11" s="30"/>
      <c r="F11" s="38" t="s">
        <v>58</v>
      </c>
      <c r="G11" s="39"/>
      <c r="I11" s="40"/>
      <c r="J11" s="105"/>
      <c r="K11" s="102"/>
      <c r="L11" s="102"/>
      <c r="M11" s="102"/>
      <c r="N11" s="41"/>
      <c r="U11" s="113"/>
    </row>
    <row r="12" spans="1:21" ht="34.5">
      <c r="A12" s="271"/>
      <c r="B12" s="264" t="s">
        <v>63</v>
      </c>
      <c r="C12" s="33"/>
      <c r="D12" s="33"/>
      <c r="E12" s="34"/>
      <c r="F12" s="116" t="s">
        <v>153</v>
      </c>
      <c r="G12" s="185">
        <f t="shared" ref="G12" si="1">+G14</f>
        <v>-550000</v>
      </c>
      <c r="J12" s="110"/>
      <c r="K12" s="108"/>
      <c r="L12" s="102"/>
      <c r="U12" s="44"/>
    </row>
    <row r="13" spans="1:21">
      <c r="A13" s="271"/>
      <c r="B13" s="264"/>
      <c r="C13" s="38"/>
      <c r="D13" s="38"/>
      <c r="E13" s="30"/>
      <c r="F13" s="26" t="s">
        <v>58</v>
      </c>
      <c r="G13" s="39"/>
      <c r="H13" s="115"/>
      <c r="J13" s="102"/>
      <c r="K13" s="102"/>
      <c r="L13" s="102"/>
      <c r="M13" s="102"/>
      <c r="N13" s="102"/>
      <c r="Q13" s="109"/>
    </row>
    <row r="14" spans="1:21">
      <c r="A14" s="271"/>
      <c r="B14" s="264"/>
      <c r="C14" s="264" t="s">
        <v>63</v>
      </c>
      <c r="D14" s="274"/>
      <c r="E14" s="274"/>
      <c r="F14" s="116" t="s">
        <v>154</v>
      </c>
      <c r="G14" s="185">
        <f t="shared" ref="G14" si="2">G16</f>
        <v>-550000</v>
      </c>
      <c r="L14" s="102"/>
      <c r="M14" s="102"/>
      <c r="N14" s="102"/>
      <c r="Q14" s="113"/>
    </row>
    <row r="15" spans="1:21">
      <c r="A15" s="271"/>
      <c r="B15" s="264"/>
      <c r="C15" s="264"/>
      <c r="D15" s="274"/>
      <c r="E15" s="274"/>
      <c r="F15" s="26" t="s">
        <v>58</v>
      </c>
      <c r="G15" s="39"/>
      <c r="L15" s="102"/>
      <c r="R15" s="109"/>
    </row>
    <row r="16" spans="1:21">
      <c r="A16" s="271"/>
      <c r="B16" s="264"/>
      <c r="C16" s="264"/>
      <c r="D16" s="274"/>
      <c r="E16" s="274"/>
      <c r="F16" s="46" t="s">
        <v>27</v>
      </c>
      <c r="G16" s="39">
        <f>+G18+G94+G74</f>
        <v>-550000</v>
      </c>
      <c r="L16" s="102"/>
    </row>
    <row r="17" spans="1:18">
      <c r="A17" s="271"/>
      <c r="B17" s="264"/>
      <c r="C17" s="264"/>
      <c r="D17" s="274"/>
      <c r="E17" s="274"/>
      <c r="F17" s="38" t="s">
        <v>58</v>
      </c>
      <c r="G17" s="39"/>
      <c r="L17" s="102"/>
      <c r="R17" s="109"/>
    </row>
    <row r="18" spans="1:18" ht="34.5">
      <c r="A18" s="271"/>
      <c r="B18" s="264"/>
      <c r="C18" s="264"/>
      <c r="D18" s="265">
        <v>1104</v>
      </c>
      <c r="E18" s="274"/>
      <c r="F18" s="103" t="s">
        <v>145</v>
      </c>
      <c r="G18" s="39">
        <f>+G20+G29</f>
        <v>-550000</v>
      </c>
      <c r="K18" s="106"/>
      <c r="L18" s="102"/>
      <c r="M18" s="109"/>
      <c r="N18" s="109"/>
      <c r="Q18" s="109"/>
    </row>
    <row r="19" spans="1:18">
      <c r="A19" s="271"/>
      <c r="B19" s="264"/>
      <c r="C19" s="264"/>
      <c r="D19" s="265"/>
      <c r="E19" s="274"/>
      <c r="F19" s="94" t="s">
        <v>58</v>
      </c>
      <c r="G19" s="39"/>
      <c r="K19" s="114"/>
      <c r="L19" s="102"/>
    </row>
    <row r="20" spans="1:18" ht="34.5">
      <c r="A20" s="271"/>
      <c r="B20" s="264"/>
      <c r="C20" s="264"/>
      <c r="D20" s="265"/>
      <c r="E20" s="260">
        <v>11002</v>
      </c>
      <c r="F20" s="38" t="s">
        <v>197</v>
      </c>
      <c r="G20" s="39">
        <f t="shared" ref="G20" si="3">+G22</f>
        <v>-300000</v>
      </c>
      <c r="K20" s="109"/>
      <c r="L20" s="102"/>
      <c r="M20" s="41"/>
      <c r="N20" s="41"/>
    </row>
    <row r="21" spans="1:18">
      <c r="A21" s="271"/>
      <c r="B21" s="264"/>
      <c r="C21" s="264"/>
      <c r="D21" s="265"/>
      <c r="E21" s="260"/>
      <c r="F21" s="38" t="s">
        <v>65</v>
      </c>
      <c r="G21" s="39"/>
      <c r="L21" s="102"/>
    </row>
    <row r="22" spans="1:18">
      <c r="A22" s="271"/>
      <c r="B22" s="264"/>
      <c r="C22" s="264"/>
      <c r="D22" s="265"/>
      <c r="E22" s="260"/>
      <c r="F22" s="38" t="s">
        <v>66</v>
      </c>
      <c r="G22" s="39">
        <f t="shared" ref="G22" si="4">+G24</f>
        <v>-300000</v>
      </c>
      <c r="L22" s="102"/>
    </row>
    <row r="23" spans="1:18" ht="34.5">
      <c r="A23" s="271"/>
      <c r="B23" s="264"/>
      <c r="C23" s="264"/>
      <c r="D23" s="265"/>
      <c r="E23" s="260"/>
      <c r="F23" s="38" t="s">
        <v>67</v>
      </c>
      <c r="G23" s="39"/>
      <c r="H23" s="43"/>
      <c r="L23" s="102"/>
      <c r="M23" s="48"/>
      <c r="N23" s="48"/>
    </row>
    <row r="24" spans="1:18">
      <c r="A24" s="271"/>
      <c r="B24" s="264"/>
      <c r="C24" s="264"/>
      <c r="D24" s="265"/>
      <c r="E24" s="260"/>
      <c r="F24" s="38" t="s">
        <v>57</v>
      </c>
      <c r="G24" s="39">
        <f>+G28</f>
        <v>-300000</v>
      </c>
      <c r="I24" s="49"/>
      <c r="L24" s="102"/>
    </row>
    <row r="25" spans="1:18">
      <c r="A25" s="271"/>
      <c r="B25" s="264"/>
      <c r="C25" s="264"/>
      <c r="D25" s="265"/>
      <c r="E25" s="260"/>
      <c r="F25" s="38" t="s">
        <v>68</v>
      </c>
      <c r="G25" s="39">
        <f t="shared" ref="G25:G27" si="5">+G26</f>
        <v>-300000</v>
      </c>
    </row>
    <row r="26" spans="1:18" s="50" customFormat="1">
      <c r="A26" s="271"/>
      <c r="B26" s="264"/>
      <c r="C26" s="264"/>
      <c r="D26" s="265"/>
      <c r="E26" s="260"/>
      <c r="F26" s="38" t="s">
        <v>97</v>
      </c>
      <c r="G26" s="39">
        <f t="shared" si="5"/>
        <v>-300000</v>
      </c>
      <c r="H26" s="115"/>
      <c r="I26" s="105"/>
      <c r="J26" s="111"/>
      <c r="K26" s="111"/>
      <c r="L26" s="111"/>
      <c r="M26" s="113"/>
      <c r="N26" s="109"/>
      <c r="O26" s="111"/>
    </row>
    <row r="27" spans="1:18" s="50" customFormat="1">
      <c r="A27" s="271"/>
      <c r="B27" s="264"/>
      <c r="C27" s="264"/>
      <c r="D27" s="265"/>
      <c r="E27" s="260"/>
      <c r="F27" s="38" t="s">
        <v>98</v>
      </c>
      <c r="G27" s="39">
        <f t="shared" si="5"/>
        <v>-300000</v>
      </c>
      <c r="H27" s="115"/>
      <c r="I27" s="49"/>
      <c r="J27" s="111"/>
      <c r="K27" s="111"/>
      <c r="L27" s="111"/>
      <c r="M27" s="111"/>
      <c r="N27" s="111"/>
      <c r="O27" s="111"/>
    </row>
    <row r="28" spans="1:18" ht="34.5">
      <c r="A28" s="271"/>
      <c r="B28" s="264"/>
      <c r="C28" s="264"/>
      <c r="D28" s="265"/>
      <c r="E28" s="260"/>
      <c r="F28" s="38" t="s">
        <v>133</v>
      </c>
      <c r="G28" s="39">
        <v>-300000</v>
      </c>
    </row>
    <row r="29" spans="1:18">
      <c r="A29" s="271"/>
      <c r="B29" s="264"/>
      <c r="C29" s="264"/>
      <c r="D29" s="265"/>
      <c r="E29" s="260">
        <v>12001</v>
      </c>
      <c r="F29" s="38" t="s">
        <v>148</v>
      </c>
      <c r="G29" s="39">
        <f t="shared" ref="G29" si="6">+G31</f>
        <v>-250000</v>
      </c>
      <c r="K29" s="109"/>
      <c r="L29" s="102"/>
      <c r="M29" s="41"/>
      <c r="N29" s="41"/>
    </row>
    <row r="30" spans="1:18">
      <c r="A30" s="271"/>
      <c r="B30" s="264"/>
      <c r="C30" s="264"/>
      <c r="D30" s="265"/>
      <c r="E30" s="260"/>
      <c r="F30" s="38" t="s">
        <v>65</v>
      </c>
      <c r="G30" s="39"/>
      <c r="L30" s="102"/>
    </row>
    <row r="31" spans="1:18">
      <c r="A31" s="271"/>
      <c r="B31" s="264"/>
      <c r="C31" s="264"/>
      <c r="D31" s="265"/>
      <c r="E31" s="260"/>
      <c r="F31" s="38" t="s">
        <v>66</v>
      </c>
      <c r="G31" s="39">
        <f t="shared" ref="G31" si="7">+G33</f>
        <v>-250000</v>
      </c>
      <c r="L31" s="102"/>
    </row>
    <row r="32" spans="1:18" ht="34.5">
      <c r="A32" s="271"/>
      <c r="B32" s="264"/>
      <c r="C32" s="264"/>
      <c r="D32" s="265"/>
      <c r="E32" s="260"/>
      <c r="F32" s="38" t="s">
        <v>67</v>
      </c>
      <c r="G32" s="39"/>
      <c r="H32" s="43"/>
      <c r="L32" s="102"/>
      <c r="M32" s="48"/>
      <c r="N32" s="48"/>
    </row>
    <row r="33" spans="1:21">
      <c r="A33" s="271"/>
      <c r="B33" s="264"/>
      <c r="C33" s="264"/>
      <c r="D33" s="265"/>
      <c r="E33" s="260"/>
      <c r="F33" s="38" t="s">
        <v>57</v>
      </c>
      <c r="G33" s="39">
        <f>+G37</f>
        <v>-250000</v>
      </c>
      <c r="I33" s="49"/>
      <c r="L33" s="102"/>
    </row>
    <row r="34" spans="1:21">
      <c r="A34" s="271"/>
      <c r="B34" s="264"/>
      <c r="C34" s="264"/>
      <c r="D34" s="265"/>
      <c r="E34" s="260"/>
      <c r="F34" s="38" t="s">
        <v>68</v>
      </c>
      <c r="G34" s="39">
        <f t="shared" ref="G34:G36" si="8">+G35</f>
        <v>-250000</v>
      </c>
    </row>
    <row r="35" spans="1:21" s="50" customFormat="1">
      <c r="A35" s="271"/>
      <c r="B35" s="264"/>
      <c r="C35" s="264"/>
      <c r="D35" s="265"/>
      <c r="E35" s="260"/>
      <c r="F35" s="38" t="s">
        <v>69</v>
      </c>
      <c r="G35" s="39">
        <f t="shared" si="8"/>
        <v>-250000</v>
      </c>
      <c r="H35" s="115"/>
      <c r="I35" s="105"/>
      <c r="J35" s="111"/>
      <c r="K35" s="111"/>
      <c r="L35" s="111"/>
      <c r="M35" s="113"/>
      <c r="N35" s="109"/>
      <c r="O35" s="111"/>
    </row>
    <row r="36" spans="1:21" s="50" customFormat="1">
      <c r="A36" s="271"/>
      <c r="B36" s="264"/>
      <c r="C36" s="264"/>
      <c r="D36" s="265"/>
      <c r="E36" s="260"/>
      <c r="F36" s="38" t="s">
        <v>70</v>
      </c>
      <c r="G36" s="39">
        <f t="shared" si="8"/>
        <v>-250000</v>
      </c>
      <c r="H36" s="115"/>
      <c r="I36" s="49"/>
      <c r="J36" s="111"/>
      <c r="K36" s="111"/>
      <c r="L36" s="111"/>
      <c r="M36" s="111"/>
      <c r="N36" s="111"/>
      <c r="O36" s="111"/>
    </row>
    <row r="37" spans="1:21">
      <c r="A37" s="271"/>
      <c r="B37" s="264"/>
      <c r="C37" s="264"/>
      <c r="D37" s="265"/>
      <c r="E37" s="260"/>
      <c r="F37" s="38" t="s">
        <v>71</v>
      </c>
      <c r="G37" s="39">
        <v>-250000</v>
      </c>
    </row>
    <row r="38" spans="1:21" ht="34.5">
      <c r="A38" s="271"/>
      <c r="B38" s="271" t="s">
        <v>61</v>
      </c>
      <c r="C38" s="33"/>
      <c r="D38" s="33"/>
      <c r="E38" s="34"/>
      <c r="F38" s="116" t="s">
        <v>62</v>
      </c>
      <c r="G38" s="185">
        <f>+G40</f>
        <v>550000</v>
      </c>
      <c r="J38" s="110"/>
      <c r="K38" s="108"/>
      <c r="L38" s="102"/>
      <c r="U38" s="44"/>
    </row>
    <row r="39" spans="1:21">
      <c r="A39" s="271"/>
      <c r="B39" s="271"/>
      <c r="C39" s="38"/>
      <c r="D39" s="38"/>
      <c r="E39" s="30"/>
      <c r="F39" s="26" t="s">
        <v>58</v>
      </c>
      <c r="G39" s="39"/>
      <c r="H39" s="115"/>
      <c r="J39" s="102"/>
      <c r="K39" s="102"/>
      <c r="L39" s="102"/>
      <c r="M39" s="102"/>
      <c r="N39" s="102"/>
      <c r="Q39" s="109"/>
    </row>
    <row r="40" spans="1:21">
      <c r="A40" s="271"/>
      <c r="B40" s="271"/>
      <c r="C40" s="271" t="s">
        <v>63</v>
      </c>
      <c r="D40" s="33"/>
      <c r="E40" s="34"/>
      <c r="F40" s="116" t="s">
        <v>64</v>
      </c>
      <c r="G40" s="185">
        <f>+G42</f>
        <v>550000</v>
      </c>
      <c r="L40" s="102"/>
      <c r="M40" s="102"/>
      <c r="N40" s="102"/>
      <c r="Q40" s="113"/>
    </row>
    <row r="41" spans="1:21">
      <c r="A41" s="271"/>
      <c r="B41" s="271"/>
      <c r="C41" s="271"/>
      <c r="D41" s="38"/>
      <c r="E41" s="30"/>
      <c r="F41" s="26" t="s">
        <v>58</v>
      </c>
      <c r="G41" s="39"/>
      <c r="L41" s="102"/>
      <c r="R41" s="109"/>
    </row>
    <row r="42" spans="1:21">
      <c r="A42" s="271"/>
      <c r="B42" s="271"/>
      <c r="C42" s="271"/>
      <c r="D42" s="45"/>
      <c r="E42" s="38"/>
      <c r="F42" s="46" t="s">
        <v>27</v>
      </c>
      <c r="G42" s="39">
        <f>+G44+G91+G131+G111</f>
        <v>550000</v>
      </c>
      <c r="L42" s="102"/>
    </row>
    <row r="43" spans="1:21">
      <c r="A43" s="271"/>
      <c r="B43" s="271"/>
      <c r="C43" s="271"/>
      <c r="D43" s="38"/>
      <c r="E43" s="30"/>
      <c r="F43" s="38" t="s">
        <v>58</v>
      </c>
      <c r="G43" s="39"/>
      <c r="L43" s="102"/>
      <c r="R43" s="109"/>
    </row>
    <row r="44" spans="1:21">
      <c r="A44" s="271"/>
      <c r="B44" s="271"/>
      <c r="C44" s="271"/>
      <c r="D44" s="260">
        <v>1022</v>
      </c>
      <c r="E44" s="47"/>
      <c r="F44" s="38" t="s">
        <v>39</v>
      </c>
      <c r="G44" s="39">
        <f>+G46+G55+G73+G82+G64</f>
        <v>-294585</v>
      </c>
      <c r="K44" s="106"/>
      <c r="L44" s="102"/>
      <c r="M44" s="109"/>
      <c r="N44" s="109"/>
      <c r="Q44" s="109"/>
    </row>
    <row r="45" spans="1:21">
      <c r="A45" s="271"/>
      <c r="B45" s="271"/>
      <c r="C45" s="271"/>
      <c r="D45" s="260"/>
      <c r="E45" s="47"/>
      <c r="F45" s="38" t="s">
        <v>58</v>
      </c>
      <c r="G45" s="39"/>
      <c r="K45" s="114"/>
      <c r="L45" s="102"/>
    </row>
    <row r="46" spans="1:21" s="98" customFormat="1">
      <c r="A46" s="271"/>
      <c r="B46" s="271"/>
      <c r="C46" s="271"/>
      <c r="D46" s="260"/>
      <c r="E46" s="266">
        <v>11004</v>
      </c>
      <c r="F46" s="112" t="s">
        <v>132</v>
      </c>
      <c r="G46" s="186">
        <f>+G48</f>
        <v>-335000</v>
      </c>
      <c r="J46" s="99"/>
    </row>
    <row r="47" spans="1:21" s="98" customFormat="1">
      <c r="A47" s="271"/>
      <c r="B47" s="271"/>
      <c r="C47" s="271"/>
      <c r="D47" s="260"/>
      <c r="E47" s="266"/>
      <c r="F47" s="112" t="s">
        <v>65</v>
      </c>
      <c r="G47" s="186"/>
    </row>
    <row r="48" spans="1:21" s="98" customFormat="1">
      <c r="A48" s="271"/>
      <c r="B48" s="271"/>
      <c r="C48" s="271"/>
      <c r="D48" s="260"/>
      <c r="E48" s="266"/>
      <c r="F48" s="112" t="s">
        <v>66</v>
      </c>
      <c r="G48" s="186">
        <f>+G50</f>
        <v>-335000</v>
      </c>
    </row>
    <row r="49" spans="1:15" s="98" customFormat="1" ht="34.5">
      <c r="A49" s="271"/>
      <c r="B49" s="271"/>
      <c r="C49" s="271"/>
      <c r="D49" s="260"/>
      <c r="E49" s="266"/>
      <c r="F49" s="112" t="s">
        <v>67</v>
      </c>
      <c r="G49" s="186"/>
    </row>
    <row r="50" spans="1:15" s="98" customFormat="1">
      <c r="A50" s="271"/>
      <c r="B50" s="271"/>
      <c r="C50" s="271"/>
      <c r="D50" s="260"/>
      <c r="E50" s="266"/>
      <c r="F50" s="112" t="s">
        <v>57</v>
      </c>
      <c r="G50" s="186">
        <f>+G51</f>
        <v>-335000</v>
      </c>
    </row>
    <row r="51" spans="1:15" s="98" customFormat="1">
      <c r="A51" s="271"/>
      <c r="B51" s="271"/>
      <c r="C51" s="271"/>
      <c r="D51" s="260"/>
      <c r="E51" s="266"/>
      <c r="F51" s="112" t="s">
        <v>68</v>
      </c>
      <c r="G51" s="186">
        <f>+G52</f>
        <v>-335000</v>
      </c>
    </row>
    <row r="52" spans="1:15" s="98" customFormat="1">
      <c r="A52" s="271"/>
      <c r="B52" s="271"/>
      <c r="C52" s="271"/>
      <c r="D52" s="260"/>
      <c r="E52" s="266"/>
      <c r="F52" s="112" t="s">
        <v>97</v>
      </c>
      <c r="G52" s="186">
        <f>+G53</f>
        <v>-335000</v>
      </c>
    </row>
    <row r="53" spans="1:15" s="98" customFormat="1">
      <c r="A53" s="271"/>
      <c r="B53" s="271"/>
      <c r="C53" s="271"/>
      <c r="D53" s="260"/>
      <c r="E53" s="266"/>
      <c r="F53" s="112" t="s">
        <v>98</v>
      </c>
      <c r="G53" s="186">
        <f>+G54</f>
        <v>-335000</v>
      </c>
    </row>
    <row r="54" spans="1:15" s="98" customFormat="1" ht="34.5">
      <c r="A54" s="271"/>
      <c r="B54" s="271"/>
      <c r="C54" s="271"/>
      <c r="D54" s="260"/>
      <c r="E54" s="266"/>
      <c r="F54" s="112" t="s">
        <v>133</v>
      </c>
      <c r="G54" s="186">
        <f>+[1]հավելված1!D17</f>
        <v>-335000</v>
      </c>
    </row>
    <row r="55" spans="1:15" ht="34.5">
      <c r="A55" s="271"/>
      <c r="B55" s="271"/>
      <c r="C55" s="271"/>
      <c r="D55" s="260"/>
      <c r="E55" s="260">
        <v>12004</v>
      </c>
      <c r="F55" s="38" t="s">
        <v>72</v>
      </c>
      <c r="G55" s="39">
        <f t="shared" ref="G55" si="9">+G57</f>
        <v>320495</v>
      </c>
      <c r="K55" s="109"/>
      <c r="L55" s="102"/>
      <c r="M55" s="41"/>
      <c r="N55" s="41"/>
    </row>
    <row r="56" spans="1:15">
      <c r="A56" s="271"/>
      <c r="B56" s="271"/>
      <c r="C56" s="271"/>
      <c r="D56" s="260"/>
      <c r="E56" s="260"/>
      <c r="F56" s="38" t="s">
        <v>65</v>
      </c>
      <c r="G56" s="39"/>
      <c r="L56" s="102"/>
    </row>
    <row r="57" spans="1:15">
      <c r="A57" s="271"/>
      <c r="B57" s="271"/>
      <c r="C57" s="271"/>
      <c r="D57" s="260"/>
      <c r="E57" s="260"/>
      <c r="F57" s="38" t="s">
        <v>66</v>
      </c>
      <c r="G57" s="39">
        <f t="shared" ref="G57" si="10">+G59</f>
        <v>320495</v>
      </c>
      <c r="J57" s="107"/>
      <c r="L57" s="102"/>
    </row>
    <row r="58" spans="1:15" ht="34.5">
      <c r="A58" s="271"/>
      <c r="B58" s="271"/>
      <c r="C58" s="271"/>
      <c r="D58" s="260"/>
      <c r="E58" s="260"/>
      <c r="F58" s="38" t="s">
        <v>67</v>
      </c>
      <c r="G58" s="39"/>
      <c r="H58" s="43"/>
      <c r="L58" s="102"/>
      <c r="M58" s="48"/>
      <c r="N58" s="48"/>
    </row>
    <row r="59" spans="1:15">
      <c r="A59" s="271"/>
      <c r="B59" s="271"/>
      <c r="C59" s="271"/>
      <c r="D59" s="260"/>
      <c r="E59" s="260"/>
      <c r="F59" s="38" t="s">
        <v>57</v>
      </c>
      <c r="G59" s="39">
        <f>+G60</f>
        <v>320495</v>
      </c>
      <c r="I59" s="49"/>
      <c r="L59" s="102"/>
    </row>
    <row r="60" spans="1:15">
      <c r="A60" s="271"/>
      <c r="B60" s="271"/>
      <c r="C60" s="271"/>
      <c r="D60" s="260"/>
      <c r="E60" s="260"/>
      <c r="F60" s="38" t="s">
        <v>68</v>
      </c>
      <c r="G60" s="39">
        <f>+G61</f>
        <v>320495</v>
      </c>
      <c r="K60" s="104"/>
    </row>
    <row r="61" spans="1:15" s="50" customFormat="1">
      <c r="A61" s="271"/>
      <c r="B61" s="271"/>
      <c r="C61" s="271"/>
      <c r="D61" s="260"/>
      <c r="E61" s="260"/>
      <c r="F61" s="38" t="s">
        <v>69</v>
      </c>
      <c r="G61" s="39">
        <f>+G62</f>
        <v>320495</v>
      </c>
      <c r="H61" s="115"/>
      <c r="I61" s="105"/>
      <c r="J61" s="107"/>
      <c r="K61" s="111"/>
      <c r="L61" s="111"/>
      <c r="M61" s="113"/>
      <c r="N61" s="109"/>
      <c r="O61" s="111"/>
    </row>
    <row r="62" spans="1:15" s="50" customFormat="1">
      <c r="A62" s="271"/>
      <c r="B62" s="271"/>
      <c r="C62" s="271"/>
      <c r="D62" s="260"/>
      <c r="E62" s="260"/>
      <c r="F62" s="38" t="s">
        <v>70</v>
      </c>
      <c r="G62" s="39">
        <f t="shared" ref="G62" si="11">+G63</f>
        <v>320495</v>
      </c>
      <c r="H62" s="115"/>
      <c r="I62" s="49"/>
      <c r="J62" s="111"/>
      <c r="K62" s="104"/>
      <c r="L62" s="111"/>
      <c r="M62" s="111"/>
      <c r="N62" s="111"/>
      <c r="O62" s="111"/>
    </row>
    <row r="63" spans="1:15">
      <c r="A63" s="271"/>
      <c r="B63" s="271"/>
      <c r="C63" s="271"/>
      <c r="D63" s="260"/>
      <c r="E63" s="260"/>
      <c r="F63" s="38" t="s">
        <v>71</v>
      </c>
      <c r="G63" s="39">
        <f>+'1'!D22</f>
        <v>320495</v>
      </c>
      <c r="J63" s="101"/>
    </row>
    <row r="64" spans="1:15" ht="34.5">
      <c r="A64" s="271"/>
      <c r="B64" s="271"/>
      <c r="C64" s="271"/>
      <c r="D64" s="268"/>
      <c r="E64" s="260">
        <v>12011</v>
      </c>
      <c r="F64" s="38" t="s">
        <v>203</v>
      </c>
      <c r="G64" s="39">
        <f>+G66</f>
        <v>-41400</v>
      </c>
      <c r="K64" s="109"/>
      <c r="L64" s="102"/>
      <c r="M64" s="41"/>
      <c r="N64" s="41"/>
    </row>
    <row r="65" spans="1:15">
      <c r="A65" s="271"/>
      <c r="B65" s="271"/>
      <c r="C65" s="271"/>
      <c r="D65" s="269"/>
      <c r="E65" s="260"/>
      <c r="F65" s="38" t="s">
        <v>65</v>
      </c>
      <c r="G65" s="39"/>
      <c r="L65" s="102"/>
    </row>
    <row r="66" spans="1:15">
      <c r="A66" s="271"/>
      <c r="B66" s="271"/>
      <c r="C66" s="271"/>
      <c r="D66" s="269"/>
      <c r="E66" s="260"/>
      <c r="F66" s="38" t="s">
        <v>66</v>
      </c>
      <c r="G66" s="39">
        <f>+G68</f>
        <v>-41400</v>
      </c>
      <c r="L66" s="102"/>
    </row>
    <row r="67" spans="1:15" ht="34.5">
      <c r="A67" s="271"/>
      <c r="B67" s="271"/>
      <c r="C67" s="271"/>
      <c r="D67" s="269"/>
      <c r="E67" s="260"/>
      <c r="F67" s="38" t="s">
        <v>67</v>
      </c>
      <c r="G67" s="39"/>
      <c r="H67" s="43"/>
      <c r="L67" s="102"/>
      <c r="M67" s="48"/>
      <c r="N67" s="48"/>
    </row>
    <row r="68" spans="1:15">
      <c r="A68" s="271"/>
      <c r="B68" s="271"/>
      <c r="C68" s="271"/>
      <c r="D68" s="269"/>
      <c r="E68" s="260"/>
      <c r="F68" s="38" t="s">
        <v>57</v>
      </c>
      <c r="G68" s="39">
        <f>+G69</f>
        <v>-41400</v>
      </c>
      <c r="I68" s="49"/>
      <c r="L68" s="102"/>
    </row>
    <row r="69" spans="1:15">
      <c r="A69" s="271"/>
      <c r="B69" s="271"/>
      <c r="C69" s="271"/>
      <c r="D69" s="269"/>
      <c r="E69" s="260"/>
      <c r="F69" s="38" t="s">
        <v>68</v>
      </c>
      <c r="G69" s="39">
        <f>+G70</f>
        <v>-41400</v>
      </c>
    </row>
    <row r="70" spans="1:15">
      <c r="A70" s="271"/>
      <c r="B70" s="271"/>
      <c r="C70" s="271"/>
      <c r="D70" s="269"/>
      <c r="E70" s="260"/>
      <c r="F70" s="38" t="s">
        <v>97</v>
      </c>
      <c r="G70" s="39">
        <f>+G71</f>
        <v>-41400</v>
      </c>
    </row>
    <row r="71" spans="1:15">
      <c r="A71" s="271"/>
      <c r="B71" s="271"/>
      <c r="C71" s="271"/>
      <c r="D71" s="269"/>
      <c r="E71" s="260"/>
      <c r="F71" s="38" t="s">
        <v>98</v>
      </c>
      <c r="G71" s="39">
        <f>+G72</f>
        <v>-41400</v>
      </c>
    </row>
    <row r="72" spans="1:15">
      <c r="A72" s="271"/>
      <c r="B72" s="271"/>
      <c r="C72" s="271"/>
      <c r="D72" s="269"/>
      <c r="E72" s="260"/>
      <c r="F72" s="38" t="s">
        <v>152</v>
      </c>
      <c r="G72" s="39">
        <f>+'1'!D28</f>
        <v>-41400</v>
      </c>
    </row>
    <row r="73" spans="1:15">
      <c r="A73" s="271"/>
      <c r="B73" s="271"/>
      <c r="C73" s="271"/>
      <c r="D73" s="269"/>
      <c r="E73" s="260">
        <v>12012</v>
      </c>
      <c r="F73" s="38" t="s">
        <v>130</v>
      </c>
      <c r="G73" s="39">
        <f t="shared" ref="G73" si="12">+G75</f>
        <v>351320</v>
      </c>
      <c r="K73" s="109"/>
      <c r="L73" s="102"/>
      <c r="M73" s="41"/>
      <c r="N73" s="41"/>
    </row>
    <row r="74" spans="1:15">
      <c r="A74" s="271"/>
      <c r="B74" s="271"/>
      <c r="C74" s="271"/>
      <c r="D74" s="269"/>
      <c r="E74" s="260"/>
      <c r="F74" s="38" t="s">
        <v>65</v>
      </c>
      <c r="G74" s="39"/>
      <c r="L74" s="102"/>
    </row>
    <row r="75" spans="1:15">
      <c r="A75" s="271"/>
      <c r="B75" s="271"/>
      <c r="C75" s="271"/>
      <c r="D75" s="269"/>
      <c r="E75" s="260"/>
      <c r="F75" s="38" t="s">
        <v>66</v>
      </c>
      <c r="G75" s="39">
        <f t="shared" ref="G75" si="13">+G77</f>
        <v>351320</v>
      </c>
      <c r="L75" s="102"/>
    </row>
    <row r="76" spans="1:15" ht="34.5">
      <c r="A76" s="271"/>
      <c r="B76" s="271"/>
      <c r="C76" s="271"/>
      <c r="D76" s="269"/>
      <c r="E76" s="260"/>
      <c r="F76" s="38" t="s">
        <v>67</v>
      </c>
      <c r="G76" s="39"/>
      <c r="H76" s="43"/>
      <c r="L76" s="102"/>
      <c r="M76" s="48"/>
      <c r="N76" s="48"/>
    </row>
    <row r="77" spans="1:15">
      <c r="A77" s="271"/>
      <c r="B77" s="271"/>
      <c r="C77" s="271"/>
      <c r="D77" s="269"/>
      <c r="E77" s="260"/>
      <c r="F77" s="38" t="s">
        <v>57</v>
      </c>
      <c r="G77" s="39">
        <f>+G78</f>
        <v>351320</v>
      </c>
      <c r="I77" s="49"/>
      <c r="L77" s="102"/>
    </row>
    <row r="78" spans="1:15">
      <c r="A78" s="271"/>
      <c r="B78" s="271"/>
      <c r="C78" s="271"/>
      <c r="D78" s="269"/>
      <c r="E78" s="260"/>
      <c r="F78" s="38" t="s">
        <v>68</v>
      </c>
      <c r="G78" s="39">
        <f>+G79</f>
        <v>351320</v>
      </c>
    </row>
    <row r="79" spans="1:15" s="50" customFormat="1">
      <c r="A79" s="271"/>
      <c r="B79" s="271"/>
      <c r="C79" s="271"/>
      <c r="D79" s="269"/>
      <c r="E79" s="260"/>
      <c r="F79" s="38" t="s">
        <v>97</v>
      </c>
      <c r="G79" s="39">
        <f t="shared" ref="G79:G80" si="14">+G80</f>
        <v>351320</v>
      </c>
      <c r="H79" s="115"/>
      <c r="I79" s="105"/>
      <c r="J79" s="111"/>
      <c r="K79" s="111"/>
      <c r="L79" s="111"/>
      <c r="M79" s="113"/>
      <c r="N79" s="109"/>
      <c r="O79" s="111"/>
    </row>
    <row r="80" spans="1:15" s="50" customFormat="1">
      <c r="A80" s="271"/>
      <c r="B80" s="271"/>
      <c r="C80" s="271"/>
      <c r="D80" s="269"/>
      <c r="E80" s="260"/>
      <c r="F80" s="38" t="s">
        <v>98</v>
      </c>
      <c r="G80" s="39">
        <f t="shared" si="14"/>
        <v>351320</v>
      </c>
      <c r="H80" s="115"/>
      <c r="I80" s="49"/>
      <c r="J80" s="111"/>
      <c r="K80" s="111"/>
      <c r="L80" s="111"/>
      <c r="M80" s="111"/>
      <c r="N80" s="111"/>
      <c r="O80" s="111"/>
    </row>
    <row r="81" spans="1:10">
      <c r="A81" s="271"/>
      <c r="B81" s="271"/>
      <c r="C81" s="271"/>
      <c r="D81" s="269"/>
      <c r="E81" s="260"/>
      <c r="F81" s="38" t="s">
        <v>152</v>
      </c>
      <c r="G81" s="39">
        <f>+'1'!D34</f>
        <v>351320</v>
      </c>
    </row>
    <row r="82" spans="1:10" s="98" customFormat="1">
      <c r="A82" s="271"/>
      <c r="B82" s="271"/>
      <c r="C82" s="271"/>
      <c r="D82" s="269"/>
      <c r="E82" s="266">
        <v>32001</v>
      </c>
      <c r="F82" s="112" t="s">
        <v>135</v>
      </c>
      <c r="G82" s="186">
        <f>+G84</f>
        <v>-590000</v>
      </c>
      <c r="J82" s="99"/>
    </row>
    <row r="83" spans="1:10" s="98" customFormat="1">
      <c r="A83" s="271"/>
      <c r="B83" s="271"/>
      <c r="C83" s="271"/>
      <c r="D83" s="269"/>
      <c r="E83" s="266"/>
      <c r="F83" s="112" t="s">
        <v>65</v>
      </c>
      <c r="G83" s="186"/>
    </row>
    <row r="84" spans="1:10" s="98" customFormat="1">
      <c r="A84" s="271"/>
      <c r="B84" s="271"/>
      <c r="C84" s="271"/>
      <c r="D84" s="269"/>
      <c r="E84" s="266"/>
      <c r="F84" s="112" t="s">
        <v>66</v>
      </c>
      <c r="G84" s="186">
        <f>+G86</f>
        <v>-590000</v>
      </c>
    </row>
    <row r="85" spans="1:10" s="98" customFormat="1" ht="34.5">
      <c r="A85" s="271"/>
      <c r="B85" s="271"/>
      <c r="C85" s="271"/>
      <c r="D85" s="269"/>
      <c r="E85" s="266"/>
      <c r="F85" s="112" t="s">
        <v>67</v>
      </c>
      <c r="G85" s="186"/>
    </row>
    <row r="86" spans="1:10" s="98" customFormat="1">
      <c r="A86" s="271"/>
      <c r="B86" s="271"/>
      <c r="C86" s="271"/>
      <c r="D86" s="269"/>
      <c r="E86" s="266"/>
      <c r="F86" s="112" t="s">
        <v>57</v>
      </c>
      <c r="G86" s="186">
        <f>+G87</f>
        <v>-590000</v>
      </c>
    </row>
    <row r="87" spans="1:10" s="98" customFormat="1">
      <c r="A87" s="271"/>
      <c r="B87" s="271"/>
      <c r="C87" s="271"/>
      <c r="D87" s="269"/>
      <c r="E87" s="266"/>
      <c r="F87" s="112" t="s">
        <v>68</v>
      </c>
      <c r="G87" s="186">
        <f>+G88</f>
        <v>-590000</v>
      </c>
    </row>
    <row r="88" spans="1:10" s="98" customFormat="1">
      <c r="A88" s="271"/>
      <c r="B88" s="271"/>
      <c r="C88" s="271"/>
      <c r="D88" s="269"/>
      <c r="E88" s="266"/>
      <c r="F88" s="112" t="s">
        <v>97</v>
      </c>
      <c r="G88" s="186">
        <f>+G89</f>
        <v>-590000</v>
      </c>
    </row>
    <row r="89" spans="1:10" s="98" customFormat="1">
      <c r="A89" s="271"/>
      <c r="B89" s="271"/>
      <c r="C89" s="271"/>
      <c r="D89" s="269"/>
      <c r="E89" s="266"/>
      <c r="F89" s="112" t="s">
        <v>150</v>
      </c>
      <c r="G89" s="186">
        <f>+G90</f>
        <v>-590000</v>
      </c>
    </row>
    <row r="90" spans="1:10" s="98" customFormat="1" ht="34.5">
      <c r="A90" s="271"/>
      <c r="B90" s="271"/>
      <c r="C90" s="271"/>
      <c r="D90" s="270"/>
      <c r="E90" s="266"/>
      <c r="F90" s="112" t="s">
        <v>151</v>
      </c>
      <c r="G90" s="186">
        <v>-590000</v>
      </c>
    </row>
    <row r="91" spans="1:10" s="95" customFormat="1">
      <c r="A91" s="271"/>
      <c r="B91" s="271"/>
      <c r="C91" s="271"/>
      <c r="D91" s="265">
        <v>1059</v>
      </c>
      <c r="E91" s="262"/>
      <c r="F91" s="103" t="s">
        <v>86</v>
      </c>
      <c r="G91" s="187">
        <f t="shared" ref="G91" si="15">+G93+G102</f>
        <v>10606.3</v>
      </c>
    </row>
    <row r="92" spans="1:10" s="95" customFormat="1">
      <c r="A92" s="271"/>
      <c r="B92" s="271"/>
      <c r="C92" s="271"/>
      <c r="D92" s="265"/>
      <c r="E92" s="262"/>
      <c r="F92" s="94" t="s">
        <v>58</v>
      </c>
      <c r="G92" s="188"/>
    </row>
    <row r="93" spans="1:10" s="95" customFormat="1" ht="34.5">
      <c r="A93" s="271"/>
      <c r="B93" s="271"/>
      <c r="C93" s="271"/>
      <c r="D93" s="265"/>
      <c r="E93" s="267">
        <v>12002</v>
      </c>
      <c r="F93" s="38" t="s">
        <v>89</v>
      </c>
      <c r="G93" s="188">
        <f>+G95</f>
        <v>10297.4</v>
      </c>
    </row>
    <row r="94" spans="1:10" s="95" customFormat="1">
      <c r="A94" s="271"/>
      <c r="B94" s="271"/>
      <c r="C94" s="271"/>
      <c r="D94" s="265"/>
      <c r="E94" s="267"/>
      <c r="F94" s="38" t="s">
        <v>65</v>
      </c>
      <c r="G94" s="188"/>
    </row>
    <row r="95" spans="1:10" s="95" customFormat="1">
      <c r="A95" s="271"/>
      <c r="B95" s="271"/>
      <c r="C95" s="271"/>
      <c r="D95" s="265"/>
      <c r="E95" s="267"/>
      <c r="F95" s="38" t="s">
        <v>66</v>
      </c>
      <c r="G95" s="188">
        <f>+G97</f>
        <v>10297.4</v>
      </c>
    </row>
    <row r="96" spans="1:10" s="95" customFormat="1" ht="34.5">
      <c r="A96" s="271"/>
      <c r="B96" s="271"/>
      <c r="C96" s="271"/>
      <c r="D96" s="265"/>
      <c r="E96" s="267"/>
      <c r="F96" s="38" t="s">
        <v>67</v>
      </c>
      <c r="G96" s="188"/>
    </row>
    <row r="97" spans="1:7" s="95" customFormat="1">
      <c r="A97" s="271"/>
      <c r="B97" s="271"/>
      <c r="C97" s="271"/>
      <c r="D97" s="265"/>
      <c r="E97" s="267"/>
      <c r="F97" s="38" t="s">
        <v>57</v>
      </c>
      <c r="G97" s="188">
        <f t="shared" ref="G97:G99" si="16">+G98</f>
        <v>10297.4</v>
      </c>
    </row>
    <row r="98" spans="1:7" s="95" customFormat="1">
      <c r="A98" s="271"/>
      <c r="B98" s="271"/>
      <c r="C98" s="271"/>
      <c r="D98" s="265"/>
      <c r="E98" s="267"/>
      <c r="F98" s="38" t="s">
        <v>68</v>
      </c>
      <c r="G98" s="188">
        <f t="shared" si="16"/>
        <v>10297.4</v>
      </c>
    </row>
    <row r="99" spans="1:7" s="95" customFormat="1">
      <c r="A99" s="271"/>
      <c r="B99" s="271"/>
      <c r="C99" s="271"/>
      <c r="D99" s="265"/>
      <c r="E99" s="267"/>
      <c r="F99" s="38" t="s">
        <v>94</v>
      </c>
      <c r="G99" s="188">
        <f t="shared" si="16"/>
        <v>10297.4</v>
      </c>
    </row>
    <row r="100" spans="1:7" s="95" customFormat="1" ht="34.5">
      <c r="A100" s="271"/>
      <c r="B100" s="271"/>
      <c r="C100" s="271"/>
      <c r="D100" s="265"/>
      <c r="E100" s="267"/>
      <c r="F100" s="38" t="s">
        <v>95</v>
      </c>
      <c r="G100" s="188">
        <f>+G101</f>
        <v>10297.4</v>
      </c>
    </row>
    <row r="101" spans="1:7" s="95" customFormat="1">
      <c r="A101" s="271"/>
      <c r="B101" s="271"/>
      <c r="C101" s="271"/>
      <c r="D101" s="265"/>
      <c r="E101" s="267"/>
      <c r="F101" s="38" t="s">
        <v>96</v>
      </c>
      <c r="G101" s="188">
        <f>+'1'!D59</f>
        <v>10297.4</v>
      </c>
    </row>
    <row r="102" spans="1:7" s="95" customFormat="1" ht="34.5">
      <c r="A102" s="271"/>
      <c r="B102" s="271"/>
      <c r="C102" s="271"/>
      <c r="D102" s="265"/>
      <c r="E102" s="267">
        <v>11009</v>
      </c>
      <c r="F102" s="94" t="s">
        <v>92</v>
      </c>
      <c r="G102" s="188">
        <f>+G104</f>
        <v>308.89999999999998</v>
      </c>
    </row>
    <row r="103" spans="1:7" s="95" customFormat="1">
      <c r="A103" s="271"/>
      <c r="B103" s="271"/>
      <c r="C103" s="271"/>
      <c r="D103" s="265"/>
      <c r="E103" s="267"/>
      <c r="F103" s="94" t="s">
        <v>65</v>
      </c>
      <c r="G103" s="188"/>
    </row>
    <row r="104" spans="1:7" s="95" customFormat="1">
      <c r="A104" s="271"/>
      <c r="B104" s="271"/>
      <c r="C104" s="271"/>
      <c r="D104" s="265"/>
      <c r="E104" s="267"/>
      <c r="F104" s="94" t="s">
        <v>66</v>
      </c>
      <c r="G104" s="188">
        <f>+G106</f>
        <v>308.89999999999998</v>
      </c>
    </row>
    <row r="105" spans="1:7" s="95" customFormat="1" ht="34.5">
      <c r="A105" s="271"/>
      <c r="B105" s="271"/>
      <c r="C105" s="271"/>
      <c r="D105" s="265"/>
      <c r="E105" s="267"/>
      <c r="F105" s="94" t="s">
        <v>67</v>
      </c>
      <c r="G105" s="188"/>
    </row>
    <row r="106" spans="1:7" s="95" customFormat="1">
      <c r="A106" s="271"/>
      <c r="B106" s="271"/>
      <c r="C106" s="271"/>
      <c r="D106" s="265"/>
      <c r="E106" s="267"/>
      <c r="F106" s="94" t="s">
        <v>57</v>
      </c>
      <c r="G106" s="188">
        <f t="shared" ref="G106:G108" si="17">+G107</f>
        <v>308.89999999999998</v>
      </c>
    </row>
    <row r="107" spans="1:7" s="95" customFormat="1">
      <c r="A107" s="271"/>
      <c r="B107" s="271"/>
      <c r="C107" s="271"/>
      <c r="D107" s="265"/>
      <c r="E107" s="267"/>
      <c r="F107" s="94" t="s">
        <v>68</v>
      </c>
      <c r="G107" s="188">
        <f t="shared" si="17"/>
        <v>308.89999999999998</v>
      </c>
    </row>
    <row r="108" spans="1:7" s="95" customFormat="1">
      <c r="A108" s="271"/>
      <c r="B108" s="271"/>
      <c r="C108" s="271"/>
      <c r="D108" s="265"/>
      <c r="E108" s="267"/>
      <c r="F108" s="94" t="s">
        <v>97</v>
      </c>
      <c r="G108" s="188">
        <f t="shared" si="17"/>
        <v>308.89999999999998</v>
      </c>
    </row>
    <row r="109" spans="1:7" s="95" customFormat="1">
      <c r="A109" s="271"/>
      <c r="B109" s="271"/>
      <c r="C109" s="271"/>
      <c r="D109" s="265"/>
      <c r="E109" s="267"/>
      <c r="F109" s="94" t="s">
        <v>98</v>
      </c>
      <c r="G109" s="188">
        <f>+G110</f>
        <v>308.89999999999998</v>
      </c>
    </row>
    <row r="110" spans="1:7" s="95" customFormat="1">
      <c r="A110" s="271"/>
      <c r="B110" s="271"/>
      <c r="C110" s="271"/>
      <c r="D110" s="265"/>
      <c r="E110" s="267"/>
      <c r="F110" s="94" t="s">
        <v>99</v>
      </c>
      <c r="G110" s="188">
        <f>+'1'!D53</f>
        <v>308.89999999999998</v>
      </c>
    </row>
    <row r="111" spans="1:7" s="98" customFormat="1">
      <c r="A111" s="271"/>
      <c r="B111" s="271"/>
      <c r="C111" s="271"/>
      <c r="D111" s="275">
        <v>1116</v>
      </c>
      <c r="E111" s="262"/>
      <c r="F111" s="94" t="s">
        <v>138</v>
      </c>
      <c r="G111" s="189">
        <f>+G113+G122</f>
        <v>-106000.8</v>
      </c>
    </row>
    <row r="112" spans="1:7" s="98" customFormat="1">
      <c r="A112" s="271"/>
      <c r="B112" s="271"/>
      <c r="C112" s="271"/>
      <c r="D112" s="275"/>
      <c r="E112" s="262"/>
      <c r="F112" s="94" t="s">
        <v>58</v>
      </c>
      <c r="G112" s="186"/>
    </row>
    <row r="113" spans="1:10" s="98" customFormat="1">
      <c r="A113" s="271"/>
      <c r="B113" s="271"/>
      <c r="C113" s="271"/>
      <c r="D113" s="275"/>
      <c r="E113" s="266">
        <v>11001</v>
      </c>
      <c r="F113" s="112" t="s">
        <v>141</v>
      </c>
      <c r="G113" s="186">
        <f>+G115</f>
        <v>-34000.800000000003</v>
      </c>
      <c r="J113" s="99"/>
    </row>
    <row r="114" spans="1:10" s="98" customFormat="1">
      <c r="A114" s="271"/>
      <c r="B114" s="271"/>
      <c r="C114" s="271"/>
      <c r="D114" s="275"/>
      <c r="E114" s="266"/>
      <c r="F114" s="112" t="s">
        <v>65</v>
      </c>
      <c r="G114" s="186"/>
    </row>
    <row r="115" spans="1:10" s="98" customFormat="1">
      <c r="A115" s="271"/>
      <c r="B115" s="271"/>
      <c r="C115" s="271"/>
      <c r="D115" s="275"/>
      <c r="E115" s="266"/>
      <c r="F115" s="112" t="s">
        <v>66</v>
      </c>
      <c r="G115" s="186">
        <f>+G117</f>
        <v>-34000.800000000003</v>
      </c>
    </row>
    <row r="116" spans="1:10" s="98" customFormat="1" ht="34.5">
      <c r="A116" s="271"/>
      <c r="B116" s="271"/>
      <c r="C116" s="271"/>
      <c r="D116" s="275"/>
      <c r="E116" s="266"/>
      <c r="F116" s="112" t="s">
        <v>67</v>
      </c>
      <c r="G116" s="186"/>
    </row>
    <row r="117" spans="1:10" s="98" customFormat="1">
      <c r="A117" s="271"/>
      <c r="B117" s="271"/>
      <c r="C117" s="271"/>
      <c r="D117" s="275"/>
      <c r="E117" s="266"/>
      <c r="F117" s="112" t="s">
        <v>57</v>
      </c>
      <c r="G117" s="186">
        <f>+G118</f>
        <v>-34000.800000000003</v>
      </c>
    </row>
    <row r="118" spans="1:10" s="98" customFormat="1">
      <c r="A118" s="271"/>
      <c r="B118" s="271"/>
      <c r="C118" s="271"/>
      <c r="D118" s="275"/>
      <c r="E118" s="266"/>
      <c r="F118" s="112" t="s">
        <v>68</v>
      </c>
      <c r="G118" s="186">
        <f>+G119</f>
        <v>-34000.800000000003</v>
      </c>
    </row>
    <row r="119" spans="1:10" s="98" customFormat="1">
      <c r="A119" s="271"/>
      <c r="B119" s="271"/>
      <c r="C119" s="271"/>
      <c r="D119" s="275"/>
      <c r="E119" s="266"/>
      <c r="F119" s="112" t="s">
        <v>97</v>
      </c>
      <c r="G119" s="186">
        <f>+G120</f>
        <v>-34000.800000000003</v>
      </c>
    </row>
    <row r="120" spans="1:10" s="98" customFormat="1">
      <c r="A120" s="271"/>
      <c r="B120" s="271"/>
      <c r="C120" s="271"/>
      <c r="D120" s="275"/>
      <c r="E120" s="266"/>
      <c r="F120" s="112" t="s">
        <v>98</v>
      </c>
      <c r="G120" s="186">
        <f>+G121</f>
        <v>-34000.800000000003</v>
      </c>
    </row>
    <row r="121" spans="1:10" s="98" customFormat="1" ht="34.5">
      <c r="A121" s="271"/>
      <c r="B121" s="271"/>
      <c r="C121" s="271"/>
      <c r="D121" s="275"/>
      <c r="E121" s="266"/>
      <c r="F121" s="112" t="s">
        <v>133</v>
      </c>
      <c r="G121" s="186">
        <v>-34000.800000000003</v>
      </c>
    </row>
    <row r="122" spans="1:10" s="98" customFormat="1" ht="34.5">
      <c r="A122" s="271"/>
      <c r="B122" s="271"/>
      <c r="C122" s="271"/>
      <c r="D122" s="275"/>
      <c r="E122" s="266">
        <v>11005</v>
      </c>
      <c r="F122" s="112" t="s">
        <v>143</v>
      </c>
      <c r="G122" s="186">
        <f>+G124</f>
        <v>-72000</v>
      </c>
      <c r="J122" s="99"/>
    </row>
    <row r="123" spans="1:10" s="98" customFormat="1">
      <c r="A123" s="271"/>
      <c r="B123" s="271"/>
      <c r="C123" s="271"/>
      <c r="D123" s="275"/>
      <c r="E123" s="266"/>
      <c r="F123" s="112" t="s">
        <v>65</v>
      </c>
      <c r="G123" s="186"/>
    </row>
    <row r="124" spans="1:10" s="98" customFormat="1">
      <c r="A124" s="271"/>
      <c r="B124" s="271"/>
      <c r="C124" s="271"/>
      <c r="D124" s="275"/>
      <c r="E124" s="266"/>
      <c r="F124" s="112" t="s">
        <v>66</v>
      </c>
      <c r="G124" s="186">
        <f>+G126</f>
        <v>-72000</v>
      </c>
    </row>
    <row r="125" spans="1:10" s="98" customFormat="1" ht="34.5">
      <c r="A125" s="271"/>
      <c r="B125" s="271"/>
      <c r="C125" s="271"/>
      <c r="D125" s="275"/>
      <c r="E125" s="266"/>
      <c r="F125" s="112" t="s">
        <v>67</v>
      </c>
      <c r="G125" s="186"/>
    </row>
    <row r="126" spans="1:10" s="98" customFormat="1">
      <c r="A126" s="271"/>
      <c r="B126" s="271"/>
      <c r="C126" s="271"/>
      <c r="D126" s="275"/>
      <c r="E126" s="266"/>
      <c r="F126" s="112" t="s">
        <v>57</v>
      </c>
      <c r="G126" s="186">
        <f>+G127</f>
        <v>-72000</v>
      </c>
    </row>
    <row r="127" spans="1:10" s="98" customFormat="1">
      <c r="A127" s="271"/>
      <c r="B127" s="271"/>
      <c r="C127" s="271"/>
      <c r="D127" s="275"/>
      <c r="E127" s="266"/>
      <c r="F127" s="112" t="s">
        <v>68</v>
      </c>
      <c r="G127" s="186">
        <f>+G128</f>
        <v>-72000</v>
      </c>
    </row>
    <row r="128" spans="1:10" s="98" customFormat="1">
      <c r="A128" s="271"/>
      <c r="B128" s="271"/>
      <c r="C128" s="271"/>
      <c r="D128" s="275"/>
      <c r="E128" s="266"/>
      <c r="F128" s="112" t="s">
        <v>97</v>
      </c>
      <c r="G128" s="186">
        <f>+G129</f>
        <v>-72000</v>
      </c>
    </row>
    <row r="129" spans="1:17" s="98" customFormat="1">
      <c r="A129" s="271"/>
      <c r="B129" s="271"/>
      <c r="C129" s="271"/>
      <c r="D129" s="275"/>
      <c r="E129" s="266"/>
      <c r="F129" s="112" t="s">
        <v>98</v>
      </c>
      <c r="G129" s="186">
        <f>+G130</f>
        <v>-72000</v>
      </c>
    </row>
    <row r="130" spans="1:17" s="98" customFormat="1" ht="34.5">
      <c r="A130" s="271"/>
      <c r="B130" s="271"/>
      <c r="C130" s="271"/>
      <c r="D130" s="275"/>
      <c r="E130" s="266"/>
      <c r="F130" s="112" t="s">
        <v>133</v>
      </c>
      <c r="G130" s="186">
        <v>-72000</v>
      </c>
    </row>
    <row r="131" spans="1:17">
      <c r="A131" s="271"/>
      <c r="B131" s="271"/>
      <c r="C131" s="271"/>
      <c r="D131" s="260">
        <v>1187</v>
      </c>
      <c r="E131" s="272"/>
      <c r="F131" s="38" t="s">
        <v>32</v>
      </c>
      <c r="G131" s="39">
        <f>+G133+G142+G151+G160+G172+G181</f>
        <v>939979.5</v>
      </c>
      <c r="K131" s="106"/>
      <c r="L131" s="102"/>
      <c r="M131" s="109"/>
      <c r="N131" s="109"/>
      <c r="Q131" s="109"/>
    </row>
    <row r="132" spans="1:17">
      <c r="A132" s="271"/>
      <c r="B132" s="271"/>
      <c r="C132" s="271"/>
      <c r="D132" s="260"/>
      <c r="E132" s="273"/>
      <c r="F132" s="38" t="s">
        <v>58</v>
      </c>
      <c r="G132" s="39"/>
      <c r="K132" s="114"/>
      <c r="L132" s="102"/>
    </row>
    <row r="133" spans="1:17" ht="34.5">
      <c r="A133" s="271"/>
      <c r="B133" s="271"/>
      <c r="C133" s="271"/>
      <c r="D133" s="260"/>
      <c r="E133" s="260">
        <v>12003</v>
      </c>
      <c r="F133" s="38" t="s">
        <v>45</v>
      </c>
      <c r="G133" s="39">
        <f t="shared" ref="G133" si="18">+G135</f>
        <v>176030.3</v>
      </c>
      <c r="K133" s="109"/>
      <c r="L133" s="102"/>
      <c r="M133" s="41"/>
      <c r="N133" s="41"/>
    </row>
    <row r="134" spans="1:17">
      <c r="A134" s="271"/>
      <c r="B134" s="271"/>
      <c r="C134" s="271"/>
      <c r="D134" s="260"/>
      <c r="E134" s="260"/>
      <c r="F134" s="38" t="s">
        <v>65</v>
      </c>
      <c r="G134" s="39"/>
      <c r="L134" s="102"/>
    </row>
    <row r="135" spans="1:17">
      <c r="A135" s="271"/>
      <c r="B135" s="271"/>
      <c r="C135" s="271"/>
      <c r="D135" s="260"/>
      <c r="E135" s="260"/>
      <c r="F135" s="38" t="s">
        <v>66</v>
      </c>
      <c r="G135" s="39">
        <f t="shared" ref="G135" si="19">+G137</f>
        <v>176030.3</v>
      </c>
      <c r="L135" s="102"/>
    </row>
    <row r="136" spans="1:17" ht="34.5">
      <c r="A136" s="271"/>
      <c r="B136" s="271"/>
      <c r="C136" s="271"/>
      <c r="D136" s="260"/>
      <c r="E136" s="260"/>
      <c r="F136" s="38" t="s">
        <v>67</v>
      </c>
      <c r="G136" s="39"/>
      <c r="H136" s="43"/>
      <c r="L136" s="102"/>
      <c r="M136" s="48"/>
      <c r="N136" s="48"/>
    </row>
    <row r="137" spans="1:17">
      <c r="A137" s="271"/>
      <c r="B137" s="271"/>
      <c r="C137" s="271"/>
      <c r="D137" s="260"/>
      <c r="E137" s="260"/>
      <c r="F137" s="38" t="s">
        <v>57</v>
      </c>
      <c r="G137" s="39">
        <f>+G141</f>
        <v>176030.3</v>
      </c>
      <c r="I137" s="49"/>
      <c r="L137" s="102"/>
    </row>
    <row r="138" spans="1:17">
      <c r="A138" s="271"/>
      <c r="B138" s="271"/>
      <c r="C138" s="271"/>
      <c r="D138" s="260"/>
      <c r="E138" s="260"/>
      <c r="F138" s="38" t="s">
        <v>68</v>
      </c>
      <c r="G138" s="39">
        <f t="shared" ref="G138:G140" si="20">+G139</f>
        <v>176030.3</v>
      </c>
    </row>
    <row r="139" spans="1:17" s="50" customFormat="1">
      <c r="A139" s="271"/>
      <c r="B139" s="271"/>
      <c r="C139" s="271"/>
      <c r="D139" s="260"/>
      <c r="E139" s="260"/>
      <c r="F139" s="38" t="s">
        <v>69</v>
      </c>
      <c r="G139" s="39">
        <f t="shared" si="20"/>
        <v>176030.3</v>
      </c>
      <c r="H139" s="115"/>
      <c r="I139" s="105"/>
      <c r="J139" s="111"/>
      <c r="K139" s="111"/>
      <c r="L139" s="111"/>
      <c r="M139" s="113"/>
      <c r="N139" s="109"/>
      <c r="O139" s="111"/>
    </row>
    <row r="140" spans="1:17" s="50" customFormat="1">
      <c r="A140" s="271"/>
      <c r="B140" s="271"/>
      <c r="C140" s="271"/>
      <c r="D140" s="260"/>
      <c r="E140" s="260"/>
      <c r="F140" s="38" t="s">
        <v>70</v>
      </c>
      <c r="G140" s="39">
        <f t="shared" si="20"/>
        <v>176030.3</v>
      </c>
      <c r="H140" s="115"/>
      <c r="I140" s="49"/>
      <c r="J140" s="111"/>
      <c r="K140" s="111"/>
      <c r="L140" s="111"/>
      <c r="M140" s="111"/>
      <c r="N140" s="111"/>
      <c r="O140" s="111"/>
    </row>
    <row r="141" spans="1:17">
      <c r="A141" s="271"/>
      <c r="B141" s="271"/>
      <c r="C141" s="271"/>
      <c r="D141" s="260"/>
      <c r="E141" s="260"/>
      <c r="F141" s="38" t="s">
        <v>71</v>
      </c>
      <c r="G141" s="39">
        <f>+'1'!D110</f>
        <v>176030.3</v>
      </c>
    </row>
    <row r="142" spans="1:17" ht="34.5">
      <c r="A142" s="271"/>
      <c r="B142" s="271"/>
      <c r="C142" s="271"/>
      <c r="D142" s="260"/>
      <c r="E142" s="260">
        <v>12004</v>
      </c>
      <c r="F142" s="38" t="s">
        <v>47</v>
      </c>
      <c r="G142" s="39">
        <f>+G144</f>
        <v>722549.2</v>
      </c>
      <c r="K142" s="109"/>
      <c r="L142" s="102"/>
      <c r="M142" s="41"/>
      <c r="N142" s="41"/>
    </row>
    <row r="143" spans="1:17">
      <c r="A143" s="271"/>
      <c r="B143" s="271"/>
      <c r="C143" s="271"/>
      <c r="D143" s="260"/>
      <c r="E143" s="260"/>
      <c r="F143" s="38" t="s">
        <v>65</v>
      </c>
      <c r="G143" s="39"/>
      <c r="L143" s="102"/>
    </row>
    <row r="144" spans="1:17">
      <c r="A144" s="271"/>
      <c r="B144" s="271"/>
      <c r="C144" s="271"/>
      <c r="D144" s="260"/>
      <c r="E144" s="260"/>
      <c r="F144" s="38" t="s">
        <v>66</v>
      </c>
      <c r="G144" s="39">
        <f>+G146</f>
        <v>722549.2</v>
      </c>
      <c r="L144" s="102"/>
    </row>
    <row r="145" spans="1:15" ht="34.5">
      <c r="A145" s="271"/>
      <c r="B145" s="271"/>
      <c r="C145" s="271"/>
      <c r="D145" s="260"/>
      <c r="E145" s="260"/>
      <c r="F145" s="38" t="s">
        <v>67</v>
      </c>
      <c r="G145" s="39"/>
      <c r="H145" s="43"/>
      <c r="L145" s="102"/>
      <c r="M145" s="48"/>
      <c r="N145" s="48"/>
    </row>
    <row r="146" spans="1:15">
      <c r="A146" s="271"/>
      <c r="B146" s="271"/>
      <c r="C146" s="271"/>
      <c r="D146" s="260"/>
      <c r="E146" s="260"/>
      <c r="F146" s="38" t="s">
        <v>57</v>
      </c>
      <c r="G146" s="39">
        <f t="shared" ref="G146:G149" si="21">+G147</f>
        <v>722549.2</v>
      </c>
      <c r="I146" s="49"/>
      <c r="L146" s="102"/>
    </row>
    <row r="147" spans="1:15">
      <c r="A147" s="271"/>
      <c r="B147" s="271"/>
      <c r="C147" s="271"/>
      <c r="D147" s="260"/>
      <c r="E147" s="260"/>
      <c r="F147" s="38" t="s">
        <v>68</v>
      </c>
      <c r="G147" s="39">
        <f t="shared" si="21"/>
        <v>722549.2</v>
      </c>
    </row>
    <row r="148" spans="1:15" s="50" customFormat="1">
      <c r="A148" s="271"/>
      <c r="B148" s="271"/>
      <c r="C148" s="271"/>
      <c r="D148" s="260"/>
      <c r="E148" s="260"/>
      <c r="F148" s="38" t="s">
        <v>69</v>
      </c>
      <c r="G148" s="39">
        <f t="shared" si="21"/>
        <v>722549.2</v>
      </c>
      <c r="H148" s="115"/>
      <c r="I148" s="105"/>
      <c r="J148" s="111"/>
      <c r="K148" s="111"/>
      <c r="L148" s="111"/>
      <c r="M148" s="113"/>
      <c r="N148" s="109"/>
      <c r="O148" s="111"/>
    </row>
    <row r="149" spans="1:15" s="50" customFormat="1">
      <c r="A149" s="271"/>
      <c r="B149" s="271"/>
      <c r="C149" s="271"/>
      <c r="D149" s="260"/>
      <c r="E149" s="260"/>
      <c r="F149" s="38" t="s">
        <v>70</v>
      </c>
      <c r="G149" s="39">
        <f t="shared" si="21"/>
        <v>722549.2</v>
      </c>
      <c r="H149" s="115"/>
      <c r="I149" s="49"/>
      <c r="J149" s="111"/>
      <c r="K149" s="111"/>
      <c r="L149" s="111"/>
      <c r="M149" s="111"/>
      <c r="N149" s="111"/>
      <c r="O149" s="111"/>
    </row>
    <row r="150" spans="1:15">
      <c r="A150" s="271"/>
      <c r="B150" s="271"/>
      <c r="C150" s="271"/>
      <c r="D150" s="260"/>
      <c r="E150" s="260"/>
      <c r="F150" s="38" t="s">
        <v>71</v>
      </c>
      <c r="G150" s="39">
        <f>+'1'!D116</f>
        <v>722549.2</v>
      </c>
    </row>
    <row r="151" spans="1:15" ht="34.5">
      <c r="A151" s="271"/>
      <c r="B151" s="271"/>
      <c r="C151" s="271"/>
      <c r="D151" s="260"/>
      <c r="E151" s="260">
        <v>12007</v>
      </c>
      <c r="F151" s="38" t="s">
        <v>205</v>
      </c>
      <c r="G151" s="39">
        <f>+G153</f>
        <v>-62000</v>
      </c>
      <c r="K151" s="109"/>
      <c r="L151" s="102"/>
      <c r="M151" s="41"/>
      <c r="N151" s="41"/>
    </row>
    <row r="152" spans="1:15">
      <c r="A152" s="271"/>
      <c r="B152" s="271"/>
      <c r="C152" s="271"/>
      <c r="D152" s="260"/>
      <c r="E152" s="260"/>
      <c r="F152" s="38" t="s">
        <v>65</v>
      </c>
      <c r="G152" s="39"/>
      <c r="L152" s="102"/>
    </row>
    <row r="153" spans="1:15">
      <c r="A153" s="271"/>
      <c r="B153" s="271"/>
      <c r="C153" s="271"/>
      <c r="D153" s="260"/>
      <c r="E153" s="260"/>
      <c r="F153" s="38" t="s">
        <v>66</v>
      </c>
      <c r="G153" s="39">
        <f>+G155</f>
        <v>-62000</v>
      </c>
      <c r="L153" s="102"/>
    </row>
    <row r="154" spans="1:15" ht="34.5">
      <c r="A154" s="271"/>
      <c r="B154" s="271"/>
      <c r="C154" s="271"/>
      <c r="D154" s="260"/>
      <c r="E154" s="260"/>
      <c r="F154" s="38" t="s">
        <v>67</v>
      </c>
      <c r="G154" s="39"/>
      <c r="H154" s="43"/>
      <c r="L154" s="102"/>
      <c r="M154" s="48"/>
      <c r="N154" s="48"/>
    </row>
    <row r="155" spans="1:15">
      <c r="A155" s="271"/>
      <c r="B155" s="271"/>
      <c r="C155" s="271"/>
      <c r="D155" s="260"/>
      <c r="E155" s="260"/>
      <c r="F155" s="38" t="s">
        <v>57</v>
      </c>
      <c r="G155" s="39">
        <f t="shared" ref="G155:G158" si="22">+G156</f>
        <v>-62000</v>
      </c>
      <c r="I155" s="49"/>
      <c r="L155" s="102"/>
    </row>
    <row r="156" spans="1:15">
      <c r="A156" s="271"/>
      <c r="B156" s="271"/>
      <c r="C156" s="271"/>
      <c r="D156" s="260"/>
      <c r="E156" s="260"/>
      <c r="F156" s="38" t="s">
        <v>68</v>
      </c>
      <c r="G156" s="39">
        <f>G157</f>
        <v>-62000</v>
      </c>
    </row>
    <row r="157" spans="1:15" s="50" customFormat="1">
      <c r="A157" s="271"/>
      <c r="B157" s="271"/>
      <c r="C157" s="271"/>
      <c r="D157" s="260"/>
      <c r="E157" s="260"/>
      <c r="F157" s="38" t="s">
        <v>94</v>
      </c>
      <c r="G157" s="39">
        <f t="shared" si="22"/>
        <v>-62000</v>
      </c>
      <c r="H157" s="115"/>
      <c r="I157" s="105"/>
      <c r="J157" s="111"/>
      <c r="K157" s="111"/>
      <c r="L157" s="111"/>
      <c r="M157" s="113"/>
      <c r="N157" s="109"/>
      <c r="O157" s="111"/>
    </row>
    <row r="158" spans="1:15" s="50" customFormat="1" ht="34.5">
      <c r="A158" s="271"/>
      <c r="B158" s="271"/>
      <c r="C158" s="271"/>
      <c r="D158" s="260"/>
      <c r="E158" s="260"/>
      <c r="F158" s="38" t="s">
        <v>95</v>
      </c>
      <c r="G158" s="39">
        <f t="shared" si="22"/>
        <v>-62000</v>
      </c>
      <c r="H158" s="115"/>
      <c r="I158" s="49"/>
      <c r="J158" s="111"/>
      <c r="K158" s="111"/>
      <c r="L158" s="111"/>
      <c r="M158" s="111"/>
      <c r="N158" s="111"/>
      <c r="O158" s="111"/>
    </row>
    <row r="159" spans="1:15">
      <c r="A159" s="271"/>
      <c r="B159" s="271"/>
      <c r="C159" s="271"/>
      <c r="D159" s="260"/>
      <c r="E159" s="260"/>
      <c r="F159" s="38" t="s">
        <v>96</v>
      </c>
      <c r="G159" s="39">
        <f>+'1'!D122</f>
        <v>-62000</v>
      </c>
    </row>
    <row r="160" spans="1:15" ht="51.75">
      <c r="A160" s="271"/>
      <c r="B160" s="271"/>
      <c r="C160" s="271"/>
      <c r="D160" s="260"/>
      <c r="E160" s="260">
        <v>12009</v>
      </c>
      <c r="F160" s="38" t="s">
        <v>207</v>
      </c>
      <c r="G160" s="39">
        <f>+G162</f>
        <v>-380000</v>
      </c>
      <c r="K160" s="109"/>
      <c r="L160" s="102"/>
      <c r="M160" s="41"/>
      <c r="N160" s="41"/>
    </row>
    <row r="161" spans="1:15">
      <c r="A161" s="271"/>
      <c r="B161" s="271"/>
      <c r="C161" s="271"/>
      <c r="D161" s="260"/>
      <c r="E161" s="260"/>
      <c r="F161" s="38" t="s">
        <v>65</v>
      </c>
      <c r="G161" s="39"/>
      <c r="L161" s="102"/>
    </row>
    <row r="162" spans="1:15">
      <c r="A162" s="271"/>
      <c r="B162" s="271"/>
      <c r="C162" s="271"/>
      <c r="D162" s="260"/>
      <c r="E162" s="260"/>
      <c r="F162" s="38" t="s">
        <v>66</v>
      </c>
      <c r="G162" s="39">
        <f>+G164</f>
        <v>-380000</v>
      </c>
      <c r="L162" s="102"/>
    </row>
    <row r="163" spans="1:15" ht="34.5">
      <c r="A163" s="271"/>
      <c r="B163" s="271"/>
      <c r="C163" s="271"/>
      <c r="D163" s="260"/>
      <c r="E163" s="260"/>
      <c r="F163" s="38" t="s">
        <v>67</v>
      </c>
      <c r="G163" s="39"/>
      <c r="H163" s="43"/>
      <c r="L163" s="102"/>
      <c r="M163" s="48"/>
      <c r="N163" s="48"/>
    </row>
    <row r="164" spans="1:15">
      <c r="A164" s="271"/>
      <c r="B164" s="271"/>
      <c r="C164" s="271"/>
      <c r="D164" s="260"/>
      <c r="E164" s="260"/>
      <c r="F164" s="38" t="s">
        <v>57</v>
      </c>
      <c r="G164" s="39">
        <f t="shared" ref="G164:G170" si="23">+G165</f>
        <v>-380000</v>
      </c>
      <c r="I164" s="49"/>
      <c r="L164" s="102"/>
    </row>
    <row r="165" spans="1:15">
      <c r="A165" s="271"/>
      <c r="B165" s="271"/>
      <c r="C165" s="271"/>
      <c r="D165" s="260"/>
      <c r="E165" s="260"/>
      <c r="F165" s="38" t="s">
        <v>68</v>
      </c>
      <c r="G165" s="39">
        <f>+G166+G169</f>
        <v>-380000</v>
      </c>
    </row>
    <row r="166" spans="1:15">
      <c r="A166" s="271"/>
      <c r="B166" s="271"/>
      <c r="C166" s="271"/>
      <c r="D166" s="260"/>
      <c r="E166" s="260"/>
      <c r="F166" s="38" t="s">
        <v>97</v>
      </c>
      <c r="G166" s="39">
        <f>+G167</f>
        <v>-30000</v>
      </c>
    </row>
    <row r="167" spans="1:15">
      <c r="A167" s="271"/>
      <c r="B167" s="271"/>
      <c r="C167" s="271"/>
      <c r="D167" s="260"/>
      <c r="E167" s="260"/>
      <c r="F167" s="38" t="s">
        <v>98</v>
      </c>
      <c r="G167" s="39">
        <f>+G168</f>
        <v>-30000</v>
      </c>
    </row>
    <row r="168" spans="1:15">
      <c r="A168" s="271"/>
      <c r="B168" s="271"/>
      <c r="C168" s="271"/>
      <c r="D168" s="260"/>
      <c r="E168" s="260"/>
      <c r="F168" s="38" t="s">
        <v>152</v>
      </c>
      <c r="G168" s="39">
        <v>-30000</v>
      </c>
    </row>
    <row r="169" spans="1:15" s="50" customFormat="1">
      <c r="A169" s="271"/>
      <c r="B169" s="271"/>
      <c r="C169" s="271"/>
      <c r="D169" s="260"/>
      <c r="E169" s="260"/>
      <c r="F169" s="38" t="s">
        <v>94</v>
      </c>
      <c r="G169" s="39">
        <f t="shared" si="23"/>
        <v>-350000</v>
      </c>
      <c r="H169" s="115"/>
      <c r="I169" s="105"/>
      <c r="J169" s="111"/>
      <c r="K169" s="111"/>
      <c r="L169" s="111"/>
      <c r="M169" s="113"/>
      <c r="N169" s="109"/>
      <c r="O169" s="111"/>
    </row>
    <row r="170" spans="1:15" s="50" customFormat="1" ht="34.5">
      <c r="A170" s="271"/>
      <c r="B170" s="271"/>
      <c r="C170" s="271"/>
      <c r="D170" s="260"/>
      <c r="E170" s="260"/>
      <c r="F170" s="38" t="s">
        <v>95</v>
      </c>
      <c r="G170" s="39">
        <f t="shared" si="23"/>
        <v>-350000</v>
      </c>
      <c r="H170" s="115"/>
      <c r="I170" s="49"/>
      <c r="J170" s="111"/>
      <c r="K170" s="111"/>
      <c r="L170" s="111"/>
      <c r="M170" s="111"/>
      <c r="N170" s="111"/>
      <c r="O170" s="111"/>
    </row>
    <row r="171" spans="1:15">
      <c r="A171" s="271"/>
      <c r="B171" s="271"/>
      <c r="C171" s="271"/>
      <c r="D171" s="260"/>
      <c r="E171" s="260"/>
      <c r="F171" s="38" t="s">
        <v>96</v>
      </c>
      <c r="G171" s="39">
        <v>-350000</v>
      </c>
    </row>
    <row r="172" spans="1:15" ht="34.5">
      <c r="A172" s="271"/>
      <c r="B172" s="271"/>
      <c r="C172" s="271"/>
      <c r="D172" s="260"/>
      <c r="E172" s="260">
        <v>12011</v>
      </c>
      <c r="F172" s="38" t="s">
        <v>209</v>
      </c>
      <c r="G172" s="39">
        <f>+G174</f>
        <v>-40185</v>
      </c>
      <c r="K172" s="109"/>
      <c r="L172" s="102"/>
      <c r="M172" s="41"/>
      <c r="N172" s="41"/>
    </row>
    <row r="173" spans="1:15">
      <c r="A173" s="271"/>
      <c r="B173" s="271"/>
      <c r="C173" s="271"/>
      <c r="D173" s="260"/>
      <c r="E173" s="260"/>
      <c r="F173" s="38" t="s">
        <v>65</v>
      </c>
      <c r="G173" s="39"/>
      <c r="L173" s="102"/>
    </row>
    <row r="174" spans="1:15">
      <c r="A174" s="271"/>
      <c r="B174" s="271"/>
      <c r="C174" s="271"/>
      <c r="D174" s="260"/>
      <c r="E174" s="260"/>
      <c r="F174" s="38" t="s">
        <v>66</v>
      </c>
      <c r="G174" s="39">
        <f>+G176</f>
        <v>-40185</v>
      </c>
      <c r="L174" s="102"/>
    </row>
    <row r="175" spans="1:15" ht="34.5">
      <c r="A175" s="271"/>
      <c r="B175" s="271"/>
      <c r="C175" s="271"/>
      <c r="D175" s="260"/>
      <c r="E175" s="260"/>
      <c r="F175" s="38" t="s">
        <v>67</v>
      </c>
      <c r="G175" s="39"/>
      <c r="H175" s="43"/>
      <c r="L175" s="102"/>
      <c r="M175" s="48"/>
      <c r="N175" s="48"/>
    </row>
    <row r="176" spans="1:15">
      <c r="A176" s="271"/>
      <c r="B176" s="271"/>
      <c r="C176" s="271"/>
      <c r="D176" s="260"/>
      <c r="E176" s="260"/>
      <c r="F176" s="38" t="s">
        <v>57</v>
      </c>
      <c r="G176" s="39">
        <f t="shared" ref="G176:G179" si="24">+G177</f>
        <v>-40185</v>
      </c>
      <c r="I176" s="49"/>
      <c r="L176" s="102"/>
    </row>
    <row r="177" spans="1:15">
      <c r="A177" s="271"/>
      <c r="B177" s="271"/>
      <c r="C177" s="271"/>
      <c r="D177" s="260"/>
      <c r="E177" s="260"/>
      <c r="F177" s="38" t="s">
        <v>68</v>
      </c>
      <c r="G177" s="39">
        <f>G178</f>
        <v>-40185</v>
      </c>
    </row>
    <row r="178" spans="1:15" s="50" customFormat="1">
      <c r="A178" s="271"/>
      <c r="B178" s="271"/>
      <c r="C178" s="271"/>
      <c r="D178" s="260"/>
      <c r="E178" s="260"/>
      <c r="F178" s="38" t="s">
        <v>94</v>
      </c>
      <c r="G178" s="39">
        <f t="shared" si="24"/>
        <v>-40185</v>
      </c>
      <c r="H178" s="115"/>
      <c r="I178" s="105"/>
      <c r="J178" s="111"/>
      <c r="K178" s="111"/>
      <c r="L178" s="111"/>
      <c r="M178" s="113"/>
      <c r="N178" s="109"/>
      <c r="O178" s="111"/>
    </row>
    <row r="179" spans="1:15" s="50" customFormat="1" ht="34.5">
      <c r="A179" s="271"/>
      <c r="B179" s="271"/>
      <c r="C179" s="271"/>
      <c r="D179" s="260"/>
      <c r="E179" s="260"/>
      <c r="F179" s="38" t="s">
        <v>95</v>
      </c>
      <c r="G179" s="39">
        <f t="shared" si="24"/>
        <v>-40185</v>
      </c>
      <c r="H179" s="115"/>
      <c r="I179" s="49"/>
      <c r="J179" s="111"/>
      <c r="K179" s="111"/>
      <c r="L179" s="111"/>
      <c r="M179" s="111"/>
      <c r="N179" s="111"/>
      <c r="O179" s="111"/>
    </row>
    <row r="180" spans="1:15">
      <c r="A180" s="271"/>
      <c r="B180" s="271"/>
      <c r="C180" s="271"/>
      <c r="D180" s="260"/>
      <c r="E180" s="260"/>
      <c r="F180" s="38" t="s">
        <v>96</v>
      </c>
      <c r="G180" s="39">
        <v>-40185</v>
      </c>
    </row>
    <row r="181" spans="1:15" ht="34.5">
      <c r="A181" s="271"/>
      <c r="B181" s="271"/>
      <c r="C181" s="271"/>
      <c r="D181" s="260"/>
      <c r="E181" s="260">
        <v>12015</v>
      </c>
      <c r="F181" s="38" t="s">
        <v>211</v>
      </c>
      <c r="G181" s="39">
        <f>+G183</f>
        <v>523585</v>
      </c>
      <c r="K181" s="109"/>
      <c r="L181" s="102"/>
      <c r="M181" s="41"/>
      <c r="N181" s="41"/>
    </row>
    <row r="182" spans="1:15">
      <c r="A182" s="271"/>
      <c r="B182" s="271"/>
      <c r="C182" s="271"/>
      <c r="D182" s="260"/>
      <c r="E182" s="260"/>
      <c r="F182" s="38" t="s">
        <v>65</v>
      </c>
      <c r="G182" s="39"/>
      <c r="L182" s="102"/>
    </row>
    <row r="183" spans="1:15">
      <c r="A183" s="271"/>
      <c r="B183" s="271"/>
      <c r="C183" s="271"/>
      <c r="D183" s="260"/>
      <c r="E183" s="260"/>
      <c r="F183" s="38" t="s">
        <v>66</v>
      </c>
      <c r="G183" s="39">
        <f>+G185</f>
        <v>523585</v>
      </c>
      <c r="L183" s="102"/>
    </row>
    <row r="184" spans="1:15" ht="34.5">
      <c r="A184" s="271"/>
      <c r="B184" s="271"/>
      <c r="C184" s="271"/>
      <c r="D184" s="260"/>
      <c r="E184" s="260"/>
      <c r="F184" s="38" t="s">
        <v>67</v>
      </c>
      <c r="G184" s="39"/>
      <c r="H184" s="43"/>
      <c r="L184" s="102"/>
      <c r="M184" s="48"/>
      <c r="N184" s="48"/>
    </row>
    <row r="185" spans="1:15">
      <c r="A185" s="271"/>
      <c r="B185" s="271"/>
      <c r="C185" s="271"/>
      <c r="D185" s="260"/>
      <c r="E185" s="260"/>
      <c r="F185" s="38" t="s">
        <v>57</v>
      </c>
      <c r="G185" s="39">
        <f t="shared" ref="G185" si="25">+G186</f>
        <v>523585</v>
      </c>
      <c r="I185" s="49"/>
      <c r="L185" s="102"/>
    </row>
    <row r="186" spans="1:15">
      <c r="A186" s="271"/>
      <c r="B186" s="271"/>
      <c r="C186" s="271"/>
      <c r="D186" s="260"/>
      <c r="E186" s="260"/>
      <c r="F186" s="38" t="s">
        <v>68</v>
      </c>
      <c r="G186" s="39">
        <f>+G187</f>
        <v>523585</v>
      </c>
    </row>
    <row r="187" spans="1:15">
      <c r="A187" s="271"/>
      <c r="B187" s="271"/>
      <c r="C187" s="271"/>
      <c r="D187" s="260"/>
      <c r="E187" s="260"/>
      <c r="F187" s="38" t="s">
        <v>97</v>
      </c>
      <c r="G187" s="39">
        <f>+G188</f>
        <v>523585</v>
      </c>
    </row>
    <row r="188" spans="1:15">
      <c r="A188" s="271"/>
      <c r="B188" s="271"/>
      <c r="C188" s="271"/>
      <c r="D188" s="260"/>
      <c r="E188" s="260"/>
      <c r="F188" s="38" t="s">
        <v>98</v>
      </c>
      <c r="G188" s="39">
        <f>+G189</f>
        <v>523585</v>
      </c>
    </row>
    <row r="189" spans="1:15">
      <c r="A189" s="271"/>
      <c r="B189" s="271"/>
      <c r="C189" s="271"/>
      <c r="D189" s="260"/>
      <c r="E189" s="260"/>
      <c r="F189" s="38" t="s">
        <v>152</v>
      </c>
      <c r="G189" s="39">
        <v>523585</v>
      </c>
    </row>
  </sheetData>
  <mergeCells count="38">
    <mergeCell ref="E172:E180"/>
    <mergeCell ref="E181:E189"/>
    <mergeCell ref="A10:A189"/>
    <mergeCell ref="B38:B189"/>
    <mergeCell ref="C40:C189"/>
    <mergeCell ref="D131:D189"/>
    <mergeCell ref="E131:E132"/>
    <mergeCell ref="E20:E28"/>
    <mergeCell ref="D14:D17"/>
    <mergeCell ref="E14:E19"/>
    <mergeCell ref="D111:D130"/>
    <mergeCell ref="E111:E112"/>
    <mergeCell ref="E113:E121"/>
    <mergeCell ref="E122:E130"/>
    <mergeCell ref="E82:E90"/>
    <mergeCell ref="E151:E159"/>
    <mergeCell ref="E160:E171"/>
    <mergeCell ref="B12:B37"/>
    <mergeCell ref="C14:C37"/>
    <mergeCell ref="D18:D37"/>
    <mergeCell ref="D44:D63"/>
    <mergeCell ref="E29:E37"/>
    <mergeCell ref="E55:E63"/>
    <mergeCell ref="E46:E54"/>
    <mergeCell ref="E142:E150"/>
    <mergeCell ref="E133:E141"/>
    <mergeCell ref="D91:D110"/>
    <mergeCell ref="E91:E92"/>
    <mergeCell ref="E93:E101"/>
    <mergeCell ref="D64:D90"/>
    <mergeCell ref="E102:E110"/>
    <mergeCell ref="E73:E81"/>
    <mergeCell ref="E64:E72"/>
    <mergeCell ref="A1:G1"/>
    <mergeCell ref="A3:G3"/>
    <mergeCell ref="A5:C5"/>
    <mergeCell ref="D5:E5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86BC8-9A22-4E26-899E-6FF1FC866D72}">
  <dimension ref="A1:O36"/>
  <sheetViews>
    <sheetView topLeftCell="A19" zoomScaleNormal="100" workbookViewId="0">
      <selection activeCell="H26" sqref="H26"/>
    </sheetView>
  </sheetViews>
  <sheetFormatPr defaultColWidth="9.140625" defaultRowHeight="29.25" customHeight="1"/>
  <cols>
    <col min="1" max="1" width="0.140625" style="55" customWidth="1"/>
    <col min="2" max="2" width="9.7109375" style="59" customWidth="1"/>
    <col min="3" max="3" width="8.7109375" style="59" customWidth="1"/>
    <col min="4" max="4" width="7.140625" style="60" customWidth="1"/>
    <col min="5" max="5" width="6" style="60" customWidth="1"/>
    <col min="6" max="6" width="49" style="60" customWidth="1"/>
    <col min="7" max="7" width="81.28515625" style="59" customWidth="1"/>
    <col min="8" max="8" width="39" style="139" customWidth="1"/>
    <col min="9" max="16384" width="9.140625" style="55"/>
  </cols>
  <sheetData>
    <row r="1" spans="2:15" ht="17.25" customHeight="1">
      <c r="F1" s="61"/>
      <c r="G1" s="297" t="s">
        <v>127</v>
      </c>
      <c r="H1" s="297"/>
      <c r="I1" s="62"/>
      <c r="J1" s="62"/>
    </row>
    <row r="2" spans="2:15" ht="17.25" customHeight="1">
      <c r="F2" s="297" t="s">
        <v>100</v>
      </c>
      <c r="G2" s="297"/>
      <c r="H2" s="297"/>
      <c r="I2" s="62"/>
      <c r="J2" s="62"/>
    </row>
    <row r="3" spans="2:15" ht="17.25" customHeight="1">
      <c r="F3" s="61"/>
      <c r="G3" s="297" t="s">
        <v>101</v>
      </c>
      <c r="H3" s="297"/>
      <c r="I3" s="62"/>
      <c r="J3" s="62"/>
    </row>
    <row r="5" spans="2:15" ht="29.25" customHeight="1">
      <c r="B5" s="298" t="s">
        <v>102</v>
      </c>
      <c r="C5" s="298"/>
      <c r="D5" s="298"/>
      <c r="E5" s="298"/>
      <c r="F5" s="298"/>
      <c r="G5" s="298"/>
      <c r="H5" s="298"/>
      <c r="I5" s="61"/>
      <c r="J5" s="63"/>
      <c r="K5" s="61"/>
      <c r="L5" s="61"/>
      <c r="M5" s="61"/>
      <c r="N5" s="64"/>
      <c r="O5" s="64"/>
    </row>
    <row r="6" spans="2:15" ht="29.25" customHeight="1">
      <c r="H6" s="137" t="s">
        <v>25</v>
      </c>
      <c r="I6" s="61"/>
      <c r="J6" s="61"/>
      <c r="K6" s="61"/>
      <c r="L6" s="61"/>
      <c r="M6" s="61"/>
      <c r="N6"/>
      <c r="O6"/>
    </row>
    <row r="7" spans="2:15" ht="29.25" customHeight="1">
      <c r="B7" s="299" t="s">
        <v>103</v>
      </c>
      <c r="C7" s="300"/>
      <c r="D7" s="301" t="s">
        <v>104</v>
      </c>
      <c r="E7" s="301"/>
      <c r="F7" s="301"/>
      <c r="G7" s="301" t="s">
        <v>105</v>
      </c>
      <c r="H7" s="66" t="s">
        <v>106</v>
      </c>
      <c r="I7" s="276"/>
      <c r="J7" s="276"/>
      <c r="K7" s="276"/>
      <c r="L7" s="276"/>
      <c r="M7" s="276"/>
      <c r="N7" s="276"/>
      <c r="O7" s="276"/>
    </row>
    <row r="8" spans="2:15" ht="29.25" customHeight="1">
      <c r="B8" s="65" t="s">
        <v>2</v>
      </c>
      <c r="C8" s="65" t="s">
        <v>3</v>
      </c>
      <c r="D8" s="301"/>
      <c r="E8" s="301"/>
      <c r="F8" s="301"/>
      <c r="G8" s="301"/>
      <c r="H8" s="66" t="s">
        <v>129</v>
      </c>
    </row>
    <row r="9" spans="2:15" ht="29.25" customHeight="1">
      <c r="B9" s="67">
        <v>1</v>
      </c>
      <c r="C9" s="67">
        <v>2</v>
      </c>
      <c r="D9" s="277">
        <v>3</v>
      </c>
      <c r="E9" s="277"/>
      <c r="F9" s="277"/>
      <c r="G9" s="67">
        <v>4</v>
      </c>
      <c r="H9" s="138">
        <v>5</v>
      </c>
    </row>
    <row r="10" spans="2:15" ht="29.25" customHeight="1">
      <c r="B10" s="278" t="s">
        <v>107</v>
      </c>
      <c r="C10" s="279"/>
      <c r="D10" s="279"/>
      <c r="E10" s="279"/>
      <c r="F10" s="279"/>
      <c r="G10" s="280"/>
      <c r="H10" s="194">
        <f>+H11</f>
        <v>-527186.9</v>
      </c>
    </row>
    <row r="11" spans="2:15" ht="29.25" customHeight="1">
      <c r="B11" s="281" t="s">
        <v>27</v>
      </c>
      <c r="C11" s="282"/>
      <c r="D11" s="282"/>
      <c r="E11" s="282"/>
      <c r="F11" s="282"/>
      <c r="G11" s="283"/>
      <c r="H11" s="195">
        <f>+H12+H21+H27+H24+H32</f>
        <v>-527186.9</v>
      </c>
    </row>
    <row r="12" spans="2:15" customFormat="1" ht="29.25" customHeight="1">
      <c r="B12" s="117">
        <v>1022</v>
      </c>
      <c r="C12" s="287" t="s">
        <v>155</v>
      </c>
      <c r="D12" s="288"/>
      <c r="E12" s="288"/>
      <c r="F12" s="289"/>
      <c r="G12" s="118"/>
      <c r="H12" s="196">
        <f>+H13+H15+H19+H17</f>
        <v>-615080</v>
      </c>
      <c r="I12" s="119"/>
      <c r="J12" s="119"/>
      <c r="K12" s="119"/>
      <c r="L12" s="119"/>
      <c r="M12" s="119"/>
      <c r="N12" s="119"/>
      <c r="O12" s="119"/>
    </row>
    <row r="13" spans="2:15" customFormat="1" ht="29.25" customHeight="1">
      <c r="B13" s="120"/>
      <c r="C13" s="121">
        <v>11004</v>
      </c>
      <c r="D13" s="290" t="s">
        <v>156</v>
      </c>
      <c r="E13" s="290" t="s">
        <v>132</v>
      </c>
      <c r="F13" s="291" t="s">
        <v>132</v>
      </c>
      <c r="G13" s="122" t="s">
        <v>27</v>
      </c>
      <c r="H13" s="197">
        <f>+H14</f>
        <v>-335000</v>
      </c>
      <c r="I13" s="123"/>
      <c r="J13" s="123"/>
      <c r="K13" s="123"/>
      <c r="L13" s="123"/>
      <c r="M13" s="123"/>
      <c r="N13" s="123"/>
      <c r="O13" s="123"/>
    </row>
    <row r="14" spans="2:15" customFormat="1" ht="29.25" customHeight="1">
      <c r="B14" s="120"/>
      <c r="C14" s="124"/>
      <c r="D14" s="125"/>
      <c r="E14" s="125"/>
      <c r="F14" s="126"/>
      <c r="G14" s="127" t="s">
        <v>157</v>
      </c>
      <c r="H14" s="197">
        <f>+'1'!D16</f>
        <v>-335000</v>
      </c>
      <c r="I14" s="123"/>
      <c r="J14" s="123"/>
      <c r="K14" s="123"/>
      <c r="L14" s="123"/>
      <c r="M14" s="123"/>
      <c r="N14" s="123"/>
      <c r="O14" s="123"/>
    </row>
    <row r="15" spans="2:15" ht="29.25" customHeight="1">
      <c r="B15" s="128"/>
      <c r="C15" s="157">
        <v>12011</v>
      </c>
      <c r="D15" s="294" t="s">
        <v>217</v>
      </c>
      <c r="E15" s="295" t="s">
        <v>203</v>
      </c>
      <c r="F15" s="296" t="s">
        <v>203</v>
      </c>
      <c r="G15" s="156" t="s">
        <v>27</v>
      </c>
      <c r="H15" s="197">
        <f>H16</f>
        <v>-41400</v>
      </c>
    </row>
    <row r="16" spans="2:15" ht="29.25" customHeight="1">
      <c r="B16" s="128"/>
      <c r="C16" s="165"/>
      <c r="D16" s="163"/>
      <c r="E16" s="163"/>
      <c r="F16" s="163"/>
      <c r="G16" s="164" t="s">
        <v>213</v>
      </c>
      <c r="H16" s="197">
        <f>+'1'!D28</f>
        <v>-41400</v>
      </c>
    </row>
    <row r="17" spans="1:8" ht="29.25" customHeight="1">
      <c r="B17" s="128"/>
      <c r="C17" s="157">
        <v>12012</v>
      </c>
      <c r="D17" s="294" t="s">
        <v>241</v>
      </c>
      <c r="E17" s="295"/>
      <c r="F17" s="296"/>
      <c r="G17" s="156" t="s">
        <v>27</v>
      </c>
      <c r="H17" s="198">
        <f>+H18</f>
        <v>351320</v>
      </c>
    </row>
    <row r="18" spans="1:8" ht="29.25" customHeight="1">
      <c r="B18" s="128"/>
      <c r="C18" s="190"/>
      <c r="D18" s="191"/>
      <c r="E18" s="192"/>
      <c r="F18" s="193"/>
      <c r="G18" s="164" t="s">
        <v>213</v>
      </c>
      <c r="H18" s="198">
        <f>+'2'!G81</f>
        <v>351320</v>
      </c>
    </row>
    <row r="19" spans="1:8" customFormat="1" ht="29.25" customHeight="1">
      <c r="B19" s="128"/>
      <c r="C19" s="121">
        <v>32001</v>
      </c>
      <c r="D19" s="291" t="s">
        <v>158</v>
      </c>
      <c r="E19" s="292" t="s">
        <v>135</v>
      </c>
      <c r="F19" s="293" t="s">
        <v>135</v>
      </c>
      <c r="G19" s="122" t="s">
        <v>27</v>
      </c>
      <c r="H19" s="197">
        <f>+H20</f>
        <v>-590000</v>
      </c>
    </row>
    <row r="20" spans="1:8" customFormat="1" ht="29.25" customHeight="1">
      <c r="B20" s="129"/>
      <c r="C20" s="124"/>
      <c r="D20" s="125"/>
      <c r="E20" s="125"/>
      <c r="F20" s="125"/>
      <c r="G20" s="127" t="s">
        <v>157</v>
      </c>
      <c r="H20" s="197">
        <f>+'1'!D40</f>
        <v>-590000</v>
      </c>
    </row>
    <row r="21" spans="1:8" s="70" customFormat="1" ht="29.25" customHeight="1">
      <c r="B21" s="68">
        <v>1059</v>
      </c>
      <c r="C21" s="284" t="s">
        <v>108</v>
      </c>
      <c r="D21" s="285"/>
      <c r="E21" s="285"/>
      <c r="F21" s="286"/>
      <c r="G21" s="69"/>
      <c r="H21" s="199">
        <f>+H22</f>
        <v>308.89999999999998</v>
      </c>
    </row>
    <row r="22" spans="1:8" ht="29.25" customHeight="1">
      <c r="B22" s="307"/>
      <c r="C22" s="71">
        <v>11009</v>
      </c>
      <c r="D22" s="308" t="s">
        <v>109</v>
      </c>
      <c r="E22" s="308" t="s">
        <v>92</v>
      </c>
      <c r="F22" s="308" t="s">
        <v>92</v>
      </c>
      <c r="G22" s="72" t="s">
        <v>27</v>
      </c>
      <c r="H22" s="200">
        <f>+H23</f>
        <v>308.89999999999998</v>
      </c>
    </row>
    <row r="23" spans="1:8" ht="29.25" customHeight="1">
      <c r="B23" s="307"/>
      <c r="C23" s="73"/>
      <c r="D23" s="309"/>
      <c r="E23" s="310"/>
      <c r="F23" s="311"/>
      <c r="G23" s="74" t="s">
        <v>110</v>
      </c>
      <c r="H23" s="201">
        <f>+'1'!D53</f>
        <v>308.89999999999998</v>
      </c>
    </row>
    <row r="24" spans="1:8" s="70" customFormat="1" ht="29.25" customHeight="1">
      <c r="B24" s="68">
        <v>1104</v>
      </c>
      <c r="C24" s="312" t="s">
        <v>145</v>
      </c>
      <c r="D24" s="313"/>
      <c r="E24" s="313"/>
      <c r="F24" s="314"/>
      <c r="G24" s="130"/>
      <c r="H24" s="196">
        <f>+H25</f>
        <v>-300000</v>
      </c>
    </row>
    <row r="25" spans="1:8" ht="29.25" customHeight="1">
      <c r="B25" s="318"/>
      <c r="C25" s="131">
        <v>11002</v>
      </c>
      <c r="D25" s="320" t="s">
        <v>199</v>
      </c>
      <c r="E25" s="295"/>
      <c r="F25" s="321"/>
      <c r="G25" s="132" t="s">
        <v>27</v>
      </c>
      <c r="H25" s="197">
        <f>+H26</f>
        <v>-300000</v>
      </c>
    </row>
    <row r="26" spans="1:8" ht="29.25" customHeight="1">
      <c r="B26" s="319"/>
      <c r="C26" s="131"/>
      <c r="D26" s="136"/>
      <c r="E26" s="136"/>
      <c r="F26" s="152"/>
      <c r="G26" s="135" t="s">
        <v>200</v>
      </c>
      <c r="H26" s="197">
        <f>'1'!D72</f>
        <v>-300000</v>
      </c>
    </row>
    <row r="27" spans="1:8" s="70" customFormat="1" ht="29.25" customHeight="1">
      <c r="B27" s="68">
        <v>1116</v>
      </c>
      <c r="C27" s="312" t="s">
        <v>138</v>
      </c>
      <c r="D27" s="313"/>
      <c r="E27" s="313"/>
      <c r="F27" s="314"/>
      <c r="G27" s="130"/>
      <c r="H27" s="196">
        <f>SUM(H28,H30)</f>
        <v>-106000.8</v>
      </c>
    </row>
    <row r="28" spans="1:8" ht="29.25" customHeight="1">
      <c r="B28" s="315"/>
      <c r="C28" s="131">
        <v>11001</v>
      </c>
      <c r="D28" s="317" t="s">
        <v>159</v>
      </c>
      <c r="E28" s="317"/>
      <c r="F28" s="317"/>
      <c r="G28" s="132" t="s">
        <v>27</v>
      </c>
      <c r="H28" s="197">
        <f t="shared" ref="H28" si="0">H29</f>
        <v>-34000.800000000003</v>
      </c>
    </row>
    <row r="29" spans="1:8" ht="29.25" customHeight="1">
      <c r="B29" s="307"/>
      <c r="C29" s="133"/>
      <c r="D29" s="134"/>
      <c r="E29" s="134"/>
      <c r="F29" s="134"/>
      <c r="G29" s="135" t="s">
        <v>157</v>
      </c>
      <c r="H29" s="197">
        <f>+'1'!D91</f>
        <v>-34000.800000000003</v>
      </c>
    </row>
    <row r="30" spans="1:8" ht="29.25" customHeight="1">
      <c r="B30" s="307"/>
      <c r="C30" s="131">
        <v>11005</v>
      </c>
      <c r="D30" s="317" t="s">
        <v>160</v>
      </c>
      <c r="E30" s="317"/>
      <c r="F30" s="317"/>
      <c r="G30" s="132" t="s">
        <v>27</v>
      </c>
      <c r="H30" s="197">
        <f t="shared" ref="H30" si="1">H31</f>
        <v>-72000</v>
      </c>
    </row>
    <row r="31" spans="1:8" ht="29.25" customHeight="1">
      <c r="B31" s="316"/>
      <c r="C31" s="131"/>
      <c r="D31" s="136"/>
      <c r="E31" s="136"/>
      <c r="F31" s="136"/>
      <c r="G31" s="135" t="s">
        <v>157</v>
      </c>
      <c r="H31" s="197">
        <f>+'1'!D97</f>
        <v>-72000</v>
      </c>
    </row>
    <row r="32" spans="1:8" s="70" customFormat="1" ht="29.25" customHeight="1">
      <c r="A32" s="166"/>
      <c r="B32" s="168">
        <v>1187</v>
      </c>
      <c r="C32" s="304" t="s">
        <v>216</v>
      </c>
      <c r="D32" s="305"/>
      <c r="E32" s="305"/>
      <c r="F32" s="306"/>
      <c r="G32" s="167"/>
      <c r="H32" s="196">
        <f>H33+H35</f>
        <v>493585</v>
      </c>
    </row>
    <row r="33" spans="1:8" ht="52.5" customHeight="1">
      <c r="A33" s="303"/>
      <c r="B33" s="303"/>
      <c r="C33" s="158">
        <v>12009</v>
      </c>
      <c r="D33" s="302" t="s">
        <v>214</v>
      </c>
      <c r="E33" s="302"/>
      <c r="F33" s="302"/>
      <c r="G33" s="159" t="s">
        <v>27</v>
      </c>
      <c r="H33" s="197">
        <f>+H34</f>
        <v>-30000</v>
      </c>
    </row>
    <row r="34" spans="1:8" ht="29.25" customHeight="1">
      <c r="A34" s="303"/>
      <c r="B34" s="303"/>
      <c r="C34" s="162"/>
      <c r="D34" s="160"/>
      <c r="E34" s="160"/>
      <c r="F34" s="160"/>
      <c r="G34" s="161" t="s">
        <v>213</v>
      </c>
      <c r="H34" s="197">
        <f>+'2'!G168</f>
        <v>-30000</v>
      </c>
    </row>
    <row r="35" spans="1:8" ht="29.25" customHeight="1">
      <c r="A35" s="303"/>
      <c r="B35" s="303"/>
      <c r="C35" s="158">
        <v>12015</v>
      </c>
      <c r="D35" s="302" t="s">
        <v>215</v>
      </c>
      <c r="E35" s="302"/>
      <c r="F35" s="302"/>
      <c r="G35" s="159" t="s">
        <v>27</v>
      </c>
      <c r="H35" s="197">
        <f>+H36</f>
        <v>523585</v>
      </c>
    </row>
    <row r="36" spans="1:8" ht="29.25" customHeight="1">
      <c r="A36" s="303"/>
      <c r="B36" s="303"/>
      <c r="C36" s="162"/>
      <c r="D36" s="160"/>
      <c r="E36" s="160"/>
      <c r="F36" s="160"/>
      <c r="G36" s="161" t="s">
        <v>213</v>
      </c>
      <c r="H36" s="197">
        <f>+'1'!D140</f>
        <v>523585</v>
      </c>
    </row>
  </sheetData>
  <mergeCells count="31">
    <mergeCell ref="D33:F33"/>
    <mergeCell ref="A33:B36"/>
    <mergeCell ref="D35:F35"/>
    <mergeCell ref="C32:F32"/>
    <mergeCell ref="B22:B23"/>
    <mergeCell ref="D22:F22"/>
    <mergeCell ref="D23:F23"/>
    <mergeCell ref="C27:F27"/>
    <mergeCell ref="B28:B31"/>
    <mergeCell ref="D28:F28"/>
    <mergeCell ref="D30:F30"/>
    <mergeCell ref="C24:F24"/>
    <mergeCell ref="B25:B26"/>
    <mergeCell ref="D25:F25"/>
    <mergeCell ref="G1:H1"/>
    <mergeCell ref="F2:H2"/>
    <mergeCell ref="G3:H3"/>
    <mergeCell ref="B5:H5"/>
    <mergeCell ref="B7:C7"/>
    <mergeCell ref="D7:F8"/>
    <mergeCell ref="G7:G8"/>
    <mergeCell ref="I7:O7"/>
    <mergeCell ref="D9:F9"/>
    <mergeCell ref="B10:G10"/>
    <mergeCell ref="B11:G11"/>
    <mergeCell ref="C21:F21"/>
    <mergeCell ref="C12:F12"/>
    <mergeCell ref="D13:F13"/>
    <mergeCell ref="D19:F19"/>
    <mergeCell ref="D15:F15"/>
    <mergeCell ref="D17:F17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13"/>
  <sheetViews>
    <sheetView topLeftCell="A166" zoomScale="80" zoomScaleNormal="80" zoomScaleSheetLayoutView="100" zoomScalePageLayoutView="120" workbookViewId="0">
      <selection activeCell="C102" sqref="C102"/>
    </sheetView>
  </sheetViews>
  <sheetFormatPr defaultColWidth="9.140625" defaultRowHeight="17.25"/>
  <cols>
    <col min="1" max="1" width="32.42578125" style="8" customWidth="1"/>
    <col min="2" max="2" width="63.140625" style="8" customWidth="1"/>
    <col min="3" max="3" width="45.140625" style="8" customWidth="1"/>
    <col min="4" max="4" width="12.7109375" style="8" customWidth="1"/>
    <col min="5" max="7" width="13.5703125" style="8" customWidth="1"/>
    <col min="8" max="16384" width="9.140625" style="8"/>
  </cols>
  <sheetData>
    <row r="1" spans="1:6" s="2" customFormat="1" ht="56.25" customHeight="1">
      <c r="A1" s="261" t="s">
        <v>128</v>
      </c>
      <c r="B1" s="261"/>
      <c r="C1" s="261"/>
      <c r="D1" s="7"/>
    </row>
    <row r="3" spans="1:6" ht="58.5" customHeight="1">
      <c r="A3" s="340" t="s">
        <v>85</v>
      </c>
      <c r="B3" s="340"/>
      <c r="C3" s="340"/>
    </row>
    <row r="4" spans="1:6" ht="25.5" customHeight="1">
      <c r="A4" s="340" t="s">
        <v>27</v>
      </c>
      <c r="B4" s="340"/>
      <c r="C4" s="340"/>
    </row>
    <row r="5" spans="1:6" ht="27" customHeight="1">
      <c r="A5" s="341" t="s">
        <v>24</v>
      </c>
      <c r="B5" s="341"/>
      <c r="C5" s="341"/>
    </row>
    <row r="6" spans="1:6" ht="24.75" customHeight="1">
      <c r="E6" s="12"/>
      <c r="F6" s="12"/>
    </row>
    <row r="7" spans="1:6" ht="25.5" customHeight="1">
      <c r="A7" s="9" t="s">
        <v>12</v>
      </c>
      <c r="B7" s="9" t="s">
        <v>13</v>
      </c>
    </row>
    <row r="8" spans="1:6" ht="31.5" customHeight="1">
      <c r="A8" s="10">
        <v>1022</v>
      </c>
      <c r="B8" s="10" t="s">
        <v>42</v>
      </c>
    </row>
    <row r="9" spans="1:6" ht="31.5" customHeight="1">
      <c r="A9" s="140"/>
      <c r="B9" s="140"/>
    </row>
    <row r="10" spans="1:6" ht="51.75">
      <c r="A10" s="82" t="s">
        <v>14</v>
      </c>
      <c r="B10" s="83">
        <v>1022</v>
      </c>
      <c r="C10" s="144" t="s">
        <v>29</v>
      </c>
    </row>
    <row r="11" spans="1:6" ht="36" customHeight="1">
      <c r="A11" s="84" t="s">
        <v>15</v>
      </c>
      <c r="B11" s="78">
        <v>11004</v>
      </c>
      <c r="C11" s="85" t="s">
        <v>115</v>
      </c>
    </row>
    <row r="12" spans="1:6" ht="101.25" customHeight="1">
      <c r="A12" s="86" t="s">
        <v>16</v>
      </c>
      <c r="B12" s="84" t="s">
        <v>165</v>
      </c>
      <c r="C12" s="353"/>
    </row>
    <row r="13" spans="1:6" ht="79.5" customHeight="1">
      <c r="A13" s="84" t="s">
        <v>17</v>
      </c>
      <c r="B13" s="84" t="s">
        <v>166</v>
      </c>
      <c r="C13" s="344"/>
    </row>
    <row r="14" spans="1:6" ht="48.75" customHeight="1">
      <c r="A14" s="84" t="s">
        <v>18</v>
      </c>
      <c r="B14" s="87" t="s">
        <v>22</v>
      </c>
      <c r="C14" s="344"/>
    </row>
    <row r="15" spans="1:6" ht="86.25" customHeight="1">
      <c r="A15" s="84" t="s">
        <v>44</v>
      </c>
      <c r="B15" s="87" t="s">
        <v>167</v>
      </c>
      <c r="C15" s="345"/>
    </row>
    <row r="16" spans="1:6" ht="23.25" customHeight="1">
      <c r="A16" s="330" t="s">
        <v>19</v>
      </c>
      <c r="B16" s="331"/>
      <c r="C16" s="145"/>
    </row>
    <row r="17" spans="1:6" ht="35.25" customHeight="1">
      <c r="A17" s="351" t="s">
        <v>168</v>
      </c>
      <c r="B17" s="352"/>
      <c r="C17" s="146">
        <v>-59</v>
      </c>
    </row>
    <row r="18" spans="1:6" ht="23.25" customHeight="1">
      <c r="A18" s="332" t="s">
        <v>20</v>
      </c>
      <c r="B18" s="332"/>
      <c r="C18" s="147">
        <f>+'1'!D16</f>
        <v>-335000</v>
      </c>
    </row>
    <row r="19" spans="1:6" ht="24.75" customHeight="1">
      <c r="E19" s="12"/>
      <c r="F19" s="12"/>
    </row>
    <row r="20" spans="1:6" ht="51.75">
      <c r="A20" s="10" t="s">
        <v>14</v>
      </c>
      <c r="B20" s="10" t="s">
        <v>43</v>
      </c>
      <c r="C20" s="97" t="s">
        <v>30</v>
      </c>
    </row>
    <row r="21" spans="1:6" ht="36" customHeight="1">
      <c r="A21" s="10" t="s">
        <v>15</v>
      </c>
      <c r="B21" s="10" t="s">
        <v>73</v>
      </c>
      <c r="C21" s="3" t="s">
        <v>4</v>
      </c>
    </row>
    <row r="22" spans="1:6" ht="101.25" customHeight="1">
      <c r="A22" s="10" t="s">
        <v>16</v>
      </c>
      <c r="B22" s="10" t="s">
        <v>74</v>
      </c>
      <c r="C22" s="11"/>
    </row>
    <row r="23" spans="1:6" ht="79.5" customHeight="1">
      <c r="A23" s="10" t="s">
        <v>17</v>
      </c>
      <c r="B23" s="10" t="s">
        <v>75</v>
      </c>
      <c r="C23" s="11"/>
    </row>
    <row r="24" spans="1:6" ht="48.75" customHeight="1">
      <c r="A24" s="10" t="s">
        <v>18</v>
      </c>
      <c r="B24" s="10" t="s">
        <v>36</v>
      </c>
      <c r="C24" s="11"/>
    </row>
    <row r="25" spans="1:6" ht="69">
      <c r="A25" s="10" t="s">
        <v>44</v>
      </c>
      <c r="B25" s="10" t="s">
        <v>76</v>
      </c>
      <c r="C25" s="11"/>
    </row>
    <row r="26" spans="1:6" ht="23.25" customHeight="1">
      <c r="A26" s="324" t="s">
        <v>19</v>
      </c>
      <c r="B26" s="325"/>
      <c r="C26" s="11"/>
    </row>
    <row r="27" spans="1:6" ht="23.25" customHeight="1">
      <c r="A27" s="322" t="s">
        <v>201</v>
      </c>
      <c r="B27" s="323"/>
      <c r="C27" s="142">
        <v>21</v>
      </c>
    </row>
    <row r="28" spans="1:6" ht="23.25" customHeight="1">
      <c r="A28" s="13" t="s">
        <v>20</v>
      </c>
      <c r="B28" s="13"/>
      <c r="C28" s="1">
        <f>+'1'!D22</f>
        <v>320495</v>
      </c>
    </row>
    <row r="29" spans="1:6" s="172" customFormat="1" ht="26.25" customHeight="1">
      <c r="C29" s="173"/>
      <c r="D29" s="173"/>
    </row>
    <row r="30" spans="1:6" ht="51.75">
      <c r="A30" s="140" t="s">
        <v>14</v>
      </c>
      <c r="B30" s="140" t="s">
        <v>43</v>
      </c>
      <c r="C30" s="141" t="s">
        <v>29</v>
      </c>
    </row>
    <row r="31" spans="1:6" ht="36" customHeight="1">
      <c r="A31" s="140" t="s">
        <v>15</v>
      </c>
      <c r="B31" s="140" t="s">
        <v>218</v>
      </c>
      <c r="C31" s="30" t="s">
        <v>4</v>
      </c>
    </row>
    <row r="32" spans="1:6" ht="101.25" customHeight="1">
      <c r="A32" s="140" t="s">
        <v>16</v>
      </c>
      <c r="B32" s="140" t="s">
        <v>219</v>
      </c>
      <c r="C32" s="142"/>
    </row>
    <row r="33" spans="1:4" ht="122.25" customHeight="1">
      <c r="A33" s="140" t="s">
        <v>17</v>
      </c>
      <c r="B33" s="140" t="s">
        <v>220</v>
      </c>
      <c r="C33" s="142"/>
    </row>
    <row r="34" spans="1:4" ht="48.75" customHeight="1">
      <c r="A34" s="140" t="s">
        <v>18</v>
      </c>
      <c r="B34" s="140" t="s">
        <v>36</v>
      </c>
      <c r="C34" s="142"/>
    </row>
    <row r="35" spans="1:4" ht="67.5" customHeight="1">
      <c r="A35" s="140" t="s">
        <v>44</v>
      </c>
      <c r="B35" s="140" t="s">
        <v>221</v>
      </c>
      <c r="C35" s="142"/>
    </row>
    <row r="36" spans="1:4" ht="23.25" customHeight="1">
      <c r="A36" s="354" t="s">
        <v>19</v>
      </c>
      <c r="B36" s="355"/>
      <c r="C36" s="142"/>
    </row>
    <row r="37" spans="1:4" ht="39.950000000000003" customHeight="1">
      <c r="A37" s="357" t="s">
        <v>222</v>
      </c>
      <c r="B37" s="358"/>
      <c r="C37" s="39">
        <v>-30</v>
      </c>
    </row>
    <row r="38" spans="1:4" ht="23.25" customHeight="1">
      <c r="A38" s="143" t="s">
        <v>20</v>
      </c>
      <c r="B38" s="143"/>
      <c r="C38" s="39">
        <f>+'1'!D28</f>
        <v>-41400</v>
      </c>
    </row>
    <row r="39" spans="1:4" s="172" customFormat="1" ht="26.25" customHeight="1">
      <c r="C39" s="173"/>
      <c r="D39" s="173"/>
    </row>
    <row r="40" spans="1:4" s="172" customFormat="1" ht="26.25" customHeight="1">
      <c r="C40" s="173"/>
      <c r="D40" s="173"/>
    </row>
    <row r="41" spans="1:4" ht="51.75">
      <c r="A41" s="140" t="s">
        <v>14</v>
      </c>
      <c r="B41" s="140">
        <v>1022</v>
      </c>
      <c r="C41" s="141" t="s">
        <v>30</v>
      </c>
    </row>
    <row r="42" spans="1:4" ht="36" customHeight="1">
      <c r="A42" s="140" t="s">
        <v>15</v>
      </c>
      <c r="B42" s="140">
        <v>12012</v>
      </c>
      <c r="C42" s="30" t="s">
        <v>4</v>
      </c>
    </row>
    <row r="43" spans="1:4" ht="101.25" customHeight="1">
      <c r="A43" s="140" t="s">
        <v>16</v>
      </c>
      <c r="B43" s="140" t="s">
        <v>161</v>
      </c>
      <c r="C43" s="142"/>
    </row>
    <row r="44" spans="1:4" ht="79.5" customHeight="1">
      <c r="A44" s="140" t="s">
        <v>17</v>
      </c>
      <c r="B44" s="140" t="s">
        <v>162</v>
      </c>
      <c r="C44" s="142"/>
    </row>
    <row r="45" spans="1:4" ht="48.75" customHeight="1">
      <c r="A45" s="140" t="s">
        <v>18</v>
      </c>
      <c r="B45" s="140" t="s">
        <v>36</v>
      </c>
      <c r="C45" s="142"/>
    </row>
    <row r="46" spans="1:4" ht="51.75">
      <c r="A46" s="140" t="s">
        <v>44</v>
      </c>
      <c r="B46" s="140" t="s">
        <v>163</v>
      </c>
      <c r="C46" s="142"/>
    </row>
    <row r="47" spans="1:4" ht="23.25" customHeight="1">
      <c r="A47" s="354" t="s">
        <v>19</v>
      </c>
      <c r="B47" s="355"/>
      <c r="C47" s="142"/>
    </row>
    <row r="48" spans="1:4" ht="39.950000000000003" customHeight="1">
      <c r="A48" s="356" t="s">
        <v>164</v>
      </c>
      <c r="B48" s="356"/>
      <c r="C48" s="39">
        <v>3</v>
      </c>
    </row>
    <row r="49" spans="1:3" ht="23.25" customHeight="1">
      <c r="A49" s="143" t="s">
        <v>20</v>
      </c>
      <c r="B49" s="143"/>
      <c r="C49" s="39">
        <f>+'1'!D34</f>
        <v>351320</v>
      </c>
    </row>
    <row r="50" spans="1:3" s="77" customFormat="1" ht="29.25" customHeight="1">
      <c r="A50" s="75"/>
      <c r="B50" s="75"/>
      <c r="C50" s="75"/>
    </row>
    <row r="51" spans="1:3" s="77" customFormat="1" ht="51.75">
      <c r="A51" s="82" t="s">
        <v>14</v>
      </c>
      <c r="B51" s="83">
        <v>1022</v>
      </c>
      <c r="C51" s="144" t="s">
        <v>29</v>
      </c>
    </row>
    <row r="52" spans="1:3" s="77" customFormat="1">
      <c r="A52" s="84" t="s">
        <v>15</v>
      </c>
      <c r="B52" s="78">
        <v>32001</v>
      </c>
      <c r="C52" s="85" t="s">
        <v>115</v>
      </c>
    </row>
    <row r="53" spans="1:3" s="77" customFormat="1">
      <c r="A53" s="86" t="s">
        <v>16</v>
      </c>
      <c r="B53" s="84" t="s">
        <v>169</v>
      </c>
      <c r="C53" s="353"/>
    </row>
    <row r="54" spans="1:3" s="77" customFormat="1" ht="51.75">
      <c r="A54" s="84" t="s">
        <v>17</v>
      </c>
      <c r="B54" s="84" t="s">
        <v>170</v>
      </c>
      <c r="C54" s="344"/>
    </row>
    <row r="55" spans="1:3" s="77" customFormat="1" ht="51.75">
      <c r="A55" s="84" t="s">
        <v>18</v>
      </c>
      <c r="B55" s="87" t="s">
        <v>171</v>
      </c>
      <c r="C55" s="344"/>
    </row>
    <row r="56" spans="1:3" s="77" customFormat="1" ht="34.5">
      <c r="A56" s="84" t="s">
        <v>44</v>
      </c>
      <c r="B56" s="87" t="s">
        <v>167</v>
      </c>
      <c r="C56" s="345"/>
    </row>
    <row r="57" spans="1:3" s="77" customFormat="1" ht="23.25" customHeight="1">
      <c r="A57" s="330" t="s">
        <v>19</v>
      </c>
      <c r="B57" s="331"/>
      <c r="C57" s="145"/>
    </row>
    <row r="58" spans="1:3" s="77" customFormat="1" ht="35.25" customHeight="1">
      <c r="A58" s="351" t="s">
        <v>172</v>
      </c>
      <c r="B58" s="352"/>
      <c r="C58" s="148">
        <v>-118</v>
      </c>
    </row>
    <row r="59" spans="1:3" s="77" customFormat="1" ht="19.5" customHeight="1">
      <c r="A59" s="332" t="s">
        <v>20</v>
      </c>
      <c r="B59" s="332"/>
      <c r="C59" s="147">
        <f>+'1'!D40</f>
        <v>-590000</v>
      </c>
    </row>
    <row r="60" spans="1:3" s="77" customFormat="1" ht="19.5" customHeight="1">
      <c r="A60" s="81"/>
      <c r="B60" s="81"/>
      <c r="C60" s="80"/>
    </row>
    <row r="61" spans="1:3" s="77" customFormat="1" ht="21.75" customHeight="1">
      <c r="A61" s="76" t="s">
        <v>111</v>
      </c>
      <c r="B61" s="76" t="s">
        <v>112</v>
      </c>
      <c r="C61" s="174"/>
    </row>
    <row r="62" spans="1:3" s="77" customFormat="1" ht="35.25" customHeight="1">
      <c r="A62" s="78">
        <v>1059</v>
      </c>
      <c r="B62" s="79" t="s">
        <v>86</v>
      </c>
      <c r="C62" s="175"/>
    </row>
    <row r="63" spans="1:3" s="77" customFormat="1" ht="29.25" customHeight="1">
      <c r="A63" s="75"/>
      <c r="B63" s="75"/>
      <c r="C63" s="75"/>
    </row>
    <row r="64" spans="1:3" s="77" customFormat="1" ht="21" customHeight="1">
      <c r="A64" s="338" t="s">
        <v>113</v>
      </c>
      <c r="B64" s="342"/>
      <c r="C64" s="342"/>
    </row>
    <row r="65" spans="1:3" s="77" customFormat="1" ht="18" customHeight="1">
      <c r="A65" s="75"/>
      <c r="B65" s="75"/>
      <c r="C65" s="75"/>
    </row>
    <row r="66" spans="1:3" s="77" customFormat="1" ht="18" customHeight="1">
      <c r="A66" s="81"/>
      <c r="B66" s="81"/>
      <c r="C66" s="75"/>
    </row>
    <row r="67" spans="1:3" s="77" customFormat="1" ht="69">
      <c r="A67" s="82" t="s">
        <v>14</v>
      </c>
      <c r="B67" s="179">
        <v>1059</v>
      </c>
      <c r="C67" s="97" t="s">
        <v>114</v>
      </c>
    </row>
    <row r="68" spans="1:3" s="77" customFormat="1" ht="22.5" customHeight="1">
      <c r="A68" s="84" t="s">
        <v>15</v>
      </c>
      <c r="B68" s="171">
        <v>12002</v>
      </c>
      <c r="C68" s="85" t="s">
        <v>115</v>
      </c>
    </row>
    <row r="69" spans="1:3" s="77" customFormat="1" ht="51.75">
      <c r="A69" s="84" t="s">
        <v>16</v>
      </c>
      <c r="B69" s="84" t="s">
        <v>89</v>
      </c>
      <c r="C69" s="343"/>
    </row>
    <row r="70" spans="1:3" s="77" customFormat="1" ht="69">
      <c r="A70" s="84" t="s">
        <v>17</v>
      </c>
      <c r="B70" s="84" t="s">
        <v>90</v>
      </c>
      <c r="C70" s="344"/>
    </row>
    <row r="71" spans="1:3" s="77" customFormat="1" ht="24" customHeight="1">
      <c r="A71" s="84" t="s">
        <v>18</v>
      </c>
      <c r="B71" s="87" t="s">
        <v>36</v>
      </c>
      <c r="C71" s="344"/>
    </row>
    <row r="72" spans="1:3" s="77" customFormat="1" ht="51.75">
      <c r="A72" s="84" t="s">
        <v>44</v>
      </c>
      <c r="B72" s="87" t="s">
        <v>116</v>
      </c>
      <c r="C72" s="345"/>
    </row>
    <row r="73" spans="1:3" s="77" customFormat="1" ht="23.25" customHeight="1">
      <c r="A73" s="346" t="s">
        <v>19</v>
      </c>
      <c r="B73" s="347"/>
      <c r="C73" s="82"/>
    </row>
    <row r="74" spans="1:3" s="77" customFormat="1" ht="35.25" customHeight="1">
      <c r="A74" s="336" t="s">
        <v>117</v>
      </c>
      <c r="B74" s="337"/>
      <c r="C74" s="203">
        <v>92.3</v>
      </c>
    </row>
    <row r="75" spans="1:3" s="77" customFormat="1" ht="35.25" customHeight="1">
      <c r="A75" s="336" t="s">
        <v>118</v>
      </c>
      <c r="B75" s="337"/>
      <c r="C75" s="203">
        <v>-11.2</v>
      </c>
    </row>
    <row r="76" spans="1:3" s="77" customFormat="1" ht="19.5" customHeight="1">
      <c r="A76" s="338" t="s">
        <v>20</v>
      </c>
      <c r="B76" s="339"/>
      <c r="C76" s="202">
        <f>+'1'!D59</f>
        <v>10297.4</v>
      </c>
    </row>
    <row r="77" spans="1:3" s="77" customFormat="1" ht="21.75" customHeight="1">
      <c r="A77" s="81"/>
      <c r="B77" s="81"/>
      <c r="C77" s="75"/>
    </row>
    <row r="78" spans="1:3" s="77" customFormat="1" ht="19.5" customHeight="1">
      <c r="A78" s="81"/>
      <c r="B78" s="81"/>
      <c r="C78" s="174"/>
    </row>
    <row r="79" spans="1:3" s="89" customFormat="1" ht="51.75">
      <c r="A79" s="88" t="s">
        <v>14</v>
      </c>
      <c r="B79" s="88" t="s">
        <v>119</v>
      </c>
      <c r="C79" s="97" t="s">
        <v>30</v>
      </c>
    </row>
    <row r="80" spans="1:3" s="89" customFormat="1">
      <c r="A80" s="90" t="s">
        <v>15</v>
      </c>
      <c r="B80" s="88" t="s">
        <v>120</v>
      </c>
      <c r="C80" s="91" t="s">
        <v>115</v>
      </c>
    </row>
    <row r="81" spans="1:4" s="89" customFormat="1" ht="51.75">
      <c r="A81" s="92" t="s">
        <v>16</v>
      </c>
      <c r="B81" s="88" t="s">
        <v>121</v>
      </c>
      <c r="C81" s="348"/>
    </row>
    <row r="82" spans="1:4" s="89" customFormat="1" ht="69">
      <c r="A82" s="90" t="s">
        <v>17</v>
      </c>
      <c r="B82" s="88" t="s">
        <v>122</v>
      </c>
      <c r="C82" s="349"/>
    </row>
    <row r="83" spans="1:4" s="89" customFormat="1" ht="24" customHeight="1">
      <c r="A83" s="90" t="s">
        <v>18</v>
      </c>
      <c r="B83" s="88" t="s">
        <v>22</v>
      </c>
      <c r="C83" s="349"/>
    </row>
    <row r="84" spans="1:4" s="89" customFormat="1" ht="51.75">
      <c r="A84" s="90" t="s">
        <v>123</v>
      </c>
      <c r="B84" s="88" t="s">
        <v>124</v>
      </c>
      <c r="C84" s="350"/>
    </row>
    <row r="85" spans="1:4" s="89" customFormat="1" ht="23.25" customHeight="1">
      <c r="A85" s="334" t="s">
        <v>19</v>
      </c>
      <c r="B85" s="335"/>
      <c r="C85" s="88"/>
    </row>
    <row r="86" spans="1:4" s="89" customFormat="1" ht="35.25" customHeight="1">
      <c r="A86" s="361" t="s">
        <v>125</v>
      </c>
      <c r="B86" s="362"/>
      <c r="C86" s="93">
        <v>81.099999999999994</v>
      </c>
    </row>
    <row r="87" spans="1:4" s="89" customFormat="1" ht="19.5" customHeight="1">
      <c r="A87" s="328" t="s">
        <v>20</v>
      </c>
      <c r="B87" s="329"/>
      <c r="C87" s="202">
        <f>+'1'!D53</f>
        <v>308.89999999999998</v>
      </c>
    </row>
    <row r="88" spans="1:4" s="172" customFormat="1" ht="26.25" customHeight="1">
      <c r="C88" s="173"/>
      <c r="D88" s="173"/>
    </row>
    <row r="89" spans="1:4" s="77" customFormat="1" ht="21.75" customHeight="1">
      <c r="A89" s="76" t="s">
        <v>12</v>
      </c>
      <c r="B89" s="149" t="s">
        <v>13</v>
      </c>
      <c r="C89" s="174"/>
    </row>
    <row r="90" spans="1:4" s="77" customFormat="1" ht="35.25" customHeight="1">
      <c r="A90" s="78" t="s">
        <v>187</v>
      </c>
      <c r="B90" s="78" t="s">
        <v>188</v>
      </c>
      <c r="C90" s="175"/>
    </row>
    <row r="91" spans="1:4" s="77" customFormat="1" ht="29.25" customHeight="1">
      <c r="A91" s="75"/>
      <c r="B91" s="75"/>
      <c r="C91" s="75"/>
    </row>
    <row r="92" spans="1:4" s="77" customFormat="1" ht="21" customHeight="1">
      <c r="A92" s="359" t="s">
        <v>113</v>
      </c>
      <c r="B92" s="360"/>
      <c r="C92" s="360"/>
    </row>
    <row r="93" spans="1:4" s="77" customFormat="1" ht="18" customHeight="1">
      <c r="A93" s="75"/>
      <c r="B93" s="75"/>
      <c r="C93" s="75"/>
    </row>
    <row r="94" spans="1:4" s="77" customFormat="1" ht="18" customHeight="1">
      <c r="A94" s="81"/>
      <c r="B94" s="81"/>
      <c r="C94" s="75"/>
    </row>
    <row r="95" spans="1:4" s="77" customFormat="1" ht="51.75">
      <c r="A95" s="82" t="s">
        <v>14</v>
      </c>
      <c r="B95" s="179" t="s">
        <v>187</v>
      </c>
      <c r="C95" s="180" t="s">
        <v>29</v>
      </c>
    </row>
    <row r="96" spans="1:4" s="77" customFormat="1">
      <c r="A96" s="84" t="s">
        <v>15</v>
      </c>
      <c r="B96" s="171" t="s">
        <v>189</v>
      </c>
      <c r="C96" s="85" t="s">
        <v>115</v>
      </c>
    </row>
    <row r="97" spans="1:3" s="77" customFormat="1" ht="51.75">
      <c r="A97" s="84" t="s">
        <v>16</v>
      </c>
      <c r="B97" s="84" t="s">
        <v>190</v>
      </c>
      <c r="C97" s="353"/>
    </row>
    <row r="98" spans="1:3" s="77" customFormat="1" ht="69">
      <c r="A98" s="84" t="s">
        <v>17</v>
      </c>
      <c r="B98" s="84" t="s">
        <v>191</v>
      </c>
      <c r="C98" s="344"/>
    </row>
    <row r="99" spans="1:3" s="77" customFormat="1" ht="24" customHeight="1">
      <c r="A99" s="84" t="s">
        <v>18</v>
      </c>
      <c r="B99" s="87" t="s">
        <v>22</v>
      </c>
      <c r="C99" s="344"/>
    </row>
    <row r="100" spans="1:3" s="77" customFormat="1" ht="34.5">
      <c r="A100" s="84" t="s">
        <v>242</v>
      </c>
      <c r="B100" s="87" t="s">
        <v>192</v>
      </c>
      <c r="C100" s="345"/>
    </row>
    <row r="101" spans="1:3" s="77" customFormat="1" ht="23.25" customHeight="1">
      <c r="A101" s="330" t="s">
        <v>19</v>
      </c>
      <c r="B101" s="331"/>
      <c r="C101" s="145"/>
    </row>
    <row r="102" spans="1:3" s="77" customFormat="1" ht="28.5" customHeight="1">
      <c r="A102" s="333" t="s">
        <v>20</v>
      </c>
      <c r="B102" s="333"/>
      <c r="C102" s="178">
        <f>+'1'!D72</f>
        <v>-300000</v>
      </c>
    </row>
    <row r="103" spans="1:3" s="77" customFormat="1" ht="13.5"/>
    <row r="104" spans="1:3" s="77" customFormat="1" ht="18" customHeight="1">
      <c r="A104" s="81"/>
      <c r="B104" s="81"/>
      <c r="C104" s="75"/>
    </row>
    <row r="105" spans="1:3" s="77" customFormat="1" ht="51.75">
      <c r="A105" s="82" t="s">
        <v>14</v>
      </c>
      <c r="B105" s="179" t="s">
        <v>187</v>
      </c>
      <c r="C105" s="180" t="s">
        <v>29</v>
      </c>
    </row>
    <row r="106" spans="1:3" s="77" customFormat="1">
      <c r="A106" s="84" t="s">
        <v>15</v>
      </c>
      <c r="B106" s="171" t="s">
        <v>193</v>
      </c>
      <c r="C106" s="85" t="s">
        <v>115</v>
      </c>
    </row>
    <row r="107" spans="1:3" s="77" customFormat="1" ht="34.5">
      <c r="A107" s="84" t="s">
        <v>16</v>
      </c>
      <c r="B107" s="84" t="s">
        <v>194</v>
      </c>
      <c r="C107" s="353"/>
    </row>
    <row r="108" spans="1:3" s="77" customFormat="1" ht="69">
      <c r="A108" s="84" t="s">
        <v>17</v>
      </c>
      <c r="B108" s="84" t="s">
        <v>195</v>
      </c>
      <c r="C108" s="344"/>
    </row>
    <row r="109" spans="1:3" s="77" customFormat="1" ht="24" customHeight="1">
      <c r="A109" s="84" t="s">
        <v>18</v>
      </c>
      <c r="B109" s="87" t="s">
        <v>36</v>
      </c>
      <c r="C109" s="344"/>
    </row>
    <row r="110" spans="1:3" s="77" customFormat="1" ht="34.5">
      <c r="A110" s="84" t="s">
        <v>44</v>
      </c>
      <c r="B110" s="87" t="s">
        <v>196</v>
      </c>
      <c r="C110" s="345"/>
    </row>
    <row r="111" spans="1:3" s="77" customFormat="1" ht="23.25" customHeight="1">
      <c r="A111" s="330" t="s">
        <v>19</v>
      </c>
      <c r="B111" s="331"/>
      <c r="C111" s="145"/>
    </row>
    <row r="112" spans="1:3" s="77" customFormat="1" ht="28.5" customHeight="1">
      <c r="A112" s="333" t="s">
        <v>20</v>
      </c>
      <c r="B112" s="333"/>
      <c r="C112" s="178">
        <f>+'1'!D78</f>
        <v>-250000</v>
      </c>
    </row>
    <row r="113" spans="1:3" s="77" customFormat="1" ht="18" customHeight="1">
      <c r="A113" s="81"/>
      <c r="B113" s="81"/>
      <c r="C113" s="75"/>
    </row>
    <row r="114" spans="1:3" s="77" customFormat="1" ht="21.75" customHeight="1">
      <c r="A114" s="76" t="s">
        <v>111</v>
      </c>
      <c r="B114" s="149" t="s">
        <v>112</v>
      </c>
      <c r="C114" s="174"/>
    </row>
    <row r="115" spans="1:3" s="77" customFormat="1" ht="35.25" customHeight="1">
      <c r="A115" s="78">
        <v>1116</v>
      </c>
      <c r="B115" s="78" t="s">
        <v>138</v>
      </c>
      <c r="C115" s="175"/>
    </row>
    <row r="116" spans="1:3" s="77" customFormat="1" ht="29.25" customHeight="1">
      <c r="A116" s="75"/>
      <c r="B116" s="75"/>
      <c r="C116" s="75"/>
    </row>
    <row r="117" spans="1:3" s="77" customFormat="1" ht="21" customHeight="1">
      <c r="A117" s="359" t="s">
        <v>113</v>
      </c>
      <c r="B117" s="360"/>
      <c r="C117" s="360"/>
    </row>
    <row r="118" spans="1:3" s="77" customFormat="1" ht="18" customHeight="1">
      <c r="A118" s="75"/>
      <c r="B118" s="75"/>
      <c r="C118" s="75"/>
    </row>
    <row r="119" spans="1:3" s="77" customFormat="1" ht="18" customHeight="1">
      <c r="A119" s="81"/>
      <c r="B119" s="81"/>
      <c r="C119" s="75"/>
    </row>
    <row r="120" spans="1:3" s="77" customFormat="1" ht="51.75">
      <c r="A120" s="82" t="s">
        <v>14</v>
      </c>
      <c r="B120" s="179" t="s">
        <v>173</v>
      </c>
      <c r="C120" s="180" t="s">
        <v>29</v>
      </c>
    </row>
    <row r="121" spans="1:3" s="77" customFormat="1">
      <c r="A121" s="84" t="s">
        <v>15</v>
      </c>
      <c r="B121" s="171" t="s">
        <v>174</v>
      </c>
      <c r="C121" s="85" t="s">
        <v>115</v>
      </c>
    </row>
    <row r="122" spans="1:3" s="77" customFormat="1">
      <c r="A122" s="84" t="s">
        <v>16</v>
      </c>
      <c r="B122" s="84" t="s">
        <v>175</v>
      </c>
      <c r="C122" s="353"/>
    </row>
    <row r="123" spans="1:3" s="77" customFormat="1" ht="78" customHeight="1">
      <c r="A123" s="84" t="s">
        <v>17</v>
      </c>
      <c r="B123" s="84" t="s">
        <v>176</v>
      </c>
      <c r="C123" s="344"/>
    </row>
    <row r="124" spans="1:3" s="77" customFormat="1" ht="24" customHeight="1">
      <c r="A124" s="84" t="s">
        <v>18</v>
      </c>
      <c r="B124" s="87" t="s">
        <v>22</v>
      </c>
      <c r="C124" s="344"/>
    </row>
    <row r="125" spans="1:3" s="77" customFormat="1" ht="34.5">
      <c r="A125" s="84" t="s">
        <v>44</v>
      </c>
      <c r="B125" s="87" t="s">
        <v>167</v>
      </c>
      <c r="C125" s="345"/>
    </row>
    <row r="126" spans="1:3" s="77" customFormat="1" ht="23.25" customHeight="1">
      <c r="A126" s="330" t="s">
        <v>19</v>
      </c>
      <c r="B126" s="331"/>
      <c r="C126" s="145"/>
    </row>
    <row r="127" spans="1:3" s="77" customFormat="1" ht="23.25" customHeight="1">
      <c r="A127" s="332" t="s">
        <v>177</v>
      </c>
      <c r="B127" s="332"/>
      <c r="C127" s="150">
        <f>+C128+C129+C130</f>
        <v>-141670</v>
      </c>
    </row>
    <row r="128" spans="1:3" s="77" customFormat="1" ht="23.25" customHeight="1">
      <c r="A128" s="332" t="s">
        <v>178</v>
      </c>
      <c r="B128" s="332"/>
      <c r="C128" s="147">
        <v>-83370</v>
      </c>
    </row>
    <row r="129" spans="1:3" s="77" customFormat="1" ht="23.25" customHeight="1">
      <c r="A129" s="332" t="s">
        <v>179</v>
      </c>
      <c r="B129" s="332"/>
      <c r="C129" s="147">
        <v>-41600</v>
      </c>
    </row>
    <row r="130" spans="1:3" s="77" customFormat="1" ht="35.25" customHeight="1">
      <c r="A130" s="332" t="s">
        <v>180</v>
      </c>
      <c r="B130" s="332"/>
      <c r="C130" s="151">
        <v>-16700</v>
      </c>
    </row>
    <row r="131" spans="1:3" s="77" customFormat="1" ht="28.5" customHeight="1">
      <c r="A131" s="333" t="s">
        <v>20</v>
      </c>
      <c r="B131" s="333"/>
      <c r="C131" s="178">
        <f>+'1'!D91</f>
        <v>-34000.800000000003</v>
      </c>
    </row>
    <row r="132" spans="1:3" s="77" customFormat="1" ht="13.5"/>
    <row r="133" spans="1:3" s="77" customFormat="1" ht="18" customHeight="1">
      <c r="A133" s="81"/>
      <c r="B133" s="81"/>
      <c r="C133" s="75"/>
    </row>
    <row r="134" spans="1:3" s="77" customFormat="1" ht="51.75">
      <c r="A134" s="82" t="s">
        <v>14</v>
      </c>
      <c r="B134" s="179" t="s">
        <v>173</v>
      </c>
      <c r="C134" s="180" t="s">
        <v>29</v>
      </c>
    </row>
    <row r="135" spans="1:3" s="77" customFormat="1">
      <c r="A135" s="84" t="s">
        <v>15</v>
      </c>
      <c r="B135" s="171" t="s">
        <v>181</v>
      </c>
      <c r="C135" s="85" t="s">
        <v>115</v>
      </c>
    </row>
    <row r="136" spans="1:3" s="77" customFormat="1" ht="34.5">
      <c r="A136" s="84" t="s">
        <v>16</v>
      </c>
      <c r="B136" s="84" t="s">
        <v>182</v>
      </c>
      <c r="C136" s="353"/>
    </row>
    <row r="137" spans="1:3" s="77" customFormat="1" ht="51.75">
      <c r="A137" s="84" t="s">
        <v>17</v>
      </c>
      <c r="B137" s="84" t="s">
        <v>183</v>
      </c>
      <c r="C137" s="344"/>
    </row>
    <row r="138" spans="1:3" s="77" customFormat="1" ht="24" customHeight="1">
      <c r="A138" s="84" t="s">
        <v>18</v>
      </c>
      <c r="B138" s="87" t="s">
        <v>22</v>
      </c>
      <c r="C138" s="344"/>
    </row>
    <row r="139" spans="1:3" s="77" customFormat="1" ht="34.5">
      <c r="A139" s="84" t="s">
        <v>44</v>
      </c>
      <c r="B139" s="87" t="s">
        <v>167</v>
      </c>
      <c r="C139" s="345"/>
    </row>
    <row r="140" spans="1:3" s="77" customFormat="1" ht="23.25" customHeight="1">
      <c r="A140" s="330" t="s">
        <v>19</v>
      </c>
      <c r="B140" s="331"/>
      <c r="C140" s="145"/>
    </row>
    <row r="141" spans="1:3" s="77" customFormat="1" ht="23.25" customHeight="1">
      <c r="A141" s="332" t="s">
        <v>184</v>
      </c>
      <c r="B141" s="332"/>
      <c r="C141" s="150">
        <v>-150000</v>
      </c>
    </row>
    <row r="142" spans="1:3" s="77" customFormat="1" ht="23.25" customHeight="1">
      <c r="A142" s="332" t="s">
        <v>185</v>
      </c>
      <c r="B142" s="332"/>
      <c r="C142" s="147">
        <v>-110000</v>
      </c>
    </row>
    <row r="143" spans="1:3" s="77" customFormat="1" ht="23.25" customHeight="1">
      <c r="A143" s="332" t="s">
        <v>186</v>
      </c>
      <c r="B143" s="332"/>
      <c r="C143" s="147">
        <v>-40000</v>
      </c>
    </row>
    <row r="144" spans="1:3" s="77" customFormat="1" ht="28.5" customHeight="1">
      <c r="A144" s="333" t="s">
        <v>20</v>
      </c>
      <c r="B144" s="333"/>
      <c r="C144" s="178">
        <f>+'1'!D97</f>
        <v>-72000</v>
      </c>
    </row>
    <row r="145" spans="1:6" s="77" customFormat="1" ht="13.5"/>
    <row r="146" spans="1:6" s="77" customFormat="1" ht="18" customHeight="1">
      <c r="A146" s="81"/>
      <c r="B146" s="81"/>
      <c r="C146" s="75"/>
    </row>
    <row r="147" spans="1:6" s="177" customFormat="1" ht="39.75" customHeight="1">
      <c r="A147" s="9" t="s">
        <v>12</v>
      </c>
      <c r="B147" s="9" t="s">
        <v>13</v>
      </c>
    </row>
    <row r="148" spans="1:6" s="177" customFormat="1" ht="31.5" customHeight="1">
      <c r="A148" s="9">
        <v>1187</v>
      </c>
      <c r="B148" s="9" t="s">
        <v>38</v>
      </c>
    </row>
    <row r="149" spans="1:6" ht="24.75" customHeight="1">
      <c r="E149" s="12"/>
      <c r="F149" s="12"/>
    </row>
    <row r="150" spans="1:6" ht="51.75">
      <c r="A150" s="10" t="s">
        <v>14</v>
      </c>
      <c r="B150" s="10" t="s">
        <v>37</v>
      </c>
      <c r="C150" s="141" t="s">
        <v>30</v>
      </c>
    </row>
    <row r="151" spans="1:6" ht="36" customHeight="1">
      <c r="A151" s="10" t="s">
        <v>15</v>
      </c>
      <c r="B151" s="10" t="s">
        <v>35</v>
      </c>
      <c r="C151" s="3" t="s">
        <v>4</v>
      </c>
    </row>
    <row r="152" spans="1:6" ht="101.25" customHeight="1">
      <c r="A152" s="10" t="s">
        <v>16</v>
      </c>
      <c r="B152" s="10" t="s">
        <v>80</v>
      </c>
      <c r="C152" s="11"/>
    </row>
    <row r="153" spans="1:6" ht="79.5" customHeight="1">
      <c r="A153" s="10" t="s">
        <v>17</v>
      </c>
      <c r="B153" s="10" t="s">
        <v>81</v>
      </c>
      <c r="C153" s="11"/>
    </row>
    <row r="154" spans="1:6" ht="48.75" customHeight="1">
      <c r="A154" s="10" t="s">
        <v>18</v>
      </c>
      <c r="B154" s="10" t="s">
        <v>36</v>
      </c>
      <c r="C154" s="11"/>
    </row>
    <row r="155" spans="1:6" ht="86.25">
      <c r="A155" s="10" t="s">
        <v>44</v>
      </c>
      <c r="B155" s="10" t="s">
        <v>82</v>
      </c>
      <c r="C155" s="11"/>
    </row>
    <row r="156" spans="1:6" ht="23.25" customHeight="1">
      <c r="A156" s="324" t="s">
        <v>19</v>
      </c>
      <c r="B156" s="325"/>
      <c r="C156" s="11"/>
    </row>
    <row r="157" spans="1:6" ht="45.75" customHeight="1">
      <c r="A157" s="326" t="s">
        <v>83</v>
      </c>
      <c r="B157" s="327"/>
      <c r="C157" s="153">
        <v>150</v>
      </c>
    </row>
    <row r="158" spans="1:6" ht="23.25" customHeight="1">
      <c r="A158" s="176" t="s">
        <v>20</v>
      </c>
      <c r="B158" s="176"/>
      <c r="C158" s="169">
        <f>+'1'!D110</f>
        <v>176030.3</v>
      </c>
    </row>
    <row r="159" spans="1:6" s="172" customFormat="1" ht="26.25" customHeight="1">
      <c r="C159" s="173"/>
      <c r="D159" s="173"/>
    </row>
    <row r="160" spans="1:6" ht="24.75" customHeight="1">
      <c r="E160" s="12"/>
      <c r="F160" s="12"/>
    </row>
    <row r="161" spans="1:12" ht="51.75">
      <c r="A161" s="10" t="s">
        <v>14</v>
      </c>
      <c r="B161" s="10" t="s">
        <v>37</v>
      </c>
      <c r="C161" s="141" t="s">
        <v>30</v>
      </c>
    </row>
    <row r="162" spans="1:12" ht="36" customHeight="1">
      <c r="A162" s="10" t="s">
        <v>15</v>
      </c>
      <c r="B162" s="10" t="s">
        <v>73</v>
      </c>
      <c r="C162" s="3" t="s">
        <v>4</v>
      </c>
    </row>
    <row r="163" spans="1:12" ht="101.25" customHeight="1">
      <c r="A163" s="10" t="s">
        <v>16</v>
      </c>
      <c r="B163" s="10" t="s">
        <v>77</v>
      </c>
      <c r="C163" s="11"/>
    </row>
    <row r="164" spans="1:12" ht="79.5" customHeight="1">
      <c r="A164" s="10" t="s">
        <v>17</v>
      </c>
      <c r="B164" s="10" t="s">
        <v>78</v>
      </c>
      <c r="C164" s="11"/>
    </row>
    <row r="165" spans="1:12" ht="48.75" customHeight="1">
      <c r="A165" s="10" t="s">
        <v>18</v>
      </c>
      <c r="B165" s="10" t="s">
        <v>36</v>
      </c>
      <c r="C165" s="11"/>
    </row>
    <row r="166" spans="1:12" ht="86.25">
      <c r="A166" s="10" t="s">
        <v>44</v>
      </c>
      <c r="B166" s="10" t="s">
        <v>79</v>
      </c>
      <c r="C166" s="11"/>
    </row>
    <row r="167" spans="1:12" ht="23.25" customHeight="1">
      <c r="A167" s="324" t="s">
        <v>19</v>
      </c>
      <c r="B167" s="325"/>
      <c r="C167" s="11"/>
    </row>
    <row r="168" spans="1:12" ht="23.25" customHeight="1">
      <c r="A168" s="322" t="s">
        <v>202</v>
      </c>
      <c r="B168" s="323"/>
      <c r="C168" s="142">
        <v>52</v>
      </c>
    </row>
    <row r="169" spans="1:12" ht="23.25" customHeight="1">
      <c r="A169" s="176" t="s">
        <v>20</v>
      </c>
      <c r="B169" s="176"/>
      <c r="C169" s="169">
        <f>+'1'!D116</f>
        <v>722549.2</v>
      </c>
    </row>
    <row r="170" spans="1:12" s="172" customFormat="1" ht="26.25" customHeight="1">
      <c r="C170" s="173"/>
      <c r="D170" s="173"/>
      <c r="J170" s="8"/>
      <c r="K170" s="8"/>
      <c r="L170" s="8"/>
    </row>
    <row r="171" spans="1:12" ht="51.75">
      <c r="A171" s="10" t="s">
        <v>14</v>
      </c>
      <c r="B171" s="10" t="s">
        <v>37</v>
      </c>
      <c r="C171" s="155" t="s">
        <v>29</v>
      </c>
    </row>
    <row r="172" spans="1:12" ht="36" customHeight="1">
      <c r="A172" s="10" t="s">
        <v>15</v>
      </c>
      <c r="B172" s="10" t="s">
        <v>223</v>
      </c>
      <c r="C172" s="3" t="s">
        <v>4</v>
      </c>
    </row>
    <row r="173" spans="1:12" ht="101.25" customHeight="1">
      <c r="A173" s="10" t="s">
        <v>16</v>
      </c>
      <c r="B173" s="10" t="s">
        <v>224</v>
      </c>
      <c r="C173" s="11"/>
    </row>
    <row r="174" spans="1:12" ht="79.5" customHeight="1">
      <c r="A174" s="10" t="s">
        <v>17</v>
      </c>
      <c r="B174" s="10" t="s">
        <v>225</v>
      </c>
      <c r="C174" s="11"/>
    </row>
    <row r="175" spans="1:12" ht="48.75" customHeight="1">
      <c r="A175" s="10" t="s">
        <v>18</v>
      </c>
      <c r="B175" s="10" t="s">
        <v>36</v>
      </c>
      <c r="C175" s="11"/>
    </row>
    <row r="176" spans="1:12" ht="51.75">
      <c r="A176" s="10" t="s">
        <v>44</v>
      </c>
      <c r="B176" s="10" t="s">
        <v>226</v>
      </c>
      <c r="C176" s="11"/>
    </row>
    <row r="177" spans="1:3" ht="23.25" customHeight="1">
      <c r="A177" s="324" t="s">
        <v>19</v>
      </c>
      <c r="B177" s="325"/>
      <c r="C177" s="11"/>
    </row>
    <row r="178" spans="1:3">
      <c r="A178" s="363" t="s">
        <v>227</v>
      </c>
      <c r="B178" s="363"/>
      <c r="C178" s="1">
        <v>-5</v>
      </c>
    </row>
    <row r="179" spans="1:3" ht="23.25" customHeight="1">
      <c r="A179" s="176" t="s">
        <v>20</v>
      </c>
      <c r="B179" s="176"/>
      <c r="C179" s="169">
        <f>+'1'!D122</f>
        <v>-62000</v>
      </c>
    </row>
    <row r="183" spans="1:3" ht="51.75">
      <c r="A183" s="10" t="s">
        <v>14</v>
      </c>
      <c r="B183" s="10" t="s">
        <v>37</v>
      </c>
      <c r="C183" s="155" t="s">
        <v>29</v>
      </c>
    </row>
    <row r="184" spans="1:3" ht="36" customHeight="1">
      <c r="A184" s="10" t="s">
        <v>15</v>
      </c>
      <c r="B184" s="10" t="s">
        <v>228</v>
      </c>
      <c r="C184" s="3" t="s">
        <v>4</v>
      </c>
    </row>
    <row r="185" spans="1:3" ht="101.25" customHeight="1">
      <c r="A185" s="10" t="s">
        <v>16</v>
      </c>
      <c r="B185" s="10" t="s">
        <v>229</v>
      </c>
      <c r="C185" s="11"/>
    </row>
    <row r="186" spans="1:3" ht="79.5" customHeight="1">
      <c r="A186" s="10" t="s">
        <v>17</v>
      </c>
      <c r="B186" s="10" t="s">
        <v>230</v>
      </c>
      <c r="C186" s="11"/>
    </row>
    <row r="187" spans="1:3" ht="48.75" customHeight="1">
      <c r="A187" s="10" t="s">
        <v>18</v>
      </c>
      <c r="B187" s="10" t="s">
        <v>36</v>
      </c>
      <c r="C187" s="11"/>
    </row>
    <row r="188" spans="1:3" ht="69">
      <c r="A188" s="10" t="s">
        <v>44</v>
      </c>
      <c r="B188" s="10" t="s">
        <v>231</v>
      </c>
      <c r="C188" s="11"/>
    </row>
    <row r="189" spans="1:3" ht="23.25" customHeight="1">
      <c r="A189" s="324" t="s">
        <v>19</v>
      </c>
      <c r="B189" s="325"/>
      <c r="C189" s="11"/>
    </row>
    <row r="190" spans="1:3" ht="41.25" customHeight="1">
      <c r="A190" s="363" t="s">
        <v>232</v>
      </c>
      <c r="B190" s="363"/>
      <c r="C190" s="1">
        <v>-70</v>
      </c>
    </row>
    <row r="191" spans="1:3" ht="23.25" customHeight="1">
      <c r="A191" s="176" t="s">
        <v>20</v>
      </c>
      <c r="B191" s="176"/>
      <c r="C191" s="169">
        <f>+'1'!D128</f>
        <v>-380000</v>
      </c>
    </row>
    <row r="194" spans="1:3" ht="51.75">
      <c r="A194" s="10" t="s">
        <v>14</v>
      </c>
      <c r="B194" s="10" t="s">
        <v>37</v>
      </c>
      <c r="C194" s="155" t="s">
        <v>29</v>
      </c>
    </row>
    <row r="195" spans="1:3" ht="36" customHeight="1">
      <c r="A195" s="10" t="s">
        <v>15</v>
      </c>
      <c r="B195" s="10">
        <v>12011</v>
      </c>
      <c r="C195" s="3" t="s">
        <v>4</v>
      </c>
    </row>
    <row r="196" spans="1:3" ht="101.25" customHeight="1">
      <c r="A196" s="10" t="s">
        <v>16</v>
      </c>
      <c r="B196" s="10" t="s">
        <v>209</v>
      </c>
      <c r="C196" s="11"/>
    </row>
    <row r="197" spans="1:3" ht="79.5" customHeight="1">
      <c r="A197" s="10" t="s">
        <v>17</v>
      </c>
      <c r="B197" s="10" t="s">
        <v>210</v>
      </c>
      <c r="C197" s="11"/>
    </row>
    <row r="198" spans="1:3" ht="48.75" customHeight="1">
      <c r="A198" s="10" t="s">
        <v>18</v>
      </c>
      <c r="B198" s="10" t="s">
        <v>36</v>
      </c>
      <c r="C198" s="11"/>
    </row>
    <row r="199" spans="1:3" ht="51.75">
      <c r="A199" s="10" t="s">
        <v>44</v>
      </c>
      <c r="B199" s="10" t="s">
        <v>233</v>
      </c>
      <c r="C199" s="11"/>
    </row>
    <row r="200" spans="1:3" ht="23.25" customHeight="1">
      <c r="A200" s="324" t="s">
        <v>19</v>
      </c>
      <c r="B200" s="325"/>
      <c r="C200" s="11"/>
    </row>
    <row r="201" spans="1:3" ht="41.25" customHeight="1">
      <c r="A201" s="363" t="s">
        <v>234</v>
      </c>
      <c r="B201" s="363"/>
      <c r="C201" s="1">
        <v>-3</v>
      </c>
    </row>
    <row r="202" spans="1:3" ht="23.25" customHeight="1">
      <c r="A202" s="176" t="s">
        <v>20</v>
      </c>
      <c r="B202" s="176"/>
      <c r="C202" s="169">
        <f>+'1'!D134</f>
        <v>-40185</v>
      </c>
    </row>
    <row r="203" spans="1:3">
      <c r="C203" s="8" t="s">
        <v>235</v>
      </c>
    </row>
    <row r="205" spans="1:3" ht="51.75">
      <c r="A205" s="10" t="s">
        <v>14</v>
      </c>
      <c r="B205" s="10" t="s">
        <v>37</v>
      </c>
      <c r="C205" s="155" t="s">
        <v>30</v>
      </c>
    </row>
    <row r="206" spans="1:3" ht="36" customHeight="1">
      <c r="A206" s="10" t="s">
        <v>15</v>
      </c>
      <c r="B206" s="10" t="s">
        <v>236</v>
      </c>
      <c r="C206" s="3" t="s">
        <v>4</v>
      </c>
    </row>
    <row r="207" spans="1:3" ht="51.75">
      <c r="A207" s="10" t="s">
        <v>16</v>
      </c>
      <c r="B207" s="10" t="s">
        <v>237</v>
      </c>
      <c r="C207" s="11"/>
    </row>
    <row r="208" spans="1:3" ht="51.75">
      <c r="A208" s="10" t="s">
        <v>17</v>
      </c>
      <c r="B208" s="10" t="s">
        <v>238</v>
      </c>
      <c r="C208" s="11"/>
    </row>
    <row r="209" spans="1:3">
      <c r="A209" s="10" t="s">
        <v>18</v>
      </c>
      <c r="B209" s="10" t="s">
        <v>36</v>
      </c>
      <c r="C209" s="11"/>
    </row>
    <row r="210" spans="1:3" ht="51.75">
      <c r="A210" s="10" t="s">
        <v>44</v>
      </c>
      <c r="B210" s="10" t="s">
        <v>239</v>
      </c>
      <c r="C210" s="11"/>
    </row>
    <row r="211" spans="1:3" ht="23.25" customHeight="1">
      <c r="A211" s="324" t="s">
        <v>19</v>
      </c>
      <c r="B211" s="325"/>
      <c r="C211" s="11"/>
    </row>
    <row r="212" spans="1:3" ht="41.25" customHeight="1">
      <c r="A212" s="363" t="s">
        <v>240</v>
      </c>
      <c r="B212" s="363"/>
      <c r="C212" s="142">
        <v>26</v>
      </c>
    </row>
    <row r="213" spans="1:3" ht="23.25" customHeight="1">
      <c r="A213" s="176" t="s">
        <v>20</v>
      </c>
      <c r="B213" s="176"/>
      <c r="C213" s="169">
        <f>+'1'!D140</f>
        <v>523585</v>
      </c>
    </row>
  </sheetData>
  <mergeCells count="61">
    <mergeCell ref="A212:B212"/>
    <mergeCell ref="A200:B200"/>
    <mergeCell ref="A201:B201"/>
    <mergeCell ref="A211:B211"/>
    <mergeCell ref="A177:B177"/>
    <mergeCell ref="A178:B178"/>
    <mergeCell ref="A189:B189"/>
    <mergeCell ref="A190:B190"/>
    <mergeCell ref="C136:C139"/>
    <mergeCell ref="A140:B140"/>
    <mergeCell ref="A141:B141"/>
    <mergeCell ref="A142:B142"/>
    <mergeCell ref="A57:B57"/>
    <mergeCell ref="A58:B58"/>
    <mergeCell ref="A59:B59"/>
    <mergeCell ref="A117:C117"/>
    <mergeCell ref="C122:C125"/>
    <mergeCell ref="A86:B86"/>
    <mergeCell ref="A92:C92"/>
    <mergeCell ref="C97:C100"/>
    <mergeCell ref="A101:B101"/>
    <mergeCell ref="A102:B102"/>
    <mergeCell ref="C107:C110"/>
    <mergeCell ref="A111:B111"/>
    <mergeCell ref="C12:C15"/>
    <mergeCell ref="C53:C56"/>
    <mergeCell ref="A47:B47"/>
    <mergeCell ref="A48:B48"/>
    <mergeCell ref="A27:B27"/>
    <mergeCell ref="A36:B36"/>
    <mergeCell ref="A37:B37"/>
    <mergeCell ref="A1:C1"/>
    <mergeCell ref="A85:B85"/>
    <mergeCell ref="A74:B74"/>
    <mergeCell ref="A75:B75"/>
    <mergeCell ref="A76:B76"/>
    <mergeCell ref="A26:B26"/>
    <mergeCell ref="A3:C3"/>
    <mergeCell ref="A4:C4"/>
    <mergeCell ref="A5:C5"/>
    <mergeCell ref="A64:C64"/>
    <mergeCell ref="C69:C72"/>
    <mergeCell ref="A73:B73"/>
    <mergeCell ref="C81:C84"/>
    <mergeCell ref="A16:B16"/>
    <mergeCell ref="A17:B17"/>
    <mergeCell ref="A18:B18"/>
    <mergeCell ref="A168:B168"/>
    <mergeCell ref="A156:B156"/>
    <mergeCell ref="A167:B167"/>
    <mergeCell ref="A157:B157"/>
    <mergeCell ref="A87:B87"/>
    <mergeCell ref="A126:B126"/>
    <mergeCell ref="A127:B127"/>
    <mergeCell ref="A128:B128"/>
    <mergeCell ref="A129:B129"/>
    <mergeCell ref="A130:B130"/>
    <mergeCell ref="A143:B143"/>
    <mergeCell ref="A144:B144"/>
    <mergeCell ref="A131:B131"/>
    <mergeCell ref="A112:B112"/>
  </mergeCells>
  <pageMargins left="0" right="0" top="0" bottom="0" header="0" footer="0"/>
  <pageSetup paperSize="9" scale="80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425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Lilit Harutyunyan</dc:creator>
  <cp:keywords>https:/mul2-mtc.gov.am/tasks/906467/oneclick/havelvac.xlsx?token=1cce2ea216e117d62fe3d25c85fe2e63</cp:keywords>
  <cp:lastModifiedBy>Qnarik A. Mantashova</cp:lastModifiedBy>
  <cp:revision>58</cp:revision>
  <cp:lastPrinted>2023-08-25T07:27:24Z</cp:lastPrinted>
  <dcterms:created xsi:type="dcterms:W3CDTF">2019-03-14T07:25:24Z</dcterms:created>
  <dcterms:modified xsi:type="dcterms:W3CDTF">2023-12-13T08:44:36Z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