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3\GOV DECREES\lracucich + pahust\"/>
    </mc:Choice>
  </mc:AlternateContent>
  <bookViews>
    <workbookView xWindow="0" yWindow="0" windowWidth="14626" windowHeight="7673" tabRatio="810" firstSheet="1" activeTab="3"/>
  </bookViews>
  <sheets>
    <sheet name="Հավելված N 1" sheetId="65" r:id="rId1"/>
    <sheet name="Հավելված N 2 " sheetId="64" r:id="rId2"/>
    <sheet name="Հավելված N 3" sheetId="27" r:id="rId3"/>
    <sheet name="Հավելված N 4" sheetId="32" r:id="rId4"/>
    <sheet name="Հավելված N 5" sheetId="36" r:id="rId5"/>
    <sheet name="Հավելված N 6" sheetId="35" r:id="rId6"/>
    <sheet name="Հավելված N 7" sheetId="60" r:id="rId7"/>
    <sheet name="Հավելված N 8" sheetId="63" r:id="rId8"/>
    <sheet name="Հավելված N 9" sheetId="29" r:id="rId9"/>
    <sheet name="Հավելված N 10" sheetId="66" r:id="rId10"/>
    <sheet name="Հավելված N 11" sheetId="67" r:id="rId11"/>
    <sheet name="Հավելված N 12" sheetId="62" r:id="rId12"/>
  </sheets>
  <definedNames>
    <definedName name="a" localSheetId="0">#REF!</definedName>
    <definedName name="a" localSheetId="9">#REF!</definedName>
    <definedName name="a" localSheetId="10">#REF!</definedName>
    <definedName name="a" localSheetId="11">#REF!</definedName>
    <definedName name="a" localSheetId="1">#REF!</definedName>
    <definedName name="a" localSheetId="7">#REF!</definedName>
    <definedName name="a">#REF!</definedName>
    <definedName name="AgencyCode" localSheetId="0">#REF!</definedName>
    <definedName name="AgencyCode" localSheetId="9">#REF!</definedName>
    <definedName name="AgencyCode" localSheetId="10">#REF!</definedName>
    <definedName name="AgencyCode" localSheetId="11">#REF!</definedName>
    <definedName name="AgencyCode" localSheetId="1">#REF!</definedName>
    <definedName name="AgencyCode" localSheetId="3">#REF!</definedName>
    <definedName name="AgencyCode" localSheetId="6">#REF!</definedName>
    <definedName name="AgencyCode" localSheetId="7">#REF!</definedName>
    <definedName name="AgencyCode">#REF!</definedName>
    <definedName name="AgencyName" localSheetId="0">#REF!</definedName>
    <definedName name="AgencyName" localSheetId="9">#REF!</definedName>
    <definedName name="AgencyName" localSheetId="10">#REF!</definedName>
    <definedName name="AgencyName" localSheetId="11">#REF!</definedName>
    <definedName name="AgencyName" localSheetId="1">#REF!</definedName>
    <definedName name="AgencyName" localSheetId="3">#REF!</definedName>
    <definedName name="AgencyName" localSheetId="7">#REF!</definedName>
    <definedName name="AgencyName">#REF!</definedName>
    <definedName name="davit" localSheetId="0">#REF!</definedName>
    <definedName name="davit" localSheetId="9">#REF!</definedName>
    <definedName name="davit" localSheetId="10">#REF!</definedName>
    <definedName name="davit" localSheetId="11">#REF!</definedName>
    <definedName name="davit" localSheetId="1">#REF!</definedName>
    <definedName name="davit" localSheetId="7">#REF!</definedName>
    <definedName name="davit">#REF!</definedName>
    <definedName name="Functional1" localSheetId="0">#REF!</definedName>
    <definedName name="Functional1" localSheetId="9">#REF!</definedName>
    <definedName name="Functional1" localSheetId="10">#REF!</definedName>
    <definedName name="Functional1" localSheetId="11">#REF!</definedName>
    <definedName name="Functional1" localSheetId="1">#REF!</definedName>
    <definedName name="Functional1" localSheetId="3">#REF!</definedName>
    <definedName name="Functional1" localSheetId="7">#REF!</definedName>
    <definedName name="Functional1">#REF!</definedName>
    <definedName name="ggg" localSheetId="0">#REF!</definedName>
    <definedName name="ggg" localSheetId="9">#REF!</definedName>
    <definedName name="ggg" localSheetId="10">#REF!</definedName>
    <definedName name="ggg" localSheetId="11">#REF!</definedName>
    <definedName name="ggg" localSheetId="1">#REF!</definedName>
    <definedName name="ggg" localSheetId="7">#REF!</definedName>
    <definedName name="ggg">#REF!</definedName>
    <definedName name="PANature" localSheetId="0">#REF!</definedName>
    <definedName name="PANature" localSheetId="9">#REF!</definedName>
    <definedName name="PANature" localSheetId="10">#REF!</definedName>
    <definedName name="PANature" localSheetId="11">#REF!</definedName>
    <definedName name="PANature" localSheetId="1">#REF!</definedName>
    <definedName name="PANature" localSheetId="3">#REF!</definedName>
    <definedName name="PANature" localSheetId="7">#REF!</definedName>
    <definedName name="PANature">#REF!</definedName>
    <definedName name="PAType" localSheetId="0">#REF!</definedName>
    <definedName name="PAType" localSheetId="9">#REF!</definedName>
    <definedName name="PAType" localSheetId="10">#REF!</definedName>
    <definedName name="PAType" localSheetId="11">#REF!</definedName>
    <definedName name="PAType" localSheetId="1">#REF!</definedName>
    <definedName name="PAType" localSheetId="3">#REF!</definedName>
    <definedName name="PAType" localSheetId="7">#REF!</definedName>
    <definedName name="PAType">#REF!</definedName>
    <definedName name="Performance2" localSheetId="0">#REF!</definedName>
    <definedName name="Performance2" localSheetId="9">#REF!</definedName>
    <definedName name="Performance2" localSheetId="10">#REF!</definedName>
    <definedName name="Performance2" localSheetId="11">#REF!</definedName>
    <definedName name="Performance2" localSheetId="1">#REF!</definedName>
    <definedName name="Performance2" localSheetId="3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9">#REF!</definedName>
    <definedName name="PerformanceType" localSheetId="10">#REF!</definedName>
    <definedName name="PerformanceType" localSheetId="11">#REF!</definedName>
    <definedName name="PerformanceType" localSheetId="1">#REF!</definedName>
    <definedName name="PerformanceType" localSheetId="3">#REF!</definedName>
    <definedName name="PerformanceType" localSheetId="7">#REF!</definedName>
    <definedName name="PerformanceType">#REF!</definedName>
    <definedName name="Հավելված" localSheetId="0">#REF!</definedName>
    <definedName name="Հավելված" localSheetId="9">#REF!</definedName>
    <definedName name="Հավելված" localSheetId="10">#REF!</definedName>
    <definedName name="Հավելված" localSheetId="11">#REF!</definedName>
    <definedName name="Հավելված" localSheetId="1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0">#REF!</definedName>
    <definedName name="Մաս" localSheetId="9">#REF!</definedName>
    <definedName name="Մաս" localSheetId="10">#REF!</definedName>
    <definedName name="Մաս" localSheetId="11">#REF!</definedName>
    <definedName name="Մաս" localSheetId="1">#REF!</definedName>
    <definedName name="Մաս" localSheetId="7">#REF!</definedName>
    <definedName name="Մաս">#REF!</definedName>
    <definedName name="շախմատիստ" localSheetId="0">#REF!</definedName>
    <definedName name="շախմատիստ" localSheetId="9">#REF!</definedName>
    <definedName name="շախմատիստ" localSheetId="10">#REF!</definedName>
    <definedName name="շախմատիստ" localSheetId="11">#REF!</definedName>
    <definedName name="շախմատիստ" localSheetId="1">#REF!</definedName>
    <definedName name="շախմատիստ" localSheetId="7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G212" i="32" l="1"/>
  <c r="G25" i="60" l="1"/>
  <c r="E12" i="35"/>
  <c r="F13" i="36" l="1"/>
  <c r="G13" i="36"/>
  <c r="H13" i="36"/>
  <c r="E13" i="36"/>
  <c r="E29" i="36"/>
  <c r="G32" i="60"/>
  <c r="D21" i="35" l="1"/>
  <c r="I10" i="67" l="1"/>
  <c r="I15" i="67"/>
  <c r="I12" i="67" s="1"/>
  <c r="F20" i="36" l="1"/>
  <c r="I13" i="67"/>
  <c r="I11" i="67" l="1"/>
  <c r="D20" i="36" l="1"/>
  <c r="E21" i="35" s="1"/>
  <c r="E20" i="35" s="1"/>
  <c r="E18" i="35" s="1"/>
  <c r="G135" i="32" s="1"/>
  <c r="G134" i="32" s="1"/>
  <c r="G133" i="32" s="1"/>
  <c r="G132" i="32" s="1"/>
  <c r="G131" i="32" s="1"/>
  <c r="G129" i="32" s="1"/>
  <c r="H19" i="36"/>
  <c r="H17" i="36" s="1"/>
  <c r="H15" i="36" s="1"/>
  <c r="G19" i="36"/>
  <c r="G17" i="36" s="1"/>
  <c r="E19" i="36"/>
  <c r="E17" i="36" s="1"/>
  <c r="E15" i="36" s="1"/>
  <c r="G15" i="36"/>
  <c r="G127" i="32" l="1"/>
  <c r="D37" i="66"/>
  <c r="F19" i="36"/>
  <c r="F17" i="36" l="1"/>
  <c r="F15" i="36" s="1"/>
  <c r="G125" i="32"/>
  <c r="G123" i="32" s="1"/>
  <c r="G121" i="32" s="1"/>
  <c r="D36" i="27"/>
  <c r="D17" i="36"/>
  <c r="D19" i="36"/>
  <c r="D15" i="36" l="1"/>
  <c r="D37" i="29"/>
  <c r="G89" i="32"/>
  <c r="G37" i="60"/>
  <c r="G34" i="60" s="1"/>
  <c r="G88" i="32" l="1"/>
  <c r="G87" i="32" s="1"/>
  <c r="G86" i="32" s="1"/>
  <c r="G85" i="32" s="1"/>
  <c r="G83" i="32" s="1"/>
  <c r="G104" i="32"/>
  <c r="G81" i="32" l="1"/>
  <c r="D173" i="66"/>
  <c r="G22" i="60"/>
  <c r="D8" i="65"/>
  <c r="D14" i="64"/>
  <c r="D12" i="64"/>
  <c r="D11" i="64" s="1"/>
  <c r="E13" i="63"/>
  <c r="E11" i="63" s="1"/>
  <c r="G65" i="32" l="1"/>
  <c r="G64" i="32" s="1"/>
  <c r="G63" i="32" s="1"/>
  <c r="G62" i="32" s="1"/>
  <c r="G61" i="32" s="1"/>
  <c r="G59" i="32" s="1"/>
  <c r="G79" i="32"/>
  <c r="G77" i="32" s="1"/>
  <c r="G75" i="32" s="1"/>
  <c r="D150" i="27"/>
  <c r="G42" i="60"/>
  <c r="G185" i="32" s="1"/>
  <c r="G120" i="32"/>
  <c r="G119" i="32" s="1"/>
  <c r="G118" i="32" s="1"/>
  <c r="G117" i="32" s="1"/>
  <c r="G116" i="32" s="1"/>
  <c r="G114" i="32" s="1"/>
  <c r="G216" i="32"/>
  <c r="G27" i="60"/>
  <c r="G32" i="32" s="1"/>
  <c r="G15" i="60"/>
  <c r="G56" i="32" s="1"/>
  <c r="G57" i="32" l="1"/>
  <c r="D48" i="27" s="1"/>
  <c r="D59" i="29" s="1"/>
  <c r="D59" i="66"/>
  <c r="D143" i="27"/>
  <c r="D185" i="29"/>
  <c r="G112" i="32"/>
  <c r="D133" i="66"/>
  <c r="D118" i="27" l="1"/>
  <c r="F21" i="36"/>
  <c r="G21" i="36"/>
  <c r="H21" i="36"/>
  <c r="E21" i="36"/>
  <c r="E27" i="36"/>
  <c r="F24" i="36"/>
  <c r="G24" i="36"/>
  <c r="H24" i="36"/>
  <c r="E24" i="36"/>
  <c r="D21" i="36" l="1"/>
  <c r="D146" i="29"/>
  <c r="G46" i="60"/>
  <c r="G199" i="32" s="1"/>
  <c r="G198" i="32" s="1"/>
  <c r="G197" i="32" s="1"/>
  <c r="G196" i="32" s="1"/>
  <c r="G195" i="32" s="1"/>
  <c r="G193" i="32" s="1"/>
  <c r="D223" i="66" s="1"/>
  <c r="G44" i="60"/>
  <c r="G192" i="32" s="1"/>
  <c r="G41" i="60" l="1"/>
  <c r="G40" i="60" s="1"/>
  <c r="G191" i="32"/>
  <c r="G190" i="32" s="1"/>
  <c r="G189" i="32" s="1"/>
  <c r="G188" i="32" s="1"/>
  <c r="G186" i="32" s="1"/>
  <c r="D198" i="66" s="1"/>
  <c r="G103" i="32" l="1"/>
  <c r="G102" i="32" s="1"/>
  <c r="G101" i="32" s="1"/>
  <c r="G100" i="32" s="1"/>
  <c r="D26" i="36" l="1"/>
  <c r="E27" i="35" s="1"/>
  <c r="E25" i="35" l="1"/>
  <c r="G111" i="32"/>
  <c r="G110" i="32"/>
  <c r="G109" i="32" s="1"/>
  <c r="G108" i="32" s="1"/>
  <c r="G107" i="32" s="1"/>
  <c r="G105" i="32" s="1"/>
  <c r="D284" i="66" s="1"/>
  <c r="H27" i="36"/>
  <c r="G27" i="36"/>
  <c r="F27" i="36"/>
  <c r="D23" i="36" l="1"/>
  <c r="E24" i="35" s="1"/>
  <c r="G165" i="32" s="1"/>
  <c r="G164" i="32" l="1"/>
  <c r="G163" i="32" s="1"/>
  <c r="G24" i="60" l="1"/>
  <c r="G74" i="32" l="1"/>
  <c r="G53" i="62" s="1"/>
  <c r="D54" i="27"/>
  <c r="D70" i="29" s="1"/>
  <c r="G14" i="60"/>
  <c r="G10" i="60" s="1"/>
  <c r="G55" i="32"/>
  <c r="G54" i="32" s="1"/>
  <c r="G53" i="32" s="1"/>
  <c r="G52" i="32" s="1"/>
  <c r="G12" i="60"/>
  <c r="G154" i="32" s="1"/>
  <c r="G73" i="32" l="1"/>
  <c r="G72" i="32" s="1"/>
  <c r="G71" i="32" s="1"/>
  <c r="G70" i="32" s="1"/>
  <c r="G68" i="32" s="1"/>
  <c r="G52" i="62"/>
  <c r="G51" i="62" s="1"/>
  <c r="G50" i="62" s="1"/>
  <c r="G49" i="62" s="1"/>
  <c r="G47" i="62" s="1"/>
  <c r="G45" i="62" s="1"/>
  <c r="G43" i="62" s="1"/>
  <c r="G41" i="62" s="1"/>
  <c r="G39" i="62" s="1"/>
  <c r="G37" i="62" s="1"/>
  <c r="G35" i="62" s="1"/>
  <c r="G34" i="62" s="1"/>
  <c r="G11" i="60"/>
  <c r="D70" i="66" l="1"/>
  <c r="G66" i="32"/>
  <c r="G246" i="32" s="1"/>
  <c r="G32" i="62" s="1"/>
  <c r="G153" i="32"/>
  <c r="G152" i="32" s="1"/>
  <c r="G151" i="32" s="1"/>
  <c r="G150" i="32" s="1"/>
  <c r="G31" i="60" l="1"/>
  <c r="G215" i="32" l="1"/>
  <c r="G214" i="32" s="1"/>
  <c r="G213" i="32" s="1"/>
  <c r="G210" i="32" s="1"/>
  <c r="D109" i="66" s="1"/>
  <c r="G208" i="32" l="1"/>
  <c r="G29" i="60"/>
  <c r="G41" i="32" s="1"/>
  <c r="D86" i="27" l="1"/>
  <c r="G206" i="32"/>
  <c r="G26" i="60"/>
  <c r="G40" i="32"/>
  <c r="G39" i="32" s="1"/>
  <c r="G38" i="32" s="1"/>
  <c r="G37" i="32" s="1"/>
  <c r="G35" i="32" s="1"/>
  <c r="D109" i="29"/>
  <c r="G33" i="32" l="1"/>
  <c r="D73" i="27" s="1"/>
  <c r="D95" i="29" s="1"/>
  <c r="D95" i="66"/>
  <c r="D79" i="27"/>
  <c r="D14" i="27" s="1"/>
  <c r="G31" i="32"/>
  <c r="G30" i="32" s="1"/>
  <c r="G29" i="32" s="1"/>
  <c r="G28" i="32" s="1"/>
  <c r="G26" i="32" s="1"/>
  <c r="D84" i="66" s="1"/>
  <c r="G24" i="32" l="1"/>
  <c r="G22" i="32" l="1"/>
  <c r="G20" i="32" s="1"/>
  <c r="G18" i="32" s="1"/>
  <c r="D67" i="27"/>
  <c r="D84" i="29" l="1"/>
  <c r="D60" i="27"/>
  <c r="G98" i="32"/>
  <c r="G96" i="32" l="1"/>
  <c r="D112" i="27" s="1"/>
  <c r="D122" i="66"/>
  <c r="E22" i="35"/>
  <c r="G94" i="32" l="1"/>
  <c r="E16" i="35"/>
  <c r="E14" i="35" s="1"/>
  <c r="D135" i="29"/>
  <c r="D105" i="27"/>
  <c r="G162" i="32"/>
  <c r="G161" i="32" s="1"/>
  <c r="G159" i="32" s="1"/>
  <c r="D271" i="66" s="1"/>
  <c r="G157" i="32" l="1"/>
  <c r="D99" i="27" s="1"/>
  <c r="G155" i="32" l="1"/>
  <c r="G148" i="32" l="1"/>
  <c r="D24" i="66" s="1"/>
  <c r="G146" i="32" l="1"/>
  <c r="G144" i="32" s="1"/>
  <c r="D23" i="27" l="1"/>
  <c r="D16" i="27" s="1"/>
  <c r="D24" i="29" l="1"/>
  <c r="G245" i="32" l="1"/>
  <c r="G244" i="32" s="1"/>
  <c r="G243" i="32" s="1"/>
  <c r="G242" i="32" s="1"/>
  <c r="G240" i="32" s="1"/>
  <c r="D258" i="66" s="1"/>
  <c r="G31" i="62"/>
  <c r="G30" i="62" s="1"/>
  <c r="G29" i="62" s="1"/>
  <c r="G28" i="62" s="1"/>
  <c r="G26" i="62" s="1"/>
  <c r="G24" i="62" s="1"/>
  <c r="G22" i="62" s="1"/>
  <c r="G20" i="62" s="1"/>
  <c r="G18" i="62" s="1"/>
  <c r="G16" i="62" s="1"/>
  <c r="G14" i="62" s="1"/>
  <c r="G13" i="62" s="1"/>
  <c r="G11" i="62" s="1"/>
  <c r="D24" i="36"/>
  <c r="G238" i="32" l="1"/>
  <c r="D171" i="27" s="1"/>
  <c r="D218" i="29" s="1"/>
  <c r="G92" i="32" l="1"/>
  <c r="G90" i="32" s="1"/>
  <c r="G204" i="32"/>
  <c r="G202" i="32" s="1"/>
  <c r="G200" i="32" s="1"/>
  <c r="G184" i="32"/>
  <c r="G183" i="32" s="1"/>
  <c r="G182" i="32" s="1"/>
  <c r="G181" i="32" s="1"/>
  <c r="G179" i="32" s="1"/>
  <c r="G177" i="32" l="1"/>
  <c r="D137" i="27" s="1"/>
  <c r="D170" i="29" s="1"/>
  <c r="D147" i="66"/>
  <c r="G50" i="32"/>
  <c r="D48" i="66" s="1"/>
  <c r="G48" i="32" l="1"/>
  <c r="G46" i="32" l="1"/>
  <c r="D42" i="27"/>
  <c r="D29" i="27" s="1"/>
  <c r="G44" i="32"/>
  <c r="G42" i="32" l="1"/>
  <c r="D48" i="29"/>
  <c r="D122" i="29"/>
  <c r="D92" i="27"/>
  <c r="G16" i="32" l="1"/>
  <c r="G14" i="32" s="1"/>
  <c r="G11" i="36"/>
  <c r="F11" i="36"/>
  <c r="H11" i="36"/>
  <c r="D29" i="36" l="1"/>
  <c r="E30" i="35" s="1"/>
  <c r="E28" i="35" l="1"/>
  <c r="G237" i="32" s="1"/>
  <c r="G236" i="32" s="1"/>
  <c r="G235" i="32" s="1"/>
  <c r="G234" i="32" s="1"/>
  <c r="G233" i="32" s="1"/>
  <c r="G231" i="32" s="1"/>
  <c r="G176" i="32"/>
  <c r="G175" i="32"/>
  <c r="G174" i="32" s="1"/>
  <c r="G173" i="32" s="1"/>
  <c r="G172" i="32" s="1"/>
  <c r="G170" i="32" s="1"/>
  <c r="D297" i="66" s="1"/>
  <c r="D248" i="66" l="1"/>
  <c r="G229" i="32"/>
  <c r="D27" i="36"/>
  <c r="E11" i="36"/>
  <c r="D11" i="36" s="1"/>
  <c r="D13" i="36"/>
  <c r="G168" i="32"/>
  <c r="G166" i="32" s="1"/>
  <c r="G142" i="32" s="1"/>
  <c r="D165" i="27" l="1"/>
  <c r="G227" i="32"/>
  <c r="G225" i="32" s="1"/>
  <c r="G223" i="32" s="1"/>
  <c r="G221" i="32" s="1"/>
  <c r="G219" i="32" s="1"/>
  <c r="G218" i="32" s="1"/>
  <c r="D131" i="27"/>
  <c r="D124" i="27" s="1"/>
  <c r="G140" i="32"/>
  <c r="G138" i="32" s="1"/>
  <c r="D158" i="27" l="1"/>
  <c r="D156" i="27" s="1"/>
  <c r="D12" i="27" s="1"/>
  <c r="D9" i="65" s="1"/>
  <c r="D10" i="65" s="1"/>
  <c r="D208" i="29"/>
  <c r="G136" i="32"/>
  <c r="D159" i="29"/>
  <c r="G13" i="32" l="1"/>
  <c r="G11" i="32" s="1"/>
</calcChain>
</file>

<file path=xl/sharedStrings.xml><?xml version="1.0" encoding="utf-8"?>
<sst xmlns="http://schemas.openxmlformats.org/spreadsheetml/2006/main" count="1358" uniqueCount="364">
  <si>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</si>
  <si>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</si>
  <si>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</si>
  <si>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</si>
  <si>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</si>
  <si>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</si>
  <si>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</si>
  <si>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</si>
  <si>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</si>
  <si>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</si>
  <si>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</si>
  <si>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</si>
  <si>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</si>
  <si>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</si>
  <si>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</si>
  <si>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</si>
  <si>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</si>
  <si>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</si>
  <si>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</si>
  <si>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</si>
  <si>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</si>
  <si>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</si>
  <si>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</si>
  <si>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</si>
  <si>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</si>
  <si>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</si>
  <si>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</si>
  <si>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</si>
  <si>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</si>
  <si>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</si>
  <si>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</si>
  <si>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</si>
  <si>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</si>
  <si>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</si>
  <si>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</si>
  <si>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</si>
  <si>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</si>
  <si>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</si>
  <si>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</si>
  <si>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</si>
  <si>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</si>
  <si>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</si>
  <si>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</si>
  <si>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</si>
  <si>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</si>
  <si>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</si>
  <si>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</si>
  <si>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</si>
  <si>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</si>
  <si>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</si>
  <si>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</si>
  <si>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</si>
  <si>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</si>
  <si>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</si>
  <si>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</si>
  <si>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</si>
  <si>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</si>
  <si>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</si>
  <si>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</si>
  <si>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</si>
  <si>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</si>
  <si>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</si>
  <si>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</si>
  <si>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</si>
  <si>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</si>
  <si>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</si>
  <si>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</si>
  <si>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</si>
  <si>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</si>
  <si>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</si>
  <si>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</si>
  <si>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</si>
  <si>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</si>
  <si>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 xml:space="preserve">Ցուցանիշների փոփոխությունը (ավելացումները նշված են դրական նշանով)  </t>
  </si>
  <si>
    <t>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</si>
  <si>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</si>
  <si>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</si>
  <si>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</si>
  <si>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</si>
  <si>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</si>
  <si>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</si>
  <si>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</si>
  <si>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</si>
  <si>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</si>
  <si>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</si>
  <si>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</si>
  <si>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</si>
  <si>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</si>
  <si>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</si>
  <si>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</si>
  <si>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</si>
  <si>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</si>
  <si>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</si>
  <si>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</si>
  <si>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 xml:space="preserve"> Կազմակերպությունների թիվը, որտեղ կատարվում են ներդրումները, հատ </t>
  </si>
  <si>
    <t>Հավելված N 7</t>
  </si>
  <si>
    <t>Հանրակրթության ծրագիր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</si>
  <si>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</si>
  <si>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</si>
  <si>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</si>
  <si>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Ակտիվն օգտագործող կազմակերպությունների անվանումները </t>
  </si>
  <si>
    <t xml:space="preserve">Միջոցառման դասիչը` </t>
  </si>
  <si>
    <t>Հանրակրթական դպրոցների գույքով և տեխնիկայով ապահովում</t>
  </si>
  <si>
    <t xml:space="preserve"> Հանրակրթական դպրոցների գույքով և տեխնիկայով ապահովում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</si>
  <si>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</si>
  <si>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</si>
  <si>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 xml:space="preserve"> Ոչ մոդուլային դպրոցների թիվը, որոնք ապահովվում են գույքով, հատ </t>
  </si>
  <si>
    <t xml:space="preserve"> Կրթական ժամանակակից նորմերին համապատասխանող գույքի ձեռքբերում</t>
  </si>
  <si>
    <t>01</t>
  </si>
  <si>
    <t>02</t>
  </si>
  <si>
    <t>ՀՀ կառավարության  2023 թվականի</t>
  </si>
  <si>
    <t xml:space="preserve">ՀՀ կառավարության  2023 թվականի 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</si>
  <si>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</si>
  <si>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08</t>
  </si>
  <si>
    <t xml:space="preserve"> ՀԱՆԳԻՍՏ, ՄՇԱԿՈՒՅԹ ԵՎ ԿՐՈՆ</t>
  </si>
  <si>
    <t>05</t>
  </si>
  <si>
    <t xml:space="preserve"> ԴՐԱՄԱՇՆՈՐՀՆԵՐ</t>
  </si>
  <si>
    <t>Միջոցառման անվանումը՝</t>
  </si>
  <si>
    <t>Նկարագրությունը՝</t>
  </si>
  <si>
    <t>Միջոցառման տեսակը՝</t>
  </si>
  <si>
    <t xml:space="preserve"> Մասնագիտացված կազմակերպություն </t>
  </si>
  <si>
    <t>Աղյուսակ 9․1.13</t>
  </si>
  <si>
    <t xml:space="preserve"> Փոքրաքանակ երեխաներով համալրված հանրակրթական դպրոցների և կրթահամալիրների մոդուլային շենքերի կառուցում</t>
  </si>
  <si>
    <t>ՀՀ կառավարություն</t>
  </si>
  <si>
    <t xml:space="preserve"> - Շենքերի և շինությունների շինարարություն</t>
  </si>
  <si>
    <t xml:space="preserve"> Տրանսֆերտների տրամադրում</t>
  </si>
  <si>
    <t xml:space="preserve"> 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</si>
  <si>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</si>
  <si>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</si>
  <si>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</si>
  <si>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</si>
  <si>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>Աղյուսակ 9․1.58</t>
  </si>
  <si>
    <t>Միջոցառումները կատարող պետական մարմինների և դրամաշնորհ ստացող տնտեսվարող սուբյեկտների անվանումները</t>
  </si>
  <si>
    <t>Մշակութային ժառանգության ծրագիր</t>
  </si>
  <si>
    <t xml:space="preserve"> Հուշարձանների ամրակայում, նորոգում և վերականգնում</t>
  </si>
  <si>
    <t>Արվեստների ծրագիր</t>
  </si>
  <si>
    <t xml:space="preserve"> Ներդրումներ թատրոնների շենքերի կապիտալ վերանորոգման համար</t>
  </si>
  <si>
    <t xml:space="preserve"> Արվեստ</t>
  </si>
  <si>
    <t xml:space="preserve"> Թանգարաններ և ցուցասրահներ</t>
  </si>
  <si>
    <t xml:space="preserve"> Ներդրումներ թանգարանների և պատկերասրահների հիմնանորոգման համար</t>
  </si>
  <si>
    <t>«Հայաստանի ազգային գրադարան» ՊՈԱԿ</t>
  </si>
  <si>
    <t>Գրահրատարակչության և գրադարանների ծրագիր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</si>
  <si>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</si>
  <si>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Կրթության, գիտության, մշակույթի և սպորտի  բնագավառի պետական քաղաքականության մշակում, ծրագրերի համակարգում և մոնիտորինգ</t>
  </si>
  <si>
    <t xml:space="preserve"> ՀՀ կրթության, գիտության, մշակույթի և սպորտի բնագավառում օժանդակ ծրագրեր իրականացնող կազմակերպությունների շենքային պայմանների և գույքային հագեցվածության բարելավում</t>
  </si>
  <si>
    <t>Նախնական (արհեստագործական) և միջին մասնագիտական կրթություն</t>
  </si>
  <si>
    <t>«Մոդուլային» տիպի մանկապարտեզների շենքային ապահովում</t>
  </si>
  <si>
    <t xml:space="preserve"> «Մոդուլային» տիպի մանկապարտեզների շենքային ապահովում</t>
  </si>
  <si>
    <t>ՀԱՅԱՍՏԱՆԻ ՀԱՆՐԱՊԵՏՈՒԹՅԱՆ ԿԱՌԱՎԱՐՈՒԹՅԱՆ 2022 ԹՎԱԿԱՆԻ ԴԵԿՏԵՄԲԵՐԻ 29-Ի N 2111-Ն ՈՐՈՇՄԱՆ N 5 ՀԱՎԵԼՎԱԾԻ N 7 ԱՂՅՈՒՍԱԿՈՒՄ  ԿԱՏԱՐՎՈՂ ԼՐԱՑՈՒՄՆԵՐԸ</t>
  </si>
  <si>
    <t>Փոքրաքանակ երեխաներով համալրված հանրակրթական դպրոցների և կրթահամալիրների մոդուլային շենքերի կառուցում</t>
  </si>
  <si>
    <t>Ներդրումներ թատրոնների և համերգային կազմակերպությունների շենքերի կապիտալ վերանորոգման համար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</si>
  <si>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</si>
  <si>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</si>
  <si>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Մշակութային ծառայություններ</t>
  </si>
  <si>
    <t xml:space="preserve"> Մշակութային ժառանգության ծրագիր</t>
  </si>
  <si>
    <t xml:space="preserve"> Գրադարաններ</t>
  </si>
  <si>
    <t xml:space="preserve"> Գրահրատարակչության և գրադարանների ծրագիր</t>
  </si>
  <si>
    <t xml:space="preserve"> Հանրային գրադարանների նյութատեխնիկական բազայի զարգացում</t>
  </si>
  <si>
    <t xml:space="preserve"> Արվեստների ծրագիր</t>
  </si>
  <si>
    <t xml:space="preserve"> Հուշարձանների և մշակութային արժեքների վերականգնում և պահպանում</t>
  </si>
  <si>
    <t xml:space="preserve"> Կրթություն (այլ դասերին չպատկանող)</t>
  </si>
  <si>
    <t>Կրթության, գիտության, մշակույթի և սպորտի  բնագավառի պետական քաղաքականության մշակում, ծրագրերի համակարգում և մոնիտորինգ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</si>
  <si>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</si>
  <si>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</si>
  <si>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</si>
  <si>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</si>
  <si>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</si>
  <si>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</si>
  <si>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</si>
  <si>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</si>
  <si>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</si>
  <si>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>ՀԱՅԱՍՏԱՆԻ ՀԱՆՐԱՊԵՏՈՒԹՅԱՆ ԿԱՌԱՎԱՐՈՒԹՅԱՆ 2022 ԹՎԱԿԱՆԻ ԴԵԿՏԵՄԲԵՐԻ 29-Ի N2111-Ն ՈՐՈՇՄԱՆ N 3 ԵՎ N 4 ՀԱՎԵԼՎԱԾՆԵՐՈՒՄ ԿԱՏԱՐՎՈՂ ՓՈՓՈԽՈՒԹՅՈՒՆՆԵՐԸ ԵՎ ԼՐԱՑՈՒՄՆԵՐԸ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</si>
  <si>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</si>
  <si>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</si>
  <si>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</si>
  <si>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</si>
  <si>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</si>
  <si>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</si>
  <si>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</si>
  <si>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</si>
  <si>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Նպաստել գրականության զարգացմանը, տարածմանը և հանրահռչակմանը</t>
  </si>
  <si>
    <t xml:space="preserve"> Գրքի և գրական արտադրանքի բազմազանության և հասանելիության ապահովում, ստեղծագործական գործընթացների խթանում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</si>
  <si>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</si>
  <si>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</si>
  <si>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 xml:space="preserve"> Կրթության, գիտության, մշակույթի և սպորտի  բնագավառում իրականացվող ծրագրերի ազդեցության և արդյունավետության  բարելավում</t>
  </si>
  <si>
    <t>ՀՀ կրթության, գիտության, մշակույթի և սպորտի բնագավառում օժանդակ ծրագրեր իրականացնող կազմակերպությունների աշխատանքային պայմանների բարելավում</t>
  </si>
  <si>
    <t xml:space="preserve"> Համայնքներում «Մոդուլային» տիպի մանկապարտեզների կառուցում և նախագծում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</si>
  <si>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</si>
  <si>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</si>
  <si>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</si>
  <si>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Ներդրումներ թատրոնների և համերգային կազմակերպությունների շենքերի կապիտալ վերանորոգման համար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</si>
  <si>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</si>
  <si>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</si>
  <si>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</si>
  <si>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</si>
  <si>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</si>
  <si>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ՀԱՅԱՍՏԱՆԻ ՀԱՆՐԱՊԵՏՈՒԹՅԱՆ ԿԱՌԱՎԱՐՈՒԹՅԱՆ 2022 ԹՎԱԿԱՆԻ ԴԵԿՏԵՄԲԵՐԻ 29-Ի N 2111-Ն ՈՐՈՇՄԱՆ N 9 ՀԱՎԵԼՎԱԾԻ NN 9.13 ԵՎ 9.47 ԱՂՅՈՒՍԱԿՆԵՐՈՒՄ ԿԱՏԱՐՎՈՂ ՓՈՓՈԽՈՒԹՅՈՒՆՆԵՐԸ ԵՎ ԼՐԱՑՈՒՄՆԵՐԸ 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</si>
  <si>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</si>
  <si>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</si>
  <si>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Նախնական մասնագիտական (արհեստագործական) և միջին մասնագիտական ուսումնական հաստատություններ </t>
  </si>
  <si>
    <t xml:space="preserve"> Հիմնանորոգվող միջին մասնագիտական ուսումնական հաստատությունների քանակ, հատ </t>
  </si>
  <si>
    <t xml:space="preserve"> Մշակութային ժառանգության ծրագիր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</si>
  <si>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</si>
  <si>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</si>
  <si>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Թանգարաններ և պատկերասրահներ </t>
  </si>
  <si>
    <t xml:space="preserve"> Հիմնանորոգվող թանգարաններ և պատկերասրահներ քանակ, հատ </t>
  </si>
  <si>
    <t xml:space="preserve"> Հանրային գրադարանների նյութատեխնիկական բազայի զարգացում </t>
  </si>
  <si>
    <t xml:space="preserve">  Ակտիվն օգտագործող կազմակերպությունների անվանումները </t>
  </si>
  <si>
    <t xml:space="preserve"> Հանրային գրադարաններ </t>
  </si>
  <si>
    <t xml:space="preserve"> Վերազինվող գրադարանների թիվը </t>
  </si>
  <si>
    <t xml:space="preserve"> Ակտիվն օգտագործող կազմակերպության անվանումը </t>
  </si>
  <si>
    <t>Մասնագիտացված կազմակերպություններ</t>
  </si>
  <si>
    <t xml:space="preserve"> «Մոդուլային» տիպի մանկապարտեզների շենքային ապահովում </t>
  </si>
  <si>
    <t xml:space="preserve"> Համայնքներում «Մոդուլային» տիպի մանկապարտեզների կառուցում և նախագծում </t>
  </si>
  <si>
    <t xml:space="preserve"> Տրանսֆերտների տրամադրում </t>
  </si>
  <si>
    <t xml:space="preserve"> Շահառուների ընտրության չափանիշները </t>
  </si>
  <si>
    <t xml:space="preserve"> Նախադպրոցական կրթությույն իրականացնող ուսումնական հաստատություններ </t>
  </si>
  <si>
    <t xml:space="preserve"> Արվեստների ծրագիր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</si>
  <si>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</si>
  <si>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</si>
  <si>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</t>
  </si>
  <si>
    <t>Աղյուսակ 9․47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</si>
  <si>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</si>
  <si>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</si>
  <si>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</si>
  <si>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Հավելված N 9</t>
  </si>
  <si>
    <t>ՀԱՅԱՍՏԱՆԻ ՀԱՆՐԱՊԵՏՈՒԹՅԱՆ 2023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</si>
  <si>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</si>
  <si>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</si>
  <si>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</si>
  <si>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>Ցուցանիշների փոփոխությունը (նվազեցումները նշված են փակագծերում)</t>
  </si>
  <si>
    <t xml:space="preserve">«ՀԱՅԱUՏԱՆԻ ՀԱՆՐԱՊԵՏՈՒԹՅԱՆ 2023 ԹՎԱԿԱՆԻ ՊԵՏԱԿԱՆ ԲՅՈՒՋԵԻ ՄԱUԻՆ» ՀԱՅԱUՏԱՆԻ ՀԱՆՐԱՊԵՏՈՒԹՅԱՆ OՐԵՆՔԻ N 1 ՀԱՎԵԼՎԱԾԻ N 3 ԱՂՅՈՒՍԱԿՈՒՄ ԿԱՏԱՐՎՈՂ ՓՈՓՈԽՈՒԹՅՈՒՆՆԵՐԸ </t>
  </si>
  <si>
    <t xml:space="preserve">ՀԱՅԱՍՏԱՆԻ ՀԱՆՐԱՊԵՏՈՒԹՅԱՆ ԿԱՌԱՎԱՐՈՒԹՅԱՆ 2022 ԹՎԱԿԱՆԻ ԴԵԿՏԵՄԲԵՐԻ 29-Ի N 2111-Ն ՈՐՈՇՄԱՆ N 5 ՀԱՎԵԼՎԱԾԻ N 2 ԱՂՅՈՒՍԱԿՈՒՄ ԿԱՏԱՐՎՈՂ ՓՈՓՈԽՈՒԹՅՈՒՆՆԵՐԸ </t>
  </si>
  <si>
    <t>«Երևանի հ․9 արհեստագործական պետական ուսումնարան» ՊՈԱԿ</t>
  </si>
  <si>
    <t>«Ե. Չարենցի անվան գրականության և արվեստի թանգարան» ՊՈԱԿ</t>
  </si>
  <si>
    <t>«Ե․ Չարենցի տուն-թանգարան» ՊՈԱԿ</t>
  </si>
  <si>
    <t>«Հովհաննես Շարամբեյանի անվան ժողովրդական արվեստների թանգարան» ՊՈԱԿ</t>
  </si>
  <si>
    <t>«Ռուսական արվեստի թանգարան (պրոֆեսոր Ա. Աբրահամյանի հավաքածու)» ՊՈԱԿ</t>
  </si>
  <si>
    <t>Թանգարանների և պատկերասրահների գույքային և տեխնիկական հագեցվածության բարելավում</t>
  </si>
  <si>
    <t>«Հայոց ցեղասպանության թանգարան-ինստիտուտ» հիմնադրամ</t>
  </si>
  <si>
    <t>Տեղեկատվական մոդուլային կենտրոնների ստեղծում</t>
  </si>
  <si>
    <t>«Պատմամշակութային արգելոց-թանգարանների և պատմական միջավայրի պահպանության ծառայություն» ՊՈԱԿ</t>
  </si>
  <si>
    <t>Ներդրումներ գրադարանների հիմնանորոգման համար</t>
  </si>
  <si>
    <t>«Գորիսի տարածքային մանկավարժահոգեբանական աջակցության կենտրոն» ՊՈԱԿ</t>
  </si>
  <si>
    <t>«Սյունիքի մարզային գրադարան» ՊՈԱԿ</t>
  </si>
  <si>
    <t>«Գաբրիել Սունդուկյանի անվան ազգային ակադեմիական թատրոն» ՊՈԱԿ</t>
  </si>
  <si>
    <t xml:space="preserve"> Թատերահամերգային կազմակերպությունների նյութատեխնիկական բազայի  համալրում</t>
  </si>
  <si>
    <t>«Հայաստանի էստրադային ջազ-նվագախումբ» ՊՈԱԿ</t>
  </si>
  <si>
    <t>«Հայաստանի պետական ֆիլհարմոնիա» ՊՈԱԿ</t>
  </si>
  <si>
    <t>Մարզերի մշակութային զարգացման ծրագիր</t>
  </si>
  <si>
    <t xml:space="preserve"> Աջակցություն համայնքներին մշակութային հաստատությունների շենքային պայմանների  բարելավման համար</t>
  </si>
  <si>
    <t>ՀՀ Լոռու մարզպետի աշխատակազմ</t>
  </si>
  <si>
    <t>«Ստեփանավանի մշակույթի և ժամանցի կենտրոն» ՊՈԱԿ</t>
  </si>
  <si>
    <t>ՀՀ Սյունիքի մարզպետի աշխատակազմ</t>
  </si>
  <si>
    <t>«գ․ Որոտանի միջնակարգ դպրոց» ՊՈԱԿ</t>
  </si>
  <si>
    <t>«Դիլիջանի Հովհաննես Շարամբեյանի անվան մանկական գեղարվեստի դպրոց» ՀՈԱԿ</t>
  </si>
  <si>
    <t>«Երևանի թիվ 109 ավագ դպրոց» ՊՈԱԿ</t>
  </si>
  <si>
    <t>Հավելված N 8</t>
  </si>
  <si>
    <t xml:space="preserve">ՀԱՅԱՍՏԱՆԻ ՀԱՆՐԱՊԵՏՈՒԹՅԱՆ ԿԱՌԱՎԱՐՈՒԹՅԱՆ 2022 ԹՎԱԿԱՆԻ ԴԵԿՏԵՄԲԵՐԻ 29-Ի N 2111-Ն ՈՐՈՇՄԱՆ
N 6 ՀԱՎԵԼՎԱԾՈՒՄ ԿԱՏԱՐՎՈՂ ԼՐԱՑՈՒՄԸ
</t>
  </si>
  <si>
    <t xml:space="preserve">NN
ը/կ </t>
  </si>
  <si>
    <t xml:space="preserve">Եկամտատեսակը 
</t>
  </si>
  <si>
    <t xml:space="preserve">Գանձման համար
պատասխանատու
պետական կառավարման
մարմինը (մարմինները) </t>
  </si>
  <si>
    <t>Ցուցանիշների փոփոխությունը (ավելացումները նշված են դրական նշանով)</t>
  </si>
  <si>
    <t>Այլ եկամուտներ, ընդամենը՝</t>
  </si>
  <si>
    <t>Օրենքով և այլ իրավական ակտերով սահմանված
պետական բյուջե մուտքագրվող այլ եկամուտներ</t>
  </si>
  <si>
    <t xml:space="preserve">Նախորդ տարիների՝ ՀՀ պետական բյուջեից ծախսերի
ֆինանսավորման նպատակով հատկացված գումարների
(բացառությամբ փոխառու միջոցների) վերադարձից մուտքեր </t>
  </si>
  <si>
    <t>ՀՀ պետական կառավարման
մարմիններ</t>
  </si>
  <si>
    <t xml:space="preserve">«ՀԱՅԱՍՏԱՆԻ ՀԱՆՐԱՊԵՏՈՒԹՅԱՆ 2023 ԹՎԱԿԱՆԻ ՊԵՏԱԿԱՆ ԲՅՈՒՋԵԻ ՄԱՍԻՆ» ՀԱՅԱՍՏԱՆԻ ՀԱՆՐԱՊԵՏՈՒԹՅԱՆ ՕՐԵՆՔԻ 6-ՐԴ ՀՈԴՎԱԾԻ ԱՂՅՈՒՍԱԿՈՒՄ ԵՎ ՀԱՅԱՍՏԱՆԻ ՀԱՆՐԱՊԵՏՈՒԹՅԱՆ ԿԱՌԱՎԱՐՈՒԹՅԱՆ 2022 ԹՎԱԿԱՆԻ ԴԵԿՏԵՄԲԵՐԻ 29-Ի N 2111-Ն ՈՐՈՇՄԱՆ N 2 ՀԱՎԵԼՎԱԾԻ ԱՂՅՈՒՍԱԿՈՒՄ ԿԱՏԱՐՎՈՂ ՓՈՓՈԽՈՒԹՅՈՒՆՆԵՐԸ 
</t>
  </si>
  <si>
    <t>Պետական բյուջեի դեֆիցիտի ֆինանսավորման աղբյուրներն ու դրանց տարրերի անվանումները</t>
  </si>
  <si>
    <t xml:space="preserve">ՊԵՏԱԿԱՆ ԲՅՈՒՋԵԻ  ԵԿԱՄՈՒՏՆԵՐ </t>
  </si>
  <si>
    <t>Այլ եկամուտներ</t>
  </si>
  <si>
    <t xml:space="preserve">«ՀԱՅԱՍՏԱՆԻ ՀԱՆՐԱՊԵՏՈՒԹՅԱՆ 2023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</si>
  <si>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</si>
  <si>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</si>
  <si>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</si>
  <si>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</si>
  <si>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 xml:space="preserve"> Ներդրումներ գրադարանների հիմնանորոգման համար</t>
  </si>
  <si>
    <t>ԸՆԹԱՑԻԿ ԾԱԽՍԵՐ</t>
  </si>
  <si>
    <t>ԴՐԱՄԱՇՆՈՐՀՆԵՐ</t>
  </si>
  <si>
    <t>Կապիտալ դրամաշնորհներ պետական հատվածի այլ մակարդակներին</t>
  </si>
  <si>
    <t>03</t>
  </si>
  <si>
    <t xml:space="preserve"> Մշակույթի տներ, ակումբներ, կենտրոններ</t>
  </si>
  <si>
    <t xml:space="preserve"> Մարզերի մշակութային զարգացման ծրագիր</t>
  </si>
  <si>
    <t>ՀՀ Տավուշի մարզպետի աշխատակազմ</t>
  </si>
  <si>
    <t xml:space="preserve"> - Այլ կապիտալ դրամաշնորհներ </t>
  </si>
  <si>
    <t>Հավելված N 5</t>
  </si>
  <si>
    <t xml:space="preserve"> Թանգարանների և պատկերասրահների համար անհրաժեշտ  գույքի, տեխնիկայի և սարքավորումների ձեռքբերում</t>
  </si>
  <si>
    <t xml:space="preserve"> Տեղեկատվական մոդուլային կենտրոնների կառուցում և տեղադրում արգելոց-թանգարանների տարածքում </t>
  </si>
  <si>
    <t xml:space="preserve"> Գրադարանների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</si>
  <si>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Թատերահամերգային կազմակերպությունների համար անհրաժեշտ տեխնիկայի և սարքավորումենրի ձեռքբերում</t>
  </si>
  <si>
    <t xml:space="preserve"> Մարզերում մշակութային կյանքի և մշակութաստեղծ գործունեության ակտիվացում</t>
  </si>
  <si>
    <t xml:space="preserve"> Համայնքներում մշակույթի հասանելիության և մշակութային կյանքին մարզային բնակչության ընդգրկվածության ընդլայնում</t>
  </si>
  <si>
    <t xml:space="preserve"> Աջակցություն համայնքներին մշակութային հաստատությունների շենքային պայմանների բարելավման համար</t>
  </si>
  <si>
    <t xml:space="preserve"> Համայնքային ենթակայության մշակույթի տների՝ ակումբների և կենտրոնների հիմնանորոգում՝ կառուցում և նախագծում</t>
  </si>
  <si>
    <t>Թանգարաններ և պատկերասրահներ</t>
  </si>
  <si>
    <t>Արգելոց–թանգարաններ</t>
  </si>
  <si>
    <t xml:space="preserve">Տեղեկատվական մոդուլային կենտրոնների կառուցում և տեղադրում արգելոց-թանգարանների տարածքում </t>
  </si>
  <si>
    <t xml:space="preserve"> Կառուցվող տեղեկատվական մոդուլային կենտրոնների քանակը, հատ </t>
  </si>
  <si>
    <t xml:space="preserve">  Գրադարանների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</si>
  <si>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Գրադարանների թիվը, որտեղ կատարվում են ներդրումները, հատ </t>
  </si>
  <si>
    <t xml:space="preserve">Կազմակերպությունների թիվը, որտեղ կատարվում են ներդրումները, հատ </t>
  </si>
  <si>
    <t xml:space="preserve"> Թատերահամերգային կազմակերպությունների նյութատեխնիկական բազայի  համալրում </t>
  </si>
  <si>
    <t xml:space="preserve"> Թատերահամերգային կազմակերպությունների համար անհրաժեշտ տեխնիկայի և սարքավորումենրի ձեռքբերում </t>
  </si>
  <si>
    <t xml:space="preserve"> Ակտիվն օգտագործող կազմակերպությունների անվանումները</t>
  </si>
  <si>
    <t xml:space="preserve"> Թատերահամերգային կազմակերպություններ</t>
  </si>
  <si>
    <t xml:space="preserve">Համերգային կազմակերպությունների թիվը, որտեղ կատարվում են ներդրումները, հատ </t>
  </si>
  <si>
    <t xml:space="preserve"> Մարզերի մշակութային զարգացման ծրագիր </t>
  </si>
  <si>
    <t xml:space="preserve"> 1196 </t>
  </si>
  <si>
    <t xml:space="preserve"> Միջոցառման դասիչը` </t>
  </si>
  <si>
    <t xml:space="preserve"> 12001 </t>
  </si>
  <si>
    <t xml:space="preserve"> Աջակցություն համայնքներին մշակութային հաստատությունների շենքային պայմանների բարելավման համար </t>
  </si>
  <si>
    <t xml:space="preserve"> Համայնքային ենթակայության մշակույթի տների՝ ակումբների և կենտրոնների հիմնանորոգում՝ կառուցում և նախագծում </t>
  </si>
  <si>
    <t xml:space="preserve"> Տրանսֆերտների տրամադրման միջոցառումներ </t>
  </si>
  <si>
    <t xml:space="preserve"> Համայնքներ, որտեղ կատարվում են ներդրումներ, թիվ </t>
  </si>
  <si>
    <t xml:space="preserve"> ՀՀ համայնքների ենթակայության մշակութային հաստատություններ</t>
  </si>
  <si>
    <t>Հավելված N 10</t>
  </si>
  <si>
    <t xml:space="preserve">ՀԱՅԱՍՏԱՆԻ ՀԱՆՐԱՊԵՏՈՒԹՅԱՆ ԿԱՌԱՎԱՐՈՒԹՅԱՆ 2022 ԹՎԱԿԱՆԻ ԴԵԿՏԵՄԲԵՐԻ 29-Ի N 2111-Ն ՈՐՈՇՄԱՆ N 9․1 ՀԱՎԵԼՎԱԾԻ NN 9.1․13, 9.1.52, 9.1.55, 9.1.57 ԵՎ 9.1.58 ԱՂՅՈՒՍԱԿՆԵՐՈՒՄ ԿԱՏԱՐՎՈՂ ՓՈՓՈԽՈՒԹՅՈՒՆՆԵՐԸ ԵՎ ԼՐԱՑՈՒՄՆԵՐԸ </t>
  </si>
  <si>
    <t>Աղյուսակ 9․1.52</t>
  </si>
  <si>
    <t>Աղյուսակ 9․1.55</t>
  </si>
  <si>
    <t>Աղյուսակ 9․1.57</t>
  </si>
  <si>
    <t>Հավելված N 11</t>
  </si>
  <si>
    <t>«Հայաստանի ազգային պատկերասրահ» ՊՈԱԿ</t>
  </si>
  <si>
    <t>1. Վերականգնողական աշխատանքներ</t>
  </si>
  <si>
    <t>որից`</t>
  </si>
  <si>
    <t>ՀՀ Արագածոտնի մարզ</t>
  </si>
  <si>
    <t>Փարպի համայնքի 5-րդ դարի Ծիրանավոր եկեղեցու ամրակայում, վերականգնում և տարածքի բարեկարգում</t>
  </si>
  <si>
    <t>Հավելված N 12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</si>
  <si>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</si>
  <si>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</si>
  <si>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</si>
  <si>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</si>
  <si>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</si>
  <si>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</si>
  <si>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</si>
  <si>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</si>
  <si>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Խումբ N 02</t>
  </si>
  <si>
    <t xml:space="preserve"> ՄԱՍ II.  ԱՇԽԱՏԱՆՔՆԵՐ</t>
  </si>
  <si>
    <t>ԲՄ</t>
  </si>
  <si>
    <t xml:space="preserve"> դրամ</t>
  </si>
  <si>
    <t xml:space="preserve"> ՄԱՍ III. ԾԱՌԱՅՈՒԹՅՈՒՆՆԵՐ</t>
  </si>
  <si>
    <t xml:space="preserve"> </t>
  </si>
  <si>
    <t xml:space="preserve"> տեխնիկական հսկողության ծառայություններ</t>
  </si>
  <si>
    <t>ԳՀ</t>
  </si>
  <si>
    <t>դրամ</t>
  </si>
  <si>
    <t xml:space="preserve"> հեղինակային հսկողության ծառայություններ</t>
  </si>
  <si>
    <t>ՄԱ</t>
  </si>
  <si>
    <t>Դաս N 07</t>
  </si>
  <si>
    <t>1075-21001</t>
  </si>
  <si>
    <t xml:space="preserve"> վերականգնողական աշխատանքներ</t>
  </si>
  <si>
    <t xml:space="preserve">ՀԱՅԱՍՏԱՆԻ ՀԱՆՐԱՊԵՏՈՒԹՅԱՆ ԿԱՌԱՎԱՐՈՒԹՅԱՆ 2022 ԹՎԱԿԱՆԻ ԴԵԿՏԵՄԲԵՐԻ 29-Ի 
N 2111-Ն ՈՐՈՇՄԱՆ N 10 ՀԱՎԵԼՎԱԾՈՒՄ ԿԱՏԱՐՎՈՂ ՓՈՓՈԽՈՒԹՅՈՒՆՆԵՐԸ 
</t>
  </si>
  <si>
    <t xml:space="preserve"> 45451600-2</t>
  </si>
  <si>
    <t xml:space="preserve"> 98111140-12</t>
  </si>
  <si>
    <t xml:space="preserve"> 71351540-1</t>
  </si>
  <si>
    <t xml:space="preserve"> 71351540-547</t>
  </si>
  <si>
    <t xml:space="preserve"> այդ թվում՝ ըստ ուղղությունների</t>
  </si>
  <si>
    <t>07</t>
  </si>
  <si>
    <t xml:space="preserve">  Հուշարձանների և մշակութային արժեքների վերականգնում և պահպանում</t>
  </si>
  <si>
    <t xml:space="preserve"> 21001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</si>
  <si>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</si>
  <si>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</si>
  <si>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</si>
  <si>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իրականացնողիանվանումը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</si>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</sst>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0\ _р_._-;\-* #,##0.00\ _р_._-;_-* &quot;-&quot;??\ _р_._-;_-@_-"/>
    <numFmt numFmtId="174" formatCode="_-* #,##0.0\ _р_._-;\-* #,##0.0\ _р_._-;_-* &quot;-&quot;?\ _р_._-;_-@_-"/>
    <numFmt numFmtId="175" formatCode="0.000%"/>
    <numFmt numFmtId="176" formatCode="_(* #,##0_);_(* \(#,##0\);_(* &quot;-&quot;??_);_(@_)"/>
    <numFmt numFmtId="177" formatCode="_-* #,##0.00_-;\-* #,##0.00_-;_-* &quot;-&quot;??_-;_-@_-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0"/>
      <color theme="1"/>
      <name val="Arial Narrow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b/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13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8" fillId="0" borderId="16" applyNumberFormat="0" applyFill="0" applyAlignment="0" applyProtection="0"/>
    <xf numFmtId="0" fontId="29" fillId="8" borderId="17" applyNumberFormat="0" applyAlignment="0" applyProtection="0"/>
    <xf numFmtId="0" fontId="30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1" applyNumberFormat="0" applyFill="0" applyAlignment="0" applyProtection="0"/>
    <xf numFmtId="0" fontId="35" fillId="25" borderId="0" applyNumberFormat="0" applyBorder="0" applyAlignment="0" applyProtection="0"/>
    <xf numFmtId="0" fontId="43" fillId="0" borderId="13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6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4" applyNumberFormat="0" applyAlignment="0" applyProtection="0"/>
    <xf numFmtId="0" fontId="40" fillId="3" borderId="0" applyNumberFormat="0" applyBorder="0" applyAlignment="0" applyProtection="0"/>
    <xf numFmtId="0" fontId="47" fillId="7" borderId="15" applyNumberFormat="0" applyAlignment="0" applyProtection="0"/>
    <xf numFmtId="0" fontId="44" fillId="6" borderId="14" applyNumberFormat="0" applyAlignment="0" applyProtection="0"/>
    <xf numFmtId="0" fontId="42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7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9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0" applyNumberFormat="0" applyAlignment="0" applyProtection="0"/>
    <xf numFmtId="0" fontId="57" fillId="53" borderId="21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0" applyNumberFormat="0" applyAlignment="0" applyProtection="0"/>
    <xf numFmtId="0" fontId="64" fillId="0" borderId="2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3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3" fillId="0" borderId="0"/>
    <xf numFmtId="0" fontId="51" fillId="55" borderId="3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4" fillId="0" borderId="35">
      <protection locked="0"/>
    </xf>
    <xf numFmtId="172" fontId="85" fillId="56" borderId="3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6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92" fillId="0" borderId="0"/>
    <xf numFmtId="43" fontId="92" fillId="0" borderId="0" applyFont="0" applyFill="0" applyBorder="0" applyAlignment="0" applyProtection="0"/>
    <xf numFmtId="173" fontId="86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13" fillId="0" borderId="0"/>
    <xf numFmtId="0" fontId="66" fillId="52" borderId="60" applyNumberFormat="0" applyAlignment="0" applyProtection="0"/>
    <xf numFmtId="0" fontId="16" fillId="55" borderId="58" applyNumberFormat="0" applyFont="0" applyAlignment="0" applyProtection="0"/>
    <xf numFmtId="0" fontId="63" fillId="42" borderId="59" applyNumberFormat="0" applyAlignment="0" applyProtection="0"/>
    <xf numFmtId="0" fontId="16" fillId="55" borderId="58" applyNumberFormat="0" applyFont="0" applyAlignment="0" applyProtection="0"/>
    <xf numFmtId="0" fontId="66" fillId="52" borderId="60" applyNumberFormat="0" applyAlignment="0" applyProtection="0"/>
    <xf numFmtId="0" fontId="16" fillId="55" borderId="58" applyNumberFormat="0" applyFont="0" applyAlignment="0" applyProtection="0"/>
    <xf numFmtId="0" fontId="63" fillId="42" borderId="59" applyNumberFormat="0" applyAlignment="0" applyProtection="0"/>
    <xf numFmtId="0" fontId="68" fillId="0" borderId="61" applyNumberFormat="0" applyFill="0" applyAlignment="0" applyProtection="0"/>
    <xf numFmtId="0" fontId="63" fillId="42" borderId="59" applyNumberFormat="0" applyAlignment="0" applyProtection="0"/>
    <xf numFmtId="0" fontId="16" fillId="55" borderId="58" applyNumberFormat="0" applyFont="0" applyAlignment="0" applyProtection="0"/>
    <xf numFmtId="0" fontId="68" fillId="0" borderId="61" applyNumberFormat="0" applyFill="0" applyAlignment="0" applyProtection="0"/>
    <xf numFmtId="0" fontId="56" fillId="52" borderId="83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8" fillId="0" borderId="61" applyNumberFormat="0" applyFill="0" applyAlignment="0" applyProtection="0"/>
    <xf numFmtId="0" fontId="56" fillId="52" borderId="64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3" fillId="42" borderId="59" applyNumberFormat="0" applyAlignment="0" applyProtection="0"/>
    <xf numFmtId="0" fontId="63" fillId="42" borderId="64" applyNumberFormat="0" applyAlignment="0" applyProtection="0"/>
    <xf numFmtId="0" fontId="66" fillId="52" borderId="60" applyNumberFormat="0" applyAlignment="0" applyProtection="0"/>
    <xf numFmtId="0" fontId="63" fillId="42" borderId="64" applyNumberFormat="0" applyAlignment="0" applyProtection="0"/>
    <xf numFmtId="0" fontId="56" fillId="52" borderId="59" applyNumberFormat="0" applyAlignment="0" applyProtection="0"/>
    <xf numFmtId="0" fontId="63" fillId="42" borderId="59" applyNumberFormat="0" applyAlignment="0" applyProtection="0"/>
    <xf numFmtId="0" fontId="68" fillId="0" borderId="61" applyNumberFormat="0" applyFill="0" applyAlignment="0" applyProtection="0"/>
    <xf numFmtId="0" fontId="56" fillId="52" borderId="59" applyNumberFormat="0" applyAlignment="0" applyProtection="0"/>
    <xf numFmtId="0" fontId="56" fillId="52" borderId="64" applyNumberForma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56" fillId="52" borderId="131" applyNumberFormat="0" applyAlignment="0" applyProtection="0"/>
    <xf numFmtId="0" fontId="56" fillId="52" borderId="64" applyNumberFormat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63" fillId="42" borderId="131" applyNumberFormat="0" applyAlignment="0" applyProtection="0"/>
    <xf numFmtId="0" fontId="56" fillId="52" borderId="64" applyNumberFormat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63" fillId="42" borderId="131" applyNumberFormat="0" applyAlignment="0" applyProtection="0"/>
    <xf numFmtId="0" fontId="56" fillId="52" borderId="64" applyNumberFormat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56" fillId="52" borderId="64" applyNumberFormat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63" fillId="42" borderId="131" applyNumberFormat="0" applyAlignment="0" applyProtection="0"/>
    <xf numFmtId="0" fontId="56" fillId="52" borderId="64" applyNumberFormat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40" applyNumberFormat="0" applyAlignment="0" applyProtection="0"/>
    <xf numFmtId="0" fontId="63" fillId="42" borderId="59" applyNumberFormat="0" applyAlignment="0" applyProtection="0"/>
    <xf numFmtId="0" fontId="56" fillId="52" borderId="64" applyNumberFormat="0" applyAlignment="0" applyProtection="0"/>
    <xf numFmtId="0" fontId="1" fillId="9" borderId="18" applyNumberFormat="0" applyFont="0" applyAlignment="0" applyProtection="0"/>
    <xf numFmtId="0" fontId="63" fillId="42" borderId="131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140" applyNumberFormat="0" applyAlignment="0" applyProtection="0"/>
    <xf numFmtId="0" fontId="56" fillId="52" borderId="131" applyNumberFormat="0" applyAlignment="0" applyProtection="0"/>
    <xf numFmtId="0" fontId="66" fillId="52" borderId="129" applyNumberFormat="0" applyAlignment="0" applyProtection="0"/>
    <xf numFmtId="0" fontId="63" fillId="42" borderId="131" applyNumberFormat="0" applyAlignment="0" applyProtection="0"/>
    <xf numFmtId="0" fontId="66" fillId="52" borderId="60" applyNumberFormat="0" applyAlignment="0" applyProtection="0"/>
    <xf numFmtId="0" fontId="63" fillId="42" borderId="131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56" fillId="52" borderId="59" applyNumberFormat="0" applyAlignment="0" applyProtection="0"/>
    <xf numFmtId="0" fontId="66" fillId="52" borderId="60" applyNumberFormat="0" applyAlignment="0" applyProtection="0"/>
    <xf numFmtId="0" fontId="68" fillId="0" borderId="61" applyNumberFormat="0" applyFill="0" applyAlignment="0" applyProtection="0"/>
    <xf numFmtId="0" fontId="56" fillId="52" borderId="64" applyNumberFormat="0" applyAlignment="0" applyProtection="0"/>
    <xf numFmtId="0" fontId="66" fillId="52" borderId="60" applyNumberFormat="0" applyAlignment="0" applyProtection="0"/>
    <xf numFmtId="0" fontId="63" fillId="42" borderId="64" applyNumberFormat="0" applyAlignment="0" applyProtection="0"/>
    <xf numFmtId="0" fontId="66" fillId="52" borderId="60" applyNumberFormat="0" applyAlignment="0" applyProtection="0"/>
    <xf numFmtId="0" fontId="63" fillId="42" borderId="59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3" fillId="42" borderId="59" applyNumberFormat="0" applyAlignment="0" applyProtection="0"/>
    <xf numFmtId="0" fontId="56" fillId="52" borderId="64" applyNumberFormat="0" applyAlignment="0" applyProtection="0"/>
    <xf numFmtId="0" fontId="63" fillId="42" borderId="64" applyNumberFormat="0" applyAlignment="0" applyProtection="0"/>
    <xf numFmtId="0" fontId="56" fillId="52" borderId="59" applyNumberFormat="0" applyAlignment="0" applyProtection="0"/>
    <xf numFmtId="0" fontId="56" fillId="52" borderId="64" applyNumberFormat="0" applyAlignment="0" applyProtection="0"/>
    <xf numFmtId="0" fontId="16" fillId="55" borderId="128" applyNumberFormat="0" applyFont="0" applyAlignment="0" applyProtection="0"/>
    <xf numFmtId="0" fontId="56" fillId="52" borderId="64" applyNumberFormat="0" applyAlignment="0" applyProtection="0"/>
    <xf numFmtId="0" fontId="66" fillId="52" borderId="129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58" applyNumberFormat="0" applyFont="0" applyAlignment="0" applyProtection="0"/>
    <xf numFmtId="0" fontId="63" fillId="42" borderId="59" applyNumberFormat="0" applyAlignment="0" applyProtection="0"/>
    <xf numFmtId="0" fontId="16" fillId="55" borderId="58" applyNumberFormat="0" applyFont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16" fillId="55" borderId="58" applyNumberFormat="0" applyFont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16" fillId="55" borderId="58" applyNumberFormat="0" applyFont="0" applyAlignment="0" applyProtection="0"/>
    <xf numFmtId="0" fontId="66" fillId="52" borderId="60" applyNumberForma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63" fillId="42" borderId="137" applyNumberFormat="0" applyAlignment="0" applyProtection="0"/>
    <xf numFmtId="0" fontId="68" fillId="0" borderId="142" applyNumberFormat="0" applyFill="0" applyAlignment="0" applyProtection="0"/>
    <xf numFmtId="0" fontId="66" fillId="52" borderId="129" applyNumberFormat="0" applyAlignment="0" applyProtection="0"/>
    <xf numFmtId="0" fontId="66" fillId="52" borderId="129" applyNumberFormat="0" applyAlignment="0" applyProtection="0"/>
    <xf numFmtId="0" fontId="16" fillId="55" borderId="128" applyNumberFormat="0" applyFont="0" applyAlignment="0" applyProtection="0"/>
    <xf numFmtId="0" fontId="56" fillId="52" borderId="131" applyNumberFormat="0" applyAlignment="0" applyProtection="0"/>
    <xf numFmtId="0" fontId="56" fillId="52" borderId="131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56" fillId="52" borderId="131" applyNumberFormat="0" applyAlignment="0" applyProtection="0"/>
    <xf numFmtId="0" fontId="16" fillId="55" borderId="132" applyNumberFormat="0" applyFont="0" applyAlignment="0" applyProtection="0"/>
    <xf numFmtId="0" fontId="16" fillId="55" borderId="139" applyNumberFormat="0" applyFon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54" applyNumberFormat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43" fontId="1" fillId="0" borderId="0" applyFont="0" applyFill="0" applyBorder="0" applyAlignment="0" applyProtection="0"/>
    <xf numFmtId="0" fontId="68" fillId="0" borderId="61" applyNumberFormat="0" applyFill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3" fillId="42" borderId="54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" fillId="0" borderId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16" fillId="55" borderId="34" applyNumberFormat="0" applyFont="0" applyAlignment="0" applyProtection="0"/>
    <xf numFmtId="0" fontId="66" fillId="52" borderId="55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8" fillId="0" borderId="56" applyNumberFormat="0" applyFill="0" applyAlignment="0" applyProtection="0"/>
    <xf numFmtId="0" fontId="56" fillId="52" borderId="59" applyNumberFormat="0" applyAlignment="0" applyProtection="0"/>
    <xf numFmtId="0" fontId="68" fillId="0" borderId="115" applyNumberFormat="0" applyFill="0" applyAlignment="0" applyProtection="0"/>
    <xf numFmtId="0" fontId="63" fillId="42" borderId="59" applyNumberFormat="0" applyAlignment="0" applyProtection="0"/>
    <xf numFmtId="0" fontId="16" fillId="55" borderId="58" applyNumberFormat="0" applyFont="0" applyAlignment="0" applyProtection="0"/>
    <xf numFmtId="0" fontId="1" fillId="0" borderId="0"/>
    <xf numFmtId="0" fontId="66" fillId="52" borderId="60" applyNumberFormat="0" applyAlignment="0" applyProtection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63" fillId="42" borderId="59" applyNumberFormat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63" fillId="42" borderId="59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66" fillId="52" borderId="60" applyNumberForma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16" fillId="55" borderId="58" applyNumberFormat="0" applyFon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51" fillId="55" borderId="58" applyNumberFormat="0" applyFon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63" fillId="42" borderId="59" applyNumberFormat="0" applyAlignment="0" applyProtection="0"/>
    <xf numFmtId="0" fontId="56" fillId="52" borderId="9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1" fillId="0" borderId="0"/>
    <xf numFmtId="0" fontId="63" fillId="42" borderId="75" applyNumberFormat="0" applyAlignment="0" applyProtection="0"/>
    <xf numFmtId="0" fontId="68" fillId="0" borderId="72" applyNumberFormat="0" applyFill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6" fillId="52" borderId="71" applyNumberFormat="0" applyAlignment="0" applyProtection="0"/>
    <xf numFmtId="0" fontId="16" fillId="55" borderId="69" applyNumberFormat="0" applyFon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1" fillId="0" borderId="0"/>
    <xf numFmtId="0" fontId="66" fillId="52" borderId="76" applyNumberFormat="0" applyAlignment="0" applyProtection="0"/>
    <xf numFmtId="0" fontId="66" fillId="52" borderId="65" applyNumberFormat="0" applyAlignment="0" applyProtection="0"/>
    <xf numFmtId="0" fontId="63" fillId="42" borderId="83" applyNumberFormat="0" applyAlignment="0" applyProtection="0"/>
    <xf numFmtId="0" fontId="68" fillId="0" borderId="66" applyNumberFormat="0" applyFill="0" applyAlignment="0" applyProtection="0"/>
    <xf numFmtId="0" fontId="56" fillId="52" borderId="93" applyNumberFormat="0" applyAlignment="0" applyProtection="0"/>
    <xf numFmtId="0" fontId="16" fillId="55" borderId="58" applyNumberFormat="0" applyFon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66" fillId="52" borderId="141" applyNumberFormat="0" applyAlignment="0" applyProtection="0"/>
    <xf numFmtId="0" fontId="66" fillId="52" borderId="141" applyNumberForma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68" fillId="0" borderId="123" applyNumberFormat="0" applyFill="0" applyAlignment="0" applyProtection="0"/>
    <xf numFmtId="0" fontId="66" fillId="52" borderId="122" applyNumberFormat="0" applyAlignment="0" applyProtection="0"/>
    <xf numFmtId="0" fontId="16" fillId="55" borderId="120" applyNumberFormat="0" applyFont="0" applyAlignment="0" applyProtection="0"/>
    <xf numFmtId="0" fontId="56" fillId="52" borderId="131" applyNumberFormat="0" applyAlignment="0" applyProtection="0"/>
    <xf numFmtId="0" fontId="56" fillId="52" borderId="131" applyNumberFormat="0" applyAlignment="0" applyProtection="0"/>
    <xf numFmtId="0" fontId="63" fillId="42" borderId="121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66" fillId="52" borderId="114" applyNumberFormat="0" applyAlignment="0" applyProtection="0"/>
    <xf numFmtId="0" fontId="66" fillId="52" borderId="129" applyNumberFormat="0" applyAlignment="0" applyProtection="0"/>
    <xf numFmtId="0" fontId="68" fillId="0" borderId="123" applyNumberFormat="0" applyFill="0" applyAlignment="0" applyProtection="0"/>
    <xf numFmtId="0" fontId="63" fillId="42" borderId="140" applyNumberFormat="0" applyAlignment="0" applyProtection="0"/>
    <xf numFmtId="0" fontId="56" fillId="52" borderId="131" applyNumberFormat="0" applyAlignment="0" applyProtection="0"/>
    <xf numFmtId="0" fontId="68" fillId="0" borderId="130" applyNumberFormat="0" applyFill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16" fillId="55" borderId="106" applyNumberFormat="0" applyFont="0" applyAlignment="0" applyProtection="0"/>
    <xf numFmtId="0" fontId="16" fillId="55" borderId="106" applyNumberFormat="0" applyFont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56" fillId="52" borderId="137" applyNumberFormat="0" applyAlignment="0" applyProtection="0"/>
    <xf numFmtId="0" fontId="56" fillId="52" borderId="137" applyNumberFormat="0" applyAlignment="0" applyProtection="0"/>
    <xf numFmtId="0" fontId="56" fillId="52" borderId="137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16" fillId="55" borderId="106" applyNumberFormat="0" applyFont="0" applyAlignment="0" applyProtection="0"/>
    <xf numFmtId="0" fontId="66" fillId="52" borderId="114" applyNumberFormat="0" applyAlignment="0" applyProtection="0"/>
    <xf numFmtId="0" fontId="56" fillId="52" borderId="137" applyNumberFormat="0" applyAlignment="0" applyProtection="0"/>
    <xf numFmtId="0" fontId="68" fillId="0" borderId="134" applyNumberFormat="0" applyFill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16" fillId="55" borderId="106" applyNumberFormat="0" applyFont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16" fillId="55" borderId="106" applyNumberFormat="0" applyFont="0" applyAlignment="0" applyProtection="0"/>
    <xf numFmtId="0" fontId="16" fillId="55" borderId="132" applyNumberFormat="0" applyFont="0" applyAlignment="0" applyProtection="0"/>
    <xf numFmtId="0" fontId="66" fillId="52" borderId="133" applyNumberFormat="0" applyAlignment="0" applyProtection="0"/>
    <xf numFmtId="0" fontId="68" fillId="0" borderId="134" applyNumberFormat="0" applyFill="0" applyAlignment="0" applyProtection="0"/>
    <xf numFmtId="0" fontId="66" fillId="52" borderId="141" applyNumberFormat="0" applyAlignment="0" applyProtection="0"/>
    <xf numFmtId="0" fontId="63" fillId="42" borderId="113" applyNumberFormat="0" applyAlignment="0" applyProtection="0"/>
    <xf numFmtId="0" fontId="66" fillId="52" borderId="114" applyNumberFormat="0" applyAlignment="0" applyProtection="0"/>
    <xf numFmtId="0" fontId="56" fillId="52" borderId="137" applyNumberFormat="0" applyAlignment="0" applyProtection="0"/>
    <xf numFmtId="0" fontId="68" fillId="0" borderId="134" applyNumberFormat="0" applyFill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16" fillId="55" borderId="106" applyNumberFormat="0" applyFont="0" applyAlignment="0" applyProtection="0"/>
    <xf numFmtId="0" fontId="63" fillId="42" borderId="113" applyNumberFormat="0" applyAlignment="0" applyProtection="0"/>
    <xf numFmtId="0" fontId="16" fillId="55" borderId="106" applyNumberFormat="0" applyFont="0" applyAlignment="0" applyProtection="0"/>
    <xf numFmtId="0" fontId="56" fillId="52" borderId="137" applyNumberFormat="0" applyAlignment="0" applyProtection="0"/>
    <xf numFmtId="0" fontId="68" fillId="0" borderId="134" applyNumberFormat="0" applyFill="0" applyAlignment="0" applyProtection="0"/>
    <xf numFmtId="0" fontId="16" fillId="55" borderId="106" applyNumberFormat="0" applyFont="0" applyAlignment="0" applyProtection="0"/>
    <xf numFmtId="0" fontId="66" fillId="52" borderId="133" applyNumberFormat="0" applyAlignment="0" applyProtection="0"/>
    <xf numFmtId="0" fontId="66" fillId="52" borderId="133" applyNumberFormat="0" applyAlignment="0" applyProtection="0"/>
    <xf numFmtId="0" fontId="66" fillId="52" borderId="141" applyNumberFormat="0" applyAlignment="0" applyProtection="0"/>
    <xf numFmtId="0" fontId="63" fillId="42" borderId="113" applyNumberFormat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66" fillId="52" borderId="114" applyNumberFormat="0" applyAlignment="0" applyProtection="0"/>
    <xf numFmtId="0" fontId="16" fillId="55" borderId="106" applyNumberFormat="0" applyFon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56" fillId="52" borderId="137" applyNumberFormat="0" applyAlignment="0" applyProtection="0"/>
    <xf numFmtId="0" fontId="56" fillId="52" borderId="107" applyNumberFormat="0" applyAlignment="0" applyProtection="0"/>
    <xf numFmtId="0" fontId="66" fillId="52" borderId="133" applyNumberFormat="0" applyAlignment="0" applyProtection="0"/>
    <xf numFmtId="0" fontId="16" fillId="55" borderId="106" applyNumberFormat="0" applyFont="0" applyAlignment="0" applyProtection="0"/>
    <xf numFmtId="0" fontId="66" fillId="52" borderId="133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63" fillId="42" borderId="113" applyNumberFormat="0" applyAlignment="0" applyProtection="0"/>
    <xf numFmtId="0" fontId="56" fillId="52" borderId="121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6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56" fillId="5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63" fillId="42" borderId="54" applyNumberForma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16" fillId="55" borderId="34" applyNumberFormat="0" applyFon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6" fillId="52" borderId="55" applyNumberFormat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68" fillId="0" borderId="56" applyNumberFormat="0" applyFill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56" fillId="52" borderId="59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51" fillId="55" borderId="100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6" fillId="52" borderId="89" applyNumberFormat="0" applyAlignment="0" applyProtection="0"/>
    <xf numFmtId="0" fontId="66" fillId="52" borderId="141" applyNumberFormat="0" applyAlignment="0" applyProtection="0"/>
    <xf numFmtId="0" fontId="66" fillId="52" borderId="94" applyNumberFormat="0" applyAlignment="0" applyProtection="0"/>
    <xf numFmtId="0" fontId="16" fillId="55" borderId="132" applyNumberFormat="0" applyFon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51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56" fillId="52" borderId="93" applyNumberFormat="0" applyAlignment="0" applyProtection="0"/>
    <xf numFmtId="0" fontId="66" fillId="52" borderId="89" applyNumberFormat="0" applyAlignment="0" applyProtection="0"/>
    <xf numFmtId="0" fontId="66" fillId="52" borderId="89" applyNumberForma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56" fillId="52" borderId="93" applyNumberFormat="0" applyAlignment="0" applyProtection="0"/>
    <xf numFmtId="0" fontId="16" fillId="55" borderId="87" applyNumberFormat="0" applyFont="0" applyAlignment="0" applyProtection="0"/>
    <xf numFmtId="0" fontId="63" fillId="42" borderId="101" applyNumberFormat="0" applyAlignment="0" applyProtection="0"/>
    <xf numFmtId="0" fontId="68" fillId="0" borderId="103" applyNumberFormat="0" applyFill="0" applyAlignment="0" applyProtection="0"/>
    <xf numFmtId="0" fontId="63" fillId="42" borderId="88" applyNumberFormat="0" applyAlignment="0" applyProtection="0"/>
    <xf numFmtId="0" fontId="16" fillId="55" borderId="87" applyNumberFormat="0" applyFont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66" fillId="52" borderId="89" applyNumberFormat="0" applyAlignment="0" applyProtection="0"/>
    <xf numFmtId="0" fontId="66" fillId="52" borderId="89" applyNumberFormat="0" applyAlignment="0" applyProtection="0"/>
    <xf numFmtId="0" fontId="16" fillId="55" borderId="87" applyNumberFormat="0" applyFont="0" applyAlignment="0" applyProtection="0"/>
    <xf numFmtId="0" fontId="63" fillId="42" borderId="88" applyNumberFormat="0" applyAlignment="0" applyProtection="0"/>
    <xf numFmtId="0" fontId="16" fillId="55" borderId="87" applyNumberFormat="0" applyFont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16" fillId="55" borderId="87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3" fillId="42" borderId="88" applyNumberFormat="0" applyAlignment="0" applyProtection="0"/>
    <xf numFmtId="0" fontId="66" fillId="52" borderId="89" applyNumberFormat="0" applyAlignment="0" applyProtection="0"/>
    <xf numFmtId="0" fontId="66" fillId="52" borderId="84" applyNumberForma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66" fillId="52" borderId="89" applyNumberFormat="0" applyAlignment="0" applyProtection="0"/>
    <xf numFmtId="0" fontId="66" fillId="52" borderId="89" applyNumberFormat="0" applyAlignment="0" applyProtection="0"/>
    <xf numFmtId="0" fontId="68" fillId="0" borderId="90" applyNumberFormat="0" applyFill="0" applyAlignment="0" applyProtection="0"/>
    <xf numFmtId="0" fontId="63" fillId="42" borderId="113" applyNumberFormat="0" applyAlignment="0" applyProtection="0"/>
    <xf numFmtId="0" fontId="66" fillId="52" borderId="76" applyNumberFormat="0" applyAlignment="0" applyProtection="0"/>
    <xf numFmtId="0" fontId="66" fillId="52" borderId="114" applyNumberFormat="0" applyAlignment="0" applyProtection="0"/>
    <xf numFmtId="0" fontId="68" fillId="0" borderId="85" applyNumberFormat="0" applyFill="0" applyAlignment="0" applyProtection="0"/>
    <xf numFmtId="0" fontId="68" fillId="0" borderId="103" applyNumberFormat="0" applyFill="0" applyAlignment="0" applyProtection="0"/>
    <xf numFmtId="0" fontId="66" fillId="52" borderId="94" applyNumberFormat="0" applyAlignment="0" applyProtection="0"/>
    <xf numFmtId="0" fontId="66" fillId="52" borderId="89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16" fillId="55" borderId="92" applyNumberFormat="0" applyFont="0" applyAlignment="0" applyProtection="0"/>
    <xf numFmtId="0" fontId="66" fillId="52" borderId="94" applyNumberFormat="0" applyAlignment="0" applyProtection="0"/>
    <xf numFmtId="0" fontId="66" fillId="52" borderId="94" applyNumberFormat="0" applyAlignment="0" applyProtection="0"/>
    <xf numFmtId="0" fontId="66" fillId="52" borderId="94" applyNumberFormat="0" applyAlignment="0" applyProtection="0"/>
    <xf numFmtId="0" fontId="56" fillId="52" borderId="101" applyNumberFormat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16" fillId="55" borderId="106" applyNumberFormat="0" applyFon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51" fillId="55" borderId="74" applyNumberFormat="0" applyFon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63" fillId="4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1" fillId="0" borderId="0"/>
    <xf numFmtId="0" fontId="63" fillId="42" borderId="83" applyNumberFormat="0" applyAlignment="0" applyProtection="0"/>
    <xf numFmtId="0" fontId="16" fillId="55" borderId="74" applyNumberFormat="0" applyFont="0" applyAlignment="0" applyProtection="0"/>
    <xf numFmtId="0" fontId="66" fillId="52" borderId="76" applyNumberForma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68" fillId="0" borderId="90" applyNumberFormat="0" applyFill="0" applyAlignment="0" applyProtection="0"/>
    <xf numFmtId="0" fontId="56" fillId="52" borderId="93" applyNumberFormat="0" applyAlignment="0" applyProtection="0"/>
    <xf numFmtId="0" fontId="63" fillId="42" borderId="75" applyNumberFormat="0" applyAlignment="0" applyProtection="0"/>
    <xf numFmtId="0" fontId="66" fillId="52" borderId="76" applyNumberForma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16" fillId="55" borderId="74" applyNumberFormat="0" applyFont="0" applyAlignment="0" applyProtection="0"/>
    <xf numFmtId="0" fontId="63" fillId="42" borderId="75" applyNumberForma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68" fillId="0" borderId="90" applyNumberFormat="0" applyFill="0" applyAlignment="0" applyProtection="0"/>
    <xf numFmtId="0" fontId="56" fillId="52" borderId="93" applyNumberFormat="0" applyAlignment="0" applyProtection="0"/>
    <xf numFmtId="0" fontId="16" fillId="55" borderId="74" applyNumberFormat="0" applyFon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66" fillId="52" borderId="76" applyNumberFormat="0" applyAlignment="0" applyProtection="0"/>
    <xf numFmtId="0" fontId="16" fillId="55" borderId="74" applyNumberFormat="0" applyFont="0" applyAlignment="0" applyProtection="0"/>
    <xf numFmtId="0" fontId="56" fillId="52" borderId="101" applyNumberFormat="0" applyAlignment="0" applyProtection="0"/>
    <xf numFmtId="0" fontId="1" fillId="0" borderId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63" fillId="42" borderId="70" applyNumberFormat="0" applyAlignment="0" applyProtection="0"/>
    <xf numFmtId="0" fontId="56" fillId="52" borderId="83" applyNumberFormat="0" applyAlignment="0" applyProtection="0"/>
    <xf numFmtId="0" fontId="66" fillId="52" borderId="114" applyNumberFormat="0" applyAlignment="0" applyProtection="0"/>
    <xf numFmtId="0" fontId="66" fillId="52" borderId="71" applyNumberFormat="0" applyAlignment="0" applyProtection="0"/>
    <xf numFmtId="0" fontId="63" fillId="42" borderId="83" applyNumberFormat="0" applyAlignment="0" applyProtection="0"/>
    <xf numFmtId="0" fontId="56" fillId="52" borderId="88" applyNumberFormat="0" applyAlignment="0" applyProtection="0"/>
    <xf numFmtId="0" fontId="63" fillId="42" borderId="75" applyNumberFormat="0" applyAlignment="0" applyProtection="0"/>
    <xf numFmtId="0" fontId="16" fillId="55" borderId="82" applyNumberFormat="0" applyFont="0" applyAlignment="0" applyProtection="0"/>
    <xf numFmtId="0" fontId="66" fillId="52" borderId="76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8" fillId="0" borderId="77" applyNumberFormat="0" applyFill="0" applyAlignment="0" applyProtection="0"/>
    <xf numFmtId="0" fontId="16" fillId="55" borderId="82" applyNumberFormat="0" applyFont="0" applyAlignment="0" applyProtection="0"/>
    <xf numFmtId="0" fontId="66" fillId="52" borderId="84" applyNumberFormat="0" applyAlignment="0" applyProtection="0"/>
    <xf numFmtId="0" fontId="56" fillId="52" borderId="88" applyNumberFormat="0" applyAlignment="0" applyProtection="0"/>
    <xf numFmtId="0" fontId="68" fillId="0" borderId="85" applyNumberFormat="0" applyFill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66" fillId="52" borderId="102" applyNumberFormat="0" applyAlignment="0" applyProtection="0"/>
    <xf numFmtId="0" fontId="56" fillId="52" borderId="131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51" fillId="55" borderId="63" applyNumberFormat="0" applyFont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16" fillId="55" borderId="132" applyNumberFormat="0" applyFont="0" applyAlignment="0" applyProtection="0"/>
    <xf numFmtId="0" fontId="66" fillId="52" borderId="114" applyNumberFormat="0" applyAlignment="0" applyProtection="0"/>
    <xf numFmtId="0" fontId="16" fillId="55" borderId="63" applyNumberFormat="0" applyFont="0" applyAlignment="0" applyProtection="0"/>
    <xf numFmtId="0" fontId="66" fillId="52" borderId="65" applyNumberForma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16" fillId="55" borderId="87" applyNumberFormat="0" applyFont="0" applyAlignment="0" applyProtection="0"/>
    <xf numFmtId="0" fontId="56" fillId="52" borderId="83" applyNumberFormat="0" applyAlignment="0" applyProtection="0"/>
    <xf numFmtId="0" fontId="66" fillId="52" borderId="89" applyNumberFormat="0" applyAlignment="0" applyProtection="0"/>
    <xf numFmtId="0" fontId="66" fillId="52" borderId="89" applyNumberFormat="0" applyAlignment="0" applyProtection="0"/>
    <xf numFmtId="0" fontId="68" fillId="0" borderId="90" applyNumberFormat="0" applyFill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16" fillId="55" borderId="63" applyNumberFormat="0" applyFont="0" applyAlignment="0" applyProtection="0"/>
    <xf numFmtId="0" fontId="66" fillId="52" borderId="65" applyNumberForma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16" fillId="55" borderId="63" applyNumberFormat="0" applyFont="0" applyAlignment="0" applyProtection="0"/>
    <xf numFmtId="0" fontId="63" fillId="42" borderId="64" applyNumberFormat="0" applyAlignment="0" applyProtection="0"/>
    <xf numFmtId="0" fontId="16" fillId="55" borderId="63" applyNumberFormat="0" applyFont="0" applyAlignment="0" applyProtection="0"/>
    <xf numFmtId="0" fontId="63" fillId="42" borderId="113" applyNumberFormat="0" applyAlignment="0" applyProtection="0"/>
    <xf numFmtId="0" fontId="16" fillId="55" borderId="63" applyNumberFormat="0" applyFont="0" applyAlignment="0" applyProtection="0"/>
    <xf numFmtId="0" fontId="16" fillId="55" borderId="87" applyNumberFormat="0" applyFont="0" applyAlignment="0" applyProtection="0"/>
    <xf numFmtId="0" fontId="56" fillId="52" borderId="83" applyNumberFormat="0" applyAlignment="0" applyProtection="0"/>
    <xf numFmtId="0" fontId="66" fillId="52" borderId="89" applyNumberFormat="0" applyAlignment="0" applyProtection="0"/>
    <xf numFmtId="0" fontId="66" fillId="52" borderId="89" applyNumberFormat="0" applyAlignment="0" applyProtection="0"/>
    <xf numFmtId="0" fontId="68" fillId="0" borderId="90" applyNumberFormat="0" applyFill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16" fillId="55" borderId="63" applyNumberFormat="0" applyFon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66" fillId="52" borderId="65" applyNumberFormat="0" applyAlignment="0" applyProtection="0"/>
    <xf numFmtId="0" fontId="16" fillId="55" borderId="63" applyNumberFormat="0" applyFont="0" applyAlignment="0" applyProtection="0"/>
    <xf numFmtId="0" fontId="63" fillId="42" borderId="64" applyNumberFormat="0" applyAlignment="0" applyProtection="0"/>
    <xf numFmtId="0" fontId="68" fillId="0" borderId="61" applyNumberFormat="0" applyFill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3" fillId="42" borderId="64" applyNumberFormat="0" applyAlignment="0" applyProtection="0"/>
    <xf numFmtId="0" fontId="66" fillId="52" borderId="60" applyNumberFormat="0" applyAlignment="0" applyProtection="0"/>
    <xf numFmtId="0" fontId="16" fillId="55" borderId="58" applyNumberFormat="0" applyFont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8" fillId="0" borderId="66" applyNumberFormat="0" applyFill="0" applyAlignment="0" applyProtection="0"/>
    <xf numFmtId="0" fontId="63" fillId="42" borderId="59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59" applyNumberFormat="0" applyAlignment="0" applyProtection="0"/>
    <xf numFmtId="0" fontId="66" fillId="52" borderId="89" applyNumberFormat="0" applyAlignment="0" applyProtection="0"/>
    <xf numFmtId="0" fontId="66" fillId="52" borderId="89" applyNumberFormat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56" fillId="52" borderId="83" applyNumberFormat="0" applyAlignment="0" applyProtection="0"/>
    <xf numFmtId="0" fontId="66" fillId="52" borderId="65" applyNumberFormat="0" applyAlignment="0" applyProtection="0"/>
    <xf numFmtId="0" fontId="68" fillId="0" borderId="66" applyNumberFormat="0" applyFill="0" applyAlignment="0" applyProtection="0"/>
    <xf numFmtId="0" fontId="66" fillId="52" borderId="65" applyNumberFormat="0" applyAlignment="0" applyProtection="0"/>
    <xf numFmtId="0" fontId="56" fillId="52" borderId="121" applyNumberFormat="0" applyAlignment="0" applyProtection="0"/>
    <xf numFmtId="0" fontId="66" fillId="52" borderId="65" applyNumberFormat="0" applyAlignment="0" applyProtection="0"/>
    <xf numFmtId="0" fontId="66" fillId="52" borderId="65" applyNumberFormat="0" applyAlignment="0" applyProtection="0"/>
    <xf numFmtId="0" fontId="63" fillId="42" borderId="64" applyNumberFormat="0" applyAlignment="0" applyProtection="0"/>
    <xf numFmtId="0" fontId="66" fillId="52" borderId="114" applyNumberFormat="0" applyAlignment="0" applyProtection="0"/>
    <xf numFmtId="0" fontId="16" fillId="55" borderId="63" applyNumberFormat="0" applyFont="0" applyAlignment="0" applyProtection="0"/>
    <xf numFmtId="0" fontId="56" fillId="52" borderId="70" applyNumberFormat="0" applyAlignment="0" applyProtection="0"/>
    <xf numFmtId="0" fontId="63" fillId="42" borderId="64" applyNumberFormat="0" applyAlignment="0" applyProtection="0"/>
    <xf numFmtId="0" fontId="68" fillId="0" borderId="90" applyNumberFormat="0" applyFill="0" applyAlignment="0" applyProtection="0"/>
    <xf numFmtId="0" fontId="63" fillId="42" borderId="64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63" fillId="42" borderId="64" applyNumberFormat="0" applyAlignment="0" applyProtection="0"/>
    <xf numFmtId="0" fontId="56" fillId="52" borderId="70" applyNumberFormat="0" applyAlignment="0" applyProtection="0"/>
    <xf numFmtId="0" fontId="68" fillId="0" borderId="90" applyNumberFormat="0" applyFill="0" applyAlignment="0" applyProtection="0"/>
    <xf numFmtId="0" fontId="66" fillId="52" borderId="89" applyNumberFormat="0" applyAlignment="0" applyProtection="0"/>
    <xf numFmtId="0" fontId="68" fillId="0" borderId="66" applyNumberFormat="0" applyFill="0" applyAlignment="0" applyProtection="0"/>
    <xf numFmtId="0" fontId="56" fillId="52" borderId="70" applyNumberFormat="0" applyAlignment="0" applyProtection="0"/>
    <xf numFmtId="0" fontId="68" fillId="0" borderId="66" applyNumberFormat="0" applyFill="0" applyAlignment="0" applyProtection="0"/>
    <xf numFmtId="0" fontId="68" fillId="0" borderId="90" applyNumberFormat="0" applyFill="0" applyAlignment="0" applyProtection="0"/>
    <xf numFmtId="0" fontId="63" fillId="42" borderId="64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93" applyNumberFormat="0" applyAlignment="0" applyProtection="0"/>
    <xf numFmtId="0" fontId="66" fillId="52" borderId="89" applyNumberFormat="0" applyAlignment="0" applyProtection="0"/>
    <xf numFmtId="0" fontId="56" fillId="52" borderId="83" applyNumberFormat="0" applyAlignment="0" applyProtection="0"/>
    <xf numFmtId="0" fontId="16" fillId="55" borderId="63" applyNumberFormat="0" applyFont="0" applyAlignment="0" applyProtection="0"/>
    <xf numFmtId="0" fontId="63" fillId="42" borderId="64" applyNumberFormat="0" applyAlignment="0" applyProtection="0"/>
    <xf numFmtId="0" fontId="66" fillId="52" borderId="89" applyNumberFormat="0" applyAlignment="0" applyProtection="0"/>
    <xf numFmtId="0" fontId="56" fillId="52" borderId="83" applyNumberFormat="0" applyAlignment="0" applyProtection="0"/>
    <xf numFmtId="0" fontId="66" fillId="52" borderId="89" applyNumberFormat="0" applyAlignment="0" applyProtection="0"/>
    <xf numFmtId="0" fontId="68" fillId="0" borderId="90" applyNumberFormat="0" applyFill="0" applyAlignment="0" applyProtection="0"/>
    <xf numFmtId="0" fontId="56" fillId="52" borderId="93" applyNumberFormat="0" applyAlignment="0" applyProtection="0"/>
    <xf numFmtId="0" fontId="16" fillId="55" borderId="92" applyNumberFormat="0" applyFont="0" applyAlignment="0" applyProtection="0"/>
    <xf numFmtId="0" fontId="56" fillId="52" borderId="83" applyNumberFormat="0" applyAlignment="0" applyProtection="0"/>
    <xf numFmtId="0" fontId="63" fillId="42" borderId="64" applyNumberFormat="0" applyAlignment="0" applyProtection="0"/>
    <xf numFmtId="0" fontId="56" fillId="52" borderId="70" applyNumberFormat="0" applyAlignment="0" applyProtection="0"/>
    <xf numFmtId="0" fontId="16" fillId="55" borderId="63" applyNumberFormat="0" applyFont="0" applyAlignment="0" applyProtection="0"/>
    <xf numFmtId="0" fontId="63" fillId="42" borderId="64" applyNumberFormat="0" applyAlignment="0" applyProtection="0"/>
    <xf numFmtId="0" fontId="68" fillId="0" borderId="66" applyNumberFormat="0" applyFill="0" applyAlignment="0" applyProtection="0"/>
    <xf numFmtId="0" fontId="16" fillId="55" borderId="63" applyNumberFormat="0" applyFont="0" applyAlignment="0" applyProtection="0"/>
    <xf numFmtId="0" fontId="56" fillId="52" borderId="70" applyNumberFormat="0" applyAlignment="0" applyProtection="0"/>
    <xf numFmtId="0" fontId="68" fillId="0" borderId="66" applyNumberFormat="0" applyFill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70" applyNumberFormat="0" applyAlignment="0" applyProtection="0"/>
    <xf numFmtId="0" fontId="56" fillId="52" borderId="88" applyNumberFormat="0" applyAlignment="0" applyProtection="0"/>
    <xf numFmtId="0" fontId="66" fillId="52" borderId="65" applyNumberFormat="0" applyAlignment="0" applyProtection="0"/>
    <xf numFmtId="0" fontId="16" fillId="55" borderId="63" applyNumberFormat="0" applyFont="0" applyAlignment="0" applyProtection="0"/>
    <xf numFmtId="0" fontId="63" fillId="42" borderId="64" applyNumberFormat="0" applyAlignment="0" applyProtection="0"/>
    <xf numFmtId="0" fontId="66" fillId="52" borderId="65" applyNumberFormat="0" applyAlignment="0" applyProtection="0"/>
    <xf numFmtId="0" fontId="68" fillId="0" borderId="66" applyNumberFormat="0" applyFill="0" applyAlignment="0" applyProtection="0"/>
    <xf numFmtId="0" fontId="66" fillId="52" borderId="65" applyNumberFormat="0" applyAlignment="0" applyProtection="0"/>
    <xf numFmtId="0" fontId="63" fillId="42" borderId="64" applyNumberFormat="0" applyAlignment="0" applyProtection="0"/>
    <xf numFmtId="0" fontId="66" fillId="52" borderId="65" applyNumberFormat="0" applyAlignment="0" applyProtection="0"/>
    <xf numFmtId="0" fontId="68" fillId="0" borderId="66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68" fillId="0" borderId="61" applyNumberFormat="0" applyFill="0" applyAlignment="0" applyProtection="0"/>
    <xf numFmtId="0" fontId="16" fillId="55" borderId="58" applyNumberFormat="0" applyFont="0" applyAlignment="0" applyProtection="0"/>
    <xf numFmtId="0" fontId="63" fillId="42" borderId="83" applyNumberFormat="0" applyAlignment="0" applyProtection="0"/>
    <xf numFmtId="0" fontId="68" fillId="0" borderId="61" applyNumberFormat="0" applyFill="0" applyAlignment="0" applyProtection="0"/>
    <xf numFmtId="0" fontId="63" fillId="42" borderId="59" applyNumberFormat="0" applyAlignment="0" applyProtection="0"/>
    <xf numFmtId="0" fontId="56" fillId="52" borderId="101" applyNumberFormat="0" applyAlignment="0" applyProtection="0"/>
    <xf numFmtId="43" fontId="13" fillId="0" borderId="0" applyFont="0" applyFill="0" applyBorder="0" applyAlignment="0" applyProtection="0"/>
    <xf numFmtId="0" fontId="16" fillId="0" borderId="0"/>
    <xf numFmtId="177" fontId="16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" fillId="0" borderId="0"/>
    <xf numFmtId="177" fontId="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6" fillId="0" borderId="0"/>
    <xf numFmtId="177" fontId="16" fillId="0" borderId="0" applyFont="0" applyFill="0" applyBorder="0" applyAlignment="0" applyProtection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3" fillId="0" borderId="0"/>
    <xf numFmtId="177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6" fillId="55" borderId="58" applyNumberFormat="0" applyFont="0" applyAlignment="0" applyProtection="0"/>
    <xf numFmtId="0" fontId="66" fillId="52" borderId="129" applyNumberFormat="0" applyAlignment="0" applyProtection="0"/>
    <xf numFmtId="0" fontId="63" fillId="42" borderId="137" applyNumberFormat="0" applyAlignment="0" applyProtection="0"/>
    <xf numFmtId="43" fontId="1" fillId="0" borderId="0" applyFont="0" applyFill="0" applyBorder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51" fillId="55" borderId="106" applyNumberFormat="0" applyFont="0" applyAlignment="0" applyProtection="0"/>
    <xf numFmtId="0" fontId="66" fillId="52" borderId="141" applyNumberFormat="0" applyAlignment="0" applyProtection="0"/>
    <xf numFmtId="0" fontId="66" fillId="52" borderId="94" applyNumberFormat="0" applyAlignment="0" applyProtection="0"/>
    <xf numFmtId="0" fontId="66" fillId="52" borderId="102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51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56" fillId="52" borderId="101" applyNumberFormat="0" applyAlignment="0" applyProtection="0"/>
    <xf numFmtId="0" fontId="66" fillId="52" borderId="94" applyNumberFormat="0" applyAlignment="0" applyProtection="0"/>
    <xf numFmtId="0" fontId="66" fillId="52" borderId="94" applyNumberForma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16" fillId="55" borderId="92" applyNumberFormat="0" applyFont="0" applyAlignment="0" applyProtection="0"/>
    <xf numFmtId="0" fontId="56" fillId="52" borderId="131" applyNumberFormat="0" applyAlignment="0" applyProtection="0"/>
    <xf numFmtId="0" fontId="68" fillId="0" borderId="130" applyNumberFormat="0" applyFill="0" applyAlignment="0" applyProtection="0"/>
    <xf numFmtId="0" fontId="56" fillId="52" borderId="131" applyNumberFormat="0" applyAlignment="0" applyProtection="0"/>
    <xf numFmtId="0" fontId="63" fillId="42" borderId="93" applyNumberFormat="0" applyAlignment="0" applyProtection="0"/>
    <xf numFmtId="0" fontId="16" fillId="55" borderId="92" applyNumberFormat="0" applyFont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66" fillId="52" borderId="94" applyNumberFormat="0" applyAlignment="0" applyProtection="0"/>
    <xf numFmtId="0" fontId="66" fillId="52" borderId="94" applyNumberFormat="0" applyAlignment="0" applyProtection="0"/>
    <xf numFmtId="0" fontId="16" fillId="55" borderId="92" applyNumberFormat="0" applyFont="0" applyAlignment="0" applyProtection="0"/>
    <xf numFmtId="0" fontId="63" fillId="42" borderId="93" applyNumberFormat="0" applyAlignment="0" applyProtection="0"/>
    <xf numFmtId="0" fontId="16" fillId="55" borderId="92" applyNumberFormat="0" applyFont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16" fillId="55" borderId="92" applyNumberFormat="0" applyFont="0" applyAlignment="0" applyProtection="0"/>
    <xf numFmtId="0" fontId="56" fillId="52" borderId="131" applyNumberFormat="0" applyAlignment="0" applyProtection="0"/>
    <xf numFmtId="0" fontId="56" fillId="52" borderId="131" applyNumberForma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16" fillId="55" borderId="87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66" fillId="52" borderId="94" applyNumberFormat="0" applyAlignment="0" applyProtection="0"/>
    <xf numFmtId="0" fontId="66" fillId="52" borderId="89" applyNumberForma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6" fillId="52" borderId="102" applyNumberFormat="0" applyAlignment="0" applyProtection="0"/>
    <xf numFmtId="0" fontId="63" fillId="42" borderId="101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51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66" fillId="52" borderId="89" applyNumberFormat="0" applyAlignment="0" applyProtection="0"/>
    <xf numFmtId="0" fontId="16" fillId="55" borderId="87" applyNumberFormat="0" applyFont="0" applyAlignment="0" applyProtection="0"/>
    <xf numFmtId="0" fontId="16" fillId="55" borderId="82" applyNumberFormat="0" applyFont="0" applyAlignment="0" applyProtection="0"/>
    <xf numFmtId="0" fontId="66" fillId="52" borderId="84" applyNumberFormat="0" applyAlignment="0" applyProtection="0"/>
    <xf numFmtId="0" fontId="68" fillId="0" borderId="85" applyNumberFormat="0" applyFill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63" fillId="42" borderId="88" applyNumberFormat="0" applyAlignment="0" applyProtection="0"/>
    <xf numFmtId="0" fontId="68" fillId="0" borderId="95" applyNumberFormat="0" applyFill="0" applyAlignment="0" applyProtection="0"/>
    <xf numFmtId="0" fontId="66" fillId="52" borderId="114" applyNumberFormat="0" applyAlignment="0" applyProtection="0"/>
    <xf numFmtId="0" fontId="63" fillId="42" borderId="83" applyNumberFormat="0" applyAlignment="0" applyProtection="0"/>
    <xf numFmtId="0" fontId="66" fillId="52" borderId="84" applyNumberFormat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16" fillId="55" borderId="82" applyNumberFormat="0" applyFont="0" applyAlignment="0" applyProtection="0"/>
    <xf numFmtId="0" fontId="63" fillId="42" borderId="83" applyNumberForma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16" fillId="55" borderId="106" applyNumberFormat="0" applyFont="0" applyAlignment="0" applyProtection="0"/>
    <xf numFmtId="0" fontId="63" fillId="42" borderId="83" applyNumberFormat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16" fillId="55" borderId="74" applyNumberFormat="0" applyFont="0" applyAlignment="0" applyProtection="0"/>
    <xf numFmtId="0" fontId="16" fillId="55" borderId="82" applyNumberFormat="0" applyFon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8" fillId="0" borderId="85" applyNumberFormat="0" applyFill="0" applyAlignment="0" applyProtection="0"/>
    <xf numFmtId="0" fontId="56" fillId="52" borderId="88" applyNumberFormat="0" applyAlignment="0" applyProtection="0"/>
    <xf numFmtId="0" fontId="66" fillId="52" borderId="71" applyNumberFormat="0" applyAlignment="0" applyProtection="0"/>
    <xf numFmtId="0" fontId="66" fillId="52" borderId="76" applyNumberFormat="0" applyAlignment="0" applyProtection="0"/>
    <xf numFmtId="0" fontId="66" fillId="52" borderId="94" applyNumberFormat="0" applyAlignment="0" applyProtection="0"/>
    <xf numFmtId="0" fontId="66" fillId="52" borderId="89" applyNumberFormat="0" applyAlignment="0" applyProtection="0"/>
    <xf numFmtId="0" fontId="16" fillId="55" borderId="82" applyNumberFormat="0" applyFont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8" fillId="0" borderId="85" applyNumberFormat="0" applyFill="0" applyAlignment="0" applyProtection="0"/>
    <xf numFmtId="0" fontId="63" fillId="42" borderId="88" applyNumberFormat="0" applyAlignment="0" applyProtection="0"/>
    <xf numFmtId="0" fontId="16" fillId="55" borderId="87" applyNumberFormat="0" applyFont="0" applyAlignment="0" applyProtection="0"/>
    <xf numFmtId="0" fontId="66" fillId="52" borderId="89" applyNumberFormat="0" applyAlignment="0" applyProtection="0"/>
    <xf numFmtId="0" fontId="66" fillId="52" borderId="89" applyNumberFormat="0" applyAlignment="0" applyProtection="0"/>
    <xf numFmtId="0" fontId="63" fillId="42" borderId="93" applyNumberFormat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51" fillId="55" borderId="69" applyNumberFormat="0" applyFon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16" fillId="55" borderId="69" applyNumberFormat="0" applyFont="0" applyAlignment="0" applyProtection="0"/>
    <xf numFmtId="0" fontId="66" fillId="52" borderId="71" applyNumberForma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16" fillId="55" borderId="92" applyNumberFormat="0" applyFont="0" applyAlignment="0" applyProtection="0"/>
    <xf numFmtId="0" fontId="56" fillId="52" borderId="88" applyNumberFormat="0" applyAlignment="0" applyProtection="0"/>
    <xf numFmtId="0" fontId="66" fillId="52" borderId="94" applyNumberFormat="0" applyAlignment="0" applyProtection="0"/>
    <xf numFmtId="0" fontId="66" fillId="52" borderId="94" applyNumberFormat="0" applyAlignment="0" applyProtection="0"/>
    <xf numFmtId="0" fontId="68" fillId="0" borderId="95" applyNumberFormat="0" applyFill="0" applyAlignment="0" applyProtection="0"/>
    <xf numFmtId="0" fontId="66" fillId="52" borderId="114" applyNumberFormat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16" fillId="55" borderId="69" applyNumberFormat="0" applyFont="0" applyAlignment="0" applyProtection="0"/>
    <xf numFmtId="0" fontId="66" fillId="52" borderId="71" applyNumberForma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16" fillId="55" borderId="69" applyNumberFormat="0" applyFont="0" applyAlignment="0" applyProtection="0"/>
    <xf numFmtId="0" fontId="63" fillId="42" borderId="70" applyNumberForma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66" fillId="52" borderId="94" applyNumberFormat="0" applyAlignment="0" applyProtection="0"/>
    <xf numFmtId="0" fontId="56" fillId="52" borderId="88" applyNumberFormat="0" applyAlignment="0" applyProtection="0"/>
    <xf numFmtId="0" fontId="66" fillId="52" borderId="94" applyNumberFormat="0" applyAlignment="0" applyProtection="0"/>
    <xf numFmtId="0" fontId="56" fillId="52" borderId="75" applyNumberFormat="0" applyAlignment="0" applyProtection="0"/>
    <xf numFmtId="0" fontId="66" fillId="52" borderId="94" applyNumberFormat="0" applyAlignment="0" applyProtection="0"/>
    <xf numFmtId="0" fontId="68" fillId="0" borderId="95" applyNumberFormat="0" applyFill="0" applyAlignment="0" applyProtection="0"/>
    <xf numFmtId="0" fontId="66" fillId="52" borderId="114" applyNumberFormat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68" fillId="0" borderId="95" applyNumberFormat="0" applyFill="0" applyAlignment="0" applyProtection="0"/>
    <xf numFmtId="0" fontId="16" fillId="55" borderId="69" applyNumberFormat="0" applyFon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6" fillId="52" borderId="71" applyNumberFormat="0" applyAlignment="0" applyProtection="0"/>
    <xf numFmtId="0" fontId="16" fillId="55" borderId="69" applyNumberFormat="0" applyFont="0" applyAlignment="0" applyProtection="0"/>
    <xf numFmtId="0" fontId="56" fillId="52" borderId="93" applyNumberFormat="0" applyAlignment="0" applyProtection="0"/>
    <xf numFmtId="0" fontId="16" fillId="55" borderId="100" applyNumberFormat="0" applyFont="0" applyAlignment="0" applyProtection="0"/>
    <xf numFmtId="0" fontId="63" fillId="42" borderId="70" applyNumberFormat="0" applyAlignment="0" applyProtection="0"/>
    <xf numFmtId="0" fontId="68" fillId="0" borderId="66" applyNumberFormat="0" applyFill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3" fillId="42" borderId="70" applyNumberFormat="0" applyAlignment="0" applyProtection="0"/>
    <xf numFmtId="0" fontId="66" fillId="52" borderId="65" applyNumberFormat="0" applyAlignment="0" applyProtection="0"/>
    <xf numFmtId="0" fontId="16" fillId="55" borderId="63" applyNumberFormat="0" applyFon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3" fillId="42" borderId="64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64" applyNumberFormat="0" applyAlignment="0" applyProtection="0"/>
    <xf numFmtId="0" fontId="56" fillId="52" borderId="131" applyNumberFormat="0" applyAlignment="0" applyProtection="0"/>
    <xf numFmtId="0" fontId="66" fillId="52" borderId="133" applyNumberForma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66" fillId="52" borderId="94" applyNumberFormat="0" applyAlignment="0" applyProtection="0"/>
    <xf numFmtId="0" fontId="66" fillId="52" borderId="94" applyNumberFormat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56" fillId="52" borderId="88" applyNumberFormat="0" applyAlignment="0" applyProtection="0"/>
    <xf numFmtId="0" fontId="56" fillId="52" borderId="10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8" fillId="0" borderId="72" applyNumberFormat="0" applyFill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6" fillId="52" borderId="71" applyNumberFormat="0" applyAlignment="0" applyProtection="0"/>
    <xf numFmtId="0" fontId="63" fillId="42" borderId="70" applyNumberFormat="0" applyAlignment="0" applyProtection="0"/>
    <xf numFmtId="0" fontId="66" fillId="52" borderId="71" applyNumberFormat="0" applyAlignment="0" applyProtection="0"/>
    <xf numFmtId="0" fontId="16" fillId="55" borderId="69" applyNumberFormat="0" applyFont="0" applyAlignment="0" applyProtection="0"/>
    <xf numFmtId="0" fontId="63" fillId="42" borderId="70" applyNumberFormat="0" applyAlignment="0" applyProtection="0"/>
    <xf numFmtId="0" fontId="56" fillId="52" borderId="101" applyNumberFormat="0" applyAlignment="0" applyProtection="0"/>
    <xf numFmtId="0" fontId="63" fillId="42" borderId="70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63" fillId="42" borderId="70" applyNumberFormat="0" applyAlignment="0" applyProtection="0"/>
    <xf numFmtId="0" fontId="56" fillId="52" borderId="75" applyNumberFormat="0" applyAlignment="0" applyProtection="0"/>
    <xf numFmtId="0" fontId="68" fillId="0" borderId="95" applyNumberFormat="0" applyFill="0" applyAlignment="0" applyProtection="0"/>
    <xf numFmtId="0" fontId="66" fillId="52" borderId="94" applyNumberFormat="0" applyAlignment="0" applyProtection="0"/>
    <xf numFmtId="0" fontId="68" fillId="0" borderId="72" applyNumberFormat="0" applyFill="0" applyAlignment="0" applyProtection="0"/>
    <xf numFmtId="0" fontId="56" fillId="52" borderId="75" applyNumberFormat="0" applyAlignment="0" applyProtection="0"/>
    <xf numFmtId="0" fontId="66" fillId="52" borderId="114" applyNumberFormat="0" applyAlignment="0" applyProtection="0"/>
    <xf numFmtId="0" fontId="68" fillId="0" borderId="72" applyNumberFormat="0" applyFill="0" applyAlignment="0" applyProtection="0"/>
    <xf numFmtId="0" fontId="63" fillId="42" borderId="70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16" fillId="55" borderId="132" applyNumberFormat="0" applyFont="0" applyAlignment="0" applyProtection="0"/>
    <xf numFmtId="0" fontId="56" fillId="52" borderId="75" applyNumberFormat="0" applyAlignment="0" applyProtection="0"/>
    <xf numFmtId="0" fontId="16" fillId="55" borderId="132" applyNumberFormat="0" applyFont="0" applyAlignment="0" applyProtection="0"/>
    <xf numFmtId="0" fontId="56" fillId="52" borderId="101" applyNumberFormat="0" applyAlignment="0" applyProtection="0"/>
    <xf numFmtId="0" fontId="66" fillId="52" borderId="94" applyNumberFormat="0" applyAlignment="0" applyProtection="0"/>
    <xf numFmtId="0" fontId="66" fillId="52" borderId="133" applyNumberFormat="0" applyAlignment="0" applyProtection="0"/>
    <xf numFmtId="0" fontId="63" fillId="42" borderId="131" applyNumberFormat="0" applyAlignment="0" applyProtection="0"/>
    <xf numFmtId="0" fontId="16" fillId="55" borderId="69" applyNumberFormat="0" applyFont="0" applyAlignment="0" applyProtection="0"/>
    <xf numFmtId="0" fontId="63" fillId="42" borderId="70" applyNumberFormat="0" applyAlignment="0" applyProtection="0"/>
    <xf numFmtId="0" fontId="16" fillId="55" borderId="132" applyNumberFormat="0" applyFont="0" applyAlignment="0" applyProtection="0"/>
    <xf numFmtId="0" fontId="66" fillId="52" borderId="94" applyNumberFormat="0" applyAlignment="0" applyProtection="0"/>
    <xf numFmtId="0" fontId="68" fillId="0" borderId="130" applyNumberFormat="0" applyFill="0" applyAlignment="0" applyProtection="0"/>
    <xf numFmtId="0" fontId="66" fillId="52" borderId="94" applyNumberFormat="0" applyAlignment="0" applyProtection="0"/>
    <xf numFmtId="0" fontId="66" fillId="52" borderId="133" applyNumberFormat="0" applyAlignment="0" applyProtection="0"/>
    <xf numFmtId="0" fontId="68" fillId="0" borderId="95" applyNumberFormat="0" applyFill="0" applyAlignment="0" applyProtection="0"/>
    <xf numFmtId="0" fontId="68" fillId="0" borderId="115" applyNumberFormat="0" applyFill="0" applyAlignment="0" applyProtection="0"/>
    <xf numFmtId="0" fontId="56" fillId="52" borderId="101" applyNumberFormat="0" applyAlignment="0" applyProtection="0"/>
    <xf numFmtId="0" fontId="16" fillId="55" borderId="132" applyNumberFormat="0" applyFont="0" applyAlignment="0" applyProtection="0"/>
    <xf numFmtId="0" fontId="63" fillId="42" borderId="70" applyNumberFormat="0" applyAlignment="0" applyProtection="0"/>
    <xf numFmtId="0" fontId="56" fillId="52" borderId="75" applyNumberFormat="0" applyAlignment="0" applyProtection="0"/>
    <xf numFmtId="0" fontId="16" fillId="55" borderId="69" applyNumberFormat="0" applyFont="0" applyAlignment="0" applyProtection="0"/>
    <xf numFmtId="0" fontId="63" fillId="42" borderId="70" applyNumberFormat="0" applyAlignment="0" applyProtection="0"/>
    <xf numFmtId="0" fontId="68" fillId="0" borderId="72" applyNumberFormat="0" applyFill="0" applyAlignment="0" applyProtection="0"/>
    <xf numFmtId="0" fontId="16" fillId="55" borderId="69" applyNumberFormat="0" applyFont="0" applyAlignment="0" applyProtection="0"/>
    <xf numFmtId="0" fontId="56" fillId="52" borderId="75" applyNumberFormat="0" applyAlignment="0" applyProtection="0"/>
    <xf numFmtId="0" fontId="68" fillId="0" borderId="72" applyNumberFormat="0" applyFill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56" fillId="52" borderId="75" applyNumberFormat="0" applyAlignment="0" applyProtection="0"/>
    <xf numFmtId="0" fontId="68" fillId="0" borderId="90" applyNumberFormat="0" applyFill="0" applyAlignment="0" applyProtection="0"/>
    <xf numFmtId="0" fontId="66" fillId="52" borderId="71" applyNumberFormat="0" applyAlignment="0" applyProtection="0"/>
    <xf numFmtId="0" fontId="16" fillId="55" borderId="69" applyNumberFormat="0" applyFont="0" applyAlignment="0" applyProtection="0"/>
    <xf numFmtId="0" fontId="63" fillId="42" borderId="70" applyNumberFormat="0" applyAlignment="0" applyProtection="0"/>
    <xf numFmtId="0" fontId="66" fillId="52" borderId="71" applyNumberFormat="0" applyAlignment="0" applyProtection="0"/>
    <xf numFmtId="0" fontId="68" fillId="0" borderId="72" applyNumberFormat="0" applyFill="0" applyAlignment="0" applyProtection="0"/>
    <xf numFmtId="0" fontId="66" fillId="52" borderId="71" applyNumberFormat="0" applyAlignment="0" applyProtection="0"/>
    <xf numFmtId="0" fontId="63" fillId="42" borderId="70" applyNumberFormat="0" applyAlignment="0" applyProtection="0"/>
    <xf numFmtId="0" fontId="66" fillId="52" borderId="71" applyNumberFormat="0" applyAlignment="0" applyProtection="0"/>
    <xf numFmtId="0" fontId="68" fillId="0" borderId="72" applyNumberFormat="0" applyFill="0" applyAlignment="0" applyProtection="0"/>
    <xf numFmtId="0" fontId="68" fillId="0" borderId="66" applyNumberFormat="0" applyFill="0" applyAlignment="0" applyProtection="0"/>
    <xf numFmtId="0" fontId="63" fillId="42" borderId="88" applyNumberFormat="0" applyAlignment="0" applyProtection="0"/>
    <xf numFmtId="0" fontId="63" fillId="42" borderId="64" applyNumberFormat="0" applyAlignment="0" applyProtection="0"/>
    <xf numFmtId="0" fontId="56" fillId="52" borderId="88" applyNumberFormat="0" applyAlignment="0" applyProtection="0"/>
    <xf numFmtId="0" fontId="63" fillId="42" borderId="88" applyNumberFormat="0" applyAlignment="0" applyProtection="0"/>
    <xf numFmtId="0" fontId="16" fillId="55" borderId="132" applyNumberFormat="0" applyFont="0" applyAlignment="0" applyProtection="0"/>
    <xf numFmtId="0" fontId="16" fillId="55" borderId="63" applyNumberFormat="0" applyFont="0" applyAlignment="0" applyProtection="0"/>
    <xf numFmtId="0" fontId="56" fillId="52" borderId="121" applyNumberFormat="0" applyAlignment="0" applyProtection="0"/>
    <xf numFmtId="0" fontId="16" fillId="55" borderId="106" applyNumberFormat="0" applyFont="0" applyAlignment="0" applyProtection="0"/>
    <xf numFmtId="0" fontId="16" fillId="55" borderId="63" applyNumberFormat="0" applyFont="0" applyAlignment="0" applyProtection="0"/>
    <xf numFmtId="0" fontId="66" fillId="52" borderId="84" applyNumberFormat="0" applyAlignment="0" applyProtection="0"/>
    <xf numFmtId="0" fontId="16" fillId="55" borderId="63" applyNumberFormat="0" applyFon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56" fillId="52" borderId="70" applyNumberFormat="0" applyAlignment="0" applyProtection="0"/>
    <xf numFmtId="0" fontId="16" fillId="55" borderId="63" applyNumberFormat="0" applyFont="0" applyAlignment="0" applyProtection="0"/>
    <xf numFmtId="0" fontId="68" fillId="0" borderId="66" applyNumberFormat="0" applyFill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56" fillId="52" borderId="70" applyNumberFormat="0" applyAlignment="0" applyProtection="0"/>
    <xf numFmtId="0" fontId="66" fillId="52" borderId="65" applyNumberForma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56" fillId="52" borderId="70" applyNumberFormat="0" applyAlignment="0" applyProtection="0"/>
    <xf numFmtId="0" fontId="66" fillId="52" borderId="65" applyNumberFormat="0" applyAlignment="0" applyProtection="0"/>
    <xf numFmtId="0" fontId="16" fillId="55" borderId="63" applyNumberFormat="0" applyFont="0" applyAlignment="0" applyProtection="0"/>
    <xf numFmtId="0" fontId="56" fillId="52" borderId="121" applyNumberFormat="0" applyAlignment="0" applyProtection="0"/>
    <xf numFmtId="0" fontId="16" fillId="55" borderId="63" applyNumberFormat="0" applyFont="0" applyAlignment="0" applyProtection="0"/>
    <xf numFmtId="0" fontId="16" fillId="55" borderId="63" applyNumberFormat="0" applyFont="0" applyAlignment="0" applyProtection="0"/>
    <xf numFmtId="0" fontId="68" fillId="0" borderId="66" applyNumberFormat="0" applyFill="0" applyAlignment="0" applyProtection="0"/>
    <xf numFmtId="0" fontId="68" fillId="0" borderId="66" applyNumberFormat="0" applyFill="0" applyAlignment="0" applyProtection="0"/>
    <xf numFmtId="0" fontId="66" fillId="52" borderId="65" applyNumberFormat="0" applyAlignment="0" applyProtection="0"/>
    <xf numFmtId="0" fontId="16" fillId="55" borderId="63" applyNumberFormat="0" applyFon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8" fillId="0" borderId="77" applyNumberFormat="0" applyFill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6" fillId="52" borderId="76" applyNumberFormat="0" applyAlignment="0" applyProtection="0"/>
    <xf numFmtId="0" fontId="63" fillId="42" borderId="75" applyNumberFormat="0" applyAlignment="0" applyProtection="0"/>
    <xf numFmtId="0" fontId="66" fillId="52" borderId="76" applyNumberFormat="0" applyAlignment="0" applyProtection="0"/>
    <xf numFmtId="0" fontId="16" fillId="55" borderId="74" applyNumberFormat="0" applyFont="0" applyAlignment="0" applyProtection="0"/>
    <xf numFmtId="0" fontId="63" fillId="42" borderId="75" applyNumberFormat="0" applyAlignment="0" applyProtection="0"/>
    <xf numFmtId="0" fontId="63" fillId="42" borderId="75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63" fillId="42" borderId="75" applyNumberFormat="0" applyAlignment="0" applyProtection="0"/>
    <xf numFmtId="0" fontId="56" fillId="52" borderId="83" applyNumberFormat="0" applyAlignment="0" applyProtection="0"/>
    <xf numFmtId="0" fontId="66" fillId="52" borderId="133" applyNumberFormat="0" applyAlignment="0" applyProtection="0"/>
    <xf numFmtId="0" fontId="68" fillId="0" borderId="77" applyNumberFormat="0" applyFill="0" applyAlignment="0" applyProtection="0"/>
    <xf numFmtId="0" fontId="56" fillId="52" borderId="83" applyNumberFormat="0" applyAlignment="0" applyProtection="0"/>
    <xf numFmtId="0" fontId="68" fillId="0" borderId="77" applyNumberFormat="0" applyFill="0" applyAlignment="0" applyProtection="0"/>
    <xf numFmtId="0" fontId="63" fillId="42" borderId="75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68" fillId="0" borderId="90" applyNumberFormat="0" applyFill="0" applyAlignment="0" applyProtection="0"/>
    <xf numFmtId="0" fontId="16" fillId="55" borderId="74" applyNumberFormat="0" applyFont="0" applyAlignment="0" applyProtection="0"/>
    <xf numFmtId="0" fontId="63" fillId="42" borderId="75" applyNumberFormat="0" applyAlignment="0" applyProtection="0"/>
    <xf numFmtId="0" fontId="56" fillId="52" borderId="93" applyNumberFormat="0" applyAlignment="0" applyProtection="0"/>
    <xf numFmtId="0" fontId="63" fillId="42" borderId="75" applyNumberFormat="0" applyAlignment="0" applyProtection="0"/>
    <xf numFmtId="0" fontId="56" fillId="52" borderId="83" applyNumberFormat="0" applyAlignment="0" applyProtection="0"/>
    <xf numFmtId="0" fontId="16" fillId="55" borderId="74" applyNumberFormat="0" applyFont="0" applyAlignment="0" applyProtection="0"/>
    <xf numFmtId="0" fontId="63" fillId="42" borderId="75" applyNumberFormat="0" applyAlignment="0" applyProtection="0"/>
    <xf numFmtId="0" fontId="68" fillId="0" borderId="77" applyNumberFormat="0" applyFill="0" applyAlignment="0" applyProtection="0"/>
    <xf numFmtId="0" fontId="63" fillId="42" borderId="75" applyNumberFormat="0" applyAlignment="0" applyProtection="0"/>
    <xf numFmtId="0" fontId="56" fillId="52" borderId="83" applyNumberFormat="0" applyAlignment="0" applyProtection="0"/>
    <xf numFmtId="0" fontId="68" fillId="0" borderId="77" applyNumberFormat="0" applyFill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56" fillId="52" borderId="83" applyNumberFormat="0" applyAlignment="0" applyProtection="0"/>
    <xf numFmtId="0" fontId="68" fillId="0" borderId="95" applyNumberFormat="0" applyFill="0" applyAlignment="0" applyProtection="0"/>
    <xf numFmtId="0" fontId="66" fillId="52" borderId="76" applyNumberFormat="0" applyAlignment="0" applyProtection="0"/>
    <xf numFmtId="0" fontId="16" fillId="55" borderId="74" applyNumberFormat="0" applyFont="0" applyAlignment="0" applyProtection="0"/>
    <xf numFmtId="0" fontId="63" fillId="42" borderId="75" applyNumberFormat="0" applyAlignment="0" applyProtection="0"/>
    <xf numFmtId="0" fontId="66" fillId="52" borderId="76" applyNumberFormat="0" applyAlignment="0" applyProtection="0"/>
    <xf numFmtId="0" fontId="68" fillId="0" borderId="77" applyNumberFormat="0" applyFill="0" applyAlignment="0" applyProtection="0"/>
    <xf numFmtId="0" fontId="66" fillId="52" borderId="76" applyNumberFormat="0" applyAlignment="0" applyProtection="0"/>
    <xf numFmtId="0" fontId="63" fillId="42" borderId="75" applyNumberFormat="0" applyAlignment="0" applyProtection="0"/>
    <xf numFmtId="0" fontId="66" fillId="52" borderId="76" applyNumberFormat="0" applyAlignment="0" applyProtection="0"/>
    <xf numFmtId="0" fontId="68" fillId="0" borderId="77" applyNumberFormat="0" applyFill="0" applyAlignment="0" applyProtection="0"/>
    <xf numFmtId="0" fontId="68" fillId="0" borderId="72" applyNumberFormat="0" applyFill="0" applyAlignment="0" applyProtection="0"/>
    <xf numFmtId="0" fontId="63" fillId="42" borderId="93" applyNumberFormat="0" applyAlignment="0" applyProtection="0"/>
    <xf numFmtId="0" fontId="63" fillId="42" borderId="70" applyNumberFormat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66" fillId="52" borderId="89" applyNumberFormat="0" applyAlignment="0" applyProtection="0"/>
    <xf numFmtId="0" fontId="16" fillId="55" borderId="69" applyNumberFormat="0" applyFon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56" fillId="52" borderId="75" applyNumberFormat="0" applyAlignment="0" applyProtection="0"/>
    <xf numFmtId="0" fontId="16" fillId="55" borderId="69" applyNumberFormat="0" applyFont="0" applyAlignment="0" applyProtection="0"/>
    <xf numFmtId="0" fontId="68" fillId="0" borderId="72" applyNumberFormat="0" applyFill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6" fillId="52" borderId="71" applyNumberForma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56" fillId="52" borderId="75" applyNumberFormat="0" applyAlignment="0" applyProtection="0"/>
    <xf numFmtId="0" fontId="66" fillId="52" borderId="71" applyNumberForma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16" fillId="55" borderId="69" applyNumberFormat="0" applyFont="0" applyAlignment="0" applyProtection="0"/>
    <xf numFmtId="0" fontId="68" fillId="0" borderId="72" applyNumberFormat="0" applyFill="0" applyAlignment="0" applyProtection="0"/>
    <xf numFmtId="0" fontId="68" fillId="0" borderId="72" applyNumberFormat="0" applyFill="0" applyAlignment="0" applyProtection="0"/>
    <xf numFmtId="0" fontId="66" fillId="52" borderId="71" applyNumberFormat="0" applyAlignment="0" applyProtection="0"/>
    <xf numFmtId="0" fontId="16" fillId="55" borderId="69" applyNumberFormat="0" applyFon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8" fillId="0" borderId="85" applyNumberFormat="0" applyFill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66" fillId="52" borderId="84" applyNumberFormat="0" applyAlignment="0" applyProtection="0"/>
    <xf numFmtId="0" fontId="16" fillId="55" borderId="82" applyNumberFormat="0" applyFont="0" applyAlignment="0" applyProtection="0"/>
    <xf numFmtId="0" fontId="56" fillId="52" borderId="101" applyNumberFormat="0" applyAlignment="0" applyProtection="0"/>
    <xf numFmtId="0" fontId="63" fillId="42" borderId="83" applyNumberFormat="0" applyAlignment="0" applyProtection="0"/>
    <xf numFmtId="0" fontId="63" fillId="42" borderId="83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63" fillId="42" borderId="83" applyNumberFormat="0" applyAlignment="0" applyProtection="0"/>
    <xf numFmtId="0" fontId="56" fillId="52" borderId="88" applyNumberFormat="0" applyAlignment="0" applyProtection="0"/>
    <xf numFmtId="0" fontId="68" fillId="0" borderId="85" applyNumberFormat="0" applyFill="0" applyAlignment="0" applyProtection="0"/>
    <xf numFmtId="0" fontId="56" fillId="52" borderId="88" applyNumberFormat="0" applyAlignment="0" applyProtection="0"/>
    <xf numFmtId="0" fontId="66" fillId="52" borderId="114" applyNumberFormat="0" applyAlignment="0" applyProtection="0"/>
    <xf numFmtId="0" fontId="63" fillId="42" borderId="113" applyNumberFormat="0" applyAlignment="0" applyProtection="0"/>
    <xf numFmtId="0" fontId="56" fillId="52" borderId="121" applyNumberFormat="0" applyAlignment="0" applyProtection="0"/>
    <xf numFmtId="0" fontId="68" fillId="0" borderId="85" applyNumberFormat="0" applyFill="0" applyAlignment="0" applyProtection="0"/>
    <xf numFmtId="0" fontId="51" fillId="55" borderId="128" applyNumberFormat="0" applyFont="0" applyAlignment="0" applyProtection="0"/>
    <xf numFmtId="0" fontId="63" fillId="42" borderId="83" applyNumberFormat="0" applyAlignment="0" applyProtection="0"/>
    <xf numFmtId="0" fontId="56" fillId="52" borderId="88" applyNumberFormat="0" applyAlignment="0" applyProtection="0"/>
    <xf numFmtId="0" fontId="66" fillId="52" borderId="114" applyNumberFormat="0" applyAlignment="0" applyProtection="0"/>
    <xf numFmtId="0" fontId="56" fillId="52" borderId="88" applyNumberFormat="0" applyAlignment="0" applyProtection="0"/>
    <xf numFmtId="0" fontId="16" fillId="55" borderId="106" applyNumberFormat="0" applyFont="0" applyAlignment="0" applyProtection="0"/>
    <xf numFmtId="0" fontId="56" fillId="52" borderId="88" applyNumberFormat="0" applyAlignment="0" applyProtection="0"/>
    <xf numFmtId="0" fontId="66" fillId="52" borderId="114" applyNumberFormat="0" applyAlignment="0" applyProtection="0"/>
    <xf numFmtId="0" fontId="68" fillId="0" borderId="95" applyNumberFormat="0" applyFill="0" applyAlignment="0" applyProtection="0"/>
    <xf numFmtId="0" fontId="66" fillId="52" borderId="114" applyNumberFormat="0" applyAlignment="0" applyProtection="0"/>
    <xf numFmtId="0" fontId="68" fillId="0" borderId="115" applyNumberFormat="0" applyFill="0" applyAlignment="0" applyProtection="0"/>
    <xf numFmtId="0" fontId="16" fillId="55" borderId="82" applyNumberFormat="0" applyFont="0" applyAlignment="0" applyProtection="0"/>
    <xf numFmtId="0" fontId="63" fillId="42" borderId="83" applyNumberFormat="0" applyAlignment="0" applyProtection="0"/>
    <xf numFmtId="0" fontId="68" fillId="0" borderId="115" applyNumberFormat="0" applyFill="0" applyAlignment="0" applyProtection="0"/>
    <xf numFmtId="0" fontId="68" fillId="0" borderId="95" applyNumberFormat="0" applyFill="0" applyAlignment="0" applyProtection="0"/>
    <xf numFmtId="0" fontId="66" fillId="52" borderId="114" applyNumberFormat="0" applyAlignment="0" applyProtection="0"/>
    <xf numFmtId="0" fontId="66" fillId="52" borderId="114" applyNumberFormat="0" applyAlignment="0" applyProtection="0"/>
    <xf numFmtId="0" fontId="66" fillId="52" borderId="114" applyNumberFormat="0" applyAlignment="0" applyProtection="0"/>
    <xf numFmtId="0" fontId="16" fillId="55" borderId="106" applyNumberFormat="0" applyFont="0" applyAlignment="0" applyProtection="0"/>
    <xf numFmtId="0" fontId="63" fillId="42" borderId="83" applyNumberFormat="0" applyAlignment="0" applyProtection="0"/>
    <xf numFmtId="0" fontId="56" fillId="52" borderId="88" applyNumberFormat="0" applyAlignment="0" applyProtection="0"/>
    <xf numFmtId="0" fontId="16" fillId="55" borderId="82" applyNumberFormat="0" applyFont="0" applyAlignment="0" applyProtection="0"/>
    <xf numFmtId="0" fontId="63" fillId="42" borderId="83" applyNumberFormat="0" applyAlignment="0" applyProtection="0"/>
    <xf numFmtId="0" fontId="68" fillId="0" borderId="85" applyNumberFormat="0" applyFill="0" applyAlignment="0" applyProtection="0"/>
    <xf numFmtId="0" fontId="63" fillId="42" borderId="83" applyNumberFormat="0" applyAlignment="0" applyProtection="0"/>
    <xf numFmtId="0" fontId="56" fillId="52" borderId="88" applyNumberFormat="0" applyAlignment="0" applyProtection="0"/>
    <xf numFmtId="0" fontId="68" fillId="0" borderId="85" applyNumberFormat="0" applyFill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56" fillId="52" borderId="88" applyNumberFormat="0" applyAlignment="0" applyProtection="0"/>
    <xf numFmtId="0" fontId="66" fillId="52" borderId="84" applyNumberFormat="0" applyAlignment="0" applyProtection="0"/>
    <xf numFmtId="0" fontId="16" fillId="55" borderId="82" applyNumberFormat="0" applyFont="0" applyAlignment="0" applyProtection="0"/>
    <xf numFmtId="0" fontId="63" fillId="42" borderId="83" applyNumberFormat="0" applyAlignment="0" applyProtection="0"/>
    <xf numFmtId="0" fontId="66" fillId="52" borderId="84" applyNumberFormat="0" applyAlignment="0" applyProtection="0"/>
    <xf numFmtId="0" fontId="68" fillId="0" borderId="85" applyNumberFormat="0" applyFill="0" applyAlignment="0" applyProtection="0"/>
    <xf numFmtId="0" fontId="66" fillId="52" borderId="84" applyNumberFormat="0" applyAlignment="0" applyProtection="0"/>
    <xf numFmtId="0" fontId="63" fillId="42" borderId="83" applyNumberFormat="0" applyAlignment="0" applyProtection="0"/>
    <xf numFmtId="0" fontId="66" fillId="52" borderId="84" applyNumberFormat="0" applyAlignment="0" applyProtection="0"/>
    <xf numFmtId="0" fontId="68" fillId="0" borderId="85" applyNumberFormat="0" applyFill="0" applyAlignment="0" applyProtection="0"/>
    <xf numFmtId="0" fontId="68" fillId="0" borderId="77" applyNumberFormat="0" applyFill="0" applyAlignment="0" applyProtection="0"/>
    <xf numFmtId="0" fontId="63" fillId="42" borderId="75" applyNumberFormat="0" applyAlignment="0" applyProtection="0"/>
    <xf numFmtId="0" fontId="66" fillId="52" borderId="84" applyNumberFormat="0" applyAlignment="0" applyProtection="0"/>
    <xf numFmtId="0" fontId="16" fillId="55" borderId="132" applyNumberFormat="0" applyFont="0" applyAlignment="0" applyProtection="0"/>
    <xf numFmtId="0" fontId="56" fillId="52" borderId="131" applyNumberForma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66" fillId="52" borderId="94" applyNumberFormat="0" applyAlignment="0" applyProtection="0"/>
    <xf numFmtId="0" fontId="16" fillId="55" borderId="74" applyNumberFormat="0" applyFon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56" fillId="52" borderId="83" applyNumberFormat="0" applyAlignment="0" applyProtection="0"/>
    <xf numFmtId="0" fontId="16" fillId="55" borderId="74" applyNumberFormat="0" applyFont="0" applyAlignment="0" applyProtection="0"/>
    <xf numFmtId="0" fontId="68" fillId="0" borderId="77" applyNumberFormat="0" applyFill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16" fillId="55" borderId="74" applyNumberFormat="0" applyFon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56" fillId="52" borderId="83" applyNumberForma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16" fillId="55" borderId="74" applyNumberFormat="0" applyFont="0" applyAlignment="0" applyProtection="0"/>
    <xf numFmtId="0" fontId="68" fillId="0" borderId="77" applyNumberFormat="0" applyFill="0" applyAlignment="0" applyProtection="0"/>
    <xf numFmtId="0" fontId="68" fillId="0" borderId="77" applyNumberFormat="0" applyFill="0" applyAlignment="0" applyProtection="0"/>
    <xf numFmtId="0" fontId="66" fillId="52" borderId="76" applyNumberFormat="0" applyAlignment="0" applyProtection="0"/>
    <xf numFmtId="0" fontId="16" fillId="55" borderId="74" applyNumberFormat="0" applyFont="0" applyAlignment="0" applyProtection="0"/>
    <xf numFmtId="0" fontId="63" fillId="42" borderId="101" applyNumberFormat="0" applyAlignment="0" applyProtection="0"/>
    <xf numFmtId="0" fontId="16" fillId="55" borderId="87" applyNumberFormat="0" applyFont="0" applyAlignment="0" applyProtection="0"/>
    <xf numFmtId="0" fontId="66" fillId="52" borderId="89" applyNumberFormat="0" applyAlignment="0" applyProtection="0"/>
    <xf numFmtId="0" fontId="16" fillId="55" borderId="87" applyNumberFormat="0" applyFont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16" fillId="55" borderId="87" applyNumberFormat="0" applyFont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16" fillId="55" borderId="87" applyNumberFormat="0" applyFont="0" applyAlignment="0" applyProtection="0"/>
    <xf numFmtId="0" fontId="63" fillId="42" borderId="88" applyNumberFormat="0" applyAlignment="0" applyProtection="0"/>
    <xf numFmtId="0" fontId="56" fillId="52" borderId="93" applyNumberFormat="0" applyAlignment="0" applyProtection="0"/>
    <xf numFmtId="0" fontId="16" fillId="55" borderId="87" applyNumberFormat="0" applyFont="0" applyAlignment="0" applyProtection="0"/>
    <xf numFmtId="0" fontId="63" fillId="42" borderId="88" applyNumberFormat="0" applyAlignment="0" applyProtection="0"/>
    <xf numFmtId="0" fontId="56" fillId="52" borderId="93" applyNumberFormat="0" applyAlignment="0" applyProtection="0"/>
    <xf numFmtId="0" fontId="63" fillId="42" borderId="88" applyNumberFormat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3" fillId="42" borderId="88" applyNumberFormat="0" applyAlignment="0" applyProtection="0"/>
    <xf numFmtId="0" fontId="68" fillId="0" borderId="90" applyNumberFormat="0" applyFill="0" applyAlignment="0" applyProtection="0"/>
    <xf numFmtId="0" fontId="66" fillId="52" borderId="89" applyNumberFormat="0" applyAlignment="0" applyProtection="0"/>
    <xf numFmtId="0" fontId="68" fillId="0" borderId="90" applyNumberFormat="0" applyFill="0" applyAlignment="0" applyProtection="0"/>
    <xf numFmtId="0" fontId="16" fillId="55" borderId="100" applyNumberFormat="0" applyFont="0" applyAlignment="0" applyProtection="0"/>
    <xf numFmtId="0" fontId="66" fillId="52" borderId="89" applyNumberFormat="0" applyAlignment="0" applyProtection="0"/>
    <xf numFmtId="0" fontId="63" fillId="42" borderId="88" applyNumberFormat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68" fillId="0" borderId="103" applyNumberFormat="0" applyFill="0" applyAlignment="0" applyProtection="0"/>
    <xf numFmtId="0" fontId="63" fillId="42" borderId="88" applyNumberFormat="0" applyAlignment="0" applyProtection="0"/>
    <xf numFmtId="0" fontId="68" fillId="0" borderId="90" applyNumberFormat="0" applyFill="0" applyAlignment="0" applyProtection="0"/>
    <xf numFmtId="0" fontId="63" fillId="42" borderId="88" applyNumberFormat="0" applyAlignment="0" applyProtection="0"/>
    <xf numFmtId="0" fontId="63" fillId="42" borderId="88" applyNumberFormat="0" applyAlignment="0" applyProtection="0"/>
    <xf numFmtId="0" fontId="56" fillId="52" borderId="93" applyNumberFormat="0" applyAlignment="0" applyProtection="0"/>
    <xf numFmtId="0" fontId="66" fillId="52" borderId="89" applyNumberFormat="0" applyAlignment="0" applyProtection="0"/>
    <xf numFmtId="0" fontId="63" fillId="42" borderId="88" applyNumberFormat="0" applyAlignment="0" applyProtection="0"/>
    <xf numFmtId="0" fontId="68" fillId="0" borderId="90" applyNumberFormat="0" applyFill="0" applyAlignment="0" applyProtection="0"/>
    <xf numFmtId="0" fontId="66" fillId="52" borderId="89" applyNumberFormat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68" fillId="0" borderId="90" applyNumberFormat="0" applyFill="0" applyAlignment="0" applyProtection="0"/>
    <xf numFmtId="0" fontId="56" fillId="52" borderId="93" applyNumberFormat="0" applyAlignment="0" applyProtection="0"/>
    <xf numFmtId="0" fontId="16" fillId="55" borderId="87" applyNumberFormat="0" applyFont="0" applyAlignment="0" applyProtection="0"/>
    <xf numFmtId="0" fontId="16" fillId="55" borderId="87" applyNumberFormat="0" applyFont="0" applyAlignment="0" applyProtection="0"/>
    <xf numFmtId="0" fontId="56" fillId="52" borderId="93" applyNumberFormat="0" applyAlignment="0" applyProtection="0"/>
    <xf numFmtId="0" fontId="63" fillId="42" borderId="88" applyNumberFormat="0" applyAlignment="0" applyProtection="0"/>
    <xf numFmtId="0" fontId="16" fillId="55" borderId="87" applyNumberFormat="0" applyFont="0" applyAlignment="0" applyProtection="0"/>
    <xf numFmtId="0" fontId="66" fillId="52" borderId="89" applyNumberFormat="0" applyAlignment="0" applyProtection="0"/>
    <xf numFmtId="0" fontId="16" fillId="55" borderId="87" applyNumberFormat="0" applyFont="0" applyAlignment="0" applyProtection="0"/>
    <xf numFmtId="0" fontId="63" fillId="42" borderId="88" applyNumberFormat="0" applyAlignment="0" applyProtection="0"/>
    <xf numFmtId="0" fontId="66" fillId="52" borderId="89" applyNumberFormat="0" applyAlignment="0" applyProtection="0"/>
    <xf numFmtId="0" fontId="66" fillId="52" borderId="89" applyNumberFormat="0" applyAlignment="0" applyProtection="0"/>
    <xf numFmtId="0" fontId="68" fillId="0" borderId="85" applyNumberFormat="0" applyFill="0" applyAlignment="0" applyProtection="0"/>
    <xf numFmtId="0" fontId="63" fillId="42" borderId="83" applyNumberForma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56" fillId="52" borderId="88" applyNumberFormat="0" applyAlignment="0" applyProtection="0"/>
    <xf numFmtId="0" fontId="16" fillId="55" borderId="82" applyNumberFormat="0" applyFont="0" applyAlignment="0" applyProtection="0"/>
    <xf numFmtId="0" fontId="68" fillId="0" borderId="85" applyNumberFormat="0" applyFill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16" fillId="55" borderId="82" applyNumberFormat="0" applyFont="0" applyAlignment="0" applyProtection="0"/>
    <xf numFmtId="0" fontId="68" fillId="0" borderId="85" applyNumberFormat="0" applyFill="0" applyAlignment="0" applyProtection="0"/>
    <xf numFmtId="0" fontId="66" fillId="52" borderId="84" applyNumberFormat="0" applyAlignment="0" applyProtection="0"/>
    <xf numFmtId="0" fontId="68" fillId="0" borderId="85" applyNumberFormat="0" applyFill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56" fillId="52" borderId="88" applyNumberForma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68" fillId="0" borderId="85" applyNumberFormat="0" applyFill="0" applyAlignment="0" applyProtection="0"/>
    <xf numFmtId="0" fontId="68" fillId="0" borderId="85" applyNumberFormat="0" applyFill="0" applyAlignment="0" applyProtection="0"/>
    <xf numFmtId="0" fontId="16" fillId="55" borderId="82" applyNumberFormat="0" applyFont="0" applyAlignment="0" applyProtection="0"/>
    <xf numFmtId="0" fontId="16" fillId="55" borderId="82" applyNumberFormat="0" applyFon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66" fillId="52" borderId="94" applyNumberFormat="0" applyAlignment="0" applyProtection="0"/>
    <xf numFmtId="0" fontId="16" fillId="55" borderId="92" applyNumberFormat="0" applyFont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16" fillId="55" borderId="92" applyNumberFormat="0" applyFont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63" fillId="42" borderId="93" applyNumberFormat="0" applyAlignment="0" applyProtection="0"/>
    <xf numFmtId="0" fontId="66" fillId="52" borderId="94" applyNumberFormat="0" applyAlignment="0" applyProtection="0"/>
    <xf numFmtId="0" fontId="56" fillId="52" borderId="101" applyNumberFormat="0" applyAlignment="0" applyProtection="0"/>
    <xf numFmtId="0" fontId="16" fillId="55" borderId="92" applyNumberFormat="0" applyFont="0" applyAlignment="0" applyProtection="0"/>
    <xf numFmtId="0" fontId="63" fillId="42" borderId="93" applyNumberFormat="0" applyAlignment="0" applyProtection="0"/>
    <xf numFmtId="0" fontId="63" fillId="42" borderId="93" applyNumberFormat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63" fillId="42" borderId="93" applyNumberFormat="0" applyAlignment="0" applyProtection="0"/>
    <xf numFmtId="0" fontId="68" fillId="0" borderId="95" applyNumberFormat="0" applyFill="0" applyAlignment="0" applyProtection="0"/>
    <xf numFmtId="0" fontId="66" fillId="52" borderId="94" applyNumberFormat="0" applyAlignment="0" applyProtection="0"/>
    <xf numFmtId="0" fontId="68" fillId="0" borderId="95" applyNumberFormat="0" applyFill="0" applyAlignment="0" applyProtection="0"/>
    <xf numFmtId="0" fontId="66" fillId="52" borderId="114" applyNumberFormat="0" applyAlignment="0" applyProtection="0"/>
    <xf numFmtId="0" fontId="16" fillId="55" borderId="132" applyNumberFormat="0" applyFont="0" applyAlignment="0" applyProtection="0"/>
    <xf numFmtId="0" fontId="66" fillId="52" borderId="94" applyNumberFormat="0" applyAlignment="0" applyProtection="0"/>
    <xf numFmtId="0" fontId="63" fillId="42" borderId="93" applyNumberFormat="0" applyAlignment="0" applyProtection="0"/>
    <xf numFmtId="0" fontId="68" fillId="0" borderId="95" applyNumberFormat="0" applyFill="0" applyAlignment="0" applyProtection="0"/>
    <xf numFmtId="0" fontId="66" fillId="52" borderId="114" applyNumberFormat="0" applyAlignment="0" applyProtection="0"/>
    <xf numFmtId="0" fontId="68" fillId="0" borderId="95" applyNumberFormat="0" applyFill="0" applyAlignment="0" applyProtection="0"/>
    <xf numFmtId="0" fontId="68" fillId="0" borderId="110" applyNumberFormat="0" applyFill="0" applyAlignment="0" applyProtection="0"/>
    <xf numFmtId="0" fontId="68" fillId="0" borderId="95" applyNumberFormat="0" applyFill="0" applyAlignment="0" applyProtection="0"/>
    <xf numFmtId="0" fontId="63" fillId="42" borderId="113" applyNumberFormat="0" applyAlignment="0" applyProtection="0"/>
    <xf numFmtId="0" fontId="16" fillId="55" borderId="108" applyNumberFormat="0" applyFont="0" applyAlignment="0" applyProtection="0"/>
    <xf numFmtId="0" fontId="63" fillId="42" borderId="107" applyNumberFormat="0" applyAlignment="0" applyProtection="0"/>
    <xf numFmtId="0" fontId="16" fillId="55" borderId="92" applyNumberFormat="0" applyFont="0" applyAlignment="0" applyProtection="0"/>
    <xf numFmtId="0" fontId="63" fillId="42" borderId="93" applyNumberFormat="0" applyAlignment="0" applyProtection="0"/>
    <xf numFmtId="0" fontId="68" fillId="0" borderId="115" applyNumberFormat="0" applyFill="0" applyAlignment="0" applyProtection="0"/>
    <xf numFmtId="0" fontId="66" fillId="52" borderId="114" applyNumberFormat="0" applyAlignment="0" applyProtection="0"/>
    <xf numFmtId="0" fontId="16" fillId="55" borderId="106" applyNumberFormat="0" applyFont="0" applyAlignment="0" applyProtection="0"/>
    <xf numFmtId="0" fontId="66" fillId="52" borderId="109" applyNumberFormat="0" applyAlignment="0" applyProtection="0"/>
    <xf numFmtId="0" fontId="63" fillId="42" borderId="113" applyNumberFormat="0" applyAlignment="0" applyProtection="0"/>
    <xf numFmtId="0" fontId="63" fillId="42" borderId="93" applyNumberFormat="0" applyAlignment="0" applyProtection="0"/>
    <xf numFmtId="0" fontId="68" fillId="0" borderId="95" applyNumberFormat="0" applyFill="0" applyAlignment="0" applyProtection="0"/>
    <xf numFmtId="0" fontId="16" fillId="55" borderId="92" applyNumberFormat="0" applyFont="0" applyAlignment="0" applyProtection="0"/>
    <xf numFmtId="0" fontId="63" fillId="42" borderId="93" applyNumberFormat="0" applyAlignment="0" applyProtection="0"/>
    <xf numFmtId="0" fontId="68" fillId="0" borderId="95" applyNumberFormat="0" applyFill="0" applyAlignment="0" applyProtection="0"/>
    <xf numFmtId="0" fontId="63" fillId="42" borderId="93" applyNumberFormat="0" applyAlignment="0" applyProtection="0"/>
    <xf numFmtId="0" fontId="68" fillId="0" borderId="95" applyNumberFormat="0" applyFill="0" applyAlignment="0" applyProtection="0"/>
    <xf numFmtId="0" fontId="66" fillId="52" borderId="94" applyNumberFormat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68" fillId="0" borderId="95" applyNumberFormat="0" applyFill="0" applyAlignment="0" applyProtection="0"/>
    <xf numFmtId="0" fontId="56" fillId="52" borderId="101" applyNumberFormat="0" applyAlignment="0" applyProtection="0"/>
    <xf numFmtId="0" fontId="16" fillId="55" borderId="92" applyNumberFormat="0" applyFont="0" applyAlignment="0" applyProtection="0"/>
    <xf numFmtId="0" fontId="16" fillId="55" borderId="92" applyNumberFormat="0" applyFont="0" applyAlignment="0" applyProtection="0"/>
    <xf numFmtId="0" fontId="63" fillId="42" borderId="93" applyNumberFormat="0" applyAlignment="0" applyProtection="0"/>
    <xf numFmtId="0" fontId="16" fillId="55" borderId="92" applyNumberFormat="0" applyFont="0" applyAlignment="0" applyProtection="0"/>
    <xf numFmtId="0" fontId="66" fillId="52" borderId="94" applyNumberFormat="0" applyAlignment="0" applyProtection="0"/>
    <xf numFmtId="0" fontId="16" fillId="55" borderId="92" applyNumberFormat="0" applyFont="0" applyAlignment="0" applyProtection="0"/>
    <xf numFmtId="0" fontId="63" fillId="42" borderId="93" applyNumberFormat="0" applyAlignment="0" applyProtection="0"/>
    <xf numFmtId="0" fontId="66" fillId="52" borderId="94" applyNumberFormat="0" applyAlignment="0" applyProtection="0"/>
    <xf numFmtId="0" fontId="66" fillId="52" borderId="94" applyNumberFormat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56" fillId="52" borderId="93" applyNumberFormat="0" applyAlignment="0" applyProtection="0"/>
    <xf numFmtId="0" fontId="66" fillId="52" borderId="89" applyNumberFormat="0" applyAlignment="0" applyProtection="0"/>
    <xf numFmtId="0" fontId="63" fillId="42" borderId="113" applyNumberFormat="0" applyAlignment="0" applyProtection="0"/>
    <xf numFmtId="0" fontId="63" fillId="42" borderId="101" applyNumberFormat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6" fillId="52" borderId="102" applyNumberFormat="0" applyAlignment="0" applyProtection="0"/>
    <xf numFmtId="0" fontId="16" fillId="55" borderId="100" applyNumberFormat="0" applyFont="0" applyAlignment="0" applyProtection="0"/>
    <xf numFmtId="0" fontId="56" fillId="52" borderId="101" applyNumberFormat="0" applyAlignment="0" applyProtection="0"/>
    <xf numFmtId="0" fontId="68" fillId="0" borderId="95" applyNumberFormat="0" applyFill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6" fillId="52" borderId="94" applyNumberFormat="0" applyAlignment="0" applyProtection="0"/>
    <xf numFmtId="0" fontId="16" fillId="55" borderId="92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63" fillId="42" borderId="93" applyNumberFormat="0" applyAlignment="0" applyProtection="0"/>
    <xf numFmtId="0" fontId="56" fillId="52" borderId="93" applyNumberFormat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8" fillId="0" borderId="103" applyNumberFormat="0" applyFill="0" applyAlignment="0" applyProtection="0"/>
    <xf numFmtId="0" fontId="66" fillId="52" borderId="102" applyNumberFormat="0" applyAlignment="0" applyProtection="0"/>
    <xf numFmtId="0" fontId="66" fillId="52" borderId="102" applyNumberFormat="0" applyAlignment="0" applyProtection="0"/>
    <xf numFmtId="0" fontId="63" fillId="42" borderId="101" applyNumberFormat="0" applyAlignment="0" applyProtection="0"/>
    <xf numFmtId="0" fontId="66" fillId="52" borderId="102" applyNumberFormat="0" applyAlignment="0" applyProtection="0"/>
    <xf numFmtId="0" fontId="16" fillId="55" borderId="100" applyNumberFormat="0" applyFon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56" fillId="5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3" fillId="42" borderId="101" applyNumberFormat="0" applyAlignment="0" applyProtection="0"/>
    <xf numFmtId="0" fontId="68" fillId="0" borderId="103" applyNumberFormat="0" applyFill="0" applyAlignment="0" applyProtection="0"/>
    <xf numFmtId="0" fontId="63" fillId="42" borderId="101" applyNumberFormat="0" applyAlignment="0" applyProtection="0"/>
    <xf numFmtId="0" fontId="68" fillId="0" borderId="103" applyNumberFormat="0" applyFill="0" applyAlignment="0" applyProtection="0"/>
    <xf numFmtId="0" fontId="66" fillId="52" borderId="102" applyNumberFormat="0" applyAlignment="0" applyProtection="0"/>
    <xf numFmtId="0" fontId="16" fillId="55" borderId="100" applyNumberFormat="0" applyFont="0" applyAlignment="0" applyProtection="0"/>
    <xf numFmtId="0" fontId="63" fillId="42" borderId="101" applyNumberFormat="0" applyAlignment="0" applyProtection="0"/>
    <xf numFmtId="0" fontId="66" fillId="52" borderId="102" applyNumberFormat="0" applyAlignment="0" applyProtection="0"/>
    <xf numFmtId="0" fontId="68" fillId="0" borderId="103" applyNumberFormat="0" applyFill="0" applyAlignment="0" applyProtection="0"/>
    <xf numFmtId="0" fontId="66" fillId="52" borderId="102" applyNumberFormat="0" applyAlignment="0" applyProtection="0"/>
    <xf numFmtId="0" fontId="63" fillId="42" borderId="101" applyNumberFormat="0" applyAlignment="0" applyProtection="0"/>
    <xf numFmtId="0" fontId="66" fillId="52" borderId="102" applyNumberFormat="0" applyAlignment="0" applyProtection="0"/>
    <xf numFmtId="0" fontId="68" fillId="0" borderId="103" applyNumberFormat="0" applyFill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56" fillId="52" borderId="101" applyNumberFormat="0" applyAlignment="0" applyProtection="0"/>
    <xf numFmtId="0" fontId="66" fillId="52" borderId="94" applyNumberFormat="0" applyAlignment="0" applyProtection="0"/>
    <xf numFmtId="43" fontId="1" fillId="0" borderId="0" applyFont="0" applyFill="0" applyBorder="0" applyAlignment="0" applyProtection="0"/>
    <xf numFmtId="173" fontId="86" fillId="0" borderId="0" applyFont="0" applyFill="0" applyBorder="0" applyAlignment="0" applyProtection="0"/>
    <xf numFmtId="0" fontId="1" fillId="0" borderId="0"/>
    <xf numFmtId="0" fontId="63" fillId="42" borderId="93" applyNumberFormat="0" applyAlignment="0" applyProtection="0"/>
    <xf numFmtId="0" fontId="66" fillId="52" borderId="102" applyNumberFormat="0" applyAlignment="0" applyProtection="0"/>
    <xf numFmtId="0" fontId="1" fillId="0" borderId="0"/>
    <xf numFmtId="0" fontId="68" fillId="0" borderId="103" applyNumberFormat="0" applyFill="0" applyAlignment="0" applyProtection="0"/>
    <xf numFmtId="0" fontId="66" fillId="52" borderId="102" applyNumberFormat="0" applyAlignment="0" applyProtection="0"/>
    <xf numFmtId="0" fontId="16" fillId="55" borderId="100" applyNumberFormat="0" applyFont="0" applyAlignment="0" applyProtection="0"/>
    <xf numFmtId="0" fontId="63" fillId="42" borderId="101" applyNumberFormat="0" applyAlignment="0" applyProtection="0"/>
    <xf numFmtId="0" fontId="56" fillId="52" borderId="101" applyNumberFormat="0" applyAlignment="0" applyProtection="0"/>
    <xf numFmtId="0" fontId="68" fillId="0" borderId="134" applyNumberFormat="0" applyFill="0" applyAlignment="0" applyProtection="0"/>
    <xf numFmtId="0" fontId="66" fillId="52" borderId="114" applyNumberFormat="0" applyAlignment="0" applyProtection="0"/>
    <xf numFmtId="0" fontId="66" fillId="52" borderId="114" applyNumberFormat="0" applyAlignment="0" applyProtection="0"/>
    <xf numFmtId="0" fontId="66" fillId="52" borderId="114" applyNumberFormat="0" applyAlignment="0" applyProtection="0"/>
    <xf numFmtId="0" fontId="66" fillId="52" borderId="114" applyNumberFormat="0" applyAlignment="0" applyProtection="0"/>
    <xf numFmtId="0" fontId="63" fillId="42" borderId="140" applyNumberFormat="0" applyAlignment="0" applyProtection="0"/>
    <xf numFmtId="0" fontId="63" fillId="42" borderId="131" applyNumberFormat="0" applyAlignment="0" applyProtection="0"/>
    <xf numFmtId="0" fontId="66" fillId="52" borderId="141" applyNumberFormat="0" applyAlignment="0" applyProtection="0"/>
    <xf numFmtId="0" fontId="56" fillId="52" borderId="137" applyNumberFormat="0" applyAlignment="0" applyProtection="0"/>
    <xf numFmtId="0" fontId="68" fillId="0" borderId="134" applyNumberFormat="0" applyFill="0" applyAlignment="0" applyProtection="0"/>
    <xf numFmtId="0" fontId="68" fillId="0" borderId="142" applyNumberFormat="0" applyFill="0" applyAlignment="0" applyProtection="0"/>
    <xf numFmtId="0" fontId="68" fillId="0" borderId="115" applyNumberFormat="0" applyFill="0" applyAlignment="0" applyProtection="0"/>
    <xf numFmtId="0" fontId="66" fillId="52" borderId="114" applyNumberFormat="0" applyAlignment="0" applyProtection="0"/>
    <xf numFmtId="0" fontId="63" fillId="42" borderId="113" applyNumberFormat="0" applyAlignment="0" applyProtection="0"/>
    <xf numFmtId="0" fontId="56" fillId="52" borderId="131" applyNumberFormat="0" applyAlignment="0" applyProtection="0"/>
    <xf numFmtId="0" fontId="68" fillId="0" borderId="142" applyNumberFormat="0" applyFill="0" applyAlignment="0" applyProtection="0"/>
    <xf numFmtId="0" fontId="66" fillId="52" borderId="114" applyNumberFormat="0" applyAlignment="0" applyProtection="0"/>
    <xf numFmtId="0" fontId="66" fillId="52" borderId="102" applyNumberFormat="0" applyAlignment="0" applyProtection="0"/>
    <xf numFmtId="0" fontId="63" fillId="42" borderId="101" applyNumberForma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3" fillId="42" borderId="101" applyNumberFormat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16" fillId="55" borderId="100" applyNumberFormat="0" applyFont="0" applyAlignment="0" applyProtection="0"/>
    <xf numFmtId="0" fontId="66" fillId="52" borderId="102" applyNumberForma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16" fillId="55" borderId="100" applyNumberFormat="0" applyFont="0" applyAlignment="0" applyProtection="0"/>
    <xf numFmtId="0" fontId="68" fillId="0" borderId="103" applyNumberFormat="0" applyFill="0" applyAlignment="0" applyProtection="0"/>
    <xf numFmtId="0" fontId="66" fillId="52" borderId="102" applyNumberFormat="0" applyAlignment="0" applyProtection="0"/>
    <xf numFmtId="0" fontId="68" fillId="0" borderId="103" applyNumberFormat="0" applyFill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8" fillId="0" borderId="103" applyNumberFormat="0" applyFill="0" applyAlignment="0" applyProtection="0"/>
    <xf numFmtId="0" fontId="68" fillId="0" borderId="103" applyNumberFormat="0" applyFill="0" applyAlignment="0" applyProtection="0"/>
    <xf numFmtId="0" fontId="16" fillId="55" borderId="100" applyNumberFormat="0" applyFont="0" applyAlignment="0" applyProtection="0"/>
    <xf numFmtId="0" fontId="16" fillId="55" borderId="100" applyNumberFormat="0" applyFont="0" applyAlignment="0" applyProtection="0"/>
    <xf numFmtId="0" fontId="68" fillId="0" borderId="115" applyNumberFormat="0" applyFill="0" applyAlignment="0" applyProtection="0"/>
    <xf numFmtId="0" fontId="56" fillId="52" borderId="121" applyNumberFormat="0" applyAlignment="0" applyProtection="0"/>
    <xf numFmtId="9" fontId="1" fillId="0" borderId="0" applyFont="0" applyFill="0" applyBorder="0" applyAlignment="0" applyProtection="0"/>
    <xf numFmtId="0" fontId="68" fillId="0" borderId="110" applyNumberFormat="0" applyFill="0" applyAlignment="0" applyProtection="0"/>
    <xf numFmtId="0" fontId="66" fillId="52" borderId="133" applyNumberFormat="0" applyAlignment="0" applyProtection="0"/>
    <xf numFmtId="0" fontId="68" fillId="0" borderId="134" applyNumberFormat="0" applyFill="0" applyAlignment="0" applyProtection="0"/>
    <xf numFmtId="0" fontId="66" fillId="52" borderId="109" applyNumberFormat="0" applyAlignment="0" applyProtection="0"/>
    <xf numFmtId="0" fontId="16" fillId="55" borderId="108" applyNumberFormat="0" applyFont="0" applyAlignment="0" applyProtection="0"/>
    <xf numFmtId="0" fontId="16" fillId="55" borderId="106" applyNumberFormat="0" applyFont="0" applyAlignment="0" applyProtection="0"/>
    <xf numFmtId="0" fontId="66" fillId="52" borderId="141" applyNumberFormat="0" applyAlignment="0" applyProtection="0"/>
    <xf numFmtId="0" fontId="51" fillId="55" borderId="139" applyNumberFormat="0" applyFont="0" applyAlignment="0" applyProtection="0"/>
    <xf numFmtId="0" fontId="68" fillId="0" borderId="115" applyNumberFormat="0" applyFill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63" fillId="42" borderId="107" applyNumberFormat="0" applyAlignment="0" applyProtection="0"/>
    <xf numFmtId="0" fontId="56" fillId="52" borderId="121" applyNumberFormat="0" applyAlignment="0" applyProtection="0"/>
    <xf numFmtId="0" fontId="56" fillId="52" borderId="121" applyNumberFormat="0" applyAlignment="0" applyProtection="0"/>
    <xf numFmtId="0" fontId="16" fillId="55" borderId="106" applyNumberFormat="0" applyFont="0" applyAlignment="0" applyProtection="0"/>
    <xf numFmtId="0" fontId="56" fillId="52" borderId="107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56" fillId="52" borderId="121" applyNumberFormat="0" applyAlignment="0" applyProtection="0"/>
    <xf numFmtId="0" fontId="68" fillId="0" borderId="115" applyNumberFormat="0" applyFill="0" applyAlignment="0" applyProtection="0"/>
    <xf numFmtId="0" fontId="66" fillId="52" borderId="114" applyNumberFormat="0" applyAlignment="0" applyProtection="0"/>
    <xf numFmtId="0" fontId="66" fillId="52" borderId="114" applyNumberFormat="0" applyAlignment="0" applyProtection="0"/>
    <xf numFmtId="0" fontId="68" fillId="0" borderId="115" applyNumberFormat="0" applyFill="0" applyAlignment="0" applyProtection="0"/>
    <xf numFmtId="0" fontId="63" fillId="42" borderId="113" applyNumberFormat="0" applyAlignment="0" applyProtection="0"/>
    <xf numFmtId="0" fontId="66" fillId="52" borderId="114" applyNumberFormat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63" fillId="42" borderId="113" applyNumberFormat="0" applyAlignment="0" applyProtection="0"/>
    <xf numFmtId="0" fontId="56" fillId="52" borderId="121" applyNumberFormat="0" applyAlignment="0" applyProtection="0"/>
    <xf numFmtId="0" fontId="63" fillId="42" borderId="113" applyNumberFormat="0" applyAlignment="0" applyProtection="0"/>
    <xf numFmtId="0" fontId="63" fillId="42" borderId="113" applyNumberFormat="0" applyAlignment="0" applyProtection="0"/>
    <xf numFmtId="0" fontId="16" fillId="55" borderId="106" applyNumberFormat="0" applyFon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56" fillId="5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63" fillId="42" borderId="107" applyNumberForma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16" fillId="55" borderId="108" applyNumberFormat="0" applyFon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6" fillId="52" borderId="109" applyNumberFormat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8" fillId="0" borderId="110" applyNumberFormat="0" applyFill="0" applyAlignment="0" applyProtection="0"/>
    <xf numFmtId="0" fontId="63" fillId="4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6" fillId="52" borderId="113" applyNumberFormat="0" applyAlignment="0" applyProtection="0"/>
    <xf numFmtId="0" fontId="51" fillId="55" borderId="147" applyNumberFormat="0" applyFont="0" applyAlignment="0" applyProtection="0"/>
    <xf numFmtId="0" fontId="66" fillId="52" borderId="129" applyNumberFormat="0" applyAlignment="0" applyProtection="0"/>
    <xf numFmtId="0" fontId="66" fillId="52" borderId="141" applyNumberFormat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63" fillId="42" borderId="140" applyNumberFormat="0" applyAlignment="0" applyProtection="0"/>
    <xf numFmtId="0" fontId="16" fillId="55" borderId="128" applyNumberFormat="0" applyFont="0" applyAlignment="0" applyProtection="0"/>
    <xf numFmtId="0" fontId="16" fillId="55" borderId="128" applyNumberFormat="0" applyFont="0" applyAlignment="0" applyProtection="0"/>
    <xf numFmtId="0" fontId="56" fillId="52" borderId="140" applyNumberFormat="0" applyAlignment="0" applyProtection="0"/>
    <xf numFmtId="0" fontId="66" fillId="52" borderId="129" applyNumberFormat="0" applyAlignment="0" applyProtection="0"/>
    <xf numFmtId="0" fontId="68" fillId="0" borderId="130" applyNumberFormat="0" applyFill="0" applyAlignment="0" applyProtection="0"/>
    <xf numFmtId="0" fontId="63" fillId="42" borderId="137" applyNumberFormat="0" applyAlignment="0" applyProtection="0"/>
    <xf numFmtId="0" fontId="16" fillId="55" borderId="128" applyNumberFormat="0" applyFont="0" applyAlignment="0" applyProtection="0"/>
    <xf numFmtId="0" fontId="56" fillId="52" borderId="140" applyNumberFormat="0" applyAlignment="0" applyProtection="0"/>
    <xf numFmtId="0" fontId="63" fillId="42" borderId="137" applyNumberFormat="0" applyAlignment="0" applyProtection="0"/>
    <xf numFmtId="0" fontId="68" fillId="0" borderId="142" applyNumberFormat="0" applyFill="0" applyAlignment="0" applyProtection="0"/>
    <xf numFmtId="0" fontId="66" fillId="52" borderId="141" applyNumberFormat="0" applyAlignment="0" applyProtection="0"/>
    <xf numFmtId="0" fontId="63" fillId="42" borderId="137" applyNumberFormat="0" applyAlignment="0" applyProtection="0"/>
    <xf numFmtId="0" fontId="16" fillId="55" borderId="128" applyNumberFormat="0" applyFont="0" applyAlignment="0" applyProtection="0"/>
    <xf numFmtId="0" fontId="56" fillId="52" borderId="140" applyNumberFormat="0" applyAlignment="0" applyProtection="0"/>
    <xf numFmtId="0" fontId="66" fillId="52" borderId="129" applyNumberFormat="0" applyAlignment="0" applyProtection="0"/>
    <xf numFmtId="0" fontId="68" fillId="0" borderId="130" applyNumberFormat="0" applyFill="0" applyAlignment="0" applyProtection="0"/>
    <xf numFmtId="0" fontId="63" fillId="42" borderId="137" applyNumberFormat="0" applyAlignment="0" applyProtection="0"/>
    <xf numFmtId="0" fontId="56" fillId="52" borderId="137" applyNumberFormat="0" applyAlignment="0" applyProtection="0"/>
    <xf numFmtId="0" fontId="63" fillId="42" borderId="137" applyNumberFormat="0" applyAlignment="0" applyProtection="0"/>
    <xf numFmtId="0" fontId="66" fillId="52" borderId="129" applyNumberFormat="0" applyAlignment="0" applyProtection="0"/>
    <xf numFmtId="0" fontId="66" fillId="52" borderId="129" applyNumberFormat="0" applyAlignment="0" applyProtection="0"/>
    <xf numFmtId="0" fontId="56" fillId="52" borderId="137" applyNumberFormat="0" applyAlignment="0" applyProtection="0"/>
    <xf numFmtId="0" fontId="68" fillId="0" borderId="134" applyNumberFormat="0" applyFill="0" applyAlignment="0" applyProtection="0"/>
    <xf numFmtId="0" fontId="56" fillId="52" borderId="137" applyNumberFormat="0" applyAlignment="0" applyProtection="0"/>
    <xf numFmtId="0" fontId="56" fillId="52" borderId="137" applyNumberFormat="0" applyAlignment="0" applyProtection="0"/>
    <xf numFmtId="0" fontId="56" fillId="52" borderId="137" applyNumberFormat="0" applyAlignment="0" applyProtection="0"/>
    <xf numFmtId="0" fontId="56" fillId="52" borderId="137" applyNumberFormat="0" applyAlignment="0" applyProtection="0"/>
    <xf numFmtId="0" fontId="16" fillId="55" borderId="132" applyNumberFormat="0" applyFont="0" applyAlignment="0" applyProtection="0"/>
    <xf numFmtId="0" fontId="16" fillId="55" borderId="128" applyNumberFormat="0" applyFont="0" applyAlignment="0" applyProtection="0"/>
    <xf numFmtId="0" fontId="16" fillId="55" borderId="128" applyNumberFormat="0" applyFont="0" applyAlignment="0" applyProtection="0"/>
    <xf numFmtId="0" fontId="16" fillId="55" borderId="128" applyNumberFormat="0" applyFont="0" applyAlignment="0" applyProtection="0"/>
    <xf numFmtId="0" fontId="66" fillId="52" borderId="129" applyNumberFormat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63" fillId="42" borderId="131" applyNumberFormat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56" fillId="52" borderId="131" applyNumberFormat="0" applyAlignment="0" applyProtection="0"/>
    <xf numFmtId="0" fontId="16" fillId="55" borderId="128" applyNumberFormat="0" applyFont="0" applyAlignment="0" applyProtection="0"/>
    <xf numFmtId="0" fontId="16" fillId="55" borderId="128" applyNumberFormat="0" applyFont="0" applyAlignment="0" applyProtection="0"/>
    <xf numFmtId="0" fontId="66" fillId="52" borderId="122" applyNumberFormat="0" applyAlignment="0" applyProtection="0"/>
    <xf numFmtId="0" fontId="68" fillId="0" borderId="134" applyNumberFormat="0" applyFill="0" applyAlignment="0" applyProtection="0"/>
    <xf numFmtId="0" fontId="63" fillId="42" borderId="131" applyNumberFormat="0" applyAlignment="0" applyProtection="0"/>
    <xf numFmtId="0" fontId="16" fillId="55" borderId="139" applyNumberFormat="0" applyFont="0" applyAlignment="0" applyProtection="0"/>
    <xf numFmtId="0" fontId="56" fillId="52" borderId="137" applyNumberFormat="0" applyAlignment="0" applyProtection="0"/>
    <xf numFmtId="0" fontId="63" fillId="42" borderId="140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51" fillId="55" borderId="120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8" fillId="0" borderId="142" applyNumberFormat="0" applyFill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56" fillId="52" borderId="137" applyNumberFormat="0" applyAlignment="0" applyProtection="0"/>
    <xf numFmtId="0" fontId="63" fillId="42" borderId="137" applyNumberFormat="0" applyAlignment="0" applyProtection="0"/>
    <xf numFmtId="0" fontId="63" fillId="42" borderId="137" applyNumberFormat="0" applyAlignment="0" applyProtection="0"/>
    <xf numFmtId="0" fontId="16" fillId="55" borderId="128" applyNumberFormat="0" applyFont="0" applyAlignment="0" applyProtection="0"/>
    <xf numFmtId="0" fontId="66" fillId="52" borderId="129" applyNumberFormat="0" applyAlignment="0" applyProtection="0"/>
    <xf numFmtId="0" fontId="63" fillId="42" borderId="121" applyNumberFormat="0" applyAlignment="0" applyProtection="0"/>
    <xf numFmtId="0" fontId="16" fillId="55" borderId="120" applyNumberFormat="0" applyFon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16" fillId="55" borderId="120" applyNumberFormat="0" applyFont="0" applyAlignment="0" applyProtection="0"/>
    <xf numFmtId="0" fontId="63" fillId="42" borderId="121" applyNumberForma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56" fillId="52" borderId="137" applyNumberFormat="0" applyAlignment="0" applyProtection="0"/>
    <xf numFmtId="0" fontId="63" fillId="42" borderId="137" applyNumberFormat="0" applyAlignment="0" applyProtection="0"/>
    <xf numFmtId="0" fontId="16" fillId="55" borderId="128" applyNumberFormat="0" applyFont="0" applyAlignment="0" applyProtection="0"/>
    <xf numFmtId="0" fontId="66" fillId="52" borderId="129" applyNumberFormat="0" applyAlignment="0" applyProtection="0"/>
    <xf numFmtId="0" fontId="66" fillId="52" borderId="129" applyNumberFormat="0" applyAlignment="0" applyProtection="0"/>
    <xf numFmtId="0" fontId="63" fillId="42" borderId="121" applyNumberForma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6" fillId="52" borderId="122" applyNumberFormat="0" applyAlignment="0" applyProtection="0"/>
    <xf numFmtId="0" fontId="16" fillId="55" borderId="120" applyNumberFormat="0" applyFont="0" applyAlignment="0" applyProtection="0"/>
    <xf numFmtId="0" fontId="56" fillId="52" borderId="121" applyNumberFormat="0" applyAlignment="0" applyProtection="0"/>
    <xf numFmtId="0" fontId="68" fillId="0" borderId="115" applyNumberFormat="0" applyFill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6" fillId="52" borderId="114" applyNumberFormat="0" applyAlignment="0" applyProtection="0"/>
    <xf numFmtId="0" fontId="16" fillId="55" borderId="106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8" fillId="0" borderId="123" applyNumberFormat="0" applyFill="0" applyAlignment="0" applyProtection="0"/>
    <xf numFmtId="0" fontId="63" fillId="42" borderId="113" applyNumberFormat="0" applyAlignment="0" applyProtection="0"/>
    <xf numFmtId="0" fontId="56" fillId="52" borderId="113" applyNumberFormat="0" applyAlignment="0" applyProtection="0"/>
    <xf numFmtId="0" fontId="56" fillId="52" borderId="137" applyNumberFormat="0" applyAlignment="0" applyProtection="0"/>
    <xf numFmtId="0" fontId="63" fillId="42" borderId="137" applyNumberFormat="0" applyAlignment="0" applyProtection="0"/>
    <xf numFmtId="0" fontId="16" fillId="55" borderId="128" applyNumberFormat="0" applyFont="0" applyAlignment="0" applyProtection="0"/>
    <xf numFmtId="0" fontId="66" fillId="52" borderId="129" applyNumberFormat="0" applyAlignment="0" applyProtection="0"/>
    <xf numFmtId="0" fontId="66" fillId="52" borderId="129" applyNumberFormat="0" applyAlignment="0" applyProtection="0"/>
    <xf numFmtId="0" fontId="66" fillId="52" borderId="122" applyNumberFormat="0" applyAlignment="0" applyProtection="0"/>
    <xf numFmtId="0" fontId="68" fillId="0" borderId="123" applyNumberFormat="0" applyFill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6" fillId="52" borderId="122" applyNumberFormat="0" applyAlignment="0" applyProtection="0"/>
    <xf numFmtId="0" fontId="63" fillId="42" borderId="121" applyNumberFormat="0" applyAlignment="0" applyProtection="0"/>
    <xf numFmtId="0" fontId="16" fillId="55" borderId="120" applyNumberFormat="0" applyFont="0" applyAlignment="0" applyProtection="0"/>
    <xf numFmtId="0" fontId="66" fillId="52" borderId="129" applyNumberFormat="0" applyAlignment="0" applyProtection="0"/>
    <xf numFmtId="0" fontId="63" fillId="42" borderId="121" applyNumberFormat="0" applyAlignment="0" applyProtection="0"/>
    <xf numFmtId="0" fontId="16" fillId="55" borderId="128" applyNumberFormat="0" applyFon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37" applyNumberFormat="0" applyAlignment="0" applyProtection="0"/>
    <xf numFmtId="0" fontId="63" fillId="42" borderId="137" applyNumberForma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68" fillId="0" borderId="130" applyNumberFormat="0" applyFill="0" applyAlignment="0" applyProtection="0"/>
    <xf numFmtId="0" fontId="56" fillId="52" borderId="121" applyNumberFormat="0" applyAlignment="0" applyProtection="0"/>
    <xf numFmtId="0" fontId="66" fillId="52" borderId="129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37" applyNumberFormat="0" applyAlignment="0" applyProtection="0"/>
    <xf numFmtId="0" fontId="63" fillId="42" borderId="137" applyNumberFormat="0" applyAlignment="0" applyProtection="0"/>
    <xf numFmtId="0" fontId="16" fillId="55" borderId="128" applyNumberFormat="0" applyFont="0" applyAlignment="0" applyProtection="0"/>
    <xf numFmtId="0" fontId="68" fillId="0" borderId="130" applyNumberFormat="0" applyFill="0" applyAlignment="0" applyProtection="0"/>
    <xf numFmtId="43" fontId="1" fillId="0" borderId="0" applyFont="0" applyFill="0" applyBorder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3" fillId="42" borderId="121" applyNumberFormat="0" applyAlignment="0" applyProtection="0"/>
    <xf numFmtId="0" fontId="68" fillId="0" borderId="123" applyNumberFormat="0" applyFill="0" applyAlignment="0" applyProtection="0"/>
    <xf numFmtId="0" fontId="63" fillId="42" borderId="121" applyNumberFormat="0" applyAlignment="0" applyProtection="0"/>
    <xf numFmtId="0" fontId="68" fillId="0" borderId="123" applyNumberFormat="0" applyFill="0" applyAlignment="0" applyProtection="0"/>
    <xf numFmtId="0" fontId="66" fillId="52" borderId="122" applyNumberFormat="0" applyAlignment="0" applyProtection="0"/>
    <xf numFmtId="0" fontId="16" fillId="55" borderId="120" applyNumberFormat="0" applyFont="0" applyAlignment="0" applyProtection="0"/>
    <xf numFmtId="0" fontId="63" fillId="42" borderId="121" applyNumberFormat="0" applyAlignment="0" applyProtection="0"/>
    <xf numFmtId="0" fontId="66" fillId="52" borderId="122" applyNumberFormat="0" applyAlignment="0" applyProtection="0"/>
    <xf numFmtId="0" fontId="68" fillId="0" borderId="123" applyNumberFormat="0" applyFill="0" applyAlignment="0" applyProtection="0"/>
    <xf numFmtId="0" fontId="66" fillId="52" borderId="122" applyNumberFormat="0" applyAlignment="0" applyProtection="0"/>
    <xf numFmtId="0" fontId="63" fillId="42" borderId="121" applyNumberFormat="0" applyAlignment="0" applyProtection="0"/>
    <xf numFmtId="0" fontId="66" fillId="52" borderId="122" applyNumberFormat="0" applyAlignment="0" applyProtection="0"/>
    <xf numFmtId="0" fontId="68" fillId="0" borderId="123" applyNumberFormat="0" applyFill="0" applyAlignment="0" applyProtection="0"/>
    <xf numFmtId="0" fontId="68" fillId="0" borderId="134" applyNumberFormat="0" applyFill="0" applyAlignment="0" applyProtection="0"/>
    <xf numFmtId="0" fontId="68" fillId="0" borderId="115" applyNumberFormat="0" applyFill="0" applyAlignment="0" applyProtection="0"/>
    <xf numFmtId="0" fontId="63" fillId="42" borderId="113" applyNumberFormat="0" applyAlignment="0" applyProtection="0"/>
    <xf numFmtId="0" fontId="56" fillId="52" borderId="137" applyNumberFormat="0" applyAlignment="0" applyProtection="0"/>
    <xf numFmtId="0" fontId="16" fillId="55" borderId="106" applyNumberFormat="0" applyFont="0" applyAlignment="0" applyProtection="0"/>
    <xf numFmtId="0" fontId="68" fillId="0" borderId="134" applyNumberFormat="0" applyFill="0" applyAlignment="0" applyProtection="0"/>
    <xf numFmtId="0" fontId="56" fillId="52" borderId="137" applyNumberFormat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16" fillId="55" borderId="106" applyNumberFormat="0" applyFont="0" applyAlignment="0" applyProtection="0"/>
    <xf numFmtId="0" fontId="16" fillId="55" borderId="106" applyNumberFormat="0" applyFont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68" fillId="0" borderId="134" applyNumberFormat="0" applyFill="0" applyAlignment="0" applyProtection="0"/>
    <xf numFmtId="0" fontId="56" fillId="52" borderId="137" applyNumberFormat="0" applyAlignment="0" applyProtection="0"/>
    <xf numFmtId="0" fontId="16" fillId="55" borderId="106" applyNumberFormat="0" applyFont="0" applyAlignment="0" applyProtection="0"/>
    <xf numFmtId="0" fontId="68" fillId="0" borderId="115" applyNumberFormat="0" applyFill="0" applyAlignment="0" applyProtection="0"/>
    <xf numFmtId="0" fontId="16" fillId="55" borderId="106" applyNumberFormat="0" applyFont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16" fillId="55" borderId="106" applyNumberFormat="0" applyFont="0" applyAlignment="0" applyProtection="0"/>
    <xf numFmtId="0" fontId="16" fillId="55" borderId="106" applyNumberFormat="0" applyFont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68" fillId="0" borderId="134" applyNumberFormat="0" applyFill="0" applyAlignment="0" applyProtection="0"/>
    <xf numFmtId="0" fontId="56" fillId="52" borderId="137" applyNumberFormat="0" applyAlignment="0" applyProtection="0"/>
    <xf numFmtId="0" fontId="66" fillId="52" borderId="114" applyNumberFormat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16" fillId="55" borderId="106" applyNumberFormat="0" applyFont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16" fillId="55" borderId="106" applyNumberFormat="0" applyFont="0" applyAlignment="0" applyProtection="0"/>
    <xf numFmtId="0" fontId="16" fillId="55" borderId="106" applyNumberFormat="0" applyFont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68" fillId="0" borderId="134" applyNumberFormat="0" applyFill="0" applyAlignment="0" applyProtection="0"/>
    <xf numFmtId="0" fontId="56" fillId="52" borderId="137" applyNumberFormat="0" applyAlignment="0" applyProtection="0"/>
    <xf numFmtId="0" fontId="16" fillId="55" borderId="106" applyNumberFormat="0" applyFont="0" applyAlignment="0" applyProtection="0"/>
    <xf numFmtId="0" fontId="16" fillId="55" borderId="106" applyNumberFormat="0" applyFont="0" applyAlignment="0" applyProtection="0"/>
    <xf numFmtId="0" fontId="68" fillId="0" borderId="134" applyNumberFormat="0" applyFill="0" applyAlignment="0" applyProtection="0"/>
    <xf numFmtId="0" fontId="56" fillId="52" borderId="137" applyNumberFormat="0" applyAlignment="0" applyProtection="0"/>
    <xf numFmtId="0" fontId="16" fillId="55" borderId="106" applyNumberFormat="0" applyFont="0" applyAlignment="0" applyProtection="0"/>
    <xf numFmtId="0" fontId="16" fillId="55" borderId="106" applyNumberFormat="0" applyFont="0" applyAlignment="0" applyProtection="0"/>
    <xf numFmtId="0" fontId="68" fillId="0" borderId="115" applyNumberFormat="0" applyFill="0" applyAlignment="0" applyProtection="0"/>
    <xf numFmtId="0" fontId="68" fillId="0" borderId="115" applyNumberFormat="0" applyFill="0" applyAlignment="0" applyProtection="0"/>
    <xf numFmtId="0" fontId="68" fillId="0" borderId="134" applyNumberFormat="0" applyFill="0" applyAlignment="0" applyProtection="0"/>
    <xf numFmtId="0" fontId="56" fillId="52" borderId="137" applyNumberFormat="0" applyAlignment="0" applyProtection="0"/>
    <xf numFmtId="0" fontId="66" fillId="52" borderId="114" applyNumberFormat="0" applyAlignment="0" applyProtection="0"/>
    <xf numFmtId="0" fontId="16" fillId="55" borderId="106" applyNumberFormat="0" applyFon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66" fillId="52" borderId="133" applyNumberForma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66" fillId="52" borderId="133" applyNumberFormat="0" applyAlignment="0" applyProtection="0"/>
    <xf numFmtId="0" fontId="66" fillId="52" borderId="141" applyNumberFormat="0" applyAlignment="0" applyProtection="0"/>
    <xf numFmtId="0" fontId="66" fillId="52" borderId="133" applyNumberFormat="0" applyAlignment="0" applyProtection="0"/>
    <xf numFmtId="0" fontId="66" fillId="52" borderId="141" applyNumberFormat="0" applyAlignment="0" applyProtection="0"/>
    <xf numFmtId="0" fontId="66" fillId="52" borderId="133" applyNumberFormat="0" applyAlignment="0" applyProtection="0"/>
    <xf numFmtId="0" fontId="66" fillId="52" borderId="133" applyNumberFormat="0" applyAlignment="0" applyProtection="0"/>
    <xf numFmtId="0" fontId="63" fillId="42" borderId="131" applyNumberFormat="0" applyAlignment="0" applyProtection="0"/>
    <xf numFmtId="0" fontId="56" fillId="52" borderId="131" applyNumberFormat="0" applyAlignment="0" applyProtection="0"/>
    <xf numFmtId="0" fontId="63" fillId="42" borderId="131" applyNumberFormat="0" applyAlignment="0" applyProtection="0"/>
    <xf numFmtId="0" fontId="66" fillId="52" borderId="133" applyNumberFormat="0" applyAlignment="0" applyProtection="0"/>
    <xf numFmtId="0" fontId="56" fillId="52" borderId="131" applyNumberFormat="0" applyAlignment="0" applyProtection="0"/>
    <xf numFmtId="0" fontId="66" fillId="52" borderId="133" applyNumberFormat="0" applyAlignment="0" applyProtection="0"/>
    <xf numFmtId="0" fontId="63" fillId="42" borderId="131" applyNumberFormat="0" applyAlignment="0" applyProtection="0"/>
    <xf numFmtId="0" fontId="68" fillId="0" borderId="142" applyNumberFormat="0" applyFill="0" applyAlignment="0" applyProtection="0"/>
    <xf numFmtId="0" fontId="66" fillId="52" borderId="141" applyNumberFormat="0" applyAlignment="0" applyProtection="0"/>
    <xf numFmtId="0" fontId="56" fillId="52" borderId="131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56" fillId="52" borderId="131" applyNumberFormat="0" applyAlignment="0" applyProtection="0"/>
    <xf numFmtId="0" fontId="16" fillId="55" borderId="139" applyNumberFormat="0" applyFont="0" applyAlignment="0" applyProtection="0"/>
    <xf numFmtId="0" fontId="66" fillId="52" borderId="133" applyNumberFormat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16" fillId="55" borderId="139" applyNumberFormat="0" applyFont="0" applyAlignment="0" applyProtection="0"/>
    <xf numFmtId="0" fontId="66" fillId="52" borderId="133" applyNumberFormat="0" applyAlignment="0" applyProtection="0"/>
    <xf numFmtId="0" fontId="66" fillId="52" borderId="141" applyNumberFormat="0" applyAlignment="0" applyProtection="0"/>
    <xf numFmtId="0" fontId="66" fillId="52" borderId="133" applyNumberFormat="0" applyAlignment="0" applyProtection="0"/>
    <xf numFmtId="0" fontId="66" fillId="52" borderId="141" applyNumberFormat="0" applyAlignment="0" applyProtection="0"/>
    <xf numFmtId="0" fontId="66" fillId="52" borderId="133" applyNumberFormat="0" applyAlignment="0" applyProtection="0"/>
    <xf numFmtId="0" fontId="66" fillId="52" borderId="141" applyNumberFormat="0" applyAlignment="0" applyProtection="0"/>
    <xf numFmtId="0" fontId="68" fillId="0" borderId="134" applyNumberFormat="0" applyFill="0" applyAlignment="0" applyProtection="0"/>
    <xf numFmtId="0" fontId="68" fillId="0" borderId="134" applyNumberFormat="0" applyFill="0" applyAlignment="0" applyProtection="0"/>
    <xf numFmtId="0" fontId="63" fillId="42" borderId="131" applyNumberFormat="0" applyAlignment="0" applyProtection="0"/>
    <xf numFmtId="0" fontId="66" fillId="52" borderId="133" applyNumberFormat="0" applyAlignment="0" applyProtection="0"/>
    <xf numFmtId="0" fontId="56" fillId="52" borderId="131" applyNumberFormat="0" applyAlignment="0" applyProtection="0"/>
    <xf numFmtId="0" fontId="66" fillId="52" borderId="133" applyNumberFormat="0" applyAlignment="0" applyProtection="0"/>
    <xf numFmtId="0" fontId="56" fillId="52" borderId="131" applyNumberFormat="0" applyAlignment="0" applyProtection="0"/>
    <xf numFmtId="0" fontId="56" fillId="52" borderId="131" applyNumberFormat="0" applyAlignment="0" applyProtection="0"/>
    <xf numFmtId="0" fontId="66" fillId="52" borderId="133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63" fillId="42" borderId="131" applyNumberFormat="0" applyAlignment="0" applyProtection="0"/>
    <xf numFmtId="0" fontId="16" fillId="55" borderId="128" applyNumberFormat="0" applyFont="0" applyAlignment="0" applyProtection="0"/>
    <xf numFmtId="0" fontId="66" fillId="52" borderId="133" applyNumberFormat="0" applyAlignment="0" applyProtection="0"/>
    <xf numFmtId="0" fontId="66" fillId="52" borderId="133" applyNumberFormat="0" applyAlignment="0" applyProtection="0"/>
    <xf numFmtId="0" fontId="56" fillId="52" borderId="131" applyNumberFormat="0" applyAlignment="0" applyProtection="0"/>
    <xf numFmtId="0" fontId="56" fillId="52" borderId="131" applyNumberFormat="0" applyAlignment="0" applyProtection="0"/>
    <xf numFmtId="0" fontId="66" fillId="52" borderId="122" applyNumberFormat="0" applyAlignment="0" applyProtection="0"/>
    <xf numFmtId="0" fontId="56" fillId="52" borderId="140" applyNumberFormat="0" applyAlignment="0" applyProtection="0"/>
    <xf numFmtId="0" fontId="63" fillId="42" borderId="121" applyNumberFormat="0" applyAlignment="0" applyProtection="0"/>
    <xf numFmtId="0" fontId="66" fillId="52" borderId="133" applyNumberForma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63" fillId="42" borderId="121" applyNumberForma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16" fillId="55" borderId="120" applyNumberFormat="0" applyFont="0" applyAlignment="0" applyProtection="0"/>
    <xf numFmtId="0" fontId="66" fillId="52" borderId="122" applyNumberForma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16" fillId="55" borderId="120" applyNumberFormat="0" applyFont="0" applyAlignment="0" applyProtection="0"/>
    <xf numFmtId="0" fontId="68" fillId="0" borderId="123" applyNumberFormat="0" applyFill="0" applyAlignment="0" applyProtection="0"/>
    <xf numFmtId="0" fontId="66" fillId="52" borderId="122" applyNumberFormat="0" applyAlignment="0" applyProtection="0"/>
    <xf numFmtId="0" fontId="68" fillId="0" borderId="123" applyNumberFormat="0" applyFill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0" fontId="68" fillId="0" borderId="123" applyNumberFormat="0" applyFill="0" applyAlignment="0" applyProtection="0"/>
    <xf numFmtId="0" fontId="68" fillId="0" borderId="123" applyNumberFormat="0" applyFill="0" applyAlignment="0" applyProtection="0"/>
    <xf numFmtId="0" fontId="16" fillId="55" borderId="120" applyNumberFormat="0" applyFont="0" applyAlignment="0" applyProtection="0"/>
    <xf numFmtId="0" fontId="16" fillId="55" borderId="120" applyNumberFormat="0" applyFont="0" applyAlignment="0" applyProtection="0"/>
    <xf numFmtId="43" fontId="1" fillId="0" borderId="0" applyFont="0" applyFill="0" applyBorder="0" applyAlignment="0" applyProtection="0"/>
    <xf numFmtId="0" fontId="63" fillId="42" borderId="140" applyNumberFormat="0" applyAlignment="0" applyProtection="0"/>
    <xf numFmtId="0" fontId="16" fillId="55" borderId="128" applyNumberFormat="0" applyFont="0" applyAlignment="0" applyProtection="0"/>
    <xf numFmtId="0" fontId="68" fillId="0" borderId="130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55" borderId="128" applyNumberFormat="0" applyFont="0" applyAlignment="0" applyProtection="0"/>
    <xf numFmtId="0" fontId="68" fillId="0" borderId="130" applyNumberFormat="0" applyFill="0" applyAlignment="0" applyProtection="0"/>
    <xf numFmtId="0" fontId="63" fillId="42" borderId="140" applyNumberFormat="0" applyAlignment="0" applyProtection="0"/>
    <xf numFmtId="0" fontId="56" fillId="52" borderId="137" applyNumberFormat="0" applyAlignment="0" applyProtection="0"/>
    <xf numFmtId="0" fontId="63" fillId="42" borderId="137" applyNumberFormat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43" fontId="16" fillId="0" borderId="0" applyFont="0" applyFill="0" applyBorder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56" fillId="52" borderId="137" applyNumberFormat="0" applyAlignment="0" applyProtection="0"/>
    <xf numFmtId="0" fontId="63" fillId="42" borderId="137" applyNumberFormat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66" fillId="52" borderId="129" applyNumberFormat="0" applyAlignment="0" applyProtection="0"/>
    <xf numFmtId="0" fontId="16" fillId="55" borderId="128" applyNumberFormat="0" applyFont="0" applyAlignment="0" applyProtection="0"/>
    <xf numFmtId="0" fontId="68" fillId="0" borderId="130" applyNumberFormat="0" applyFill="0" applyAlignment="0" applyProtection="0"/>
    <xf numFmtId="0" fontId="66" fillId="52" borderId="129" applyNumberFormat="0" applyAlignment="0" applyProtection="0"/>
    <xf numFmtId="0" fontId="56" fillId="52" borderId="140" applyNumberFormat="0" applyAlignment="0" applyProtection="0"/>
    <xf numFmtId="0" fontId="63" fillId="42" borderId="137" applyNumberFormat="0" applyAlignment="0" applyProtection="0"/>
    <xf numFmtId="0" fontId="56" fillId="52" borderId="137" applyNumberFormat="0" applyAlignment="0" applyProtection="0"/>
    <xf numFmtId="0" fontId="63" fillId="42" borderId="137" applyNumberFormat="0" applyAlignment="0" applyProtection="0"/>
    <xf numFmtId="0" fontId="68" fillId="0" borderId="130" applyNumberFormat="0" applyFill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63" fillId="42" borderId="137" applyNumberFormat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56" fillId="52" borderId="137" applyNumberFormat="0" applyAlignment="0" applyProtection="0"/>
    <xf numFmtId="0" fontId="63" fillId="42" borderId="137" applyNumberFormat="0" applyAlignment="0" applyProtection="0"/>
    <xf numFmtId="0" fontId="56" fillId="52" borderId="140" applyNumberFormat="0" applyAlignment="0" applyProtection="0"/>
    <xf numFmtId="0" fontId="66" fillId="52" borderId="129" applyNumberFormat="0" applyAlignment="0" applyProtection="0"/>
    <xf numFmtId="0" fontId="63" fillId="42" borderId="137" applyNumberFormat="0" applyAlignment="0" applyProtection="0"/>
    <xf numFmtId="0" fontId="16" fillId="55" borderId="128" applyNumberFormat="0" applyFont="0" applyAlignment="0" applyProtection="0"/>
    <xf numFmtId="0" fontId="16" fillId="55" borderId="128" applyNumberFormat="0" applyFon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8" fillId="0" borderId="130" applyNumberFormat="0" applyFill="0" applyAlignment="0" applyProtection="0"/>
    <xf numFmtId="0" fontId="56" fillId="52" borderId="140" applyNumberFormat="0" applyAlignment="0" applyProtection="0"/>
    <xf numFmtId="0" fontId="56" fillId="52" borderId="137" applyNumberFormat="0" applyAlignment="0" applyProtection="0"/>
    <xf numFmtId="0" fontId="68" fillId="0" borderId="130" applyNumberFormat="0" applyFill="0" applyAlignment="0" applyProtection="0"/>
    <xf numFmtId="0" fontId="56" fillId="52" borderId="137" applyNumberFormat="0" applyAlignment="0" applyProtection="0"/>
    <xf numFmtId="0" fontId="68" fillId="0" borderId="130" applyNumberFormat="0" applyFill="0" applyAlignment="0" applyProtection="0"/>
    <xf numFmtId="0" fontId="68" fillId="0" borderId="130" applyNumberFormat="0" applyFill="0" applyAlignment="0" applyProtection="0"/>
    <xf numFmtId="0" fontId="66" fillId="52" borderId="133" applyNumberFormat="0" applyAlignment="0" applyProtection="0"/>
    <xf numFmtId="0" fontId="66" fillId="52" borderId="133" applyNumberFormat="0" applyAlignment="0" applyProtection="0"/>
    <xf numFmtId="0" fontId="16" fillId="55" borderId="132" applyNumberFormat="0" applyFont="0" applyAlignment="0" applyProtection="0"/>
    <xf numFmtId="0" fontId="16" fillId="55" borderId="128" applyNumberFormat="0" applyFont="0" applyAlignment="0" applyProtection="0"/>
    <xf numFmtId="0" fontId="66" fillId="52" borderId="133" applyNumberFormat="0" applyAlignment="0" applyProtection="0"/>
    <xf numFmtId="0" fontId="66" fillId="52" borderId="133" applyNumberFormat="0" applyAlignment="0" applyProtection="0"/>
    <xf numFmtId="0" fontId="66" fillId="52" borderId="129" applyNumberFormat="0" applyAlignment="0" applyProtection="0"/>
    <xf numFmtId="0" fontId="16" fillId="55" borderId="132" applyNumberFormat="0" applyFont="0" applyAlignment="0" applyProtection="0"/>
    <xf numFmtId="0" fontId="63" fillId="42" borderId="131" applyNumberForma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66" fillId="52" borderId="133" applyNumberFormat="0" applyAlignment="0" applyProtection="0"/>
    <xf numFmtId="0" fontId="16" fillId="55" borderId="132" applyNumberFormat="0" applyFont="0" applyAlignment="0" applyProtection="0"/>
    <xf numFmtId="0" fontId="63" fillId="42" borderId="137" applyNumberFormat="0" applyAlignment="0" applyProtection="0"/>
    <xf numFmtId="0" fontId="56" fillId="52" borderId="131" applyNumberFormat="0" applyAlignment="0" applyProtection="0"/>
    <xf numFmtId="0" fontId="63" fillId="42" borderId="131" applyNumberFormat="0" applyAlignment="0" applyProtection="0"/>
    <xf numFmtId="0" fontId="16" fillId="55" borderId="132" applyNumberFormat="0" applyFont="0" applyAlignment="0" applyProtection="0"/>
    <xf numFmtId="0" fontId="66" fillId="52" borderId="133" applyNumberForma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56" fillId="52" borderId="131" applyNumberFormat="0" applyAlignment="0" applyProtection="0"/>
    <xf numFmtId="0" fontId="56" fillId="52" borderId="131" applyNumberFormat="0" applyAlignment="0" applyProtection="0"/>
    <xf numFmtId="0" fontId="63" fillId="42" borderId="131" applyNumberFormat="0" applyAlignment="0" applyProtection="0"/>
    <xf numFmtId="0" fontId="16" fillId="55" borderId="132" applyNumberFormat="0" applyFont="0" applyAlignment="0" applyProtection="0"/>
    <xf numFmtId="0" fontId="56" fillId="52" borderId="131" applyNumberFormat="0" applyAlignment="0" applyProtection="0"/>
    <xf numFmtId="0" fontId="66" fillId="52" borderId="133" applyNumberFormat="0" applyAlignment="0" applyProtection="0"/>
    <xf numFmtId="0" fontId="63" fillId="42" borderId="131" applyNumberFormat="0" applyAlignment="0" applyProtection="0"/>
    <xf numFmtId="0" fontId="16" fillId="55" borderId="132" applyNumberFormat="0" applyFont="0" applyAlignment="0" applyProtection="0"/>
    <xf numFmtId="0" fontId="56" fillId="52" borderId="131" applyNumberFormat="0" applyAlignment="0" applyProtection="0"/>
    <xf numFmtId="0" fontId="63" fillId="42" borderId="131" applyNumberForma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16" fillId="55" borderId="132" applyNumberFormat="0" applyFont="0" applyAlignment="0" applyProtection="0"/>
    <xf numFmtId="0" fontId="56" fillId="52" borderId="131" applyNumberFormat="0" applyAlignment="0" applyProtection="0"/>
    <xf numFmtId="0" fontId="56" fillId="52" borderId="131" applyNumberFormat="0" applyAlignment="0" applyProtection="0"/>
    <xf numFmtId="0" fontId="63" fillId="42" borderId="131" applyNumberFormat="0" applyAlignment="0" applyProtection="0"/>
    <xf numFmtId="0" fontId="16" fillId="55" borderId="132" applyNumberFormat="0" applyFont="0" applyAlignment="0" applyProtection="0"/>
    <xf numFmtId="0" fontId="16" fillId="55" borderId="128" applyNumberFormat="0" applyFont="0" applyAlignment="0" applyProtection="0"/>
    <xf numFmtId="0" fontId="16" fillId="55" borderId="139" applyNumberFormat="0" applyFont="0" applyAlignment="0" applyProtection="0"/>
    <xf numFmtId="0" fontId="66" fillId="52" borderId="141" applyNumberForma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63" fillId="42" borderId="140" applyNumberFormat="0" applyAlignment="0" applyProtection="0"/>
    <xf numFmtId="0" fontId="66" fillId="52" borderId="141" applyNumberForma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16" fillId="55" borderId="139" applyNumberFormat="0" applyFont="0" applyAlignment="0" applyProtection="0"/>
    <xf numFmtId="0" fontId="63" fillId="42" borderId="140" applyNumberForma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63" fillId="42" borderId="140" applyNumberForma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66" fillId="52" borderId="141" applyNumberFormat="0" applyAlignment="0" applyProtection="0"/>
    <xf numFmtId="0" fontId="16" fillId="55" borderId="139" applyNumberFormat="0" applyFont="0" applyAlignment="0" applyProtection="0"/>
    <xf numFmtId="0" fontId="63" fillId="42" borderId="140" applyNumberFormat="0" applyAlignment="0" applyProtection="0"/>
    <xf numFmtId="0" fontId="68" fillId="0" borderId="130" applyNumberFormat="0" applyFill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66" fillId="52" borderId="129" applyNumberFormat="0" applyAlignment="0" applyProtection="0"/>
    <xf numFmtId="0" fontId="16" fillId="55" borderId="128" applyNumberFormat="0" applyFon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66" fillId="52" borderId="141" applyNumberFormat="0" applyAlignment="0" applyProtection="0"/>
    <xf numFmtId="0" fontId="66" fillId="52" borderId="141" applyNumberFormat="0" applyAlignment="0" applyProtection="0"/>
    <xf numFmtId="0" fontId="66" fillId="52" borderId="141" applyNumberFormat="0" applyAlignment="0" applyProtection="0"/>
    <xf numFmtId="0" fontId="66" fillId="52" borderId="141" applyNumberForma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63" fillId="42" borderId="137" applyNumberFormat="0" applyAlignment="0" applyProtection="0"/>
    <xf numFmtId="0" fontId="56" fillId="52" borderId="137" applyNumberFormat="0" applyAlignment="0" applyProtection="0"/>
    <xf numFmtId="0" fontId="66" fillId="52" borderId="141" applyNumberFormat="0" applyAlignment="0" applyProtection="0"/>
    <xf numFmtId="0" fontId="66" fillId="52" borderId="141" applyNumberFormat="0" applyAlignment="0" applyProtection="0"/>
    <xf numFmtId="0" fontId="68" fillId="0" borderId="142" applyNumberFormat="0" applyFill="0" applyAlignment="0" applyProtection="0"/>
    <xf numFmtId="0" fontId="66" fillId="52" borderId="141" applyNumberFormat="0" applyAlignment="0" applyProtection="0"/>
    <xf numFmtId="0" fontId="66" fillId="52" borderId="141" applyNumberFormat="0" applyAlignment="0" applyProtection="0"/>
    <xf numFmtId="0" fontId="66" fillId="52" borderId="141" applyNumberFormat="0" applyAlignment="0" applyProtection="0"/>
    <xf numFmtId="0" fontId="63" fillId="42" borderId="140" applyNumberFormat="0" applyAlignment="0" applyProtection="0"/>
    <xf numFmtId="0" fontId="66" fillId="52" borderId="141" applyNumberFormat="0" applyAlignment="0" applyProtection="0"/>
    <xf numFmtId="0" fontId="16" fillId="55" borderId="139" applyNumberFormat="0" applyFont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63" fillId="42" borderId="140" applyNumberFormat="0" applyAlignment="0" applyProtection="0"/>
    <xf numFmtId="0" fontId="16" fillId="55" borderId="139" applyNumberFormat="0" applyFont="0" applyAlignment="0" applyProtection="0"/>
    <xf numFmtId="0" fontId="63" fillId="42" borderId="140" applyNumberFormat="0" applyAlignment="0" applyProtection="0"/>
    <xf numFmtId="0" fontId="63" fillId="42" borderId="140" applyNumberFormat="0" applyAlignment="0" applyProtection="0"/>
    <xf numFmtId="0" fontId="16" fillId="55" borderId="139" applyNumberFormat="0" applyFont="0" applyAlignment="0" applyProtection="0"/>
    <xf numFmtId="0" fontId="63" fillId="42" borderId="140" applyNumberFormat="0" applyAlignment="0" applyProtection="0"/>
    <xf numFmtId="0" fontId="68" fillId="0" borderId="142" applyNumberFormat="0" applyFill="0" applyAlignment="0" applyProtection="0"/>
    <xf numFmtId="0" fontId="63" fillId="42" borderId="140" applyNumberFormat="0" applyAlignment="0" applyProtection="0"/>
    <xf numFmtId="0" fontId="66" fillId="52" borderId="141" applyNumberFormat="0" applyAlignment="0" applyProtection="0"/>
    <xf numFmtId="0" fontId="16" fillId="55" borderId="139" applyNumberFormat="0" applyFont="0" applyAlignment="0" applyProtection="0"/>
    <xf numFmtId="0" fontId="63" fillId="42" borderId="140" applyNumberFormat="0" applyAlignment="0" applyProtection="0"/>
    <xf numFmtId="0" fontId="66" fillId="52" borderId="141" applyNumberFormat="0" applyAlignment="0" applyProtection="0"/>
    <xf numFmtId="0" fontId="68" fillId="0" borderId="142" applyNumberFormat="0" applyFill="0" applyAlignment="0" applyProtection="0"/>
    <xf numFmtId="0" fontId="66" fillId="52" borderId="141" applyNumberFormat="0" applyAlignment="0" applyProtection="0"/>
    <xf numFmtId="0" fontId="63" fillId="42" borderId="140" applyNumberFormat="0" applyAlignment="0" applyProtection="0"/>
    <xf numFmtId="0" fontId="66" fillId="52" borderId="141" applyNumberFormat="0" applyAlignment="0" applyProtection="0"/>
    <xf numFmtId="0" fontId="68" fillId="0" borderId="142" applyNumberFormat="0" applyFill="0" applyAlignment="0" applyProtection="0"/>
    <xf numFmtId="0" fontId="56" fillId="52" borderId="140" applyNumberFormat="0" applyAlignment="0" applyProtection="0"/>
    <xf numFmtId="0" fontId="66" fillId="52" borderId="129" applyNumberFormat="0" applyAlignment="0" applyProtection="0"/>
    <xf numFmtId="0" fontId="63" fillId="42" borderId="140" applyNumberFormat="0" applyAlignment="0" applyProtection="0"/>
    <xf numFmtId="0" fontId="56" fillId="52" borderId="137" applyNumberFormat="0" applyAlignment="0" applyProtection="0"/>
    <xf numFmtId="0" fontId="63" fillId="42" borderId="140" applyNumberFormat="0" applyAlignment="0" applyProtection="0"/>
    <xf numFmtId="0" fontId="63" fillId="42" borderId="137" applyNumberFormat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3" fillId="42" borderId="137" applyNumberFormat="0" applyAlignment="0" applyProtection="0"/>
    <xf numFmtId="0" fontId="66" fillId="52" borderId="129" applyNumberFormat="0" applyAlignment="0" applyProtection="0"/>
    <xf numFmtId="0" fontId="66" fillId="52" borderId="129" applyNumberForma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6" fillId="52" borderId="129" applyNumberFormat="0" applyAlignment="0" applyProtection="0"/>
    <xf numFmtId="0" fontId="63" fillId="42" borderId="137" applyNumberForma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3" fillId="42" borderId="137" applyNumberFormat="0" applyAlignment="0" applyProtection="0"/>
    <xf numFmtId="0" fontId="68" fillId="0" borderId="130" applyNumberFormat="0" applyFill="0" applyAlignment="0" applyProtection="0"/>
    <xf numFmtId="0" fontId="66" fillId="52" borderId="129" applyNumberForma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6" fillId="52" borderId="129" applyNumberFormat="0" applyAlignment="0" applyProtection="0"/>
    <xf numFmtId="0" fontId="66" fillId="52" borderId="129" applyNumberFormat="0" applyAlignment="0" applyProtection="0"/>
    <xf numFmtId="0" fontId="66" fillId="52" borderId="129" applyNumberFormat="0" applyAlignment="0" applyProtection="0"/>
    <xf numFmtId="0" fontId="63" fillId="42" borderId="137" applyNumberForma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3" fillId="42" borderId="137" applyNumberFormat="0" applyAlignment="0" applyProtection="0"/>
    <xf numFmtId="0" fontId="66" fillId="52" borderId="129" applyNumberFormat="0" applyAlignment="0" applyProtection="0"/>
    <xf numFmtId="0" fontId="66" fillId="52" borderId="129" applyNumberForma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3" fillId="42" borderId="137" applyNumberForma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3" fillId="42" borderId="137" applyNumberFormat="0" applyAlignment="0" applyProtection="0"/>
    <xf numFmtId="0" fontId="68" fillId="0" borderId="130" applyNumberFormat="0" applyFill="0" applyAlignment="0" applyProtection="0"/>
    <xf numFmtId="0" fontId="66" fillId="52" borderId="129" applyNumberFormat="0" applyAlignment="0" applyProtection="0"/>
    <xf numFmtId="0" fontId="56" fillId="52" borderId="140" applyNumberFormat="0" applyAlignment="0" applyProtection="0"/>
    <xf numFmtId="0" fontId="16" fillId="55" borderId="128" applyNumberFormat="0" applyFont="0" applyAlignment="0" applyProtection="0"/>
    <xf numFmtId="0" fontId="63" fillId="42" borderId="137" applyNumberFormat="0" applyAlignment="0" applyProtection="0"/>
    <xf numFmtId="0" fontId="68" fillId="0" borderId="142" applyNumberFormat="0" applyFill="0" applyAlignment="0" applyProtection="0"/>
    <xf numFmtId="0" fontId="63" fillId="42" borderId="140" applyNumberForma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16" fillId="55" borderId="139" applyNumberFormat="0" applyFont="0" applyAlignment="0" applyProtection="0"/>
    <xf numFmtId="0" fontId="68" fillId="0" borderId="142" applyNumberFormat="0" applyFill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16" fillId="55" borderId="139" applyNumberFormat="0" applyFont="0" applyAlignment="0" applyProtection="0"/>
    <xf numFmtId="0" fontId="68" fillId="0" borderId="142" applyNumberFormat="0" applyFill="0" applyAlignment="0" applyProtection="0"/>
    <xf numFmtId="0" fontId="66" fillId="52" borderId="141" applyNumberFormat="0" applyAlignment="0" applyProtection="0"/>
    <xf numFmtId="0" fontId="68" fillId="0" borderId="142" applyNumberFormat="0" applyFill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68" fillId="0" borderId="142" applyNumberFormat="0" applyFill="0" applyAlignment="0" applyProtection="0"/>
    <xf numFmtId="0" fontId="68" fillId="0" borderId="142" applyNumberFormat="0" applyFill="0" applyAlignment="0" applyProtection="0"/>
    <xf numFmtId="0" fontId="16" fillId="55" borderId="139" applyNumberFormat="0" applyFont="0" applyAlignment="0" applyProtection="0"/>
    <xf numFmtId="0" fontId="16" fillId="55" borderId="139" applyNumberFormat="0" applyFont="0" applyAlignment="0" applyProtection="0"/>
    <xf numFmtId="0" fontId="16" fillId="55" borderId="147" applyNumberFormat="0" applyFont="0" applyAlignment="0" applyProtection="0"/>
  </cellStyleXfs>
  <cellXfs count="826">
    <xf numFmtId="0" fontId="0" fillId="0" borderId="0" xfId="0"/>
    <xf numFmtId="0" fontId="75" fillId="2" borderId="1" xfId="0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center" vertical="center" wrapText="1"/>
    </xf>
    <xf numFmtId="0" fontId="75" fillId="2" borderId="1" xfId="96" applyFont="1" applyFill="1" applyBorder="1" applyAlignment="1">
      <alignment horizontal="center"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165" fontId="17" fillId="2" borderId="1" xfId="6" applyNumberFormat="1" applyFont="1" applyFill="1" applyBorder="1" applyAlignment="1">
      <alignment horizontal="center" vertical="center"/>
    </xf>
    <xf numFmtId="0" fontId="76" fillId="2" borderId="0" xfId="0" applyFont="1" applyFill="1"/>
    <xf numFmtId="169" fontId="17" fillId="2" borderId="30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167" fontId="73" fillId="2" borderId="30" xfId="0" applyNumberFormat="1" applyFont="1" applyFill="1" applyBorder="1" applyAlignment="1">
      <alignment horizontal="center" vertical="center" wrapText="1"/>
    </xf>
    <xf numFmtId="165" fontId="17" fillId="2" borderId="30" xfId="0" applyNumberFormat="1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left" vertical="top" wrapText="1"/>
    </xf>
    <xf numFmtId="0" fontId="17" fillId="2" borderId="30" xfId="0" applyFont="1" applyFill="1" applyBorder="1" applyAlignment="1">
      <alignment horizontal="left" vertical="top" wrapText="1"/>
    </xf>
    <xf numFmtId="0" fontId="17" fillId="2" borderId="0" xfId="0" applyFont="1" applyFill="1" applyBorder="1" applyAlignment="1">
      <alignment horizontal="center" vertical="top" wrapText="1"/>
    </xf>
    <xf numFmtId="0" fontId="88" fillId="2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left" vertical="center"/>
    </xf>
    <xf numFmtId="0" fontId="76" fillId="2" borderId="1" xfId="0" applyFont="1" applyFill="1" applyBorder="1" applyAlignment="1">
      <alignment vertical="top" wrapText="1"/>
    </xf>
    <xf numFmtId="0" fontId="76" fillId="2" borderId="1" xfId="0" applyFont="1" applyFill="1" applyBorder="1" applyAlignment="1">
      <alignment horizontal="left" vertical="center"/>
    </xf>
    <xf numFmtId="0" fontId="14" fillId="2" borderId="31" xfId="0" applyFont="1" applyFill="1" applyBorder="1" applyAlignment="1">
      <alignment vertical="top" wrapText="1"/>
    </xf>
    <xf numFmtId="169" fontId="17" fillId="2" borderId="30" xfId="7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left" vertical="center" wrapText="1"/>
    </xf>
    <xf numFmtId="43" fontId="73" fillId="2" borderId="0" xfId="0" applyNumberFormat="1" applyFont="1" applyFill="1"/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169" fontId="17" fillId="2" borderId="30" xfId="7" applyNumberFormat="1" applyFont="1" applyFill="1" applyBorder="1" applyAlignment="1">
      <alignment horizontal="right" vertical="center" wrapText="1"/>
    </xf>
    <xf numFmtId="0" fontId="88" fillId="2" borderId="0" xfId="0" applyFont="1" applyFill="1" applyAlignment="1">
      <alignment horizontal="left" vertical="top" wrapText="1"/>
    </xf>
    <xf numFmtId="0" fontId="73" fillId="2" borderId="0" xfId="0" applyFont="1" applyFill="1" applyAlignment="1">
      <alignment vertical="center"/>
    </xf>
    <xf numFmtId="0" fontId="76" fillId="2" borderId="0" xfId="0" applyFont="1" applyFill="1" applyBorder="1"/>
    <xf numFmtId="0" fontId="73" fillId="2" borderId="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7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vertical="top" wrapText="1"/>
    </xf>
    <xf numFmtId="0" fontId="88" fillId="2" borderId="3" xfId="0" applyFont="1" applyFill="1" applyBorder="1" applyAlignment="1">
      <alignment horizontal="left" vertical="top" wrapText="1"/>
    </xf>
    <xf numFmtId="165" fontId="73" fillId="2" borderId="0" xfId="0" applyNumberFormat="1" applyFont="1" applyFill="1"/>
    <xf numFmtId="0" fontId="88" fillId="2" borderId="1" xfId="0" applyFont="1" applyFill="1" applyBorder="1" applyAlignment="1">
      <alignment horizontal="left" vertical="top" wrapText="1"/>
    </xf>
    <xf numFmtId="0" fontId="17" fillId="2" borderId="6" xfId="0" applyFont="1" applyFill="1" applyBorder="1" applyAlignment="1">
      <alignment vertical="top" wrapText="1"/>
    </xf>
    <xf numFmtId="165" fontId="73" fillId="2" borderId="0" xfId="0" applyNumberFormat="1" applyFont="1" applyFill="1" applyAlignment="1">
      <alignment horizontal="left" vertical="top" wrapText="1"/>
    </xf>
    <xf numFmtId="0" fontId="73" fillId="2" borderId="30" xfId="0" applyFont="1" applyFill="1" applyBorder="1" applyAlignment="1"/>
    <xf numFmtId="0" fontId="73" fillId="2" borderId="30" xfId="165" applyFont="1" applyFill="1" applyBorder="1" applyAlignment="1">
      <alignment horizontal="center" vertical="top"/>
    </xf>
    <xf numFmtId="39" fontId="73" fillId="2" borderId="0" xfId="0" applyNumberFormat="1" applyFont="1" applyFill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6" fillId="2" borderId="0" xfId="0" applyNumberFormat="1" applyFont="1" applyFill="1" applyBorder="1"/>
    <xf numFmtId="168" fontId="73" fillId="2" borderId="0" xfId="0" applyNumberFormat="1" applyFont="1" applyFill="1"/>
    <xf numFmtId="0" fontId="73" fillId="2" borderId="1" xfId="0" applyFont="1" applyFill="1" applyBorder="1"/>
    <xf numFmtId="0" fontId="73" fillId="2" borderId="4" xfId="0" applyFont="1" applyFill="1" applyBorder="1" applyAlignment="1">
      <alignment horizontal="left" vertical="top" wrapText="1"/>
    </xf>
    <xf numFmtId="165" fontId="73" fillId="2" borderId="1" xfId="6" applyNumberFormat="1" applyFont="1" applyFill="1" applyBorder="1" applyAlignment="1">
      <alignment horizontal="right" vertical="center"/>
    </xf>
    <xf numFmtId="168" fontId="73" fillId="2" borderId="0" xfId="0" applyNumberFormat="1" applyFont="1" applyFill="1" applyAlignment="1">
      <alignment vertical="center"/>
    </xf>
    <xf numFmtId="171" fontId="88" fillId="2" borderId="1" xfId="6" applyNumberFormat="1" applyFont="1" applyFill="1" applyBorder="1" applyAlignment="1">
      <alignment horizontal="right" vertical="center"/>
    </xf>
    <xf numFmtId="169" fontId="73" fillId="2" borderId="0" xfId="96" applyNumberFormat="1" applyFont="1" applyFill="1" applyAlignment="1">
      <alignment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168" fontId="17" fillId="2" borderId="0" xfId="96" applyNumberFormat="1" applyFont="1" applyFill="1" applyAlignment="1">
      <alignment horizontal="center" vertical="center" wrapText="1"/>
    </xf>
    <xf numFmtId="43" fontId="73" fillId="2" borderId="0" xfId="7" applyFont="1" applyFill="1"/>
    <xf numFmtId="0" fontId="73" fillId="2" borderId="0" xfId="0" applyFont="1" applyFill="1" applyAlignment="1">
      <alignment horizontal="center"/>
    </xf>
    <xf numFmtId="49" fontId="17" fillId="2" borderId="1" xfId="96" applyNumberFormat="1" applyFont="1" applyFill="1" applyBorder="1" applyAlignment="1">
      <alignment horizontal="center" vertical="center" textRotation="90" wrapText="1"/>
    </xf>
    <xf numFmtId="168" fontId="17" fillId="2" borderId="1" xfId="96" applyNumberFormat="1" applyFont="1" applyFill="1" applyBorder="1" applyAlignment="1">
      <alignment horizontal="center" vertical="center" wrapText="1"/>
    </xf>
    <xf numFmtId="167" fontId="17" fillId="2" borderId="0" xfId="0" applyNumberFormat="1" applyFont="1" applyFill="1"/>
    <xf numFmtId="0" fontId="17" fillId="2" borderId="1" xfId="96" applyNumberFormat="1" applyFont="1" applyFill="1" applyBorder="1" applyAlignment="1">
      <alignment horizontal="center" vertical="center" wrapText="1"/>
    </xf>
    <xf numFmtId="169" fontId="17" fillId="2" borderId="1" xfId="96" applyNumberFormat="1" applyFont="1" applyFill="1" applyBorder="1" applyAlignment="1">
      <alignment horizontal="center" vertical="center" wrapText="1"/>
    </xf>
    <xf numFmtId="165" fontId="17" fillId="2" borderId="0" xfId="0" applyNumberFormat="1" applyFont="1" applyFill="1"/>
    <xf numFmtId="165" fontId="17" fillId="2" borderId="42" xfId="6" applyNumberFormat="1" applyFont="1" applyFill="1" applyBorder="1" applyAlignment="1">
      <alignment horizontal="center" vertical="center"/>
    </xf>
    <xf numFmtId="0" fontId="73" fillId="2" borderId="42" xfId="0" applyFont="1" applyFill="1" applyBorder="1" applyAlignment="1">
      <alignment vertical="top" wrapText="1"/>
    </xf>
    <xf numFmtId="0" fontId="73" fillId="2" borderId="42" xfId="0" applyFont="1" applyFill="1" applyBorder="1"/>
    <xf numFmtId="169" fontId="17" fillId="2" borderId="42" xfId="96" applyNumberFormat="1" applyFont="1" applyFill="1" applyBorder="1" applyAlignment="1">
      <alignment horizontal="center" vertical="center" wrapText="1"/>
    </xf>
    <xf numFmtId="0" fontId="73" fillId="2" borderId="41" xfId="0" applyFont="1" applyFill="1" applyBorder="1" applyAlignment="1">
      <alignment horizontal="center"/>
    </xf>
    <xf numFmtId="0" fontId="73" fillId="2" borderId="0" xfId="0" applyFont="1" applyFill="1" applyAlignment="1">
      <alignment wrapText="1"/>
    </xf>
    <xf numFmtId="168" fontId="17" fillId="2" borderId="3" xfId="96" applyNumberFormat="1" applyFont="1" applyFill="1" applyBorder="1" applyAlignment="1">
      <alignment horizontal="center" vertical="center" wrapText="1"/>
    </xf>
    <xf numFmtId="0" fontId="17" fillId="2" borderId="0" xfId="96" applyNumberFormat="1" applyFont="1" applyFill="1" applyAlignment="1">
      <alignment horizontal="center" vertical="center" wrapText="1"/>
    </xf>
    <xf numFmtId="0" fontId="73" fillId="2" borderId="0" xfId="0" applyFont="1" applyFill="1" applyBorder="1" applyAlignment="1">
      <alignment horizontal="right"/>
    </xf>
    <xf numFmtId="49" fontId="17" fillId="2" borderId="42" xfId="0" applyNumberFormat="1" applyFont="1" applyFill="1" applyBorder="1" applyAlignment="1">
      <alignment vertical="top" wrapText="1"/>
    </xf>
    <xf numFmtId="0" fontId="73" fillId="2" borderId="42" xfId="0" applyFont="1" applyFill="1" applyBorder="1" applyAlignment="1">
      <alignment vertical="center" wrapText="1"/>
    </xf>
    <xf numFmtId="0" fontId="73" fillId="2" borderId="43" xfId="0" applyFont="1" applyFill="1" applyBorder="1" applyAlignment="1">
      <alignment vertical="top" wrapText="1"/>
    </xf>
    <xf numFmtId="0" fontId="17" fillId="2" borderId="43" xfId="96" applyFont="1" applyFill="1" applyBorder="1" applyAlignment="1">
      <alignment horizontal="left" vertical="center" wrapText="1"/>
    </xf>
    <xf numFmtId="0" fontId="95" fillId="2" borderId="0" xfId="0" applyFont="1" applyFill="1"/>
    <xf numFmtId="0" fontId="88" fillId="0" borderId="43" xfId="0" applyFont="1" applyBorder="1" applyAlignment="1">
      <alignment horizontal="left" vertical="top" wrapText="1"/>
    </xf>
    <xf numFmtId="0" fontId="17" fillId="0" borderId="43" xfId="0" applyFont="1" applyBorder="1" applyAlignment="1">
      <alignment horizontal="left" vertical="center" wrapText="1"/>
    </xf>
    <xf numFmtId="0" fontId="89" fillId="0" borderId="43" xfId="165" applyFont="1" applyBorder="1">
      <alignment horizontal="left" vertical="top" wrapText="1"/>
    </xf>
    <xf numFmtId="0" fontId="93" fillId="0" borderId="43" xfId="165" applyFont="1" applyBorder="1" applyAlignment="1">
      <alignment horizontal="left" vertical="top" wrapText="1"/>
    </xf>
    <xf numFmtId="0" fontId="17" fillId="0" borderId="43" xfId="165" applyFont="1" applyBorder="1" applyAlignment="1">
      <alignment horizontal="left" vertical="center" wrapText="1"/>
    </xf>
    <xf numFmtId="0" fontId="76" fillId="0" borderId="43" xfId="0" applyFont="1" applyBorder="1" applyAlignment="1">
      <alignment vertical="top" wrapText="1"/>
    </xf>
    <xf numFmtId="0" fontId="76" fillId="0" borderId="43" xfId="0" applyFont="1" applyBorder="1" applyAlignment="1">
      <alignment horizontal="left" vertical="top" wrapText="1"/>
    </xf>
    <xf numFmtId="0" fontId="88" fillId="0" borderId="44" xfId="0" applyFont="1" applyBorder="1" applyAlignment="1">
      <alignment horizontal="left" vertical="top" wrapText="1"/>
    </xf>
    <xf numFmtId="0" fontId="89" fillId="0" borderId="43" xfId="0" applyFont="1" applyBorder="1" applyAlignment="1">
      <alignment horizontal="left" vertical="top" wrapText="1"/>
    </xf>
    <xf numFmtId="0" fontId="73" fillId="2" borderId="8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top" wrapText="1"/>
    </xf>
    <xf numFmtId="0" fontId="89" fillId="0" borderId="43" xfId="0" applyFont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center" wrapText="1"/>
    </xf>
    <xf numFmtId="43" fontId="73" fillId="2" borderId="0" xfId="0" applyNumberFormat="1" applyFont="1" applyFill="1" applyAlignment="1">
      <alignment vertical="center"/>
    </xf>
    <xf numFmtId="0" fontId="73" fillId="2" borderId="43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left" vertical="top" wrapText="1"/>
    </xf>
    <xf numFmtId="169" fontId="73" fillId="2" borderId="43" xfId="7" applyNumberFormat="1" applyFont="1" applyFill="1" applyBorder="1" applyAlignment="1">
      <alignment horizontal="center" vertical="center" wrapText="1"/>
    </xf>
    <xf numFmtId="49" fontId="73" fillId="2" borderId="43" xfId="0" applyNumberFormat="1" applyFont="1" applyFill="1" applyBorder="1" applyAlignment="1">
      <alignment horizontal="left" vertical="top" wrapText="1"/>
    </xf>
    <xf numFmtId="0" fontId="17" fillId="2" borderId="43" xfId="0" applyFont="1" applyFill="1" applyBorder="1" applyAlignment="1">
      <alignment horizontal="left" vertical="top" wrapText="1"/>
    </xf>
    <xf numFmtId="169" fontId="17" fillId="2" borderId="43" xfId="7" applyNumberFormat="1" applyFont="1" applyFill="1" applyBorder="1" applyAlignment="1">
      <alignment horizontal="center" vertical="center" wrapText="1"/>
    </xf>
    <xf numFmtId="43" fontId="73" fillId="2" borderId="43" xfId="7" applyNumberFormat="1" applyFont="1" applyFill="1" applyBorder="1" applyAlignment="1">
      <alignment vertical="center" wrapText="1"/>
    </xf>
    <xf numFmtId="0" fontId="17" fillId="2" borderId="43" xfId="0" applyFont="1" applyFill="1" applyBorder="1" applyAlignment="1"/>
    <xf numFmtId="169" fontId="17" fillId="2" borderId="43" xfId="7" applyNumberFormat="1" applyFont="1" applyFill="1" applyBorder="1" applyAlignment="1">
      <alignment horizontal="right" vertical="center" wrapText="1"/>
    </xf>
    <xf numFmtId="0" fontId="88" fillId="2" borderId="43" xfId="165" applyFont="1" applyFill="1" applyBorder="1" applyAlignment="1">
      <alignment horizontal="left" vertical="top" wrapText="1"/>
    </xf>
    <xf numFmtId="166" fontId="88" fillId="2" borderId="43" xfId="7" applyNumberFormat="1" applyFont="1" applyFill="1" applyBorder="1" applyAlignment="1">
      <alignment horizontal="center" vertical="center" wrapText="1"/>
    </xf>
    <xf numFmtId="0" fontId="94" fillId="2" borderId="3" xfId="0" applyFont="1" applyFill="1" applyBorder="1" applyAlignment="1">
      <alignment horizontal="right" vertical="top" wrapText="1"/>
    </xf>
    <xf numFmtId="0" fontId="73" fillId="2" borderId="0" xfId="0" applyFont="1" applyFill="1" applyAlignment="1">
      <alignment horizontal="right"/>
    </xf>
    <xf numFmtId="49" fontId="17" fillId="2" borderId="42" xfId="96" applyNumberFormat="1" applyFont="1" applyFill="1" applyBorder="1" applyAlignment="1">
      <alignment horizontal="center" vertical="center" textRotation="90" wrapText="1"/>
    </xf>
    <xf numFmtId="0" fontId="73" fillId="2" borderId="1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 wrapText="1"/>
    </xf>
    <xf numFmtId="0" fontId="76" fillId="2" borderId="0" xfId="253" applyFont="1" applyFill="1"/>
    <xf numFmtId="165" fontId="17" fillId="2" borderId="47" xfId="6" applyNumberFormat="1" applyFont="1" applyFill="1" applyBorder="1" applyAlignment="1">
      <alignment horizontal="center" vertical="center"/>
    </xf>
    <xf numFmtId="0" fontId="17" fillId="2" borderId="31" xfId="96" applyFont="1" applyFill="1" applyBorder="1" applyAlignment="1">
      <alignment horizontal="center" vertical="center" wrapText="1"/>
    </xf>
    <xf numFmtId="168" fontId="73" fillId="2" borderId="47" xfId="96" applyNumberFormat="1" applyFont="1" applyFill="1" applyBorder="1" applyAlignment="1">
      <alignment horizontal="center" vertical="center" wrapText="1"/>
    </xf>
    <xf numFmtId="165" fontId="74" fillId="2" borderId="47" xfId="6" applyNumberFormat="1" applyFont="1" applyFill="1" applyBorder="1" applyAlignment="1">
      <alignment horizontal="center" vertical="center"/>
    </xf>
    <xf numFmtId="0" fontId="73" fillId="2" borderId="47" xfId="0" applyFont="1" applyFill="1" applyBorder="1" applyAlignment="1">
      <alignment vertical="top" wrapText="1"/>
    </xf>
    <xf numFmtId="169" fontId="17" fillId="2" borderId="47" xfId="7" applyNumberFormat="1" applyFont="1" applyFill="1" applyBorder="1" applyAlignment="1">
      <alignment horizontal="center" vertical="center" wrapText="1"/>
    </xf>
    <xf numFmtId="0" fontId="73" fillId="2" borderId="47" xfId="0" applyFont="1" applyFill="1" applyBorder="1" applyAlignment="1">
      <alignment horizontal="left" vertical="top" wrapText="1"/>
    </xf>
    <xf numFmtId="166" fontId="73" fillId="2" borderId="47" xfId="7" applyNumberFormat="1" applyFont="1" applyFill="1" applyBorder="1" applyAlignment="1">
      <alignment horizontal="center" vertical="center" wrapText="1"/>
    </xf>
    <xf numFmtId="169" fontId="73" fillId="2" borderId="47" xfId="7" applyNumberFormat="1" applyFont="1" applyFill="1" applyBorder="1" applyAlignment="1">
      <alignment horizontal="center" vertical="center" wrapText="1"/>
    </xf>
    <xf numFmtId="43" fontId="73" fillId="2" borderId="47" xfId="7" applyNumberFormat="1" applyFont="1" applyFill="1" applyBorder="1" applyAlignment="1">
      <alignment horizontal="center" vertical="center" wrapText="1"/>
    </xf>
    <xf numFmtId="0" fontId="73" fillId="2" borderId="47" xfId="0" applyFont="1" applyFill="1" applyBorder="1" applyAlignment="1">
      <alignment horizontal="left" vertical="center" wrapText="1"/>
    </xf>
    <xf numFmtId="0" fontId="17" fillId="2" borderId="47" xfId="0" applyFont="1" applyFill="1" applyBorder="1" applyAlignment="1">
      <alignment horizontal="center"/>
    </xf>
    <xf numFmtId="169" fontId="17" fillId="2" borderId="47" xfId="7" applyNumberFormat="1" applyFont="1" applyFill="1" applyBorder="1" applyAlignment="1">
      <alignment horizontal="right" vertical="center" wrapText="1"/>
    </xf>
    <xf numFmtId="0" fontId="88" fillId="2" borderId="47" xfId="165" applyFont="1" applyFill="1" applyBorder="1" applyAlignment="1">
      <alignment horizontal="left" vertical="top" wrapText="1"/>
    </xf>
    <xf numFmtId="166" fontId="88" fillId="2" borderId="47" xfId="7" applyNumberFormat="1" applyFont="1" applyFill="1" applyBorder="1" applyAlignment="1">
      <alignment horizontal="center" vertical="center" wrapText="1"/>
    </xf>
    <xf numFmtId="166" fontId="88" fillId="2" borderId="47" xfId="7" applyNumberFormat="1" applyFont="1" applyFill="1" applyBorder="1" applyAlignment="1">
      <alignment horizontal="right" vertical="center" wrapText="1"/>
    </xf>
    <xf numFmtId="166" fontId="73" fillId="2" borderId="47" xfId="7" applyNumberFormat="1" applyFont="1" applyFill="1" applyBorder="1" applyAlignment="1">
      <alignment horizontal="right" vertical="center" wrapText="1"/>
    </xf>
    <xf numFmtId="0" fontId="88" fillId="2" borderId="47" xfId="0" applyFont="1" applyFill="1" applyBorder="1" applyAlignment="1">
      <alignment horizontal="left" vertical="top" wrapText="1"/>
    </xf>
    <xf numFmtId="0" fontId="17" fillId="2" borderId="47" xfId="0" applyFont="1" applyFill="1" applyBorder="1" applyAlignment="1">
      <alignment horizontal="left" vertical="center" wrapText="1"/>
    </xf>
    <xf numFmtId="0" fontId="88" fillId="2" borderId="47" xfId="165" applyFont="1" applyFill="1" applyBorder="1">
      <alignment horizontal="left" vertical="top" wrapText="1"/>
    </xf>
    <xf numFmtId="0" fontId="73" fillId="2" borderId="47" xfId="165" applyFont="1" applyFill="1" applyBorder="1" applyAlignment="1">
      <alignment horizontal="left" vertical="top" wrapText="1"/>
    </xf>
    <xf numFmtId="0" fontId="73" fillId="2" borderId="47" xfId="0" applyFont="1" applyFill="1" applyBorder="1" applyAlignment="1"/>
    <xf numFmtId="0" fontId="73" fillId="2" borderId="47" xfId="165" applyFont="1" applyFill="1" applyBorder="1" applyAlignment="1">
      <alignment horizontal="center" vertical="top"/>
    </xf>
    <xf numFmtId="0" fontId="17" fillId="2" borderId="47" xfId="165" applyFont="1" applyFill="1" applyBorder="1" applyAlignment="1">
      <alignment horizontal="left" vertical="top" wrapText="1"/>
    </xf>
    <xf numFmtId="0" fontId="17" fillId="2" borderId="47" xfId="0" applyFont="1" applyFill="1" applyBorder="1" applyAlignment="1">
      <alignment vertical="top" wrapText="1"/>
    </xf>
    <xf numFmtId="0" fontId="73" fillId="2" borderId="47" xfId="0" applyFont="1" applyFill="1" applyBorder="1"/>
    <xf numFmtId="0" fontId="73" fillId="2" borderId="48" xfId="0" applyFont="1" applyFill="1" applyBorder="1" applyAlignment="1">
      <alignment horizontal="left" vertical="top" wrapText="1"/>
    </xf>
    <xf numFmtId="171" fontId="88" fillId="2" borderId="47" xfId="6" applyNumberFormat="1" applyFont="1" applyFill="1" applyBorder="1" applyAlignment="1">
      <alignment horizontal="right" vertical="top"/>
    </xf>
    <xf numFmtId="0" fontId="73" fillId="2" borderId="47" xfId="0" applyFont="1" applyFill="1" applyBorder="1" applyAlignment="1">
      <alignment horizontal="left" vertical="center"/>
    </xf>
    <xf numFmtId="165" fontId="73" fillId="2" borderId="47" xfId="6" applyNumberFormat="1" applyFont="1" applyFill="1" applyBorder="1" applyAlignment="1">
      <alignment horizontal="right" vertical="center"/>
    </xf>
    <xf numFmtId="0" fontId="73" fillId="2" borderId="47" xfId="0" applyFont="1" applyFill="1" applyBorder="1" applyAlignment="1">
      <alignment horizontal="center" vertical="center" wrapText="1"/>
    </xf>
    <xf numFmtId="165" fontId="73" fillId="2" borderId="0" xfId="6" applyNumberFormat="1" applyFont="1" applyFill="1" applyBorder="1" applyAlignment="1">
      <alignment horizontal="right" vertical="center"/>
    </xf>
    <xf numFmtId="0" fontId="73" fillId="2" borderId="1" xfId="0" applyFont="1" applyFill="1" applyBorder="1" applyAlignment="1">
      <alignment horizontal="center" vertical="top" wrapText="1"/>
    </xf>
    <xf numFmtId="0" fontId="17" fillId="2" borderId="2" xfId="96" applyFont="1" applyFill="1" applyBorder="1" applyAlignment="1">
      <alignment horizontal="center" vertical="center" wrapText="1"/>
    </xf>
    <xf numFmtId="0" fontId="76" fillId="2" borderId="0" xfId="0" applyFont="1" applyFill="1" applyAlignment="1">
      <alignment horizontal="right"/>
    </xf>
    <xf numFmtId="0" fontId="17" fillId="0" borderId="47" xfId="96" applyFont="1" applyBorder="1" applyAlignment="1">
      <alignment vertical="center" wrapText="1"/>
    </xf>
    <xf numFmtId="0" fontId="73" fillId="0" borderId="47" xfId="96" applyFont="1" applyBorder="1" applyAlignment="1">
      <alignment horizontal="center" vertical="center" wrapText="1"/>
    </xf>
    <xf numFmtId="0" fontId="74" fillId="0" borderId="47" xfId="96" applyFont="1" applyBorder="1" applyAlignment="1">
      <alignment horizontal="center" vertical="center" wrapText="1"/>
    </xf>
    <xf numFmtId="0" fontId="17" fillId="0" borderId="47" xfId="96" applyFont="1" applyBorder="1" applyAlignment="1">
      <alignment horizontal="center" vertical="center" wrapText="1"/>
    </xf>
    <xf numFmtId="0" fontId="17" fillId="2" borderId="51" xfId="96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" vertical="center" wrapText="1"/>
    </xf>
    <xf numFmtId="0" fontId="17" fillId="2" borderId="51" xfId="96" applyFont="1" applyFill="1" applyBorder="1" applyAlignment="1">
      <alignment horizontal="left" vertical="center" wrapText="1"/>
    </xf>
    <xf numFmtId="165" fontId="17" fillId="2" borderId="51" xfId="6" applyNumberFormat="1" applyFont="1" applyFill="1" applyBorder="1" applyAlignment="1">
      <alignment horizontal="center" vertical="center"/>
    </xf>
    <xf numFmtId="0" fontId="76" fillId="2" borderId="51" xfId="299" applyFont="1" applyFill="1" applyBorder="1" applyAlignment="1">
      <alignment horizontal="center"/>
    </xf>
    <xf numFmtId="168" fontId="73" fillId="2" borderId="51" xfId="96" applyNumberFormat="1" applyFont="1" applyFill="1" applyBorder="1" applyAlignment="1">
      <alignment horizontal="center" vertical="center" wrapText="1"/>
    </xf>
    <xf numFmtId="49" fontId="17" fillId="2" borderId="51" xfId="96" applyNumberFormat="1" applyFont="1" applyFill="1" applyBorder="1" applyAlignment="1">
      <alignment vertical="center" textRotation="90" wrapText="1"/>
    </xf>
    <xf numFmtId="0" fontId="74" fillId="2" borderId="50" xfId="96" applyFont="1" applyFill="1" applyBorder="1" applyAlignment="1">
      <alignment horizontal="center" vertical="center" wrapText="1"/>
    </xf>
    <xf numFmtId="165" fontId="74" fillId="2" borderId="51" xfId="6" applyNumberFormat="1" applyFont="1" applyFill="1" applyBorder="1" applyAlignment="1">
      <alignment horizontal="center" vertical="center"/>
    </xf>
    <xf numFmtId="169" fontId="17" fillId="2" borderId="51" xfId="7" applyNumberFormat="1" applyFont="1" applyFill="1" applyBorder="1" applyAlignment="1">
      <alignment horizontal="center" vertical="center" wrapText="1"/>
    </xf>
    <xf numFmtId="0" fontId="73" fillId="2" borderId="51" xfId="0" applyFont="1" applyFill="1" applyBorder="1" applyAlignment="1">
      <alignment horizontal="left" vertical="top" wrapText="1"/>
    </xf>
    <xf numFmtId="169" fontId="17" fillId="2" borderId="51" xfId="7" applyNumberFormat="1" applyFont="1" applyFill="1" applyBorder="1" applyAlignment="1">
      <alignment horizontal="right" vertical="center" wrapText="1"/>
    </xf>
    <xf numFmtId="169" fontId="73" fillId="2" borderId="51" xfId="7" applyNumberFormat="1" applyFont="1" applyFill="1" applyBorder="1" applyAlignment="1">
      <alignment horizontal="center" vertical="center" wrapText="1"/>
    </xf>
    <xf numFmtId="0" fontId="88" fillId="2" borderId="51" xfId="165" applyFont="1" applyFill="1" applyBorder="1" applyAlignment="1">
      <alignment horizontal="left" vertical="top" wrapText="1"/>
    </xf>
    <xf numFmtId="166" fontId="88" fillId="2" borderId="51" xfId="7" applyNumberFormat="1" applyFont="1" applyFill="1" applyBorder="1" applyAlignment="1">
      <alignment horizontal="right" vertical="center" wrapText="1"/>
    </xf>
    <xf numFmtId="0" fontId="73" fillId="2" borderId="51" xfId="0" applyFont="1" applyFill="1" applyBorder="1" applyAlignment="1">
      <alignment horizontal="center" vertical="top" wrapText="1"/>
    </xf>
    <xf numFmtId="49" fontId="73" fillId="2" borderId="51" xfId="0" applyNumberFormat="1" applyFont="1" applyFill="1" applyBorder="1" applyAlignment="1">
      <alignment horizontal="left" vertical="top" wrapText="1"/>
    </xf>
    <xf numFmtId="0" fontId="17" fillId="0" borderId="51" xfId="96" applyFont="1" applyBorder="1" applyAlignment="1">
      <alignment horizontal="left" vertical="center" wrapText="1"/>
    </xf>
    <xf numFmtId="0" fontId="73" fillId="2" borderId="51" xfId="0" applyFont="1" applyFill="1" applyBorder="1" applyAlignment="1">
      <alignment vertical="top" wrapText="1"/>
    </xf>
    <xf numFmtId="0" fontId="88" fillId="0" borderId="51" xfId="0" applyFont="1" applyBorder="1" applyAlignment="1">
      <alignment horizontal="left" vertical="top" wrapText="1"/>
    </xf>
    <xf numFmtId="0" fontId="76" fillId="2" borderId="51" xfId="0" applyFont="1" applyFill="1" applyBorder="1" applyAlignment="1">
      <alignment vertical="top" wrapText="1"/>
    </xf>
    <xf numFmtId="0" fontId="89" fillId="0" borderId="51" xfId="0" applyFont="1" applyBorder="1" applyAlignment="1">
      <alignment horizontal="left" vertical="top" wrapText="1"/>
    </xf>
    <xf numFmtId="0" fontId="88" fillId="0" borderId="3" xfId="0" applyFont="1" applyBorder="1" applyAlignment="1">
      <alignment horizontal="left" vertical="top" wrapText="1"/>
    </xf>
    <xf numFmtId="0" fontId="17" fillId="0" borderId="51" xfId="0" applyFont="1" applyBorder="1" applyAlignment="1">
      <alignment horizontal="left" vertical="center" wrapText="1"/>
    </xf>
    <xf numFmtId="0" fontId="93" fillId="0" borderId="51" xfId="8" applyFont="1" applyBorder="1" applyAlignment="1">
      <alignment horizontal="left" vertical="top" wrapText="1"/>
    </xf>
    <xf numFmtId="0" fontId="93" fillId="0" borderId="31" xfId="8" applyFont="1" applyBorder="1" applyAlignment="1">
      <alignment horizontal="left" vertical="top" wrapText="1"/>
    </xf>
    <xf numFmtId="0" fontId="17" fillId="0" borderId="51" xfId="8" applyFont="1" applyBorder="1" applyAlignment="1">
      <alignment horizontal="left" vertical="center" wrapText="1"/>
    </xf>
    <xf numFmtId="0" fontId="73" fillId="0" borderId="51" xfId="8" applyFont="1" applyBorder="1" applyAlignment="1">
      <alignment horizontal="left" vertical="top" wrapText="1"/>
    </xf>
    <xf numFmtId="0" fontId="17" fillId="0" borderId="51" xfId="0" applyFont="1" applyFill="1" applyBorder="1" applyAlignment="1">
      <alignment horizontal="left" vertical="top" wrapText="1"/>
    </xf>
    <xf numFmtId="0" fontId="76" fillId="0" borderId="51" xfId="0" applyFont="1" applyBorder="1" applyAlignment="1">
      <alignment horizontal="left" vertical="top" wrapText="1"/>
    </xf>
    <xf numFmtId="0" fontId="88" fillId="0" borderId="50" xfId="0" applyFont="1" applyBorder="1" applyAlignment="1">
      <alignment horizontal="left" vertical="top" wrapText="1"/>
    </xf>
    <xf numFmtId="0" fontId="76" fillId="2" borderId="0" xfId="0" applyFont="1" applyFill="1" applyAlignment="1"/>
    <xf numFmtId="0" fontId="14" fillId="2" borderId="0" xfId="0" applyFont="1" applyFill="1" applyAlignment="1">
      <alignment horizontal="center" wrapText="1"/>
    </xf>
    <xf numFmtId="0" fontId="73" fillId="2" borderId="51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center" wrapText="1"/>
    </xf>
    <xf numFmtId="165" fontId="73" fillId="2" borderId="0" xfId="8" applyNumberFormat="1" applyFont="1" applyFill="1" applyAlignment="1">
      <alignment horizontal="left" vertical="center" wrapText="1"/>
    </xf>
    <xf numFmtId="0" fontId="17" fillId="2" borderId="51" xfId="0" applyFont="1" applyFill="1" applyBorder="1" applyAlignment="1">
      <alignment horizontal="center" vertical="center"/>
    </xf>
    <xf numFmtId="165" fontId="17" fillId="2" borderId="50" xfId="0" applyNumberFormat="1" applyFont="1" applyFill="1" applyBorder="1" applyAlignment="1">
      <alignment vertical="center" wrapText="1"/>
    </xf>
    <xf numFmtId="0" fontId="73" fillId="2" borderId="51" xfId="8" applyFont="1" applyFill="1" applyBorder="1">
      <alignment horizontal="left" vertical="top" wrapText="1"/>
    </xf>
    <xf numFmtId="4" fontId="17" fillId="2" borderId="50" xfId="8" applyNumberFormat="1" applyFont="1" applyFill="1" applyBorder="1" applyAlignment="1">
      <alignment horizontal="center" vertical="top" wrapText="1"/>
    </xf>
    <xf numFmtId="39" fontId="17" fillId="2" borderId="50" xfId="8" applyNumberFormat="1" applyFont="1" applyFill="1" applyBorder="1" applyAlignment="1">
      <alignment horizontal="center" vertical="center" wrapText="1"/>
    </xf>
    <xf numFmtId="0" fontId="76" fillId="2" borderId="51" xfId="0" applyFont="1" applyFill="1" applyBorder="1" applyAlignment="1">
      <alignment vertical="center" wrapText="1"/>
    </xf>
    <xf numFmtId="4" fontId="73" fillId="2" borderId="0" xfId="8" applyNumberFormat="1" applyFont="1" applyFill="1">
      <alignment horizontal="left" vertical="top" wrapText="1"/>
    </xf>
    <xf numFmtId="165" fontId="73" fillId="2" borderId="51" xfId="6" applyNumberFormat="1" applyFont="1" applyFill="1" applyBorder="1" applyAlignment="1">
      <alignment horizontal="center" vertical="center"/>
    </xf>
    <xf numFmtId="0" fontId="73" fillId="2" borderId="51" xfId="0" applyFont="1" applyFill="1" applyBorder="1" applyAlignment="1">
      <alignment horizontal="left" vertical="center" wrapText="1"/>
    </xf>
    <xf numFmtId="169" fontId="94" fillId="2" borderId="51" xfId="0" applyNumberFormat="1" applyFont="1" applyFill="1" applyBorder="1" applyAlignment="1">
      <alignment horizontal="right" vertical="center" wrapText="1"/>
    </xf>
    <xf numFmtId="0" fontId="73" fillId="2" borderId="0" xfId="8" applyFont="1" applyFill="1" applyAlignment="1">
      <alignment horizontal="left" vertical="top" wrapText="1"/>
    </xf>
    <xf numFmtId="0" fontId="88" fillId="2" borderId="50" xfId="0" applyFont="1" applyFill="1" applyBorder="1" applyAlignment="1">
      <alignment vertical="center" wrapText="1"/>
    </xf>
    <xf numFmtId="0" fontId="17" fillId="2" borderId="51" xfId="0" applyFont="1" applyFill="1" applyBorder="1" applyAlignment="1">
      <alignment vertical="center" wrapText="1"/>
    </xf>
    <xf numFmtId="0" fontId="17" fillId="2" borderId="50" xfId="0" applyFont="1" applyFill="1" applyBorder="1" applyAlignment="1">
      <alignment vertical="center"/>
    </xf>
    <xf numFmtId="4" fontId="17" fillId="2" borderId="50" xfId="8" applyNumberFormat="1" applyFont="1" applyFill="1" applyBorder="1" applyAlignment="1">
      <alignment horizontal="center" vertical="center" wrapText="1"/>
    </xf>
    <xf numFmtId="0" fontId="88" fillId="2" borderId="51" xfId="8" applyFont="1" applyFill="1" applyBorder="1">
      <alignment horizontal="left" vertical="top" wrapText="1"/>
    </xf>
    <xf numFmtId="0" fontId="88" fillId="2" borderId="51" xfId="0" applyFont="1" applyFill="1" applyBorder="1" applyAlignment="1">
      <alignment horizontal="center" vertical="center"/>
    </xf>
    <xf numFmtId="0" fontId="88" fillId="2" borderId="50" xfId="0" applyFont="1" applyFill="1" applyBorder="1" applyAlignment="1">
      <alignment horizontal="center" vertical="center"/>
    </xf>
    <xf numFmtId="0" fontId="88" fillId="2" borderId="51" xfId="0" applyFont="1" applyFill="1" applyBorder="1" applyAlignment="1">
      <alignment vertical="center" wrapText="1"/>
    </xf>
    <xf numFmtId="0" fontId="73" fillId="2" borderId="51" xfId="0" applyFont="1" applyFill="1" applyBorder="1" applyAlignment="1">
      <alignment horizontal="left" vertical="center" wrapText="1"/>
    </xf>
    <xf numFmtId="0" fontId="73" fillId="2" borderId="51" xfId="8" applyFont="1" applyFill="1" applyBorder="1" applyAlignment="1">
      <alignment horizontal="center" vertical="center" wrapText="1"/>
    </xf>
    <xf numFmtId="0" fontId="73" fillId="2" borderId="51" xfId="0" applyFont="1" applyFill="1" applyBorder="1" applyAlignment="1">
      <alignment horizontal="left" vertical="center" wrapText="1"/>
    </xf>
    <xf numFmtId="0" fontId="73" fillId="2" borderId="51" xfId="0" applyFont="1" applyFill="1" applyBorder="1" applyAlignment="1">
      <alignment vertical="center" wrapText="1"/>
    </xf>
    <xf numFmtId="169" fontId="88" fillId="2" borderId="51" xfId="0" applyNumberFormat="1" applyFont="1" applyFill="1" applyBorder="1" applyAlignment="1">
      <alignment horizontal="right" vertical="center" wrapText="1"/>
    </xf>
    <xf numFmtId="0" fontId="76" fillId="0" borderId="51" xfId="0" applyFont="1" applyBorder="1" applyAlignment="1">
      <alignment horizontal="center"/>
    </xf>
    <xf numFmtId="0" fontId="73" fillId="0" borderId="0" xfId="0" applyFont="1"/>
    <xf numFmtId="0" fontId="73" fillId="2" borderId="51" xfId="0" applyFont="1" applyFill="1" applyBorder="1"/>
    <xf numFmtId="0" fontId="17" fillId="0" borderId="3" xfId="96" applyFont="1" applyBorder="1" applyAlignment="1">
      <alignment horizontal="center" vertical="center" wrapText="1"/>
    </xf>
    <xf numFmtId="169" fontId="17" fillId="0" borderId="51" xfId="96" applyNumberFormat="1" applyFont="1" applyBorder="1" applyAlignment="1">
      <alignment horizontal="center" vertical="center" wrapText="1"/>
    </xf>
    <xf numFmtId="168" fontId="73" fillId="0" borderId="0" xfId="0" applyNumberFormat="1" applyFont="1"/>
    <xf numFmtId="0" fontId="17" fillId="0" borderId="51" xfId="96" applyFont="1" applyBorder="1" applyAlignment="1">
      <alignment vertical="center" wrapText="1"/>
    </xf>
    <xf numFmtId="0" fontId="76" fillId="0" borderId="51" xfId="0" applyFont="1" applyBorder="1"/>
    <xf numFmtId="0" fontId="76" fillId="2" borderId="51" xfId="0" applyFont="1" applyFill="1" applyBorder="1"/>
    <xf numFmtId="174" fontId="76" fillId="0" borderId="0" xfId="0" applyNumberFormat="1" applyFont="1"/>
    <xf numFmtId="0" fontId="76" fillId="0" borderId="0" xfId="0" applyFont="1"/>
    <xf numFmtId="0" fontId="73" fillId="2" borderId="0" xfId="299" applyFont="1" applyFill="1"/>
    <xf numFmtId="0" fontId="17" fillId="2" borderId="51" xfId="96" applyFont="1" applyFill="1" applyBorder="1" applyAlignment="1">
      <alignment vertical="center" wrapText="1"/>
    </xf>
    <xf numFmtId="0" fontId="73" fillId="2" borderId="51" xfId="0" applyFont="1" applyFill="1" applyBorder="1" applyAlignment="1">
      <alignment horizontal="center"/>
    </xf>
    <xf numFmtId="175" fontId="73" fillId="2" borderId="51" xfId="2028" applyNumberFormat="1" applyFont="1" applyFill="1" applyBorder="1"/>
    <xf numFmtId="166" fontId="73" fillId="2" borderId="51" xfId="0" applyNumberFormat="1" applyFont="1" applyFill="1" applyBorder="1"/>
    <xf numFmtId="0" fontId="17" fillId="2" borderId="3" xfId="0" applyFont="1" applyFill="1" applyBorder="1" applyAlignment="1">
      <alignment horizontal="center"/>
    </xf>
    <xf numFmtId="0" fontId="17" fillId="2" borderId="50" xfId="0" applyFont="1" applyFill="1" applyBorder="1" applyAlignment="1">
      <alignment vertical="center" wrapText="1"/>
    </xf>
    <xf numFmtId="166" fontId="17" fillId="2" borderId="51" xfId="223" applyNumberFormat="1" applyFont="1" applyFill="1" applyBorder="1" applyAlignment="1">
      <alignment vertical="center"/>
    </xf>
    <xf numFmtId="0" fontId="87" fillId="2" borderId="0" xfId="0" applyFont="1" applyFill="1"/>
    <xf numFmtId="0" fontId="17" fillId="2" borderId="50" xfId="96" applyFont="1" applyFill="1" applyBorder="1" applyAlignment="1">
      <alignment horizontal="left" vertical="center" wrapText="1"/>
    </xf>
    <xf numFmtId="166" fontId="97" fillId="2" borderId="0" xfId="0" applyNumberFormat="1" applyFont="1" applyFill="1"/>
    <xf numFmtId="0" fontId="97" fillId="2" borderId="0" xfId="0" applyFont="1" applyFill="1"/>
    <xf numFmtId="0" fontId="17" fillId="2" borderId="30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 wrapText="1"/>
    </xf>
    <xf numFmtId="0" fontId="17" fillId="2" borderId="47" xfId="0" applyFont="1" applyFill="1" applyBorder="1" applyAlignment="1">
      <alignment horizontal="left" vertical="top" wrapText="1"/>
    </xf>
    <xf numFmtId="0" fontId="17" fillId="2" borderId="47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47" xfId="0" applyFont="1" applyFill="1" applyBorder="1" applyAlignment="1">
      <alignment horizontal="center" vertical="top" wrapText="1"/>
    </xf>
    <xf numFmtId="0" fontId="73" fillId="2" borderId="30" xfId="0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left" vertical="top" wrapText="1"/>
    </xf>
    <xf numFmtId="0" fontId="17" fillId="2" borderId="50" xfId="0" applyFont="1" applyFill="1" applyBorder="1" applyAlignment="1">
      <alignment horizontal="center" vertical="center" wrapText="1"/>
    </xf>
    <xf numFmtId="0" fontId="73" fillId="2" borderId="51" xfId="0" applyFont="1" applyFill="1" applyBorder="1" applyAlignment="1">
      <alignment horizontal="left" vertical="center" wrapText="1"/>
    </xf>
    <xf numFmtId="43" fontId="73" fillId="2" borderId="47" xfId="7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"/>
    </xf>
    <xf numFmtId="169" fontId="73" fillId="2" borderId="43" xfId="7" applyNumberFormat="1" applyFont="1" applyFill="1" applyBorder="1" applyAlignment="1">
      <alignment vertical="center" wrapText="1"/>
    </xf>
    <xf numFmtId="169" fontId="73" fillId="2" borderId="47" xfId="7" applyNumberFormat="1" applyFont="1" applyFill="1" applyBorder="1" applyAlignment="1">
      <alignment horizontal="right" vertical="center" wrapText="1"/>
    </xf>
    <xf numFmtId="169" fontId="73" fillId="2" borderId="43" xfId="7" applyNumberFormat="1" applyFont="1" applyFill="1" applyBorder="1" applyAlignment="1">
      <alignment horizontal="right" vertical="center" wrapText="1"/>
    </xf>
    <xf numFmtId="169" fontId="73" fillId="2" borderId="51" xfId="7" applyNumberFormat="1" applyFont="1" applyFill="1" applyBorder="1" applyAlignment="1">
      <alignment vertical="center" wrapText="1"/>
    </xf>
    <xf numFmtId="169" fontId="73" fillId="2" borderId="51" xfId="7" applyNumberFormat="1" applyFont="1" applyFill="1" applyBorder="1" applyAlignment="1">
      <alignment horizontal="right" vertical="center" wrapText="1"/>
    </xf>
    <xf numFmtId="0" fontId="17" fillId="2" borderId="51" xfId="0" applyFont="1" applyFill="1" applyBorder="1" applyAlignment="1">
      <alignment horizontal="left" vertical="center" wrapText="1"/>
    </xf>
    <xf numFmtId="0" fontId="88" fillId="2" borderId="51" xfId="0" applyFont="1" applyFill="1" applyBorder="1" applyAlignment="1">
      <alignment horizontal="left" vertical="top" wrapText="1"/>
    </xf>
    <xf numFmtId="169" fontId="17" fillId="2" borderId="51" xfId="7" applyNumberFormat="1" applyFont="1" applyFill="1" applyBorder="1" applyAlignment="1">
      <alignment horizontal="center" vertical="top" wrapText="1"/>
    </xf>
    <xf numFmtId="0" fontId="17" fillId="2" borderId="50" xfId="0" applyFont="1" applyFill="1" applyBorder="1" applyAlignment="1">
      <alignment wrapText="1"/>
    </xf>
    <xf numFmtId="0" fontId="17" fillId="2" borderId="50" xfId="0" applyFont="1" applyFill="1" applyBorder="1" applyAlignment="1">
      <alignment horizontal="center" wrapText="1"/>
    </xf>
    <xf numFmtId="0" fontId="73" fillId="2" borderId="50" xfId="0" applyFont="1" applyFill="1" applyBorder="1" applyAlignment="1">
      <alignment horizontal="left" vertical="top" wrapText="1"/>
    </xf>
    <xf numFmtId="0" fontId="88" fillId="2" borderId="50" xfId="0" applyFont="1" applyFill="1" applyBorder="1" applyAlignment="1">
      <alignment horizontal="left" vertical="top" wrapText="1"/>
    </xf>
    <xf numFmtId="0" fontId="73" fillId="2" borderId="50" xfId="0" applyFont="1" applyFill="1" applyBorder="1" applyAlignment="1">
      <alignment horizontal="center" vertical="top" wrapText="1"/>
    </xf>
    <xf numFmtId="165" fontId="73" fillId="2" borderId="51" xfId="8" applyNumberFormat="1" applyFont="1" applyFill="1" applyBorder="1" applyAlignment="1">
      <alignment horizontal="center" vertical="center" wrapText="1"/>
    </xf>
    <xf numFmtId="168" fontId="17" fillId="2" borderId="51" xfId="0" applyNumberFormat="1" applyFont="1" applyFill="1" applyBorder="1" applyAlignment="1">
      <alignment horizontal="center" vertical="center"/>
    </xf>
    <xf numFmtId="165" fontId="17" fillId="2" borderId="51" xfId="6" applyNumberFormat="1" applyFont="1" applyFill="1" applyBorder="1" applyAlignment="1">
      <alignment horizontal="right" vertical="center"/>
    </xf>
    <xf numFmtId="168" fontId="73" fillId="2" borderId="51" xfId="0" applyNumberFormat="1" applyFont="1" applyFill="1" applyBorder="1" applyAlignment="1">
      <alignment horizontal="right" vertical="center"/>
    </xf>
    <xf numFmtId="165" fontId="88" fillId="2" borderId="51" xfId="6" applyNumberFormat="1" applyFont="1" applyFill="1" applyBorder="1" applyAlignment="1">
      <alignment horizontal="right" vertical="center"/>
    </xf>
    <xf numFmtId="165" fontId="73" fillId="2" borderId="51" xfId="6" applyNumberFormat="1" applyFont="1" applyFill="1" applyBorder="1" applyAlignment="1">
      <alignment horizontal="right" vertical="center"/>
    </xf>
    <xf numFmtId="0" fontId="73" fillId="2" borderId="51" xfId="0" applyFont="1" applyFill="1" applyBorder="1" applyAlignment="1"/>
    <xf numFmtId="0" fontId="17" fillId="2" borderId="10" xfId="0" applyFont="1" applyFill="1" applyBorder="1" applyAlignment="1">
      <alignment horizontal="center" vertical="top" wrapText="1"/>
    </xf>
    <xf numFmtId="0" fontId="17" fillId="2" borderId="49" xfId="0" applyFont="1" applyFill="1" applyBorder="1" applyAlignment="1">
      <alignment horizontal="center" vertical="top" wrapText="1"/>
    </xf>
    <xf numFmtId="0" fontId="73" fillId="2" borderId="51" xfId="8" applyFont="1" applyFill="1" applyBorder="1" applyAlignment="1">
      <alignment horizontal="left" vertical="top" wrapText="1"/>
    </xf>
    <xf numFmtId="0" fontId="73" fillId="2" borderId="31" xfId="8" applyFont="1" applyFill="1" applyBorder="1" applyAlignment="1">
      <alignment horizontal="left" vertical="top" wrapText="1"/>
    </xf>
    <xf numFmtId="0" fontId="17" fillId="2" borderId="51" xfId="8" applyFont="1" applyFill="1" applyBorder="1" applyAlignment="1">
      <alignment horizontal="left" vertical="center" wrapText="1"/>
    </xf>
    <xf numFmtId="0" fontId="73" fillId="2" borderId="0" xfId="8" applyFont="1" applyFill="1" applyBorder="1" applyAlignment="1">
      <alignment horizontal="left" vertical="top" wrapText="1"/>
    </xf>
    <xf numFmtId="165" fontId="73" fillId="2" borderId="51" xfId="0" applyNumberFormat="1" applyFont="1" applyFill="1" applyBorder="1"/>
    <xf numFmtId="0" fontId="17" fillId="2" borderId="51" xfId="0" applyFont="1" applyFill="1" applyBorder="1"/>
    <xf numFmtId="0" fontId="73" fillId="2" borderId="51" xfId="0" applyFont="1" applyFill="1" applyBorder="1" applyAlignment="1">
      <alignment horizontal="center" vertical="top"/>
    </xf>
    <xf numFmtId="165" fontId="73" fillId="2" borderId="51" xfId="6" applyNumberFormat="1" applyFont="1" applyFill="1" applyBorder="1" applyAlignment="1">
      <alignment horizontal="right" vertical="top"/>
    </xf>
    <xf numFmtId="0" fontId="17" fillId="2" borderId="51" xfId="0" applyFont="1" applyFill="1" applyBorder="1" applyAlignment="1">
      <alignment vertical="top" wrapText="1"/>
    </xf>
    <xf numFmtId="0" fontId="17" fillId="2" borderId="0" xfId="0" applyFont="1" applyFill="1" applyBorder="1" applyAlignment="1">
      <alignment horizontal="left" vertical="top" wrapText="1"/>
    </xf>
    <xf numFmtId="169" fontId="17" fillId="2" borderId="0" xfId="7" applyNumberFormat="1" applyFont="1" applyFill="1" applyBorder="1" applyAlignment="1">
      <alignment horizontal="center" vertical="top" wrapText="1"/>
    </xf>
    <xf numFmtId="0" fontId="89" fillId="2" borderId="51" xfId="0" applyFont="1" applyFill="1" applyBorder="1" applyAlignment="1">
      <alignment horizontal="left" vertical="top" wrapText="1"/>
    </xf>
    <xf numFmtId="0" fontId="73" fillId="2" borderId="51" xfId="0" applyFont="1" applyFill="1" applyBorder="1" applyAlignment="1">
      <alignment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51" xfId="0" applyFont="1" applyFill="1" applyBorder="1" applyAlignment="1">
      <alignment horizontal="left" vertical="center" wrapText="1"/>
    </xf>
    <xf numFmtId="0" fontId="76" fillId="2" borderId="0" xfId="0" applyFont="1" applyFill="1" applyBorder="1" applyAlignment="1">
      <alignment horizontal="left" vertical="center"/>
    </xf>
    <xf numFmtId="0" fontId="88" fillId="2" borderId="51" xfId="0" applyFont="1" applyFill="1" applyBorder="1" applyAlignment="1">
      <alignment horizontal="left" vertical="center" wrapText="1"/>
    </xf>
    <xf numFmtId="0" fontId="73" fillId="2" borderId="48" xfId="0" applyFont="1" applyFill="1" applyBorder="1" applyAlignment="1">
      <alignment vertical="top" wrapText="1"/>
    </xf>
    <xf numFmtId="0" fontId="73" fillId="2" borderId="50" xfId="0" applyFont="1" applyFill="1" applyBorder="1" applyAlignment="1">
      <alignment vertical="top" wrapText="1"/>
    </xf>
    <xf numFmtId="43" fontId="76" fillId="2" borderId="51" xfId="7" applyFont="1" applyFill="1" applyBorder="1"/>
    <xf numFmtId="0" fontId="73" fillId="0" borderId="51" xfId="0" applyFont="1" applyBorder="1" applyAlignment="1">
      <alignment horizontal="left" vertical="top" wrapText="1"/>
    </xf>
    <xf numFmtId="0" fontId="73" fillId="0" borderId="43" xfId="0" applyFont="1" applyBorder="1" applyAlignment="1">
      <alignment vertical="top" wrapText="1"/>
    </xf>
    <xf numFmtId="0" fontId="73" fillId="0" borderId="43" xfId="0" applyFont="1" applyBorder="1" applyAlignment="1">
      <alignment horizontal="left" vertical="top" wrapText="1"/>
    </xf>
    <xf numFmtId="165" fontId="76" fillId="2" borderId="0" xfId="253" applyNumberFormat="1" applyFont="1" applyFill="1"/>
    <xf numFmtId="0" fontId="73" fillId="2" borderId="52" xfId="0" applyFont="1" applyFill="1" applyBorder="1" applyAlignment="1">
      <alignment horizontal="left" vertical="top" wrapText="1"/>
    </xf>
    <xf numFmtId="0" fontId="73" fillId="2" borderId="31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17" fillId="2" borderId="52" xfId="0" applyFont="1" applyFill="1" applyBorder="1" applyAlignment="1">
      <alignment horizontal="left"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166" fontId="73" fillId="2" borderId="52" xfId="7" applyNumberFormat="1" applyFont="1" applyFill="1" applyBorder="1" applyAlignment="1">
      <alignment horizontal="right" vertical="center" wrapText="1"/>
    </xf>
    <xf numFmtId="0" fontId="17" fillId="2" borderId="52" xfId="0" applyFont="1" applyFill="1" applyBorder="1" applyAlignment="1">
      <alignment horizontal="left" vertical="center" wrapText="1"/>
    </xf>
    <xf numFmtId="165" fontId="17" fillId="2" borderId="52" xfId="8" applyNumberFormat="1" applyFont="1" applyFill="1" applyBorder="1" applyAlignment="1">
      <alignment horizontal="center" vertical="center" wrapText="1"/>
    </xf>
    <xf numFmtId="165" fontId="73" fillId="2" borderId="52" xfId="8" applyNumberFormat="1" applyFont="1" applyFill="1" applyBorder="1" applyAlignment="1">
      <alignment horizontal="center" vertical="center" wrapText="1"/>
    </xf>
    <xf numFmtId="165" fontId="73" fillId="2" borderId="52" xfId="6" applyNumberFormat="1" applyFont="1" applyFill="1" applyBorder="1" applyAlignment="1">
      <alignment horizontal="center" vertical="center"/>
    </xf>
    <xf numFmtId="165" fontId="17" fillId="2" borderId="52" xfId="6" applyNumberFormat="1" applyFont="1" applyFill="1" applyBorder="1" applyAlignment="1">
      <alignment horizontal="right" vertical="center"/>
    </xf>
    <xf numFmtId="165" fontId="73" fillId="2" borderId="52" xfId="6" applyNumberFormat="1" applyFont="1" applyFill="1" applyBorder="1" applyAlignment="1">
      <alignment horizontal="right" vertical="center"/>
    </xf>
    <xf numFmtId="0" fontId="88" fillId="2" borderId="52" xfId="0" applyFont="1" applyFill="1" applyBorder="1" applyAlignment="1">
      <alignment horizontal="left" vertical="top" wrapText="1"/>
    </xf>
    <xf numFmtId="165" fontId="88" fillId="2" borderId="52" xfId="6" applyNumberFormat="1" applyFont="1" applyFill="1" applyBorder="1" applyAlignment="1">
      <alignment horizontal="right" vertical="center"/>
    </xf>
    <xf numFmtId="0" fontId="73" fillId="2" borderId="52" xfId="8" applyFont="1" applyFill="1" applyBorder="1" applyAlignment="1">
      <alignment horizontal="left" vertical="top" wrapText="1"/>
    </xf>
    <xf numFmtId="0" fontId="73" fillId="2" borderId="36" xfId="0" applyFont="1" applyFill="1" applyBorder="1" applyAlignment="1">
      <alignment vertical="top" wrapText="1"/>
    </xf>
    <xf numFmtId="169" fontId="17" fillId="2" borderId="52" xfId="7" applyNumberFormat="1" applyFont="1" applyFill="1" applyBorder="1" applyAlignment="1">
      <alignment horizontal="center" vertical="center" wrapText="1"/>
    </xf>
    <xf numFmtId="166" fontId="73" fillId="2" borderId="52" xfId="7" applyNumberFormat="1" applyFont="1" applyFill="1" applyBorder="1" applyAlignment="1">
      <alignment horizontal="center" vertical="center" wrapText="1"/>
    </xf>
    <xf numFmtId="169" fontId="73" fillId="2" borderId="52" xfId="7" applyNumberFormat="1" applyFont="1" applyFill="1" applyBorder="1" applyAlignment="1">
      <alignment horizontal="center" vertical="center" wrapText="1"/>
    </xf>
    <xf numFmtId="43" fontId="73" fillId="2" borderId="52" xfId="7" applyNumberFormat="1" applyFont="1" applyFill="1" applyBorder="1" applyAlignment="1">
      <alignment horizontal="center" vertical="center" wrapText="1"/>
    </xf>
    <xf numFmtId="0" fontId="73" fillId="2" borderId="52" xfId="0" applyFont="1" applyFill="1" applyBorder="1" applyAlignment="1">
      <alignment horizontal="left" vertical="center" wrapText="1"/>
    </xf>
    <xf numFmtId="0" fontId="73" fillId="2" borderId="36" xfId="0" applyFont="1" applyFill="1" applyBorder="1" applyAlignment="1">
      <alignment horizontal="left" vertical="top" wrapText="1"/>
    </xf>
    <xf numFmtId="166" fontId="17" fillId="2" borderId="52" xfId="7" applyNumberFormat="1" applyFont="1" applyFill="1" applyBorder="1" applyAlignment="1">
      <alignment horizontal="right" vertical="center" wrapText="1"/>
    </xf>
    <xf numFmtId="166" fontId="88" fillId="2" borderId="52" xfId="7" applyNumberFormat="1" applyFont="1" applyFill="1" applyBorder="1" applyAlignment="1">
      <alignment horizontal="center" vertical="center" wrapText="1"/>
    </xf>
    <xf numFmtId="166" fontId="73" fillId="2" borderId="52" xfId="7" applyNumberFormat="1" applyFont="1" applyFill="1" applyBorder="1" applyAlignment="1">
      <alignment vertical="center" wrapText="1"/>
    </xf>
    <xf numFmtId="0" fontId="73" fillId="2" borderId="0" xfId="0" applyFont="1" applyFill="1" applyAlignment="1">
      <alignment horizontal="right"/>
    </xf>
    <xf numFmtId="0" fontId="17" fillId="2" borderId="47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52" xfId="0" applyFont="1" applyFill="1" applyBorder="1" applyAlignment="1">
      <alignment horizontal="center" wrapText="1"/>
    </xf>
    <xf numFmtId="0" fontId="73" fillId="2" borderId="52" xfId="0" applyFont="1" applyFill="1" applyBorder="1" applyAlignment="1">
      <alignment horizontal="center" vertical="center" wrapText="1"/>
    </xf>
    <xf numFmtId="169" fontId="17" fillId="2" borderId="52" xfId="0" applyNumberFormat="1" applyFont="1" applyFill="1" applyBorder="1" applyAlignment="1">
      <alignment horizontal="center" vertical="center"/>
    </xf>
    <xf numFmtId="168" fontId="17" fillId="2" borderId="52" xfId="0" applyNumberFormat="1" applyFont="1" applyFill="1" applyBorder="1" applyAlignment="1">
      <alignment horizontal="center" vertical="center"/>
    </xf>
    <xf numFmtId="0" fontId="17" fillId="2" borderId="52" xfId="0" applyFont="1" applyFill="1" applyBorder="1" applyAlignment="1">
      <alignment wrapText="1"/>
    </xf>
    <xf numFmtId="0" fontId="73" fillId="2" borderId="51" xfId="0" applyFont="1" applyFill="1" applyBorder="1" applyAlignment="1">
      <alignment horizontal="left" vertical="center" wrapText="1"/>
    </xf>
    <xf numFmtId="0" fontId="73" fillId="2" borderId="51" xfId="8" applyFont="1" applyFill="1" applyBorder="1" applyAlignment="1">
      <alignment horizontal="center" vertical="center" wrapText="1"/>
    </xf>
    <xf numFmtId="168" fontId="73" fillId="2" borderId="53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center"/>
    </xf>
    <xf numFmtId="0" fontId="88" fillId="2" borderId="53" xfId="208" applyFont="1" applyFill="1" applyBorder="1" applyAlignment="1">
      <alignment vertical="center" wrapText="1"/>
    </xf>
    <xf numFmtId="0" fontId="17" fillId="2" borderId="47" xfId="0" applyFont="1" applyFill="1" applyBorder="1" applyAlignment="1">
      <alignment horizontal="left" vertical="top" wrapText="1"/>
    </xf>
    <xf numFmtId="0" fontId="73" fillId="2" borderId="47" xfId="0" applyFont="1" applyFill="1" applyBorder="1" applyAlignment="1">
      <alignment horizontal="center" vertical="top" wrapText="1"/>
    </xf>
    <xf numFmtId="0" fontId="14" fillId="2" borderId="47" xfId="0" applyFont="1" applyFill="1" applyBorder="1" applyAlignment="1">
      <alignment horizontal="center" vertical="top" wrapText="1"/>
    </xf>
    <xf numFmtId="0" fontId="89" fillId="0" borderId="43" xfId="0" applyFont="1" applyBorder="1" applyAlignment="1">
      <alignment horizontal="left" vertical="top" wrapText="1"/>
    </xf>
    <xf numFmtId="0" fontId="94" fillId="2" borderId="124" xfId="3463" applyFont="1" applyFill="1" applyBorder="1" applyAlignment="1">
      <alignment vertical="center" wrapText="1"/>
    </xf>
    <xf numFmtId="0" fontId="73" fillId="2" borderId="48" xfId="0" applyFont="1" applyFill="1" applyBorder="1" applyAlignment="1">
      <alignment horizontal="left" vertical="top" wrapText="1"/>
    </xf>
    <xf numFmtId="0" fontId="88" fillId="2" borderId="50" xfId="0" applyFont="1" applyFill="1" applyBorder="1" applyAlignment="1">
      <alignment vertical="center" wrapText="1"/>
    </xf>
    <xf numFmtId="0" fontId="73" fillId="2" borderId="3" xfId="96" applyFont="1" applyFill="1" applyBorder="1" applyAlignment="1">
      <alignment horizontal="center" vertical="center" wrapText="1"/>
    </xf>
    <xf numFmtId="165" fontId="95" fillId="2" borderId="0" xfId="6" applyNumberFormat="1" applyFont="1" applyFill="1" applyBorder="1" applyAlignment="1">
      <alignment horizontal="right" vertical="center"/>
    </xf>
    <xf numFmtId="0" fontId="73" fillId="2" borderId="62" xfId="0" applyFont="1" applyFill="1" applyBorder="1" applyAlignment="1">
      <alignment vertical="center" wrapText="1"/>
    </xf>
    <xf numFmtId="0" fontId="73" fillId="2" borderId="62" xfId="0" applyFont="1" applyFill="1" applyBorder="1" applyAlignment="1">
      <alignment horizontal="left" vertical="center" wrapText="1"/>
    </xf>
    <xf numFmtId="0" fontId="73" fillId="2" borderId="0" xfId="8" applyFont="1" applyFill="1">
      <alignment horizontal="left" vertical="top" wrapText="1"/>
    </xf>
    <xf numFmtId="0" fontId="73" fillId="2" borderId="62" xfId="8" applyFont="1" applyFill="1" applyBorder="1">
      <alignment horizontal="left" vertical="top" wrapText="1"/>
    </xf>
    <xf numFmtId="0" fontId="88" fillId="2" borderId="68" xfId="0" applyFont="1" applyFill="1" applyBorder="1" applyAlignment="1">
      <alignment vertical="center" wrapText="1"/>
    </xf>
    <xf numFmtId="169" fontId="88" fillId="2" borderId="67" xfId="0" applyNumberFormat="1" applyFont="1" applyFill="1" applyBorder="1" applyAlignment="1">
      <alignment horizontal="right" vertical="center" wrapText="1"/>
    </xf>
    <xf numFmtId="0" fontId="88" fillId="2" borderId="73" xfId="0" applyFont="1" applyFill="1" applyBorder="1" applyAlignment="1">
      <alignment vertical="center" wrapText="1"/>
    </xf>
    <xf numFmtId="0" fontId="73" fillId="2" borderId="0" xfId="8" applyFont="1" applyFill="1">
      <alignment horizontal="left" vertical="top" wrapText="1"/>
    </xf>
    <xf numFmtId="169" fontId="88" fillId="2" borderId="73" xfId="0" applyNumberFormat="1" applyFont="1" applyFill="1" applyBorder="1" applyAlignment="1">
      <alignment horizontal="right" vertical="center" wrapText="1"/>
    </xf>
    <xf numFmtId="0" fontId="0" fillId="0" borderId="0" xfId="0"/>
    <xf numFmtId="0" fontId="73" fillId="2" borderId="78" xfId="0" applyFont="1" applyFill="1" applyBorder="1" applyAlignment="1">
      <alignment vertical="center" wrapText="1"/>
    </xf>
    <xf numFmtId="0" fontId="73" fillId="2" borderId="78" xfId="0" applyFont="1" applyFill="1" applyBorder="1" applyAlignment="1">
      <alignment horizontal="left" vertical="center" wrapText="1"/>
    </xf>
    <xf numFmtId="0" fontId="17" fillId="2" borderId="78" xfId="0" applyFont="1" applyFill="1" applyBorder="1" applyAlignment="1">
      <alignment horizontal="center" vertical="center"/>
    </xf>
    <xf numFmtId="0" fontId="73" fillId="2" borderId="78" xfId="8" applyFont="1" applyFill="1" applyBorder="1">
      <alignment horizontal="left" vertical="top" wrapText="1"/>
    </xf>
    <xf numFmtId="4" fontId="17" fillId="2" borderId="79" xfId="8" applyNumberFormat="1" applyFont="1" applyFill="1" applyBorder="1" applyAlignment="1">
      <alignment horizontal="center" vertical="top" wrapText="1"/>
    </xf>
    <xf numFmtId="39" fontId="17" fillId="2" borderId="79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169" fontId="88" fillId="2" borderId="78" xfId="0" applyNumberFormat="1" applyFont="1" applyFill="1" applyBorder="1" applyAlignment="1">
      <alignment horizontal="right" vertical="center" wrapText="1"/>
    </xf>
    <xf numFmtId="0" fontId="94" fillId="2" borderId="86" xfId="0" applyFont="1" applyFill="1" applyBorder="1" applyAlignment="1">
      <alignment vertical="center" wrapText="1"/>
    </xf>
    <xf numFmtId="0" fontId="88" fillId="2" borderId="91" xfId="0" applyFont="1" applyFill="1" applyBorder="1" applyAlignment="1">
      <alignment vertical="center" wrapText="1"/>
    </xf>
    <xf numFmtId="0" fontId="17" fillId="2" borderId="96" xfId="0" applyFont="1" applyFill="1" applyBorder="1" applyAlignment="1">
      <alignment horizontal="center" vertical="center"/>
    </xf>
    <xf numFmtId="0" fontId="88" fillId="2" borderId="104" xfId="0" applyFont="1" applyFill="1" applyBorder="1" applyAlignment="1">
      <alignment vertical="center" wrapText="1"/>
    </xf>
    <xf numFmtId="0" fontId="73" fillId="2" borderId="0" xfId="8" applyFont="1" applyFill="1">
      <alignment horizontal="left" vertical="top" wrapText="1"/>
    </xf>
    <xf numFmtId="4" fontId="73" fillId="2" borderId="0" xfId="8" applyNumberFormat="1" applyFont="1" applyFill="1">
      <alignment horizontal="left" vertical="top" wrapText="1"/>
    </xf>
    <xf numFmtId="165" fontId="88" fillId="2" borderId="104" xfId="6" applyNumberFormat="1" applyFont="1" applyFill="1" applyBorder="1" applyAlignment="1">
      <alignment horizontal="center" vertical="center"/>
    </xf>
    <xf numFmtId="0" fontId="88" fillId="2" borderId="0" xfId="8" applyFont="1" applyFill="1">
      <alignment horizontal="left" vertical="top" wrapText="1"/>
    </xf>
    <xf numFmtId="165" fontId="17" fillId="2" borderId="1" xfId="6" applyNumberFormat="1" applyFont="1" applyFill="1" applyBorder="1" applyAlignment="1">
      <alignment horizontal="center" vertical="center"/>
    </xf>
    <xf numFmtId="0" fontId="73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left" vertical="center"/>
    </xf>
    <xf numFmtId="0" fontId="76" fillId="2" borderId="1" xfId="0" applyFont="1" applyFill="1" applyBorder="1" applyAlignment="1">
      <alignment vertical="top" wrapText="1"/>
    </xf>
    <xf numFmtId="0" fontId="88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/>
    <xf numFmtId="165" fontId="73" fillId="2" borderId="1" xfId="6" applyNumberFormat="1" applyFont="1" applyFill="1" applyBorder="1" applyAlignment="1">
      <alignment horizontal="right" vertical="center"/>
    </xf>
    <xf numFmtId="171" fontId="88" fillId="2" borderId="1" xfId="6" applyNumberFormat="1" applyFont="1" applyFill="1" applyBorder="1" applyAlignment="1">
      <alignment horizontal="right" vertical="center"/>
    </xf>
    <xf numFmtId="0" fontId="88" fillId="2" borderId="104" xfId="0" applyFont="1" applyFill="1" applyBorder="1" applyAlignment="1">
      <alignment vertical="center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111" xfId="0" applyFont="1" applyFill="1" applyBorder="1" applyAlignment="1">
      <alignment horizontal="left" vertical="center" wrapText="1"/>
    </xf>
    <xf numFmtId="0" fontId="73" fillId="2" borderId="0" xfId="8" applyFont="1" applyFill="1">
      <alignment horizontal="left" vertical="top" wrapText="1"/>
    </xf>
    <xf numFmtId="0" fontId="17" fillId="2" borderId="111" xfId="0" applyFont="1" applyFill="1" applyBorder="1" applyAlignment="1">
      <alignment horizontal="center" vertical="center"/>
    </xf>
    <xf numFmtId="0" fontId="73" fillId="2" borderId="111" xfId="8" applyFont="1" applyFill="1" applyBorder="1">
      <alignment horizontal="left" vertical="top" wrapText="1"/>
    </xf>
    <xf numFmtId="4" fontId="17" fillId="2" borderId="104" xfId="8" applyNumberFormat="1" applyFont="1" applyFill="1" applyBorder="1" applyAlignment="1">
      <alignment horizontal="center" vertical="top" wrapText="1"/>
    </xf>
    <xf numFmtId="0" fontId="76" fillId="2" borderId="111" xfId="0" applyFont="1" applyFill="1" applyBorder="1" applyAlignment="1">
      <alignment vertical="center" wrapText="1"/>
    </xf>
    <xf numFmtId="0" fontId="0" fillId="0" borderId="0" xfId="0"/>
    <xf numFmtId="0" fontId="73" fillId="2" borderId="116" xfId="0" applyFont="1" applyFill="1" applyBorder="1" applyAlignment="1">
      <alignment horizontal="left" vertical="center" wrapText="1"/>
    </xf>
    <xf numFmtId="0" fontId="73" fillId="2" borderId="0" xfId="8" applyFont="1" applyFill="1">
      <alignment horizontal="left" vertical="top" wrapText="1"/>
    </xf>
    <xf numFmtId="0" fontId="17" fillId="2" borderId="116" xfId="0" applyFont="1" applyFill="1" applyBorder="1" applyAlignment="1">
      <alignment horizontal="center" vertical="center"/>
    </xf>
    <xf numFmtId="0" fontId="73" fillId="2" borderId="116" xfId="8" applyFont="1" applyFill="1" applyBorder="1">
      <alignment horizontal="left" vertical="top" wrapText="1"/>
    </xf>
    <xf numFmtId="4" fontId="17" fillId="2" borderId="117" xfId="8" applyNumberFormat="1" applyFont="1" applyFill="1" applyBorder="1" applyAlignment="1">
      <alignment horizontal="center" vertical="top" wrapText="1"/>
    </xf>
    <xf numFmtId="39" fontId="17" fillId="2" borderId="117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76" fillId="2" borderId="116" xfId="0" applyFont="1" applyFill="1" applyBorder="1" applyAlignment="1">
      <alignment vertical="center" wrapText="1"/>
    </xf>
    <xf numFmtId="169" fontId="94" fillId="2" borderId="116" xfId="0" applyNumberFormat="1" applyFont="1" applyFill="1" applyBorder="1" applyAlignment="1">
      <alignment horizontal="right" vertical="center" wrapText="1"/>
    </xf>
    <xf numFmtId="4" fontId="88" fillId="2" borderId="117" xfId="8" applyNumberFormat="1" applyFont="1" applyFill="1" applyBorder="1" applyAlignment="1">
      <alignment horizontal="left" vertical="center" wrapText="1"/>
    </xf>
    <xf numFmtId="0" fontId="0" fillId="0" borderId="0" xfId="0"/>
    <xf numFmtId="0" fontId="73" fillId="2" borderId="124" xfId="0" applyFont="1" applyFill="1" applyBorder="1" applyAlignment="1">
      <alignment horizontal="left" vertical="center" wrapText="1"/>
    </xf>
    <xf numFmtId="0" fontId="73" fillId="2" borderId="0" xfId="8" applyFont="1" applyFill="1">
      <alignment horizontal="left" vertical="top" wrapText="1"/>
    </xf>
    <xf numFmtId="0" fontId="17" fillId="2" borderId="124" xfId="0" applyFont="1" applyFill="1" applyBorder="1" applyAlignment="1">
      <alignment horizontal="center" vertical="center"/>
    </xf>
    <xf numFmtId="0" fontId="73" fillId="2" borderId="124" xfId="8" applyFont="1" applyFill="1" applyBorder="1">
      <alignment horizontal="left" vertical="top" wrapText="1"/>
    </xf>
    <xf numFmtId="4" fontId="17" fillId="2" borderId="125" xfId="8" applyNumberFormat="1" applyFont="1" applyFill="1" applyBorder="1" applyAlignment="1">
      <alignment horizontal="center" vertical="top" wrapText="1"/>
    </xf>
    <xf numFmtId="39" fontId="17" fillId="2" borderId="125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76" fillId="2" borderId="124" xfId="0" applyFont="1" applyFill="1" applyBorder="1" applyAlignment="1">
      <alignment vertical="center" wrapText="1"/>
    </xf>
    <xf numFmtId="169" fontId="94" fillId="2" borderId="124" xfId="0" applyNumberFormat="1" applyFont="1" applyFill="1" applyBorder="1" applyAlignment="1">
      <alignment horizontal="right" vertical="center" wrapText="1"/>
    </xf>
    <xf numFmtId="0" fontId="0" fillId="0" borderId="0" xfId="0"/>
    <xf numFmtId="0" fontId="88" fillId="2" borderId="117" xfId="0" applyFont="1" applyFill="1" applyBorder="1" applyAlignment="1">
      <alignment vertical="center" wrapText="1"/>
    </xf>
    <xf numFmtId="0" fontId="73" fillId="2" borderId="135" xfId="0" applyFont="1" applyFill="1" applyBorder="1" applyAlignment="1">
      <alignment horizontal="left" vertical="center" wrapText="1"/>
    </xf>
    <xf numFmtId="0" fontId="73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center" wrapText="1"/>
    </xf>
    <xf numFmtId="0" fontId="17" fillId="2" borderId="135" xfId="0" applyFont="1" applyFill="1" applyBorder="1" applyAlignment="1">
      <alignment horizontal="center" vertical="center"/>
    </xf>
    <xf numFmtId="165" fontId="17" fillId="2" borderId="117" xfId="0" applyNumberFormat="1" applyFont="1" applyFill="1" applyBorder="1" applyAlignment="1">
      <alignment vertical="center" wrapText="1"/>
    </xf>
    <xf numFmtId="0" fontId="73" fillId="2" borderId="135" xfId="8" applyFont="1" applyFill="1" applyBorder="1">
      <alignment horizontal="left" vertical="top" wrapText="1"/>
    </xf>
    <xf numFmtId="4" fontId="17" fillId="2" borderId="117" xfId="8" applyNumberFormat="1" applyFont="1" applyFill="1" applyBorder="1" applyAlignment="1">
      <alignment horizontal="center" vertical="top" wrapText="1"/>
    </xf>
    <xf numFmtId="39" fontId="17" fillId="2" borderId="117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76" fillId="2" borderId="135" xfId="0" applyFont="1" applyFill="1" applyBorder="1" applyAlignment="1">
      <alignment vertical="center" wrapText="1"/>
    </xf>
    <xf numFmtId="169" fontId="94" fillId="2" borderId="135" xfId="0" applyNumberFormat="1" applyFont="1" applyFill="1" applyBorder="1" applyAlignment="1">
      <alignment horizontal="right" vertical="center" wrapText="1"/>
    </xf>
    <xf numFmtId="0" fontId="73" fillId="2" borderId="135" xfId="8" applyFont="1" applyFill="1" applyBorder="1" applyAlignment="1">
      <alignment horizontal="left" vertical="center" wrapText="1"/>
    </xf>
    <xf numFmtId="0" fontId="73" fillId="2" borderId="0" xfId="8" applyFont="1" applyFill="1">
      <alignment horizontal="left" vertical="top" wrapText="1"/>
    </xf>
    <xf numFmtId="4" fontId="17" fillId="2" borderId="138" xfId="8" applyNumberFormat="1" applyFont="1" applyFill="1" applyBorder="1" applyAlignment="1">
      <alignment horizontal="center" vertical="top" wrapText="1"/>
    </xf>
    <xf numFmtId="43" fontId="73" fillId="2" borderId="0" xfId="0" applyNumberFormat="1" applyFont="1" applyFill="1" applyAlignment="1">
      <alignment horizontal="left" vertical="top" wrapText="1"/>
    </xf>
    <xf numFmtId="0" fontId="73" fillId="2" borderId="31" xfId="0" applyFont="1" applyFill="1" applyBorder="1" applyAlignment="1">
      <alignment horizontal="center" vertical="center" wrapText="1"/>
    </xf>
    <xf numFmtId="0" fontId="95" fillId="2" borderId="0" xfId="0" applyFont="1" applyFill="1" applyBorder="1" applyAlignment="1">
      <alignment horizontal="left" vertical="center"/>
    </xf>
    <xf numFmtId="0" fontId="76" fillId="2" borderId="0" xfId="0" applyFont="1" applyFill="1"/>
    <xf numFmtId="169" fontId="17" fillId="2" borderId="143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165" fontId="17" fillId="2" borderId="143" xfId="0" applyNumberFormat="1" applyFont="1" applyFill="1" applyBorder="1" applyAlignment="1">
      <alignment horizontal="left" vertical="top" wrapText="1"/>
    </xf>
    <xf numFmtId="0" fontId="17" fillId="2" borderId="143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horizontal="right"/>
    </xf>
    <xf numFmtId="0" fontId="14" fillId="2" borderId="31" xfId="0" applyFont="1" applyFill="1" applyBorder="1" applyAlignment="1">
      <alignment vertical="top" wrapText="1"/>
    </xf>
    <xf numFmtId="169" fontId="17" fillId="2" borderId="143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169" fontId="17" fillId="2" borderId="143" xfId="7" applyNumberFormat="1" applyFont="1" applyFill="1" applyBorder="1" applyAlignment="1">
      <alignment horizontal="right" vertical="center" wrapText="1"/>
    </xf>
    <xf numFmtId="0" fontId="88" fillId="2" borderId="0" xfId="0" applyFont="1" applyFill="1" applyAlignment="1">
      <alignment horizontal="left" vertical="top" wrapText="1"/>
    </xf>
    <xf numFmtId="0" fontId="73" fillId="2" borderId="0" xfId="0" applyFont="1" applyFill="1" applyAlignment="1">
      <alignment vertical="center"/>
    </xf>
    <xf numFmtId="0" fontId="76" fillId="2" borderId="0" xfId="0" applyFont="1" applyFill="1" applyBorder="1"/>
    <xf numFmtId="165" fontId="73" fillId="2" borderId="0" xfId="0" applyNumberFormat="1" applyFont="1" applyFill="1" applyAlignment="1">
      <alignment horizontal="left" vertical="top" wrapText="1"/>
    </xf>
    <xf numFmtId="0" fontId="73" fillId="2" borderId="143" xfId="0" applyFont="1" applyFill="1" applyBorder="1" applyAlignment="1"/>
    <xf numFmtId="0" fontId="73" fillId="2" borderId="143" xfId="165" applyFont="1" applyFill="1" applyBorder="1" applyAlignment="1">
      <alignment horizontal="center" vertical="top"/>
    </xf>
    <xf numFmtId="39" fontId="73" fillId="2" borderId="0" xfId="0" applyNumberFormat="1" applyFont="1" applyFill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6" fillId="2" borderId="0" xfId="0" applyNumberFormat="1" applyFont="1" applyFill="1" applyBorder="1"/>
    <xf numFmtId="168" fontId="73" fillId="2" borderId="0" xfId="0" applyNumberFormat="1" applyFont="1" applyFill="1" applyAlignment="1">
      <alignment vertical="center"/>
    </xf>
    <xf numFmtId="0" fontId="73" fillId="2" borderId="143" xfId="0" applyFont="1" applyFill="1" applyBorder="1" applyAlignment="1">
      <alignment vertical="top" wrapText="1"/>
    </xf>
    <xf numFmtId="0" fontId="17" fillId="2" borderId="143" xfId="96" applyFont="1" applyFill="1" applyBorder="1" applyAlignment="1">
      <alignment horizontal="left" vertical="center" wrapText="1"/>
    </xf>
    <xf numFmtId="0" fontId="73" fillId="2" borderId="143" xfId="0" applyFont="1" applyFill="1" applyBorder="1"/>
    <xf numFmtId="0" fontId="73" fillId="2" borderId="143" xfId="0" applyFont="1" applyFill="1" applyBorder="1" applyAlignment="1">
      <alignment vertical="center" wrapText="1"/>
    </xf>
    <xf numFmtId="0" fontId="73" fillId="2" borderId="143" xfId="96" applyFont="1" applyFill="1" applyBorder="1" applyAlignment="1">
      <alignment horizontal="center" vertical="center" wrapText="1"/>
    </xf>
    <xf numFmtId="0" fontId="95" fillId="2" borderId="0" xfId="0" applyFont="1" applyFill="1"/>
    <xf numFmtId="0" fontId="88" fillId="0" borderId="143" xfId="0" applyFont="1" applyBorder="1" applyAlignment="1">
      <alignment horizontal="left" vertical="top" wrapText="1"/>
    </xf>
    <xf numFmtId="0" fontId="17" fillId="0" borderId="143" xfId="0" applyFont="1" applyBorder="1" applyAlignment="1">
      <alignment horizontal="left" vertical="center" wrapText="1"/>
    </xf>
    <xf numFmtId="0" fontId="89" fillId="0" borderId="143" xfId="165" applyFont="1" applyBorder="1">
      <alignment horizontal="left" vertical="top" wrapText="1"/>
    </xf>
    <xf numFmtId="0" fontId="93" fillId="0" borderId="143" xfId="165" applyFont="1" applyBorder="1" applyAlignment="1">
      <alignment horizontal="left" vertical="top" wrapText="1"/>
    </xf>
    <xf numFmtId="0" fontId="17" fillId="0" borderId="143" xfId="165" applyFont="1" applyBorder="1" applyAlignment="1">
      <alignment horizontal="left" vertical="center" wrapText="1"/>
    </xf>
    <xf numFmtId="0" fontId="76" fillId="0" borderId="143" xfId="0" applyFont="1" applyBorder="1" applyAlignment="1">
      <alignment horizontal="left" vertical="top" wrapText="1"/>
    </xf>
    <xf numFmtId="0" fontId="88" fillId="0" borderId="144" xfId="0" applyFont="1" applyBorder="1" applyAlignment="1">
      <alignment horizontal="left" vertical="top" wrapText="1"/>
    </xf>
    <xf numFmtId="0" fontId="89" fillId="0" borderId="143" xfId="0" applyFont="1" applyBorder="1" applyAlignment="1">
      <alignment horizontal="left" vertical="top" wrapText="1"/>
    </xf>
    <xf numFmtId="0" fontId="73" fillId="2" borderId="143" xfId="0" applyFont="1" applyFill="1" applyBorder="1" applyAlignment="1">
      <alignment horizontal="left" vertical="top" wrapText="1"/>
    </xf>
    <xf numFmtId="0" fontId="73" fillId="2" borderId="143" xfId="0" applyFont="1" applyFill="1" applyBorder="1" applyAlignment="1">
      <alignment horizontal="center" vertical="top" wrapText="1"/>
    </xf>
    <xf numFmtId="169" fontId="73" fillId="2" borderId="143" xfId="7" applyNumberFormat="1" applyFont="1" applyFill="1" applyBorder="1" applyAlignment="1">
      <alignment horizontal="center" vertical="center" wrapText="1"/>
    </xf>
    <xf numFmtId="166" fontId="73" fillId="2" borderId="143" xfId="7" applyNumberFormat="1" applyFont="1" applyFill="1" applyBorder="1" applyAlignment="1">
      <alignment horizontal="right" vertical="center" wrapText="1"/>
    </xf>
    <xf numFmtId="166" fontId="73" fillId="2" borderId="143" xfId="7" applyNumberFormat="1" applyFont="1" applyFill="1" applyBorder="1" applyAlignment="1">
      <alignment horizontal="center" vertical="center" wrapText="1"/>
    </xf>
    <xf numFmtId="0" fontId="88" fillId="2" borderId="143" xfId="165" applyFont="1" applyFill="1" applyBorder="1" applyAlignment="1">
      <alignment horizontal="left" vertical="top" wrapText="1"/>
    </xf>
    <xf numFmtId="166" fontId="88" fillId="2" borderId="143" xfId="7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7" fillId="2" borderId="143" xfId="96" applyFont="1" applyFill="1" applyBorder="1" applyAlignment="1">
      <alignment horizontal="center" vertical="center" wrapText="1"/>
    </xf>
    <xf numFmtId="0" fontId="17" fillId="2" borderId="143" xfId="0" applyFont="1" applyFill="1" applyBorder="1" applyAlignment="1">
      <alignment horizontal="center" vertical="center" wrapText="1"/>
    </xf>
    <xf numFmtId="0" fontId="73" fillId="2" borderId="143" xfId="0" applyFont="1" applyFill="1" applyBorder="1" applyAlignment="1">
      <alignment horizontal="left" vertical="center" wrapText="1"/>
    </xf>
    <xf numFmtId="0" fontId="76" fillId="2" borderId="0" xfId="253" applyFont="1" applyFill="1"/>
    <xf numFmtId="0" fontId="74" fillId="2" borderId="143" xfId="96" applyFont="1" applyFill="1" applyBorder="1" applyAlignment="1">
      <alignment horizontal="left" vertical="center" wrapText="1"/>
    </xf>
    <xf numFmtId="43" fontId="73" fillId="2" borderId="143" xfId="7" applyNumberFormat="1" applyFont="1" applyFill="1" applyBorder="1" applyAlignment="1">
      <alignment horizontal="center" vertical="center" wrapText="1"/>
    </xf>
    <xf numFmtId="0" fontId="17" fillId="2" borderId="143" xfId="0" applyFont="1" applyFill="1" applyBorder="1" applyAlignment="1">
      <alignment horizontal="center"/>
    </xf>
    <xf numFmtId="0" fontId="88" fillId="2" borderId="143" xfId="0" applyFont="1" applyFill="1" applyBorder="1" applyAlignment="1">
      <alignment horizontal="left" vertical="top" wrapText="1"/>
    </xf>
    <xf numFmtId="0" fontId="88" fillId="2" borderId="143" xfId="165" applyFont="1" applyFill="1" applyBorder="1">
      <alignment horizontal="left" vertical="top" wrapText="1"/>
    </xf>
    <xf numFmtId="0" fontId="73" fillId="2" borderId="143" xfId="165" applyFont="1" applyFill="1" applyBorder="1" applyAlignment="1">
      <alignment horizontal="left" vertical="top" wrapText="1"/>
    </xf>
    <xf numFmtId="0" fontId="17" fillId="2" borderId="143" xfId="0" applyFont="1" applyFill="1" applyBorder="1" applyAlignment="1">
      <alignment vertical="top" wrapText="1"/>
    </xf>
    <xf numFmtId="0" fontId="73" fillId="2" borderId="145" xfId="0" applyFont="1" applyFill="1" applyBorder="1" applyAlignment="1">
      <alignment horizontal="left" vertical="top" wrapText="1"/>
    </xf>
    <xf numFmtId="171" fontId="88" fillId="2" borderId="143" xfId="6" applyNumberFormat="1" applyFont="1" applyFill="1" applyBorder="1" applyAlignment="1">
      <alignment horizontal="right" vertical="top"/>
    </xf>
    <xf numFmtId="0" fontId="73" fillId="2" borderId="143" xfId="0" applyFont="1" applyFill="1" applyBorder="1" applyAlignment="1">
      <alignment horizontal="left" vertical="center"/>
    </xf>
    <xf numFmtId="165" fontId="73" fillId="2" borderId="143" xfId="6" applyNumberFormat="1" applyFont="1" applyFill="1" applyBorder="1" applyAlignment="1">
      <alignment horizontal="right" vertical="center"/>
    </xf>
    <xf numFmtId="0" fontId="73" fillId="2" borderId="143" xfId="0" applyFont="1" applyFill="1" applyBorder="1" applyAlignment="1">
      <alignment horizontal="center" vertical="center" wrapText="1"/>
    </xf>
    <xf numFmtId="165" fontId="73" fillId="2" borderId="0" xfId="6" applyNumberFormat="1" applyFont="1" applyFill="1" applyBorder="1" applyAlignment="1">
      <alignment horizontal="right" vertical="center"/>
    </xf>
    <xf numFmtId="0" fontId="76" fillId="2" borderId="143" xfId="0" applyFont="1" applyFill="1" applyBorder="1" applyAlignment="1">
      <alignment vertical="top" wrapText="1"/>
    </xf>
    <xf numFmtId="165" fontId="73" fillId="2" borderId="143" xfId="6" applyNumberFormat="1" applyFont="1" applyFill="1" applyBorder="1" applyAlignment="1">
      <alignment horizontal="center" vertical="center"/>
    </xf>
    <xf numFmtId="0" fontId="73" fillId="2" borderId="143" xfId="0" applyFont="1" applyFill="1" applyBorder="1" applyAlignment="1">
      <alignment horizontal="center"/>
    </xf>
    <xf numFmtId="43" fontId="73" fillId="2" borderId="143" xfId="7" applyFont="1" applyFill="1" applyBorder="1" applyAlignment="1">
      <alignment horizontal="center" vertical="center" wrapText="1"/>
    </xf>
    <xf numFmtId="0" fontId="73" fillId="2" borderId="143" xfId="8" applyFont="1" applyFill="1" applyBorder="1" applyAlignment="1">
      <alignment horizontal="left" vertical="top" wrapText="1"/>
    </xf>
    <xf numFmtId="0" fontId="89" fillId="2" borderId="143" xfId="0" applyFont="1" applyFill="1" applyBorder="1" applyAlignment="1">
      <alignment horizontal="left" vertical="top" wrapText="1"/>
    </xf>
    <xf numFmtId="0" fontId="76" fillId="2" borderId="0" xfId="0" applyFont="1" applyFill="1" applyBorder="1" applyAlignment="1">
      <alignment horizontal="left" vertical="center"/>
    </xf>
    <xf numFmtId="176" fontId="88" fillId="2" borderId="3" xfId="7" applyNumberFormat="1" applyFont="1" applyFill="1" applyBorder="1" applyAlignment="1">
      <alignment horizontal="right" vertical="top" wrapText="1"/>
    </xf>
    <xf numFmtId="0" fontId="73" fillId="2" borderId="0" xfId="0" applyFont="1" applyFill="1" applyAlignment="1"/>
    <xf numFmtId="0" fontId="73" fillId="2" borderId="143" xfId="0" applyFont="1" applyFill="1" applyBorder="1" applyAlignment="1">
      <alignment horizontal="center" vertical="center"/>
    </xf>
    <xf numFmtId="0" fontId="73" fillId="2" borderId="143" xfId="0" applyFont="1" applyFill="1" applyBorder="1" applyAlignment="1">
      <alignment horizontal="center" wrapText="1"/>
    </xf>
    <xf numFmtId="166" fontId="17" fillId="57" borderId="143" xfId="7" applyNumberFormat="1" applyFont="1" applyFill="1" applyBorder="1" applyAlignment="1">
      <alignment vertical="top" wrapText="1"/>
    </xf>
    <xf numFmtId="166" fontId="73" fillId="2" borderId="0" xfId="0" applyNumberFormat="1" applyFont="1" applyFill="1"/>
    <xf numFmtId="169" fontId="73" fillId="58" borderId="144" xfId="0" applyNumberFormat="1" applyFont="1" applyFill="1" applyBorder="1" applyAlignment="1">
      <alignment horizontal="right" vertical="center" wrapText="1"/>
    </xf>
    <xf numFmtId="169" fontId="73" fillId="2" borderId="144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vertical="top"/>
    </xf>
    <xf numFmtId="0" fontId="73" fillId="2" borderId="145" xfId="0" applyFont="1" applyFill="1" applyBorder="1" applyAlignment="1">
      <alignment vertical="center"/>
    </xf>
    <xf numFmtId="0" fontId="73" fillId="2" borderId="146" xfId="0" applyFont="1" applyFill="1" applyBorder="1" applyAlignment="1">
      <alignment vertical="center"/>
    </xf>
    <xf numFmtId="0" fontId="73" fillId="2" borderId="144" xfId="0" applyFont="1" applyFill="1" applyBorder="1" applyAlignment="1">
      <alignment vertical="center"/>
    </xf>
    <xf numFmtId="169" fontId="73" fillId="2" borderId="143" xfId="0" applyNumberFormat="1" applyFont="1" applyFill="1" applyBorder="1" applyAlignment="1">
      <alignment horizontal="right" vertical="center" wrapText="1"/>
    </xf>
    <xf numFmtId="171" fontId="73" fillId="2" borderId="143" xfId="6" applyNumberFormat="1" applyFont="1" applyFill="1" applyBorder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2" borderId="144" xfId="0" applyFont="1" applyFill="1" applyBorder="1" applyAlignment="1">
      <alignment horizontal="center" vertical="center"/>
    </xf>
    <xf numFmtId="0" fontId="88" fillId="2" borderId="143" xfId="2220" applyFont="1" applyFill="1" applyBorder="1" applyAlignment="1">
      <alignment vertical="center" wrapText="1"/>
    </xf>
    <xf numFmtId="166" fontId="88" fillId="2" borderId="143" xfId="3431" applyNumberFormat="1" applyFont="1" applyFill="1" applyBorder="1" applyAlignment="1">
      <alignment vertical="center"/>
    </xf>
    <xf numFmtId="0" fontId="74" fillId="2" borderId="143" xfId="96" applyFont="1" applyFill="1" applyBorder="1" applyAlignment="1">
      <alignment horizontal="center" vertical="center" wrapText="1"/>
    </xf>
    <xf numFmtId="169" fontId="74" fillId="2" borderId="143" xfId="96" applyNumberFormat="1" applyFont="1" applyFill="1" applyBorder="1" applyAlignment="1">
      <alignment horizontal="center" vertical="center" wrapText="1"/>
    </xf>
    <xf numFmtId="0" fontId="73" fillId="58" borderId="143" xfId="0" applyFont="1" applyFill="1" applyBorder="1" applyAlignment="1">
      <alignment vertical="center" wrapText="1"/>
    </xf>
    <xf numFmtId="166" fontId="74" fillId="2" borderId="143" xfId="3431" applyNumberFormat="1" applyFont="1" applyFill="1" applyBorder="1"/>
    <xf numFmtId="0" fontId="98" fillId="2" borderId="0" xfId="2220" applyFont="1" applyFill="1"/>
    <xf numFmtId="0" fontId="98" fillId="2" borderId="0" xfId="2220" applyFont="1" applyFill="1" applyAlignment="1">
      <alignment vertical="center"/>
    </xf>
    <xf numFmtId="0" fontId="97" fillId="2" borderId="0" xfId="2220" applyFont="1" applyFill="1"/>
    <xf numFmtId="0" fontId="73" fillId="2" borderId="143" xfId="96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top" wrapText="1"/>
    </xf>
    <xf numFmtId="0" fontId="73" fillId="2" borderId="143" xfId="0" applyFont="1" applyFill="1" applyBorder="1" applyAlignment="1">
      <alignment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wrapText="1"/>
    </xf>
    <xf numFmtId="0" fontId="73" fillId="2" borderId="0" xfId="8" applyFont="1" applyFill="1">
      <alignment horizontal="left" vertical="top" wrapText="1"/>
    </xf>
    <xf numFmtId="0" fontId="17" fillId="2" borderId="31" xfId="0" applyFont="1" applyFill="1" applyBorder="1" applyAlignment="1">
      <alignment vertical="top" wrapText="1"/>
    </xf>
    <xf numFmtId="0" fontId="93" fillId="2" borderId="0" xfId="165" applyFont="1" applyFill="1">
      <alignment horizontal="left" vertical="top" wrapText="1"/>
    </xf>
    <xf numFmtId="0" fontId="93" fillId="2" borderId="0" xfId="165" applyFont="1" applyFill="1" applyAlignment="1"/>
    <xf numFmtId="166" fontId="93" fillId="2" borderId="0" xfId="2021" applyNumberFormat="1" applyFont="1" applyFill="1" applyAlignment="1">
      <alignment horizontal="right"/>
    </xf>
    <xf numFmtId="0" fontId="99" fillId="2" borderId="0" xfId="165" applyFont="1" applyFill="1" applyAlignment="1">
      <alignment horizontal="center" vertical="top" wrapText="1"/>
    </xf>
    <xf numFmtId="0" fontId="73" fillId="2" borderId="9" xfId="165" applyFont="1" applyFill="1" applyBorder="1" applyAlignment="1">
      <alignment horizontal="right" vertical="top" wrapText="1"/>
    </xf>
    <xf numFmtId="0" fontId="17" fillId="2" borderId="143" xfId="165" applyFont="1" applyFill="1" applyBorder="1" applyAlignment="1">
      <alignment horizontal="center" vertical="top" wrapText="1"/>
    </xf>
    <xf numFmtId="0" fontId="93" fillId="2" borderId="0" xfId="165" applyFont="1" applyFill="1" applyAlignment="1">
      <alignment horizontal="left" vertical="top" wrapText="1"/>
    </xf>
    <xf numFmtId="0" fontId="99" fillId="2" borderId="0" xfId="165" applyFont="1" applyFill="1" applyAlignment="1">
      <alignment horizontal="center" vertical="center" wrapText="1"/>
    </xf>
    <xf numFmtId="0" fontId="76" fillId="2" borderId="143" xfId="165" applyFont="1" applyFill="1" applyBorder="1" applyAlignment="1">
      <alignment horizontal="center" vertical="center" wrapText="1"/>
    </xf>
    <xf numFmtId="0" fontId="17" fillId="2" borderId="144" xfId="165" applyFont="1" applyFill="1" applyBorder="1" applyAlignment="1">
      <alignment horizontal="left" vertical="top" wrapText="1"/>
    </xf>
    <xf numFmtId="169" fontId="14" fillId="2" borderId="143" xfId="165" applyNumberFormat="1" applyFont="1" applyFill="1" applyBorder="1" applyAlignment="1">
      <alignment horizontal="center" vertical="center" wrapText="1"/>
    </xf>
    <xf numFmtId="0" fontId="93" fillId="2" borderId="145" xfId="165" applyFont="1" applyFill="1" applyBorder="1" applyAlignment="1">
      <alignment vertical="top" wrapText="1"/>
    </xf>
    <xf numFmtId="0" fontId="93" fillId="2" borderId="144" xfId="165" applyFont="1" applyFill="1" applyBorder="1" applyAlignment="1">
      <alignment horizontal="left" vertical="top" wrapText="1"/>
    </xf>
    <xf numFmtId="166" fontId="73" fillId="2" borderId="143" xfId="7" applyNumberFormat="1" applyFont="1" applyFill="1" applyBorder="1" applyAlignment="1">
      <alignment horizontal="center" vertical="top" wrapText="1"/>
    </xf>
    <xf numFmtId="0" fontId="73" fillId="2" borderId="143" xfId="165" applyFont="1" applyFill="1" applyBorder="1" applyAlignment="1">
      <alignment horizontal="center" vertical="top" wrapText="1"/>
    </xf>
    <xf numFmtId="0" fontId="73" fillId="2" borderId="0" xfId="165" applyFont="1" applyFill="1">
      <alignment horizontal="left" vertical="top" wrapText="1"/>
    </xf>
    <xf numFmtId="0" fontId="93" fillId="2" borderId="143" xfId="165" applyFont="1" applyFill="1" applyBorder="1" applyAlignment="1">
      <alignment horizontal="center" vertical="center" wrapText="1"/>
    </xf>
    <xf numFmtId="0" fontId="93" fillId="2" borderId="0" xfId="165" applyFont="1" applyFill="1" applyAlignment="1">
      <alignment horizontal="left" vertical="center" wrapText="1"/>
    </xf>
    <xf numFmtId="0" fontId="73" fillId="2" borderId="143" xfId="165" applyFont="1" applyFill="1" applyBorder="1" applyAlignment="1">
      <alignment horizontal="center" vertical="center" wrapText="1"/>
    </xf>
    <xf numFmtId="49" fontId="73" fillId="2" borderId="143" xfId="299" applyNumberFormat="1" applyFont="1" applyFill="1" applyBorder="1" applyAlignment="1">
      <alignment horizontal="left" vertical="center" wrapText="1"/>
    </xf>
    <xf numFmtId="171" fontId="88" fillId="2" borderId="143" xfId="6" applyNumberFormat="1" applyFont="1" applyFill="1" applyBorder="1" applyAlignment="1">
      <alignment horizontal="right" vertical="center"/>
    </xf>
    <xf numFmtId="0" fontId="73" fillId="2" borderId="9" xfId="0" applyFont="1" applyFill="1" applyBorder="1" applyAlignment="1">
      <alignment horizontal="right"/>
    </xf>
    <xf numFmtId="0" fontId="73" fillId="2" borderId="148" xfId="0" applyFont="1" applyFill="1" applyBorder="1" applyAlignment="1">
      <alignment horizontal="center" vertical="center" wrapText="1"/>
    </xf>
    <xf numFmtId="165" fontId="73" fillId="2" borderId="148" xfId="6" applyNumberFormat="1" applyFont="1" applyFill="1" applyBorder="1" applyAlignment="1">
      <alignment horizontal="center" vertical="center"/>
    </xf>
    <xf numFmtId="0" fontId="17" fillId="2" borderId="148" xfId="96" applyFont="1" applyFill="1" applyBorder="1" applyAlignment="1">
      <alignment horizontal="center" vertical="center" wrapText="1"/>
    </xf>
    <xf numFmtId="0" fontId="17" fillId="2" borderId="148" xfId="0" applyFont="1" applyFill="1" applyBorder="1" applyAlignment="1">
      <alignment horizontal="center" vertical="center" wrapText="1"/>
    </xf>
    <xf numFmtId="0" fontId="17" fillId="2" borderId="148" xfId="0" applyFont="1" applyFill="1" applyBorder="1" applyAlignment="1">
      <alignment vertical="center" wrapText="1"/>
    </xf>
    <xf numFmtId="165" fontId="17" fillId="2" borderId="148" xfId="6" applyNumberFormat="1" applyFont="1" applyFill="1" applyBorder="1" applyAlignment="1">
      <alignment horizontal="center" vertical="center"/>
    </xf>
    <xf numFmtId="0" fontId="76" fillId="2" borderId="148" xfId="299" applyFont="1" applyFill="1" applyBorder="1" applyAlignment="1">
      <alignment horizontal="center"/>
    </xf>
    <xf numFmtId="168" fontId="73" fillId="2" borderId="148" xfId="96" applyNumberFormat="1" applyFont="1" applyFill="1" applyBorder="1" applyAlignment="1">
      <alignment horizontal="center" vertical="center" wrapText="1"/>
    </xf>
    <xf numFmtId="49" fontId="17" fillId="2" borderId="148" xfId="96" applyNumberFormat="1" applyFont="1" applyFill="1" applyBorder="1" applyAlignment="1">
      <alignment vertical="center" textRotation="90" wrapText="1"/>
    </xf>
    <xf numFmtId="0" fontId="74" fillId="2" borderId="150" xfId="96" applyFont="1" applyFill="1" applyBorder="1" applyAlignment="1">
      <alignment horizontal="center" vertical="center" wrapText="1"/>
    </xf>
    <xf numFmtId="165" fontId="74" fillId="2" borderId="148" xfId="6" applyNumberFormat="1" applyFont="1" applyFill="1" applyBorder="1" applyAlignment="1">
      <alignment horizontal="center" vertical="center"/>
    </xf>
    <xf numFmtId="0" fontId="76" fillId="2" borderId="148" xfId="0" applyFont="1" applyFill="1" applyBorder="1" applyAlignment="1">
      <alignment horizontal="center"/>
    </xf>
    <xf numFmtId="0" fontId="76" fillId="2" borderId="148" xfId="253" applyFont="1" applyFill="1" applyBorder="1"/>
    <xf numFmtId="0" fontId="74" fillId="2" borderId="148" xfId="96" applyFont="1" applyFill="1" applyBorder="1" applyAlignment="1">
      <alignment horizontal="center" vertical="center" wrapText="1"/>
    </xf>
    <xf numFmtId="43" fontId="90" fillId="2" borderId="148" xfId="253" applyNumberFormat="1" applyFont="1" applyFill="1" applyBorder="1" applyAlignment="1">
      <alignment vertical="center"/>
    </xf>
    <xf numFmtId="0" fontId="73" fillId="2" borderId="148" xfId="96" applyFont="1" applyFill="1" applyBorder="1" applyAlignment="1">
      <alignment horizontal="center" vertical="center" wrapText="1"/>
    </xf>
    <xf numFmtId="0" fontId="74" fillId="2" borderId="148" xfId="96" applyFont="1" applyFill="1" applyBorder="1" applyAlignment="1">
      <alignment horizontal="left" vertical="center" wrapText="1"/>
    </xf>
    <xf numFmtId="166" fontId="14" fillId="2" borderId="148" xfId="253" applyNumberFormat="1" applyFont="1" applyFill="1" applyBorder="1"/>
    <xf numFmtId="49" fontId="17" fillId="2" borderId="148" xfId="96" applyNumberFormat="1" applyFont="1" applyFill="1" applyBorder="1" applyAlignment="1">
      <alignment horizontal="center" vertical="center" textRotation="90" wrapText="1"/>
    </xf>
    <xf numFmtId="0" fontId="88" fillId="2" borderId="150" xfId="0" applyFont="1" applyFill="1" applyBorder="1" applyAlignment="1">
      <alignment vertical="center" wrapText="1"/>
    </xf>
    <xf numFmtId="43" fontId="76" fillId="2" borderId="148" xfId="7" applyFont="1" applyFill="1" applyBorder="1" applyAlignment="1">
      <alignment vertical="center"/>
    </xf>
    <xf numFmtId="0" fontId="73" fillId="2" borderId="148" xfId="0" applyFont="1" applyFill="1" applyBorder="1" applyAlignment="1">
      <alignment horizontal="left" vertical="top" wrapText="1"/>
    </xf>
    <xf numFmtId="166" fontId="73" fillId="2" borderId="148" xfId="7" applyNumberFormat="1" applyFont="1" applyFill="1" applyBorder="1" applyAlignment="1">
      <alignment horizontal="right" vertical="center" wrapText="1"/>
    </xf>
    <xf numFmtId="0" fontId="17" fillId="2" borderId="148" xfId="0" applyFont="1" applyFill="1" applyBorder="1" applyAlignment="1">
      <alignment horizontal="left" vertical="top" wrapText="1"/>
    </xf>
    <xf numFmtId="169" fontId="73" fillId="2" borderId="148" xfId="7" applyNumberFormat="1" applyFont="1" applyFill="1" applyBorder="1" applyAlignment="1">
      <alignment horizontal="center" vertical="center" wrapText="1"/>
    </xf>
    <xf numFmtId="43" fontId="73" fillId="2" borderId="148" xfId="7" applyNumberFormat="1" applyFont="1" applyFill="1" applyBorder="1" applyAlignment="1">
      <alignment horizontal="center" vertical="center" wrapText="1"/>
    </xf>
    <xf numFmtId="0" fontId="73" fillId="2" borderId="148" xfId="0" applyFont="1" applyFill="1" applyBorder="1" applyAlignment="1">
      <alignment horizontal="left" vertical="center" wrapText="1"/>
    </xf>
    <xf numFmtId="43" fontId="73" fillId="2" borderId="148" xfId="7" applyFont="1" applyFill="1" applyBorder="1" applyAlignment="1">
      <alignment horizontal="center" vertical="center" wrapText="1"/>
    </xf>
    <xf numFmtId="169" fontId="17" fillId="2" borderId="148" xfId="7" applyNumberFormat="1" applyFont="1" applyFill="1" applyBorder="1" applyAlignment="1">
      <alignment horizontal="center" vertical="center" wrapText="1"/>
    </xf>
    <xf numFmtId="0" fontId="17" fillId="2" borderId="148" xfId="0" applyFont="1" applyFill="1" applyBorder="1" applyAlignment="1">
      <alignment horizontal="center"/>
    </xf>
    <xf numFmtId="169" fontId="17" fillId="2" borderId="148" xfId="7" applyNumberFormat="1" applyFont="1" applyFill="1" applyBorder="1" applyAlignment="1">
      <alignment horizontal="right" vertical="center" wrapText="1"/>
    </xf>
    <xf numFmtId="166" fontId="73" fillId="2" borderId="148" xfId="7" applyNumberFormat="1" applyFont="1" applyFill="1" applyBorder="1" applyAlignment="1">
      <alignment horizontal="center" vertical="center" wrapText="1"/>
    </xf>
    <xf numFmtId="0" fontId="88" fillId="2" borderId="148" xfId="165" applyFont="1" applyFill="1" applyBorder="1" applyAlignment="1">
      <alignment horizontal="left" vertical="top" wrapText="1"/>
    </xf>
    <xf numFmtId="166" fontId="88" fillId="2" borderId="148" xfId="7" applyNumberFormat="1" applyFont="1" applyFill="1" applyBorder="1" applyAlignment="1">
      <alignment horizontal="center" vertical="center" wrapText="1"/>
    </xf>
    <xf numFmtId="0" fontId="73" fillId="2" borderId="148" xfId="0" applyFont="1" applyFill="1" applyBorder="1" applyAlignment="1">
      <alignment horizontal="center" vertical="top" wrapText="1"/>
    </xf>
    <xf numFmtId="49" fontId="73" fillId="2" borderId="148" xfId="0" applyNumberFormat="1" applyFont="1" applyFill="1" applyBorder="1" applyAlignment="1">
      <alignment horizontal="left" vertical="top" wrapText="1"/>
    </xf>
    <xf numFmtId="0" fontId="73" fillId="2" borderId="148" xfId="0" applyFont="1" applyFill="1" applyBorder="1" applyAlignment="1">
      <alignment vertical="top" wrapText="1"/>
    </xf>
    <xf numFmtId="0" fontId="88" fillId="2" borderId="148" xfId="0" applyFont="1" applyFill="1" applyBorder="1" applyAlignment="1">
      <alignment horizontal="left" vertical="top" wrapText="1"/>
    </xf>
    <xf numFmtId="0" fontId="89" fillId="2" borderId="148" xfId="0" applyFont="1" applyFill="1" applyBorder="1" applyAlignment="1">
      <alignment horizontal="left" vertical="top" wrapText="1"/>
    </xf>
    <xf numFmtId="0" fontId="73" fillId="2" borderId="148" xfId="0" applyFont="1" applyFill="1" applyBorder="1" applyAlignment="1">
      <alignment horizontal="left" vertical="center"/>
    </xf>
    <xf numFmtId="165" fontId="73" fillId="2" borderId="148" xfId="6" applyNumberFormat="1" applyFont="1" applyFill="1" applyBorder="1" applyAlignment="1">
      <alignment horizontal="right" vertical="center"/>
    </xf>
    <xf numFmtId="0" fontId="73" fillId="2" borderId="148" xfId="0" applyFont="1" applyFill="1" applyBorder="1" applyAlignment="1"/>
    <xf numFmtId="0" fontId="88" fillId="2" borderId="148" xfId="165" applyFont="1" applyFill="1" applyBorder="1">
      <alignment horizontal="left" vertical="top" wrapText="1"/>
    </xf>
    <xf numFmtId="0" fontId="73" fillId="2" borderId="148" xfId="165" applyFont="1" applyFill="1" applyBorder="1" applyAlignment="1">
      <alignment horizontal="left" vertical="top" wrapText="1"/>
    </xf>
    <xf numFmtId="169" fontId="73" fillId="2" borderId="0" xfId="8" applyNumberFormat="1" applyFont="1" applyFill="1">
      <alignment horizontal="left" vertical="top" wrapText="1"/>
    </xf>
    <xf numFmtId="43" fontId="76" fillId="2" borderId="0" xfId="0" applyNumberFormat="1" applyFont="1" applyFill="1"/>
    <xf numFmtId="0" fontId="73" fillId="2" borderId="145" xfId="165" applyFont="1" applyFill="1" applyBorder="1" applyAlignment="1">
      <alignment horizontal="left" vertical="top" wrapText="1"/>
    </xf>
    <xf numFmtId="0" fontId="73" fillId="2" borderId="146" xfId="165" applyFont="1" applyFill="1" applyBorder="1" applyAlignment="1">
      <alignment horizontal="left" vertical="top" wrapText="1"/>
    </xf>
    <xf numFmtId="0" fontId="73" fillId="2" borderId="144" xfId="165" applyFont="1" applyFill="1" applyBorder="1" applyAlignment="1">
      <alignment horizontal="left" vertical="top" wrapText="1"/>
    </xf>
    <xf numFmtId="166" fontId="93" fillId="2" borderId="0" xfId="2021" applyNumberFormat="1" applyFont="1" applyFill="1" applyAlignment="1">
      <alignment horizontal="right" vertical="top" wrapText="1"/>
    </xf>
    <xf numFmtId="166" fontId="93" fillId="2" borderId="0" xfId="2021" applyNumberFormat="1" applyFont="1" applyFill="1" applyAlignment="1">
      <alignment horizontal="right"/>
    </xf>
    <xf numFmtId="0" fontId="99" fillId="2" borderId="0" xfId="165" applyFont="1" applyFill="1" applyAlignment="1">
      <alignment horizontal="center" vertical="center" wrapText="1"/>
    </xf>
    <xf numFmtId="0" fontId="17" fillId="2" borderId="32" xfId="165" applyFont="1" applyFill="1" applyBorder="1" applyAlignment="1">
      <alignment horizontal="center" vertical="top" wrapText="1"/>
    </xf>
    <xf numFmtId="0" fontId="17" fillId="2" borderId="57" xfId="165" applyFont="1" applyFill="1" applyBorder="1" applyAlignment="1">
      <alignment horizontal="center" vertical="top" wrapText="1"/>
    </xf>
    <xf numFmtId="0" fontId="17" fillId="2" borderId="33" xfId="165" applyFont="1" applyFill="1" applyBorder="1" applyAlignment="1">
      <alignment horizontal="center" vertical="top" wrapText="1"/>
    </xf>
    <xf numFmtId="0" fontId="17" fillId="2" borderId="145" xfId="165" applyFont="1" applyFill="1" applyBorder="1" applyAlignment="1">
      <alignment horizontal="left" vertical="center" wrapText="1"/>
    </xf>
    <xf numFmtId="0" fontId="17" fillId="2" borderId="146" xfId="165" applyFont="1" applyFill="1" applyBorder="1" applyAlignment="1">
      <alignment horizontal="left" vertical="center" wrapText="1"/>
    </xf>
    <xf numFmtId="0" fontId="17" fillId="2" borderId="144" xfId="165" applyFont="1" applyFill="1" applyBorder="1" applyAlignment="1">
      <alignment horizontal="left" vertical="center" wrapText="1"/>
    </xf>
    <xf numFmtId="0" fontId="93" fillId="2" borderId="145" xfId="165" applyFont="1" applyFill="1" applyBorder="1" applyAlignment="1">
      <alignment horizontal="left" vertical="top" wrapText="1"/>
    </xf>
    <xf numFmtId="0" fontId="93" fillId="2" borderId="146" xfId="165" applyFont="1" applyFill="1" applyBorder="1" applyAlignment="1">
      <alignment horizontal="left" vertical="top" wrapText="1"/>
    </xf>
    <xf numFmtId="0" fontId="93" fillId="2" borderId="144" xfId="165" applyFont="1" applyFill="1" applyBorder="1" applyAlignment="1">
      <alignment horizontal="left" vertical="top" wrapText="1"/>
    </xf>
    <xf numFmtId="0" fontId="73" fillId="2" borderId="32" xfId="165" applyFont="1" applyFill="1" applyBorder="1" applyAlignment="1">
      <alignment horizontal="center" vertical="top" wrapText="1"/>
    </xf>
    <xf numFmtId="0" fontId="73" fillId="2" borderId="57" xfId="165" applyFont="1" applyFill="1" applyBorder="1" applyAlignment="1">
      <alignment horizontal="center" vertical="top" wrapText="1"/>
    </xf>
    <xf numFmtId="0" fontId="73" fillId="2" borderId="33" xfId="165" applyFont="1" applyFill="1" applyBorder="1" applyAlignment="1">
      <alignment horizontal="center" vertical="top" wrapText="1"/>
    </xf>
    <xf numFmtId="0" fontId="73" fillId="2" borderId="10" xfId="165" applyFont="1" applyFill="1" applyBorder="1" applyAlignment="1">
      <alignment horizontal="center" vertical="top" wrapText="1"/>
    </xf>
    <xf numFmtId="0" fontId="73" fillId="2" borderId="9" xfId="165" applyFont="1" applyFill="1" applyBorder="1" applyAlignment="1">
      <alignment horizontal="center" vertical="top" wrapText="1"/>
    </xf>
    <xf numFmtId="0" fontId="73" fillId="2" borderId="29" xfId="165" applyFont="1" applyFill="1" applyBorder="1" applyAlignment="1">
      <alignment horizontal="center" vertical="top" wrapText="1"/>
    </xf>
    <xf numFmtId="0" fontId="17" fillId="2" borderId="145" xfId="165" applyFont="1" applyFill="1" applyBorder="1" applyAlignment="1">
      <alignment horizontal="left" vertical="top" wrapText="1"/>
    </xf>
    <xf numFmtId="0" fontId="17" fillId="2" borderId="146" xfId="165" applyFont="1" applyFill="1" applyBorder="1" applyAlignment="1">
      <alignment horizontal="left" vertical="top" wrapText="1"/>
    </xf>
    <xf numFmtId="0" fontId="17" fillId="2" borderId="144" xfId="165" applyFont="1" applyFill="1" applyBorder="1" applyAlignment="1">
      <alignment horizontal="left" vertical="top" wrapText="1"/>
    </xf>
    <xf numFmtId="0" fontId="17" fillId="2" borderId="47" xfId="0" applyFont="1" applyFill="1" applyBorder="1" applyAlignment="1">
      <alignment horizontal="left" vertical="top" wrapText="1"/>
    </xf>
    <xf numFmtId="0" fontId="73" fillId="2" borderId="47" xfId="0" applyFont="1" applyFill="1" applyBorder="1" applyAlignment="1">
      <alignment wrapTex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143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8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7" xfId="0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51" xfId="0" applyFont="1" applyFill="1" applyBorder="1" applyAlignment="1">
      <alignment horizontal="center" vertical="top" wrapText="1"/>
    </xf>
    <xf numFmtId="0" fontId="17" fillId="0" borderId="51" xfId="0" applyFont="1" applyBorder="1" applyAlignment="1">
      <alignment horizontal="center" vertical="top" wrapText="1"/>
    </xf>
    <xf numFmtId="0" fontId="17" fillId="2" borderId="143" xfId="0" applyFont="1" applyFill="1" applyBorder="1" applyAlignment="1">
      <alignment horizontal="center" vertical="top" wrapText="1"/>
    </xf>
    <xf numFmtId="0" fontId="17" fillId="2" borderId="143" xfId="0" applyFont="1" applyFill="1" applyBorder="1" applyAlignment="1">
      <alignment horizontal="left" vertical="top" wrapText="1"/>
    </xf>
    <xf numFmtId="0" fontId="73" fillId="2" borderId="143" xfId="0" applyFont="1" applyFill="1" applyBorder="1" applyAlignment="1">
      <alignment wrapText="1"/>
    </xf>
    <xf numFmtId="0" fontId="17" fillId="2" borderId="30" xfId="0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148" xfId="0" applyFont="1" applyFill="1" applyBorder="1" applyAlignment="1">
      <alignment horizontal="center" vertical="center" wrapText="1"/>
    </xf>
    <xf numFmtId="49" fontId="17" fillId="2" borderId="3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148" xfId="0" applyFont="1" applyFill="1" applyBorder="1" applyAlignment="1">
      <alignment horizontal="center" wrapText="1"/>
    </xf>
    <xf numFmtId="0" fontId="17" fillId="2" borderId="148" xfId="0" applyFont="1" applyFill="1" applyBorder="1" applyAlignment="1">
      <alignment horizontal="left" vertical="top" wrapText="1"/>
    </xf>
    <xf numFmtId="0" fontId="17" fillId="2" borderId="31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73" fillId="2" borderId="47" xfId="0" applyNumberFormat="1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wrapText="1"/>
    </xf>
    <xf numFmtId="0" fontId="73" fillId="2" borderId="143" xfId="0" applyFont="1" applyFill="1" applyBorder="1" applyAlignment="1">
      <alignment horizontal="center" vertical="top" wrapText="1"/>
    </xf>
    <xf numFmtId="0" fontId="17" fillId="2" borderId="47" xfId="0" applyFont="1" applyFill="1" applyBorder="1" applyAlignment="1">
      <alignment horizontal="center" wrapText="1"/>
    </xf>
    <xf numFmtId="49" fontId="17" fillId="2" borderId="143" xfId="0" applyNumberFormat="1" applyFont="1" applyFill="1" applyBorder="1" applyAlignment="1">
      <alignment horizontal="center" vertical="top" wrapText="1"/>
    </xf>
    <xf numFmtId="0" fontId="17" fillId="2" borderId="51" xfId="0" applyFont="1" applyFill="1" applyBorder="1" applyAlignment="1">
      <alignment horizontal="center" wrapText="1"/>
    </xf>
    <xf numFmtId="0" fontId="73" fillId="2" borderId="30" xfId="0" applyFont="1" applyFill="1" applyBorder="1" applyAlignment="1">
      <alignment horizontal="center" vertical="center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50" xfId="8" applyFont="1" applyFill="1" applyBorder="1" applyAlignment="1">
      <alignment horizontal="center" vertical="top" wrapText="1"/>
    </xf>
    <xf numFmtId="0" fontId="17" fillId="2" borderId="51" xfId="0" applyFont="1" applyFill="1" applyBorder="1" applyAlignment="1">
      <alignment horizontal="left" vertical="top" wrapText="1"/>
    </xf>
    <xf numFmtId="0" fontId="73" fillId="2" borderId="51" xfId="0" applyFont="1" applyFill="1" applyBorder="1" applyAlignment="1">
      <alignment horizontal="center"/>
    </xf>
    <xf numFmtId="0" fontId="17" fillId="2" borderId="51" xfId="8" applyFont="1" applyFill="1" applyBorder="1" applyAlignment="1">
      <alignment horizontal="center" vertical="top" wrapText="1"/>
    </xf>
    <xf numFmtId="0" fontId="17" fillId="2" borderId="50" xfId="0" applyFont="1" applyFill="1" applyBorder="1" applyAlignment="1">
      <alignment horizontal="left" wrapText="1"/>
    </xf>
    <xf numFmtId="0" fontId="17" fillId="2" borderId="51" xfId="0" applyFont="1" applyFill="1" applyBorder="1" applyAlignment="1">
      <alignment horizontal="left" wrapText="1"/>
    </xf>
    <xf numFmtId="0" fontId="17" fillId="2" borderId="51" xfId="0" applyFont="1" applyFill="1" applyBorder="1" applyAlignment="1">
      <alignment horizontal="center" vertical="center" wrapText="1"/>
    </xf>
    <xf numFmtId="0" fontId="73" fillId="2" borderId="43" xfId="0" applyNumberFormat="1" applyFont="1" applyFill="1" applyBorder="1" applyAlignment="1">
      <alignment horizontal="center" vertical="top" wrapText="1"/>
    </xf>
    <xf numFmtId="0" fontId="17" fillId="2" borderId="50" xfId="8" applyFont="1" applyFill="1" applyBorder="1" applyAlignment="1">
      <alignment horizontal="center" vertical="top" wrapText="1"/>
    </xf>
    <xf numFmtId="0" fontId="17" fillId="2" borderId="51" xfId="0" applyFont="1" applyFill="1" applyBorder="1" applyAlignment="1">
      <alignment horizontal="center" vertical="top"/>
    </xf>
    <xf numFmtId="0" fontId="17" fillId="2" borderId="52" xfId="0" applyFont="1" applyFill="1" applyBorder="1" applyAlignment="1">
      <alignment horizontal="center" wrapText="1"/>
    </xf>
    <xf numFmtId="49" fontId="17" fillId="2" borderId="43" xfId="0" applyNumberFormat="1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3" fillId="2" borderId="0" xfId="0" applyFont="1" applyFill="1" applyBorder="1" applyAlignment="1">
      <alignment vertical="center" wrapText="1"/>
    </xf>
    <xf numFmtId="49" fontId="17" fillId="2" borderId="4" xfId="96" applyNumberFormat="1" applyFont="1" applyFill="1" applyBorder="1" applyAlignment="1">
      <alignment horizontal="center" vertical="center" wrapText="1"/>
    </xf>
    <xf numFmtId="49" fontId="17" fillId="2" borderId="5" xfId="96" applyNumberFormat="1" applyFont="1" applyFill="1" applyBorder="1" applyAlignment="1">
      <alignment horizontal="center" vertical="center" wrapText="1"/>
    </xf>
    <xf numFmtId="0" fontId="17" fillId="2" borderId="8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17" fillId="2" borderId="8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9" xfId="96" applyNumberFormat="1" applyFont="1" applyFill="1" applyBorder="1" applyAlignment="1">
      <alignment horizontal="center" vertical="center" wrapText="1"/>
    </xf>
    <xf numFmtId="168" fontId="73" fillId="2" borderId="37" xfId="96" applyNumberFormat="1" applyFont="1" applyFill="1" applyBorder="1" applyAlignment="1">
      <alignment horizontal="center" vertical="center" wrapText="1"/>
    </xf>
    <xf numFmtId="168" fontId="73" fillId="2" borderId="38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wrapText="1"/>
    </xf>
    <xf numFmtId="0" fontId="73" fillId="2" borderId="0" xfId="0" applyFont="1" applyFill="1" applyAlignment="1">
      <alignment horizontal="right" vertical="top" wrapText="1"/>
    </xf>
    <xf numFmtId="49" fontId="17" fillId="2" borderId="42" xfId="96" applyNumberFormat="1" applyFont="1" applyFill="1" applyBorder="1" applyAlignment="1">
      <alignment horizontal="center" vertical="center" wrapText="1"/>
    </xf>
    <xf numFmtId="0" fontId="17" fillId="2" borderId="2" xfId="96" applyNumberFormat="1" applyFont="1" applyFill="1" applyBorder="1" applyAlignment="1">
      <alignment horizontal="center" vertical="center" wrapText="1"/>
    </xf>
    <xf numFmtId="49" fontId="17" fillId="2" borderId="42" xfId="96" applyNumberFormat="1" applyFont="1" applyFill="1" applyBorder="1" applyAlignment="1">
      <alignment horizontal="center" vertical="center" textRotation="90" wrapText="1"/>
    </xf>
    <xf numFmtId="168" fontId="17" fillId="2" borderId="31" xfId="96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76" fillId="2" borderId="9" xfId="0" applyFont="1" applyFill="1" applyBorder="1" applyAlignment="1">
      <alignment horizontal="right" wrapText="1"/>
    </xf>
    <xf numFmtId="0" fontId="73" fillId="2" borderId="51" xfId="8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33" xfId="8" applyFont="1" applyFill="1" applyBorder="1" applyAlignment="1">
      <alignment horizontal="center" vertical="center" wrapText="1"/>
    </xf>
    <xf numFmtId="0" fontId="73" fillId="2" borderId="10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76" fillId="2" borderId="0" xfId="0" applyFont="1" applyFill="1" applyAlignment="1">
      <alignment horizontal="right"/>
    </xf>
    <xf numFmtId="0" fontId="17" fillId="2" borderId="126" xfId="0" applyFont="1" applyFill="1" applyBorder="1" applyAlignment="1">
      <alignment horizontal="left" vertical="center" wrapText="1"/>
    </xf>
    <xf numFmtId="0" fontId="17" fillId="2" borderId="127" xfId="0" applyFont="1" applyFill="1" applyBorder="1" applyAlignment="1">
      <alignment horizontal="left" vertical="center" wrapText="1"/>
    </xf>
    <xf numFmtId="0" fontId="17" fillId="2" borderId="125" xfId="0" applyFont="1" applyFill="1" applyBorder="1" applyAlignment="1">
      <alignment horizontal="left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7" fillId="2" borderId="49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left" vertical="center" wrapText="1"/>
    </xf>
    <xf numFmtId="0" fontId="17" fillId="2" borderId="49" xfId="0" applyFont="1" applyFill="1" applyBorder="1" applyAlignment="1">
      <alignment horizontal="left" vertical="center" wrapText="1"/>
    </xf>
    <xf numFmtId="0" fontId="17" fillId="2" borderId="50" xfId="0" applyFont="1" applyFill="1" applyBorder="1" applyAlignment="1">
      <alignment horizontal="left" vertical="center" wrapText="1"/>
    </xf>
    <xf numFmtId="0" fontId="17" fillId="2" borderId="48" xfId="0" applyFont="1" applyFill="1" applyBorder="1" applyAlignment="1">
      <alignment horizontal="center" vertical="center"/>
    </xf>
    <xf numFmtId="0" fontId="17" fillId="2" borderId="49" xfId="0" applyFont="1" applyFill="1" applyBorder="1" applyAlignment="1">
      <alignment horizontal="center" vertical="center"/>
    </xf>
    <xf numFmtId="0" fontId="17" fillId="2" borderId="50" xfId="0" applyFont="1" applyFill="1" applyBorder="1" applyAlignment="1">
      <alignment horizontal="center" vertical="center"/>
    </xf>
    <xf numFmtId="0" fontId="17" fillId="2" borderId="80" xfId="0" applyFont="1" applyFill="1" applyBorder="1" applyAlignment="1">
      <alignment horizontal="left" vertical="center" wrapText="1"/>
    </xf>
    <xf numFmtId="0" fontId="17" fillId="2" borderId="81" xfId="0" applyFont="1" applyFill="1" applyBorder="1" applyAlignment="1">
      <alignment horizontal="left" vertical="center" wrapText="1"/>
    </xf>
    <xf numFmtId="0" fontId="17" fillId="2" borderId="79" xfId="0" applyFont="1" applyFill="1" applyBorder="1" applyAlignment="1">
      <alignment horizontal="left" vertical="center" wrapText="1"/>
    </xf>
    <xf numFmtId="0" fontId="17" fillId="2" borderId="98" xfId="0" applyFont="1" applyFill="1" applyBorder="1" applyAlignment="1">
      <alignment horizontal="left" vertical="center" wrapText="1"/>
    </xf>
    <xf numFmtId="0" fontId="17" fillId="2" borderId="99" xfId="0" applyFont="1" applyFill="1" applyBorder="1" applyAlignment="1">
      <alignment horizontal="left" vertical="center" wrapText="1"/>
    </xf>
    <xf numFmtId="0" fontId="17" fillId="2" borderId="97" xfId="0" applyFont="1" applyFill="1" applyBorder="1" applyAlignment="1">
      <alignment horizontal="left" vertical="center" wrapText="1"/>
    </xf>
    <xf numFmtId="0" fontId="17" fillId="2" borderId="112" xfId="0" applyFont="1" applyFill="1" applyBorder="1" applyAlignment="1">
      <alignment horizontal="left" vertical="center" wrapText="1"/>
    </xf>
    <xf numFmtId="0" fontId="17" fillId="2" borderId="105" xfId="0" applyFont="1" applyFill="1" applyBorder="1" applyAlignment="1">
      <alignment horizontal="left" vertical="center" wrapText="1"/>
    </xf>
    <xf numFmtId="0" fontId="17" fillId="2" borderId="104" xfId="0" applyFont="1" applyFill="1" applyBorder="1" applyAlignment="1">
      <alignment horizontal="left" vertical="center" wrapText="1"/>
    </xf>
    <xf numFmtId="0" fontId="17" fillId="2" borderId="118" xfId="0" applyFont="1" applyFill="1" applyBorder="1" applyAlignment="1">
      <alignment horizontal="left" vertical="center" wrapText="1"/>
    </xf>
    <xf numFmtId="0" fontId="17" fillId="2" borderId="119" xfId="0" applyFont="1" applyFill="1" applyBorder="1" applyAlignment="1">
      <alignment horizontal="left" vertical="center" wrapText="1"/>
    </xf>
    <xf numFmtId="0" fontId="17" fillId="2" borderId="117" xfId="0" applyFont="1" applyFill="1" applyBorder="1" applyAlignment="1">
      <alignment horizontal="left" vertical="center" wrapText="1"/>
    </xf>
    <xf numFmtId="0" fontId="17" fillId="2" borderId="136" xfId="0" applyFont="1" applyFill="1" applyBorder="1" applyAlignment="1">
      <alignment horizontal="center" vertical="center"/>
    </xf>
    <xf numFmtId="0" fontId="17" fillId="2" borderId="119" xfId="0" applyFont="1" applyFill="1" applyBorder="1" applyAlignment="1">
      <alignment horizontal="center" vertical="center"/>
    </xf>
    <xf numFmtId="0" fontId="17" fillId="2" borderId="117" xfId="0" applyFont="1" applyFill="1" applyBorder="1" applyAlignment="1">
      <alignment horizontal="center" vertical="center"/>
    </xf>
    <xf numFmtId="0" fontId="17" fillId="2" borderId="136" xfId="0" applyFont="1" applyFill="1" applyBorder="1" applyAlignment="1">
      <alignment horizontal="left" vertical="center" wrapText="1"/>
    </xf>
    <xf numFmtId="0" fontId="73" fillId="2" borderId="143" xfId="165" applyFont="1" applyFill="1" applyBorder="1" applyAlignment="1">
      <alignment horizontal="left" vertical="top" wrapText="1"/>
    </xf>
    <xf numFmtId="0" fontId="93" fillId="2" borderId="143" xfId="165" applyFont="1" applyFill="1" applyBorder="1" applyAlignment="1">
      <alignment horizontal="left" vertical="center" wrapText="1"/>
    </xf>
    <xf numFmtId="0" fontId="73" fillId="2" borderId="31" xfId="165" applyFont="1" applyFill="1" applyBorder="1" applyAlignment="1">
      <alignment horizontal="center" vertical="top" wrapText="1"/>
    </xf>
    <xf numFmtId="0" fontId="73" fillId="2" borderId="3" xfId="165" applyFont="1" applyFill="1" applyBorder="1" applyAlignment="1">
      <alignment horizontal="center" vertical="top" wrapText="1"/>
    </xf>
    <xf numFmtId="0" fontId="73" fillId="2" borderId="143" xfId="0" applyFont="1" applyFill="1" applyBorder="1" applyAlignment="1">
      <alignment horizontal="center" vertical="center" wrapText="1"/>
    </xf>
    <xf numFmtId="0" fontId="73" fillId="2" borderId="145" xfId="0" applyFont="1" applyFill="1" applyBorder="1" applyAlignment="1">
      <alignment horizontal="center" vertical="top" wrapText="1"/>
    </xf>
    <xf numFmtId="0" fontId="73" fillId="2" borderId="144" xfId="0" applyFont="1" applyFill="1" applyBorder="1" applyAlignment="1">
      <alignment horizontal="center" vertical="top" wrapText="1"/>
    </xf>
    <xf numFmtId="0" fontId="88" fillId="2" borderId="48" xfId="0" applyFont="1" applyFill="1" applyBorder="1" applyAlignment="1">
      <alignment horizontal="left" vertical="top" wrapText="1"/>
    </xf>
    <xf numFmtId="0" fontId="96" fillId="2" borderId="46" xfId="0" applyFont="1" applyFill="1" applyBorder="1" applyAlignment="1">
      <alignment horizontal="left" vertical="top" wrapText="1"/>
    </xf>
    <xf numFmtId="0" fontId="17" fillId="2" borderId="149" xfId="0" applyFont="1" applyFill="1" applyBorder="1" applyAlignment="1">
      <alignment horizontal="left" vertical="center" wrapText="1"/>
    </xf>
    <xf numFmtId="0" fontId="87" fillId="2" borderId="150" xfId="0" applyFont="1" applyFill="1" applyBorder="1" applyAlignment="1">
      <alignment vertical="center" wrapText="1"/>
    </xf>
    <xf numFmtId="0" fontId="73" fillId="2" borderId="148" xfId="0" applyFont="1" applyFill="1" applyBorder="1" applyAlignment="1">
      <alignment horizontal="center" vertical="center" wrapText="1"/>
    </xf>
    <xf numFmtId="0" fontId="73" fillId="2" borderId="149" xfId="0" applyFont="1" applyFill="1" applyBorder="1" applyAlignment="1">
      <alignment horizontal="center" vertical="top" wrapText="1"/>
    </xf>
    <xf numFmtId="0" fontId="73" fillId="2" borderId="150" xfId="0" applyFont="1" applyFill="1" applyBorder="1" applyAlignment="1">
      <alignment horizontal="center" vertical="top" wrapText="1"/>
    </xf>
    <xf numFmtId="0" fontId="87" fillId="2" borderId="46" xfId="0" applyFont="1" applyFill="1" applyBorder="1" applyAlignment="1">
      <alignment vertical="center" wrapText="1"/>
    </xf>
    <xf numFmtId="0" fontId="73" fillId="2" borderId="31" xfId="0" applyFont="1" applyFill="1" applyBorder="1" applyAlignment="1">
      <alignment horizontal="center" vertical="center" wrapText="1"/>
    </xf>
    <xf numFmtId="0" fontId="73" fillId="2" borderId="48" xfId="0" applyFont="1" applyFill="1" applyBorder="1" applyAlignment="1">
      <alignment horizontal="center" vertical="top" wrapText="1"/>
    </xf>
    <xf numFmtId="0" fontId="73" fillId="2" borderId="46" xfId="0" applyFont="1" applyFill="1" applyBorder="1" applyAlignment="1">
      <alignment horizontal="center" vertical="top" wrapText="1"/>
    </xf>
    <xf numFmtId="0" fontId="87" fillId="2" borderId="50" xfId="0" applyFont="1" applyFill="1" applyBorder="1" applyAlignment="1">
      <alignment vertical="center" wrapText="1"/>
    </xf>
    <xf numFmtId="0" fontId="73" fillId="2" borderId="45" xfId="0" applyFont="1" applyFill="1" applyBorder="1" applyAlignment="1">
      <alignment horizontal="center" vertical="top" wrapText="1"/>
    </xf>
    <xf numFmtId="0" fontId="73" fillId="2" borderId="44" xfId="0" applyFont="1" applyFill="1" applyBorder="1" applyAlignment="1">
      <alignment horizontal="center" vertical="top" wrapText="1"/>
    </xf>
    <xf numFmtId="0" fontId="88" fillId="2" borderId="50" xfId="0" applyFont="1" applyFill="1" applyBorder="1" applyAlignment="1">
      <alignment horizontal="left" vertical="top" wrapText="1"/>
    </xf>
    <xf numFmtId="0" fontId="76" fillId="2" borderId="0" xfId="0" applyFont="1" applyFill="1" applyAlignment="1">
      <alignment horizontal="right" vertical="top"/>
    </xf>
    <xf numFmtId="0" fontId="17" fillId="2" borderId="39" xfId="0" applyFont="1" applyFill="1" applyBorder="1" applyAlignment="1">
      <alignment horizontal="left"/>
    </xf>
    <xf numFmtId="0" fontId="17" fillId="2" borderId="37" xfId="0" applyFont="1" applyFill="1" applyBorder="1" applyAlignment="1">
      <alignment horizontal="left"/>
    </xf>
    <xf numFmtId="0" fontId="17" fillId="2" borderId="38" xfId="0" applyFont="1" applyFill="1" applyBorder="1" applyAlignment="1">
      <alignment horizontal="left"/>
    </xf>
    <xf numFmtId="0" fontId="90" fillId="2" borderId="0" xfId="0" applyFont="1" applyFill="1" applyBorder="1" applyAlignment="1">
      <alignment horizontal="right" vertical="top" wrapText="1"/>
    </xf>
    <xf numFmtId="0" fontId="73" fillId="2" borderId="5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left" vertical="top" wrapText="1"/>
    </xf>
    <xf numFmtId="0" fontId="87" fillId="2" borderId="1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 wrapText="1"/>
    </xf>
    <xf numFmtId="0" fontId="89" fillId="0" borderId="43" xfId="0" applyFont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91" fillId="2" borderId="1" xfId="0" applyFont="1" applyFill="1" applyBorder="1" applyAlignment="1">
      <alignment horizontal="left" vertical="top" wrapText="1"/>
    </xf>
    <xf numFmtId="0" fontId="76" fillId="2" borderId="31" xfId="0" applyFont="1" applyFill="1" applyBorder="1" applyAlignment="1">
      <alignment horizontal="center" vertical="top" wrapText="1"/>
    </xf>
    <xf numFmtId="0" fontId="76" fillId="2" borderId="2" xfId="0" applyFont="1" applyFill="1" applyBorder="1" applyAlignment="1">
      <alignment horizontal="center" vertical="top" wrapText="1"/>
    </xf>
    <xf numFmtId="0" fontId="76" fillId="2" borderId="3" xfId="0" applyFont="1" applyFill="1" applyBorder="1" applyAlignment="1">
      <alignment horizontal="center" vertical="top" wrapText="1"/>
    </xf>
    <xf numFmtId="0" fontId="76" fillId="2" borderId="1" xfId="0" applyFont="1" applyFill="1" applyBorder="1" applyAlignment="1">
      <alignment horizontal="center" vertical="top" wrapText="1"/>
    </xf>
    <xf numFmtId="0" fontId="17" fillId="2" borderId="48" xfId="0" applyFont="1" applyFill="1" applyBorder="1" applyAlignment="1">
      <alignment horizontal="left" vertical="top" wrapText="1"/>
    </xf>
    <xf numFmtId="0" fontId="17" fillId="2" borderId="50" xfId="0" applyFont="1" applyFill="1" applyBorder="1" applyAlignment="1">
      <alignment horizontal="left" vertical="top" wrapText="1"/>
    </xf>
    <xf numFmtId="0" fontId="17" fillId="2" borderId="145" xfId="0" applyFont="1" applyFill="1" applyBorder="1" applyAlignment="1">
      <alignment horizontal="left" vertical="center" wrapText="1"/>
    </xf>
    <xf numFmtId="0" fontId="87" fillId="2" borderId="144" xfId="0" applyFont="1" applyFill="1" applyBorder="1" applyAlignment="1">
      <alignment vertical="center" wrapText="1"/>
    </xf>
    <xf numFmtId="0" fontId="17" fillId="2" borderId="144" xfId="0" applyFont="1" applyFill="1" applyBorder="1" applyAlignment="1">
      <alignment horizontal="left" vertical="center" wrapText="1"/>
    </xf>
    <xf numFmtId="0" fontId="88" fillId="2" borderId="145" xfId="0" applyFont="1" applyFill="1" applyBorder="1" applyAlignment="1">
      <alignment horizontal="left" vertical="top" wrapText="1"/>
    </xf>
    <xf numFmtId="0" fontId="88" fillId="2" borderId="144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left" vertical="top" wrapText="1"/>
    </xf>
    <xf numFmtId="0" fontId="91" fillId="2" borderId="5" xfId="0" applyFont="1" applyFill="1" applyBorder="1" applyAlignment="1">
      <alignment wrapText="1"/>
    </xf>
    <xf numFmtId="0" fontId="96" fillId="2" borderId="144" xfId="0" applyFont="1" applyFill="1" applyBorder="1" applyAlignment="1">
      <alignment horizontal="left" vertical="top" wrapText="1"/>
    </xf>
    <xf numFmtId="0" fontId="17" fillId="2" borderId="45" xfId="0" applyFont="1" applyFill="1" applyBorder="1" applyAlignment="1">
      <alignment horizontal="left" vertical="center" wrapText="1"/>
    </xf>
    <xf numFmtId="0" fontId="17" fillId="2" borderId="44" xfId="0" applyFont="1" applyFill="1" applyBorder="1" applyAlignment="1">
      <alignment horizontal="left" vertical="center" wrapText="1"/>
    </xf>
    <xf numFmtId="0" fontId="88" fillId="0" borderId="145" xfId="0" applyFont="1" applyBorder="1" applyAlignment="1">
      <alignment horizontal="left" vertical="top" wrapText="1"/>
    </xf>
    <xf numFmtId="0" fontId="96" fillId="0" borderId="144" xfId="0" applyFont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0" fontId="87" fillId="2" borderId="5" xfId="0" applyFont="1" applyFill="1" applyBorder="1" applyAlignment="1">
      <alignment wrapText="1"/>
    </xf>
    <xf numFmtId="0" fontId="97" fillId="2" borderId="144" xfId="0" applyFont="1" applyFill="1" applyBorder="1" applyAlignment="1">
      <alignment horizontal="left" vertical="top" wrapText="1"/>
    </xf>
    <xf numFmtId="0" fontId="73" fillId="2" borderId="145" xfId="0" applyFont="1" applyFill="1" applyBorder="1" applyAlignment="1">
      <alignment horizontal="center" wrapText="1"/>
    </xf>
    <xf numFmtId="0" fontId="73" fillId="2" borderId="146" xfId="0" applyFont="1" applyFill="1" applyBorder="1" applyAlignment="1">
      <alignment horizontal="center" wrapText="1"/>
    </xf>
    <xf numFmtId="0" fontId="73" fillId="2" borderId="144" xfId="0" applyFont="1" applyFill="1" applyBorder="1" applyAlignment="1">
      <alignment horizontal="center" wrapText="1"/>
    </xf>
    <xf numFmtId="0" fontId="17" fillId="57" borderId="143" xfId="0" applyFont="1" applyFill="1" applyBorder="1" applyAlignment="1">
      <alignment vertical="top" wrapText="1"/>
    </xf>
    <xf numFmtId="0" fontId="73" fillId="2" borderId="143" xfId="299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center" wrapText="1"/>
    </xf>
    <xf numFmtId="0" fontId="73" fillId="2" borderId="32" xfId="0" applyFont="1" applyFill="1" applyBorder="1" applyAlignment="1">
      <alignment horizontal="center" vertical="center" wrapText="1"/>
    </xf>
    <xf numFmtId="0" fontId="73" fillId="2" borderId="57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center" wrapText="1"/>
    </xf>
    <xf numFmtId="0" fontId="73" fillId="2" borderId="10" xfId="0" applyFont="1" applyFill="1" applyBorder="1" applyAlignment="1">
      <alignment horizontal="center" vertical="center" wrapText="1"/>
    </xf>
    <xf numFmtId="0" fontId="73" fillId="2" borderId="9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73" fillId="2" borderId="143" xfId="0" applyFont="1" applyFill="1" applyBorder="1" applyAlignment="1">
      <alignment vertical="center" wrapText="1"/>
    </xf>
    <xf numFmtId="0" fontId="73" fillId="2" borderId="145" xfId="8" applyFont="1" applyFill="1" applyBorder="1" applyAlignment="1">
      <alignment horizontal="center" vertical="center" wrapText="1"/>
    </xf>
    <xf numFmtId="0" fontId="73" fillId="2" borderId="144" xfId="8" applyFont="1" applyFill="1" applyBorder="1" applyAlignment="1">
      <alignment horizontal="center" vertical="center" wrapText="1"/>
    </xf>
    <xf numFmtId="0" fontId="73" fillId="2" borderId="145" xfId="0" applyFont="1" applyFill="1" applyBorder="1" applyAlignment="1">
      <alignment horizontal="left" vertical="center" wrapText="1"/>
    </xf>
    <xf numFmtId="0" fontId="73" fillId="2" borderId="146" xfId="0" applyFont="1" applyFill="1" applyBorder="1" applyAlignment="1">
      <alignment horizontal="left" vertical="center" wrapText="1"/>
    </xf>
    <xf numFmtId="0" fontId="73" fillId="2" borderId="144" xfId="0" applyFont="1" applyFill="1" applyBorder="1" applyAlignment="1">
      <alignment horizontal="left" vertical="center" wrapText="1"/>
    </xf>
    <xf numFmtId="0" fontId="73" fillId="2" borderId="143" xfId="0" applyFont="1" applyFill="1" applyBorder="1" applyAlignment="1">
      <alignment horizontal="left" vertical="center" wrapText="1"/>
    </xf>
    <xf numFmtId="0" fontId="73" fillId="2" borderId="145" xfId="0" applyFont="1" applyFill="1" applyBorder="1" applyAlignment="1">
      <alignment horizontal="center" vertical="center" wrapText="1"/>
    </xf>
    <xf numFmtId="0" fontId="73" fillId="2" borderId="146" xfId="0" applyFont="1" applyFill="1" applyBorder="1" applyAlignment="1">
      <alignment horizontal="center" vertical="center" wrapText="1"/>
    </xf>
    <xf numFmtId="0" fontId="73" fillId="2" borderId="144" xfId="0" applyFont="1" applyFill="1" applyBorder="1" applyAlignment="1">
      <alignment horizontal="center" vertical="center" wrapText="1"/>
    </xf>
    <xf numFmtId="0" fontId="73" fillId="58" borderId="145" xfId="0" applyFont="1" applyFill="1" applyBorder="1" applyAlignment="1">
      <alignment horizontal="left" vertical="center" wrapText="1"/>
    </xf>
    <xf numFmtId="0" fontId="73" fillId="58" borderId="146" xfId="0" applyFont="1" applyFill="1" applyBorder="1" applyAlignment="1">
      <alignment horizontal="left" vertical="center" wrapText="1"/>
    </xf>
    <xf numFmtId="0" fontId="73" fillId="58" borderId="144" xfId="0" applyFont="1" applyFill="1" applyBorder="1" applyAlignment="1">
      <alignment horizontal="left" vertical="center" wrapText="1"/>
    </xf>
    <xf numFmtId="0" fontId="73" fillId="2" borderId="143" xfId="0" applyFont="1" applyFill="1" applyBorder="1" applyAlignment="1">
      <alignment horizontal="left" vertical="top" wrapText="1"/>
    </xf>
    <xf numFmtId="0" fontId="17" fillId="2" borderId="52" xfId="8" applyFont="1" applyFill="1" applyBorder="1" applyAlignment="1">
      <alignment horizontal="center" vertical="top" wrapText="1"/>
    </xf>
    <xf numFmtId="49" fontId="17" fillId="2" borderId="36" xfId="0" applyNumberFormat="1" applyFont="1" applyFill="1" applyBorder="1" applyAlignment="1">
      <alignment horizontal="center" vertical="top" wrapText="1"/>
    </xf>
    <xf numFmtId="0" fontId="17" fillId="2" borderId="52" xfId="0" applyFont="1" applyFill="1" applyBorder="1" applyAlignment="1">
      <alignment horizontal="left" vertical="center" wrapText="1"/>
    </xf>
    <xf numFmtId="0" fontId="73" fillId="2" borderId="52" xfId="8" applyFont="1" applyFill="1" applyBorder="1" applyAlignment="1">
      <alignment horizontal="center" vertical="top" wrapText="1"/>
    </xf>
    <xf numFmtId="0" fontId="73" fillId="2" borderId="52" xfId="0" applyFont="1" applyFill="1" applyBorder="1" applyAlignment="1">
      <alignment horizontal="center" vertical="center" wrapText="1"/>
    </xf>
    <xf numFmtId="0" fontId="17" fillId="2" borderId="143" xfId="0" applyFont="1" applyFill="1" applyBorder="1" applyAlignment="1">
      <alignment horizontal="center" wrapText="1"/>
    </xf>
    <xf numFmtId="0" fontId="17" fillId="2" borderId="52" xfId="0" applyNumberFormat="1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</cellXfs>
  <cellStyles count="5137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179"/>
    <cellStyle name="20% - Accent1 4" xfId="191"/>
    <cellStyle name="20% - Accent1 4 2" xfId="2203"/>
    <cellStyle name="20% - Accent1 5" xfId="2059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181"/>
    <cellStyle name="20% - Accent2 4" xfId="193"/>
    <cellStyle name="20% - Accent2 4 2" xfId="2205"/>
    <cellStyle name="20% - Accent2 5" xfId="2063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183"/>
    <cellStyle name="20% - Accent3 4" xfId="195"/>
    <cellStyle name="20% - Accent3 4 2" xfId="2207"/>
    <cellStyle name="20% - Accent3 5" xfId="2067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185"/>
    <cellStyle name="20% - Accent4 4" xfId="197"/>
    <cellStyle name="20% - Accent4 4 2" xfId="2209"/>
    <cellStyle name="20% - Accent4 5" xfId="2071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187"/>
    <cellStyle name="20% - Accent5 4" xfId="199"/>
    <cellStyle name="20% - Accent5 4 2" xfId="2211"/>
    <cellStyle name="20% - Accent5 5" xfId="2074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189"/>
    <cellStyle name="20% - Accent6 4" xfId="201"/>
    <cellStyle name="20% - Accent6 4 2" xfId="2213"/>
    <cellStyle name="20% - Accent6 5" xfId="2078"/>
    <cellStyle name="20% - Акцент1 10" xfId="301"/>
    <cellStyle name="20% - Акцент1 10 2" xfId="2304"/>
    <cellStyle name="20% - Акцент1 11" xfId="302"/>
    <cellStyle name="20% - Акцент1 11 2" xfId="2305"/>
    <cellStyle name="20% - Акцент1 12" xfId="303"/>
    <cellStyle name="20% - Акцент1 12 2" xfId="2306"/>
    <cellStyle name="20% - Акцент1 13" xfId="304"/>
    <cellStyle name="20% - Акцент1 13 2" xfId="2307"/>
    <cellStyle name="20% - Акцент1 14" xfId="305"/>
    <cellStyle name="20% - Акцент1 14 2" xfId="2308"/>
    <cellStyle name="20% - Акцент1 15" xfId="306"/>
    <cellStyle name="20% - Акцент1 15 2" xfId="2309"/>
    <cellStyle name="20% - Акцент1 16" xfId="307"/>
    <cellStyle name="20% - Акцент1 16 2" xfId="2310"/>
    <cellStyle name="20% - Акцент1 17" xfId="308"/>
    <cellStyle name="20% - Акцент1 17 2" xfId="2311"/>
    <cellStyle name="20% - Акцент1 18" xfId="309"/>
    <cellStyle name="20% - Акцент1 18 2" xfId="2312"/>
    <cellStyle name="20% - Акцент1 19" xfId="310"/>
    <cellStyle name="20% - Акцент1 19 2" xfId="2313"/>
    <cellStyle name="20% - Акцент1 2" xfId="311"/>
    <cellStyle name="20% - Акцент1 2 2" xfId="2314"/>
    <cellStyle name="20% - Акцент1 20" xfId="312"/>
    <cellStyle name="20% - Акцент1 20 2" xfId="2315"/>
    <cellStyle name="20% - Акцент1 21" xfId="313"/>
    <cellStyle name="20% - Акцент1 21 2" xfId="2316"/>
    <cellStyle name="20% - Акцент1 22" xfId="314"/>
    <cellStyle name="20% - Акцент1 22 2" xfId="2317"/>
    <cellStyle name="20% - Акцент1 23" xfId="315"/>
    <cellStyle name="20% - Акцент1 23 2" xfId="2318"/>
    <cellStyle name="20% - Акцент1 24" xfId="316"/>
    <cellStyle name="20% - Акцент1 24 2" xfId="2319"/>
    <cellStyle name="20% - Акцент1 25" xfId="317"/>
    <cellStyle name="20% - Акцент1 25 2" xfId="2320"/>
    <cellStyle name="20% - Акцент1 26" xfId="318"/>
    <cellStyle name="20% - Акцент1 26 2" xfId="2321"/>
    <cellStyle name="20% - Акцент1 27" xfId="319"/>
    <cellStyle name="20% - Акцент1 27 2" xfId="2322"/>
    <cellStyle name="20% - Акцент1 28" xfId="320"/>
    <cellStyle name="20% - Акцент1 28 2" xfId="2323"/>
    <cellStyle name="20% - Акцент1 29" xfId="321"/>
    <cellStyle name="20% - Акцент1 29 2" xfId="2324"/>
    <cellStyle name="20% - Акцент1 3" xfId="322"/>
    <cellStyle name="20% - Акцент1 3 2" xfId="2325"/>
    <cellStyle name="20% - Акцент1 30" xfId="323"/>
    <cellStyle name="20% - Акцент1 30 2" xfId="2326"/>
    <cellStyle name="20% - Акцент1 31" xfId="324"/>
    <cellStyle name="20% - Акцент1 31 2" xfId="2327"/>
    <cellStyle name="20% - Акцент1 32" xfId="325"/>
    <cellStyle name="20% - Акцент1 32 2" xfId="2328"/>
    <cellStyle name="20% - Акцент1 33" xfId="326"/>
    <cellStyle name="20% - Акцент1 33 2" xfId="2329"/>
    <cellStyle name="20% - Акцент1 34" xfId="327"/>
    <cellStyle name="20% - Акцент1 34 2" xfId="2330"/>
    <cellStyle name="20% - Акцент1 35" xfId="328"/>
    <cellStyle name="20% - Акцент1 35 2" xfId="2331"/>
    <cellStyle name="20% - Акцент1 36" xfId="329"/>
    <cellStyle name="20% - Акцент1 36 2" xfId="2332"/>
    <cellStyle name="20% - Акцент1 4" xfId="330"/>
    <cellStyle name="20% - Акцент1 4 2" xfId="2333"/>
    <cellStyle name="20% - Акцент1 5" xfId="331"/>
    <cellStyle name="20% - Акцент1 5 2" xfId="2334"/>
    <cellStyle name="20% - Акцент1 6" xfId="332"/>
    <cellStyle name="20% - Акцент1 6 2" xfId="2335"/>
    <cellStyle name="20% - Акцент1 7" xfId="333"/>
    <cellStyle name="20% - Акцент1 7 2" xfId="2336"/>
    <cellStyle name="20% - Акцент1 8" xfId="334"/>
    <cellStyle name="20% - Акцент1 8 2" xfId="2337"/>
    <cellStyle name="20% - Акцент1 9" xfId="335"/>
    <cellStyle name="20% - Акцент1 9 2" xfId="2338"/>
    <cellStyle name="20% - Акцент2 10" xfId="336"/>
    <cellStyle name="20% - Акцент2 10 2" xfId="2339"/>
    <cellStyle name="20% - Акцент2 11" xfId="337"/>
    <cellStyle name="20% - Акцент2 11 2" xfId="2340"/>
    <cellStyle name="20% - Акцент2 12" xfId="338"/>
    <cellStyle name="20% - Акцент2 12 2" xfId="2341"/>
    <cellStyle name="20% - Акцент2 13" xfId="339"/>
    <cellStyle name="20% - Акцент2 13 2" xfId="2342"/>
    <cellStyle name="20% - Акцент2 14" xfId="340"/>
    <cellStyle name="20% - Акцент2 14 2" xfId="2343"/>
    <cellStyle name="20% - Акцент2 15" xfId="341"/>
    <cellStyle name="20% - Акцент2 15 2" xfId="2344"/>
    <cellStyle name="20% - Акцент2 16" xfId="342"/>
    <cellStyle name="20% - Акцент2 16 2" xfId="2345"/>
    <cellStyle name="20% - Акцент2 17" xfId="343"/>
    <cellStyle name="20% - Акцент2 17 2" xfId="2346"/>
    <cellStyle name="20% - Акцент2 18" xfId="344"/>
    <cellStyle name="20% - Акцент2 18 2" xfId="2347"/>
    <cellStyle name="20% - Акцент2 19" xfId="345"/>
    <cellStyle name="20% - Акцент2 19 2" xfId="2348"/>
    <cellStyle name="20% - Акцент2 2" xfId="346"/>
    <cellStyle name="20% - Акцент2 2 2" xfId="2349"/>
    <cellStyle name="20% - Акцент2 20" xfId="347"/>
    <cellStyle name="20% - Акцент2 20 2" xfId="2350"/>
    <cellStyle name="20% - Акцент2 21" xfId="348"/>
    <cellStyle name="20% - Акцент2 21 2" xfId="2351"/>
    <cellStyle name="20% - Акцент2 22" xfId="349"/>
    <cellStyle name="20% - Акцент2 22 2" xfId="2352"/>
    <cellStyle name="20% - Акцент2 23" xfId="350"/>
    <cellStyle name="20% - Акцент2 23 2" xfId="2353"/>
    <cellStyle name="20% - Акцент2 24" xfId="351"/>
    <cellStyle name="20% - Акцент2 24 2" xfId="2354"/>
    <cellStyle name="20% - Акцент2 25" xfId="352"/>
    <cellStyle name="20% - Акцент2 25 2" xfId="2355"/>
    <cellStyle name="20% - Акцент2 26" xfId="353"/>
    <cellStyle name="20% - Акцент2 26 2" xfId="2356"/>
    <cellStyle name="20% - Акцент2 27" xfId="354"/>
    <cellStyle name="20% - Акцент2 27 2" xfId="2357"/>
    <cellStyle name="20% - Акцент2 28" xfId="355"/>
    <cellStyle name="20% - Акцент2 28 2" xfId="2358"/>
    <cellStyle name="20% - Акцент2 29" xfId="356"/>
    <cellStyle name="20% - Акцент2 29 2" xfId="2359"/>
    <cellStyle name="20% - Акцент2 3" xfId="357"/>
    <cellStyle name="20% - Акцент2 3 2" xfId="2360"/>
    <cellStyle name="20% - Акцент2 30" xfId="358"/>
    <cellStyle name="20% - Акцент2 30 2" xfId="2361"/>
    <cellStyle name="20% - Акцент2 31" xfId="359"/>
    <cellStyle name="20% - Акцент2 31 2" xfId="2362"/>
    <cellStyle name="20% - Акцент2 32" xfId="360"/>
    <cellStyle name="20% - Акцент2 32 2" xfId="2363"/>
    <cellStyle name="20% - Акцент2 33" xfId="361"/>
    <cellStyle name="20% - Акцент2 33 2" xfId="2364"/>
    <cellStyle name="20% - Акцент2 34" xfId="362"/>
    <cellStyle name="20% - Акцент2 34 2" xfId="2365"/>
    <cellStyle name="20% - Акцент2 35" xfId="363"/>
    <cellStyle name="20% - Акцент2 35 2" xfId="2366"/>
    <cellStyle name="20% - Акцент2 36" xfId="364"/>
    <cellStyle name="20% - Акцент2 36 2" xfId="2367"/>
    <cellStyle name="20% - Акцент2 4" xfId="365"/>
    <cellStyle name="20% - Акцент2 4 2" xfId="2368"/>
    <cellStyle name="20% - Акцент2 5" xfId="366"/>
    <cellStyle name="20% - Акцент2 5 2" xfId="2369"/>
    <cellStyle name="20% - Акцент2 6" xfId="367"/>
    <cellStyle name="20% - Акцент2 6 2" xfId="2370"/>
    <cellStyle name="20% - Акцент2 7" xfId="368"/>
    <cellStyle name="20% - Акцент2 7 2" xfId="2371"/>
    <cellStyle name="20% - Акцент2 8" xfId="369"/>
    <cellStyle name="20% - Акцент2 8 2" xfId="2372"/>
    <cellStyle name="20% - Акцент2 9" xfId="370"/>
    <cellStyle name="20% - Акцент2 9 2" xfId="2373"/>
    <cellStyle name="20% - Акцент3 10" xfId="371"/>
    <cellStyle name="20% - Акцент3 10 2" xfId="2374"/>
    <cellStyle name="20% - Акцент3 11" xfId="372"/>
    <cellStyle name="20% - Акцент3 11 2" xfId="2375"/>
    <cellStyle name="20% - Акцент3 12" xfId="373"/>
    <cellStyle name="20% - Акцент3 12 2" xfId="2376"/>
    <cellStyle name="20% - Акцент3 13" xfId="374"/>
    <cellStyle name="20% - Акцент3 13 2" xfId="2377"/>
    <cellStyle name="20% - Акцент3 14" xfId="375"/>
    <cellStyle name="20% - Акцент3 14 2" xfId="2378"/>
    <cellStyle name="20% - Акцент3 15" xfId="376"/>
    <cellStyle name="20% - Акцент3 15 2" xfId="2379"/>
    <cellStyle name="20% - Акцент3 16" xfId="377"/>
    <cellStyle name="20% - Акцент3 16 2" xfId="2380"/>
    <cellStyle name="20% - Акцент3 17" xfId="378"/>
    <cellStyle name="20% - Акцент3 17 2" xfId="2381"/>
    <cellStyle name="20% - Акцент3 18" xfId="379"/>
    <cellStyle name="20% - Акцент3 18 2" xfId="2382"/>
    <cellStyle name="20% - Акцент3 19" xfId="380"/>
    <cellStyle name="20% - Акцент3 19 2" xfId="2383"/>
    <cellStyle name="20% - Акцент3 2" xfId="381"/>
    <cellStyle name="20% - Акцент3 2 2" xfId="2384"/>
    <cellStyle name="20% - Акцент3 20" xfId="382"/>
    <cellStyle name="20% - Акцент3 20 2" xfId="2385"/>
    <cellStyle name="20% - Акцент3 21" xfId="383"/>
    <cellStyle name="20% - Акцент3 21 2" xfId="2386"/>
    <cellStyle name="20% - Акцент3 22" xfId="384"/>
    <cellStyle name="20% - Акцент3 22 2" xfId="2387"/>
    <cellStyle name="20% - Акцент3 23" xfId="385"/>
    <cellStyle name="20% - Акцент3 23 2" xfId="2388"/>
    <cellStyle name="20% - Акцент3 24" xfId="386"/>
    <cellStyle name="20% - Акцент3 24 2" xfId="2389"/>
    <cellStyle name="20% - Акцент3 25" xfId="387"/>
    <cellStyle name="20% - Акцент3 25 2" xfId="2390"/>
    <cellStyle name="20% - Акцент3 26" xfId="388"/>
    <cellStyle name="20% - Акцент3 26 2" xfId="2391"/>
    <cellStyle name="20% - Акцент3 27" xfId="389"/>
    <cellStyle name="20% - Акцент3 27 2" xfId="2392"/>
    <cellStyle name="20% - Акцент3 28" xfId="390"/>
    <cellStyle name="20% - Акцент3 28 2" xfId="2393"/>
    <cellStyle name="20% - Акцент3 29" xfId="391"/>
    <cellStyle name="20% - Акцент3 29 2" xfId="2394"/>
    <cellStyle name="20% - Акцент3 3" xfId="392"/>
    <cellStyle name="20% - Акцент3 3 2" xfId="2395"/>
    <cellStyle name="20% - Акцент3 30" xfId="393"/>
    <cellStyle name="20% - Акцент3 30 2" xfId="2396"/>
    <cellStyle name="20% - Акцент3 31" xfId="394"/>
    <cellStyle name="20% - Акцент3 31 2" xfId="2397"/>
    <cellStyle name="20% - Акцент3 32" xfId="395"/>
    <cellStyle name="20% - Акцент3 32 2" xfId="2398"/>
    <cellStyle name="20% - Акцент3 33" xfId="396"/>
    <cellStyle name="20% - Акцент3 33 2" xfId="2399"/>
    <cellStyle name="20% - Акцент3 34" xfId="397"/>
    <cellStyle name="20% - Акцент3 34 2" xfId="2400"/>
    <cellStyle name="20% - Акцент3 35" xfId="398"/>
    <cellStyle name="20% - Акцент3 35 2" xfId="2401"/>
    <cellStyle name="20% - Акцент3 36" xfId="399"/>
    <cellStyle name="20% - Акцент3 36 2" xfId="2402"/>
    <cellStyle name="20% - Акцент3 4" xfId="400"/>
    <cellStyle name="20% - Акцент3 4 2" xfId="2403"/>
    <cellStyle name="20% - Акцент3 5" xfId="401"/>
    <cellStyle name="20% - Акцент3 5 2" xfId="2404"/>
    <cellStyle name="20% - Акцент3 6" xfId="402"/>
    <cellStyle name="20% - Акцент3 6 2" xfId="2405"/>
    <cellStyle name="20% - Акцент3 7" xfId="403"/>
    <cellStyle name="20% - Акцент3 7 2" xfId="2406"/>
    <cellStyle name="20% - Акцент3 8" xfId="404"/>
    <cellStyle name="20% - Акцент3 8 2" xfId="2407"/>
    <cellStyle name="20% - Акцент3 9" xfId="405"/>
    <cellStyle name="20% - Акцент3 9 2" xfId="2408"/>
    <cellStyle name="20% - Акцент4 10" xfId="406"/>
    <cellStyle name="20% - Акцент4 10 2" xfId="2409"/>
    <cellStyle name="20% - Акцент4 11" xfId="407"/>
    <cellStyle name="20% - Акцент4 11 2" xfId="2410"/>
    <cellStyle name="20% - Акцент4 12" xfId="408"/>
    <cellStyle name="20% - Акцент4 12 2" xfId="2411"/>
    <cellStyle name="20% - Акцент4 13" xfId="409"/>
    <cellStyle name="20% - Акцент4 13 2" xfId="2412"/>
    <cellStyle name="20% - Акцент4 14" xfId="410"/>
    <cellStyle name="20% - Акцент4 14 2" xfId="2413"/>
    <cellStyle name="20% - Акцент4 15" xfId="411"/>
    <cellStyle name="20% - Акцент4 15 2" xfId="2414"/>
    <cellStyle name="20% - Акцент4 16" xfId="412"/>
    <cellStyle name="20% - Акцент4 16 2" xfId="2415"/>
    <cellStyle name="20% - Акцент4 17" xfId="413"/>
    <cellStyle name="20% - Акцент4 17 2" xfId="2416"/>
    <cellStyle name="20% - Акцент4 18" xfId="414"/>
    <cellStyle name="20% - Акцент4 18 2" xfId="2417"/>
    <cellStyle name="20% - Акцент4 19" xfId="415"/>
    <cellStyle name="20% - Акцент4 19 2" xfId="2418"/>
    <cellStyle name="20% - Акцент4 2" xfId="416"/>
    <cellStyle name="20% - Акцент4 2 2" xfId="2419"/>
    <cellStyle name="20% - Акцент4 20" xfId="417"/>
    <cellStyle name="20% - Акцент4 20 2" xfId="2420"/>
    <cellStyle name="20% - Акцент4 21" xfId="418"/>
    <cellStyle name="20% - Акцент4 21 2" xfId="2421"/>
    <cellStyle name="20% - Акцент4 22" xfId="419"/>
    <cellStyle name="20% - Акцент4 22 2" xfId="2422"/>
    <cellStyle name="20% - Акцент4 23" xfId="420"/>
    <cellStyle name="20% - Акцент4 23 2" xfId="2423"/>
    <cellStyle name="20% - Акцент4 24" xfId="421"/>
    <cellStyle name="20% - Акцент4 24 2" xfId="2424"/>
    <cellStyle name="20% - Акцент4 25" xfId="422"/>
    <cellStyle name="20% - Акцент4 25 2" xfId="2425"/>
    <cellStyle name="20% - Акцент4 26" xfId="423"/>
    <cellStyle name="20% - Акцент4 26 2" xfId="2426"/>
    <cellStyle name="20% - Акцент4 27" xfId="424"/>
    <cellStyle name="20% - Акцент4 27 2" xfId="2427"/>
    <cellStyle name="20% - Акцент4 28" xfId="425"/>
    <cellStyle name="20% - Акцент4 28 2" xfId="2428"/>
    <cellStyle name="20% - Акцент4 29" xfId="426"/>
    <cellStyle name="20% - Акцент4 29 2" xfId="2429"/>
    <cellStyle name="20% - Акцент4 3" xfId="427"/>
    <cellStyle name="20% - Акцент4 3 2" xfId="2430"/>
    <cellStyle name="20% - Акцент4 30" xfId="428"/>
    <cellStyle name="20% - Акцент4 30 2" xfId="2431"/>
    <cellStyle name="20% - Акцент4 31" xfId="429"/>
    <cellStyle name="20% - Акцент4 31 2" xfId="2432"/>
    <cellStyle name="20% - Акцент4 32" xfId="430"/>
    <cellStyle name="20% - Акцент4 32 2" xfId="2433"/>
    <cellStyle name="20% - Акцент4 33" xfId="431"/>
    <cellStyle name="20% - Акцент4 33 2" xfId="2434"/>
    <cellStyle name="20% - Акцент4 34" xfId="432"/>
    <cellStyle name="20% - Акцент4 34 2" xfId="2435"/>
    <cellStyle name="20% - Акцент4 35" xfId="433"/>
    <cellStyle name="20% - Акцент4 35 2" xfId="2436"/>
    <cellStyle name="20% - Акцент4 36" xfId="434"/>
    <cellStyle name="20% - Акцент4 36 2" xfId="2437"/>
    <cellStyle name="20% - Акцент4 4" xfId="435"/>
    <cellStyle name="20% - Акцент4 4 2" xfId="2438"/>
    <cellStyle name="20% - Акцент4 5" xfId="436"/>
    <cellStyle name="20% - Акцент4 5 2" xfId="2439"/>
    <cellStyle name="20% - Акцент4 6" xfId="437"/>
    <cellStyle name="20% - Акцент4 6 2" xfId="2440"/>
    <cellStyle name="20% - Акцент4 7" xfId="438"/>
    <cellStyle name="20% - Акцент4 7 2" xfId="2441"/>
    <cellStyle name="20% - Акцент4 8" xfId="439"/>
    <cellStyle name="20% - Акцент4 8 2" xfId="2442"/>
    <cellStyle name="20% - Акцент4 9" xfId="440"/>
    <cellStyle name="20% - Акцент4 9 2" xfId="2443"/>
    <cellStyle name="20% - Акцент5 10" xfId="441"/>
    <cellStyle name="20% - Акцент5 10 2" xfId="2444"/>
    <cellStyle name="20% - Акцент5 11" xfId="442"/>
    <cellStyle name="20% - Акцент5 11 2" xfId="2445"/>
    <cellStyle name="20% - Акцент5 12" xfId="443"/>
    <cellStyle name="20% - Акцент5 12 2" xfId="2446"/>
    <cellStyle name="20% - Акцент5 13" xfId="444"/>
    <cellStyle name="20% - Акцент5 13 2" xfId="2447"/>
    <cellStyle name="20% - Акцент5 14" xfId="445"/>
    <cellStyle name="20% - Акцент5 14 2" xfId="2448"/>
    <cellStyle name="20% - Акцент5 15" xfId="446"/>
    <cellStyle name="20% - Акцент5 15 2" xfId="2449"/>
    <cellStyle name="20% - Акцент5 16" xfId="447"/>
    <cellStyle name="20% - Акцент5 16 2" xfId="2450"/>
    <cellStyle name="20% - Акцент5 17" xfId="448"/>
    <cellStyle name="20% - Акцент5 17 2" xfId="2451"/>
    <cellStyle name="20% - Акцент5 18" xfId="449"/>
    <cellStyle name="20% - Акцент5 18 2" xfId="2452"/>
    <cellStyle name="20% - Акцент5 19" xfId="450"/>
    <cellStyle name="20% - Акцент5 19 2" xfId="2453"/>
    <cellStyle name="20% - Акцент5 2" xfId="451"/>
    <cellStyle name="20% - Акцент5 2 2" xfId="2454"/>
    <cellStyle name="20% - Акцент5 20" xfId="452"/>
    <cellStyle name="20% - Акцент5 20 2" xfId="2455"/>
    <cellStyle name="20% - Акцент5 21" xfId="453"/>
    <cellStyle name="20% - Акцент5 21 2" xfId="2456"/>
    <cellStyle name="20% - Акцент5 22" xfId="454"/>
    <cellStyle name="20% - Акцент5 22 2" xfId="2457"/>
    <cellStyle name="20% - Акцент5 23" xfId="455"/>
    <cellStyle name="20% - Акцент5 23 2" xfId="2458"/>
    <cellStyle name="20% - Акцент5 24" xfId="456"/>
    <cellStyle name="20% - Акцент5 24 2" xfId="2459"/>
    <cellStyle name="20% - Акцент5 25" xfId="457"/>
    <cellStyle name="20% - Акцент5 25 2" xfId="2460"/>
    <cellStyle name="20% - Акцент5 26" xfId="458"/>
    <cellStyle name="20% - Акцент5 26 2" xfId="2461"/>
    <cellStyle name="20% - Акцент5 27" xfId="459"/>
    <cellStyle name="20% - Акцент5 27 2" xfId="2462"/>
    <cellStyle name="20% - Акцент5 28" xfId="460"/>
    <cellStyle name="20% - Акцент5 28 2" xfId="2463"/>
    <cellStyle name="20% - Акцент5 29" xfId="461"/>
    <cellStyle name="20% - Акцент5 29 2" xfId="2464"/>
    <cellStyle name="20% - Акцент5 3" xfId="462"/>
    <cellStyle name="20% - Акцент5 3 2" xfId="2465"/>
    <cellStyle name="20% - Акцент5 30" xfId="463"/>
    <cellStyle name="20% - Акцент5 30 2" xfId="2466"/>
    <cellStyle name="20% - Акцент5 31" xfId="464"/>
    <cellStyle name="20% - Акцент5 31 2" xfId="2467"/>
    <cellStyle name="20% - Акцент5 32" xfId="465"/>
    <cellStyle name="20% - Акцент5 32 2" xfId="2468"/>
    <cellStyle name="20% - Акцент5 33" xfId="466"/>
    <cellStyle name="20% - Акцент5 33 2" xfId="2469"/>
    <cellStyle name="20% - Акцент5 34" xfId="467"/>
    <cellStyle name="20% - Акцент5 34 2" xfId="2470"/>
    <cellStyle name="20% - Акцент5 35" xfId="468"/>
    <cellStyle name="20% - Акцент5 35 2" xfId="2471"/>
    <cellStyle name="20% - Акцент5 36" xfId="469"/>
    <cellStyle name="20% - Акцент5 36 2" xfId="2472"/>
    <cellStyle name="20% - Акцент5 4" xfId="470"/>
    <cellStyle name="20% - Акцент5 4 2" xfId="2473"/>
    <cellStyle name="20% - Акцент5 5" xfId="471"/>
    <cellStyle name="20% - Акцент5 5 2" xfId="2474"/>
    <cellStyle name="20% - Акцент5 6" xfId="472"/>
    <cellStyle name="20% - Акцент5 6 2" xfId="2475"/>
    <cellStyle name="20% - Акцент5 7" xfId="473"/>
    <cellStyle name="20% - Акцент5 7 2" xfId="2476"/>
    <cellStyle name="20% - Акцент5 8" xfId="474"/>
    <cellStyle name="20% - Акцент5 8 2" xfId="2477"/>
    <cellStyle name="20% - Акцент5 9" xfId="475"/>
    <cellStyle name="20% - Акцент5 9 2" xfId="2478"/>
    <cellStyle name="20% - Акцент6 10" xfId="476"/>
    <cellStyle name="20% - Акцент6 10 2" xfId="2479"/>
    <cellStyle name="20% - Акцент6 11" xfId="477"/>
    <cellStyle name="20% - Акцент6 11 2" xfId="2480"/>
    <cellStyle name="20% - Акцент6 12" xfId="478"/>
    <cellStyle name="20% - Акцент6 12 2" xfId="2481"/>
    <cellStyle name="20% - Акцент6 13" xfId="479"/>
    <cellStyle name="20% - Акцент6 13 2" xfId="2482"/>
    <cellStyle name="20% - Акцент6 14" xfId="480"/>
    <cellStyle name="20% - Акцент6 14 2" xfId="2483"/>
    <cellStyle name="20% - Акцент6 15" xfId="481"/>
    <cellStyle name="20% - Акцент6 15 2" xfId="2484"/>
    <cellStyle name="20% - Акцент6 16" xfId="482"/>
    <cellStyle name="20% - Акцент6 16 2" xfId="2485"/>
    <cellStyle name="20% - Акцент6 17" xfId="483"/>
    <cellStyle name="20% - Акцент6 17 2" xfId="2486"/>
    <cellStyle name="20% - Акцент6 18" xfId="484"/>
    <cellStyle name="20% - Акцент6 18 2" xfId="2487"/>
    <cellStyle name="20% - Акцент6 19" xfId="485"/>
    <cellStyle name="20% - Акцент6 19 2" xfId="2488"/>
    <cellStyle name="20% - Акцент6 2" xfId="486"/>
    <cellStyle name="20% - Акцент6 2 2" xfId="2489"/>
    <cellStyle name="20% - Акцент6 20" xfId="487"/>
    <cellStyle name="20% - Акцент6 20 2" xfId="2490"/>
    <cellStyle name="20% - Акцент6 21" xfId="488"/>
    <cellStyle name="20% - Акцент6 21 2" xfId="2491"/>
    <cellStyle name="20% - Акцент6 22" xfId="489"/>
    <cellStyle name="20% - Акцент6 22 2" xfId="2492"/>
    <cellStyle name="20% - Акцент6 23" xfId="490"/>
    <cellStyle name="20% - Акцент6 23 2" xfId="2493"/>
    <cellStyle name="20% - Акцент6 24" xfId="491"/>
    <cellStyle name="20% - Акцент6 24 2" xfId="2494"/>
    <cellStyle name="20% - Акцент6 25" xfId="492"/>
    <cellStyle name="20% - Акцент6 25 2" xfId="2495"/>
    <cellStyle name="20% - Акцент6 26" xfId="493"/>
    <cellStyle name="20% - Акцент6 26 2" xfId="2496"/>
    <cellStyle name="20% - Акцент6 27" xfId="494"/>
    <cellStyle name="20% - Акцент6 27 2" xfId="2497"/>
    <cellStyle name="20% - Акцент6 28" xfId="495"/>
    <cellStyle name="20% - Акцент6 28 2" xfId="2498"/>
    <cellStyle name="20% - Акцент6 29" xfId="496"/>
    <cellStyle name="20% - Акцент6 29 2" xfId="2499"/>
    <cellStyle name="20% - Акцент6 3" xfId="497"/>
    <cellStyle name="20% - Акцент6 3 2" xfId="2500"/>
    <cellStyle name="20% - Акцент6 30" xfId="498"/>
    <cellStyle name="20% - Акцент6 30 2" xfId="2501"/>
    <cellStyle name="20% - Акцент6 31" xfId="499"/>
    <cellStyle name="20% - Акцент6 31 2" xfId="2502"/>
    <cellStyle name="20% - Акцент6 32" xfId="500"/>
    <cellStyle name="20% - Акцент6 32 2" xfId="2503"/>
    <cellStyle name="20% - Акцент6 33" xfId="501"/>
    <cellStyle name="20% - Акцент6 33 2" xfId="2504"/>
    <cellStyle name="20% - Акцент6 34" xfId="502"/>
    <cellStyle name="20% - Акцент6 34 2" xfId="2505"/>
    <cellStyle name="20% - Акцент6 35" xfId="503"/>
    <cellStyle name="20% - Акцент6 35 2" xfId="2506"/>
    <cellStyle name="20% - Акцент6 36" xfId="504"/>
    <cellStyle name="20% - Акцент6 36 2" xfId="2507"/>
    <cellStyle name="20% - Акцент6 4" xfId="505"/>
    <cellStyle name="20% - Акцент6 4 2" xfId="2508"/>
    <cellStyle name="20% - Акцент6 5" xfId="506"/>
    <cellStyle name="20% - Акцент6 5 2" xfId="2509"/>
    <cellStyle name="20% - Акцент6 6" xfId="507"/>
    <cellStyle name="20% - Акцент6 6 2" xfId="2510"/>
    <cellStyle name="20% - Акцент6 7" xfId="508"/>
    <cellStyle name="20% - Акцент6 7 2" xfId="2511"/>
    <cellStyle name="20% - Акцент6 8" xfId="509"/>
    <cellStyle name="20% - Акцент6 8 2" xfId="2512"/>
    <cellStyle name="20% - Акцент6 9" xfId="510"/>
    <cellStyle name="20% - Акцент6 9 2" xfId="2513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180"/>
    <cellStyle name="40% - Accent1 4" xfId="192"/>
    <cellStyle name="40% - Accent1 4 2" xfId="2204"/>
    <cellStyle name="40% - Accent1 5" xfId="2060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182"/>
    <cellStyle name="40% - Accent2 4" xfId="194"/>
    <cellStyle name="40% - Accent2 4 2" xfId="2206"/>
    <cellStyle name="40% - Accent2 5" xfId="2064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184"/>
    <cellStyle name="40% - Accent3 4" xfId="196"/>
    <cellStyle name="40% - Accent3 4 2" xfId="2208"/>
    <cellStyle name="40% - Accent3 5" xfId="2068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186"/>
    <cellStyle name="40% - Accent4 4" xfId="198"/>
    <cellStyle name="40% - Accent4 4 2" xfId="2210"/>
    <cellStyle name="40% - Accent4 5" xfId="2072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188"/>
    <cellStyle name="40% - Accent5 4" xfId="200"/>
    <cellStyle name="40% - Accent5 4 2" xfId="2212"/>
    <cellStyle name="40% - Accent5 5" xfId="2075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190"/>
    <cellStyle name="40% - Accent6 4" xfId="202"/>
    <cellStyle name="40% - Accent6 4 2" xfId="2214"/>
    <cellStyle name="40% - Accent6 5" xfId="2079"/>
    <cellStyle name="40% - Акцент1 10" xfId="511"/>
    <cellStyle name="40% - Акцент1 10 2" xfId="2514"/>
    <cellStyle name="40% - Акцент1 11" xfId="512"/>
    <cellStyle name="40% - Акцент1 11 2" xfId="2515"/>
    <cellStyle name="40% - Акцент1 12" xfId="513"/>
    <cellStyle name="40% - Акцент1 12 2" xfId="2516"/>
    <cellStyle name="40% - Акцент1 13" xfId="514"/>
    <cellStyle name="40% - Акцент1 13 2" xfId="2517"/>
    <cellStyle name="40% - Акцент1 14" xfId="515"/>
    <cellStyle name="40% - Акцент1 14 2" xfId="2518"/>
    <cellStyle name="40% - Акцент1 15" xfId="516"/>
    <cellStyle name="40% - Акцент1 15 2" xfId="2519"/>
    <cellStyle name="40% - Акцент1 16" xfId="517"/>
    <cellStyle name="40% - Акцент1 16 2" xfId="2520"/>
    <cellStyle name="40% - Акцент1 17" xfId="518"/>
    <cellStyle name="40% - Акцент1 17 2" xfId="2521"/>
    <cellStyle name="40% - Акцент1 18" xfId="519"/>
    <cellStyle name="40% - Акцент1 18 2" xfId="2522"/>
    <cellStyle name="40% - Акцент1 19" xfId="520"/>
    <cellStyle name="40% - Акцент1 19 2" xfId="2523"/>
    <cellStyle name="40% - Акцент1 2" xfId="521"/>
    <cellStyle name="40% - Акцент1 2 2" xfId="2524"/>
    <cellStyle name="40% - Акцент1 20" xfId="522"/>
    <cellStyle name="40% - Акцент1 20 2" xfId="2525"/>
    <cellStyle name="40% - Акцент1 21" xfId="523"/>
    <cellStyle name="40% - Акцент1 21 2" xfId="2526"/>
    <cellStyle name="40% - Акцент1 22" xfId="524"/>
    <cellStyle name="40% - Акцент1 22 2" xfId="2527"/>
    <cellStyle name="40% - Акцент1 23" xfId="525"/>
    <cellStyle name="40% - Акцент1 23 2" xfId="2528"/>
    <cellStyle name="40% - Акцент1 24" xfId="526"/>
    <cellStyle name="40% - Акцент1 24 2" xfId="2529"/>
    <cellStyle name="40% - Акцент1 25" xfId="527"/>
    <cellStyle name="40% - Акцент1 25 2" xfId="2530"/>
    <cellStyle name="40% - Акцент1 26" xfId="528"/>
    <cellStyle name="40% - Акцент1 26 2" xfId="2531"/>
    <cellStyle name="40% - Акцент1 27" xfId="529"/>
    <cellStyle name="40% - Акцент1 27 2" xfId="2532"/>
    <cellStyle name="40% - Акцент1 28" xfId="530"/>
    <cellStyle name="40% - Акцент1 28 2" xfId="2533"/>
    <cellStyle name="40% - Акцент1 29" xfId="531"/>
    <cellStyle name="40% - Акцент1 29 2" xfId="2534"/>
    <cellStyle name="40% - Акцент1 3" xfId="532"/>
    <cellStyle name="40% - Акцент1 3 2" xfId="2535"/>
    <cellStyle name="40% - Акцент1 30" xfId="533"/>
    <cellStyle name="40% - Акцент1 30 2" xfId="2536"/>
    <cellStyle name="40% - Акцент1 31" xfId="534"/>
    <cellStyle name="40% - Акцент1 31 2" xfId="2537"/>
    <cellStyle name="40% - Акцент1 32" xfId="535"/>
    <cellStyle name="40% - Акцент1 32 2" xfId="2538"/>
    <cellStyle name="40% - Акцент1 33" xfId="536"/>
    <cellStyle name="40% - Акцент1 33 2" xfId="2539"/>
    <cellStyle name="40% - Акцент1 34" xfId="537"/>
    <cellStyle name="40% - Акцент1 34 2" xfId="2540"/>
    <cellStyle name="40% - Акцент1 35" xfId="538"/>
    <cellStyle name="40% - Акцент1 35 2" xfId="2541"/>
    <cellStyle name="40% - Акцент1 36" xfId="539"/>
    <cellStyle name="40% - Акцент1 36 2" xfId="2542"/>
    <cellStyle name="40% - Акцент1 4" xfId="540"/>
    <cellStyle name="40% - Акцент1 4 2" xfId="2543"/>
    <cellStyle name="40% - Акцент1 5" xfId="541"/>
    <cellStyle name="40% - Акцент1 5 2" xfId="2544"/>
    <cellStyle name="40% - Акцент1 6" xfId="542"/>
    <cellStyle name="40% - Акцент1 6 2" xfId="2545"/>
    <cellStyle name="40% - Акцент1 7" xfId="543"/>
    <cellStyle name="40% - Акцент1 7 2" xfId="2546"/>
    <cellStyle name="40% - Акцент1 8" xfId="544"/>
    <cellStyle name="40% - Акцент1 8 2" xfId="2547"/>
    <cellStyle name="40% - Акцент1 9" xfId="545"/>
    <cellStyle name="40% - Акцент1 9 2" xfId="2548"/>
    <cellStyle name="40% - Акцент2 10" xfId="546"/>
    <cellStyle name="40% - Акцент2 10 2" xfId="2549"/>
    <cellStyle name="40% - Акцент2 11" xfId="547"/>
    <cellStyle name="40% - Акцент2 11 2" xfId="2550"/>
    <cellStyle name="40% - Акцент2 12" xfId="548"/>
    <cellStyle name="40% - Акцент2 12 2" xfId="2551"/>
    <cellStyle name="40% - Акцент2 13" xfId="549"/>
    <cellStyle name="40% - Акцент2 13 2" xfId="2552"/>
    <cellStyle name="40% - Акцент2 14" xfId="550"/>
    <cellStyle name="40% - Акцент2 14 2" xfId="2553"/>
    <cellStyle name="40% - Акцент2 15" xfId="551"/>
    <cellStyle name="40% - Акцент2 15 2" xfId="2554"/>
    <cellStyle name="40% - Акцент2 16" xfId="552"/>
    <cellStyle name="40% - Акцент2 16 2" xfId="2555"/>
    <cellStyle name="40% - Акцент2 17" xfId="553"/>
    <cellStyle name="40% - Акцент2 17 2" xfId="2556"/>
    <cellStyle name="40% - Акцент2 18" xfId="554"/>
    <cellStyle name="40% - Акцент2 18 2" xfId="2557"/>
    <cellStyle name="40% - Акцент2 19" xfId="555"/>
    <cellStyle name="40% - Акцент2 19 2" xfId="2558"/>
    <cellStyle name="40% - Акцент2 2" xfId="556"/>
    <cellStyle name="40% - Акцент2 2 2" xfId="2559"/>
    <cellStyle name="40% - Акцент2 20" xfId="557"/>
    <cellStyle name="40% - Акцент2 20 2" xfId="2560"/>
    <cellStyle name="40% - Акцент2 21" xfId="558"/>
    <cellStyle name="40% - Акцент2 21 2" xfId="2561"/>
    <cellStyle name="40% - Акцент2 22" xfId="559"/>
    <cellStyle name="40% - Акцент2 22 2" xfId="2562"/>
    <cellStyle name="40% - Акцент2 23" xfId="560"/>
    <cellStyle name="40% - Акцент2 23 2" xfId="2563"/>
    <cellStyle name="40% - Акцент2 24" xfId="561"/>
    <cellStyle name="40% - Акцент2 24 2" xfId="2564"/>
    <cellStyle name="40% - Акцент2 25" xfId="562"/>
    <cellStyle name="40% - Акцент2 25 2" xfId="2565"/>
    <cellStyle name="40% - Акцент2 26" xfId="563"/>
    <cellStyle name="40% - Акцент2 26 2" xfId="2566"/>
    <cellStyle name="40% - Акцент2 27" xfId="564"/>
    <cellStyle name="40% - Акцент2 27 2" xfId="2567"/>
    <cellStyle name="40% - Акцент2 28" xfId="565"/>
    <cellStyle name="40% - Акцент2 28 2" xfId="2568"/>
    <cellStyle name="40% - Акцент2 29" xfId="566"/>
    <cellStyle name="40% - Акцент2 29 2" xfId="2569"/>
    <cellStyle name="40% - Акцент2 3" xfId="567"/>
    <cellStyle name="40% - Акцент2 3 2" xfId="2570"/>
    <cellStyle name="40% - Акцент2 30" xfId="568"/>
    <cellStyle name="40% - Акцент2 30 2" xfId="2571"/>
    <cellStyle name="40% - Акцент2 31" xfId="569"/>
    <cellStyle name="40% - Акцент2 31 2" xfId="2572"/>
    <cellStyle name="40% - Акцент2 32" xfId="570"/>
    <cellStyle name="40% - Акцент2 32 2" xfId="2573"/>
    <cellStyle name="40% - Акцент2 33" xfId="571"/>
    <cellStyle name="40% - Акцент2 33 2" xfId="2574"/>
    <cellStyle name="40% - Акцент2 34" xfId="572"/>
    <cellStyle name="40% - Акцент2 34 2" xfId="2575"/>
    <cellStyle name="40% - Акцент2 35" xfId="573"/>
    <cellStyle name="40% - Акцент2 35 2" xfId="2576"/>
    <cellStyle name="40% - Акцент2 36" xfId="574"/>
    <cellStyle name="40% - Акцент2 36 2" xfId="2577"/>
    <cellStyle name="40% - Акцент2 4" xfId="575"/>
    <cellStyle name="40% - Акцент2 4 2" xfId="2578"/>
    <cellStyle name="40% - Акцент2 5" xfId="576"/>
    <cellStyle name="40% - Акцент2 5 2" xfId="2579"/>
    <cellStyle name="40% - Акцент2 6" xfId="577"/>
    <cellStyle name="40% - Акцент2 6 2" xfId="2580"/>
    <cellStyle name="40% - Акцент2 7" xfId="578"/>
    <cellStyle name="40% - Акцент2 7 2" xfId="2581"/>
    <cellStyle name="40% - Акцент2 8" xfId="579"/>
    <cellStyle name="40% - Акцент2 8 2" xfId="2582"/>
    <cellStyle name="40% - Акцент2 9" xfId="580"/>
    <cellStyle name="40% - Акцент2 9 2" xfId="2583"/>
    <cellStyle name="40% - Акцент3 10" xfId="581"/>
    <cellStyle name="40% - Акцент3 10 2" xfId="2584"/>
    <cellStyle name="40% - Акцент3 11" xfId="582"/>
    <cellStyle name="40% - Акцент3 11 2" xfId="2585"/>
    <cellStyle name="40% - Акцент3 12" xfId="583"/>
    <cellStyle name="40% - Акцент3 12 2" xfId="2586"/>
    <cellStyle name="40% - Акцент3 13" xfId="584"/>
    <cellStyle name="40% - Акцент3 13 2" xfId="2587"/>
    <cellStyle name="40% - Акцент3 14" xfId="585"/>
    <cellStyle name="40% - Акцент3 14 2" xfId="2588"/>
    <cellStyle name="40% - Акцент3 15" xfId="586"/>
    <cellStyle name="40% - Акцент3 15 2" xfId="2589"/>
    <cellStyle name="40% - Акцент3 16" xfId="587"/>
    <cellStyle name="40% - Акцент3 16 2" xfId="2590"/>
    <cellStyle name="40% - Акцент3 17" xfId="588"/>
    <cellStyle name="40% - Акцент3 17 2" xfId="2591"/>
    <cellStyle name="40% - Акцент3 18" xfId="589"/>
    <cellStyle name="40% - Акцент3 18 2" xfId="2592"/>
    <cellStyle name="40% - Акцент3 19" xfId="590"/>
    <cellStyle name="40% - Акцент3 19 2" xfId="2593"/>
    <cellStyle name="40% - Акцент3 2" xfId="591"/>
    <cellStyle name="40% - Акцент3 2 2" xfId="2594"/>
    <cellStyle name="40% - Акцент3 20" xfId="592"/>
    <cellStyle name="40% - Акцент3 20 2" xfId="2595"/>
    <cellStyle name="40% - Акцент3 21" xfId="593"/>
    <cellStyle name="40% - Акцент3 21 2" xfId="2596"/>
    <cellStyle name="40% - Акцент3 22" xfId="594"/>
    <cellStyle name="40% - Акцент3 22 2" xfId="2597"/>
    <cellStyle name="40% - Акцент3 23" xfId="595"/>
    <cellStyle name="40% - Акцент3 23 2" xfId="2598"/>
    <cellStyle name="40% - Акцент3 24" xfId="596"/>
    <cellStyle name="40% - Акцент3 24 2" xfId="2599"/>
    <cellStyle name="40% - Акцент3 25" xfId="597"/>
    <cellStyle name="40% - Акцент3 25 2" xfId="2600"/>
    <cellStyle name="40% - Акцент3 26" xfId="598"/>
    <cellStyle name="40% - Акцент3 26 2" xfId="2601"/>
    <cellStyle name="40% - Акцент3 27" xfId="599"/>
    <cellStyle name="40% - Акцент3 27 2" xfId="2602"/>
    <cellStyle name="40% - Акцент3 28" xfId="600"/>
    <cellStyle name="40% - Акцент3 28 2" xfId="2603"/>
    <cellStyle name="40% - Акцент3 29" xfId="601"/>
    <cellStyle name="40% - Акцент3 29 2" xfId="2604"/>
    <cellStyle name="40% - Акцент3 3" xfId="602"/>
    <cellStyle name="40% - Акцент3 3 2" xfId="2605"/>
    <cellStyle name="40% - Акцент3 30" xfId="603"/>
    <cellStyle name="40% - Акцент3 30 2" xfId="2606"/>
    <cellStyle name="40% - Акцент3 31" xfId="604"/>
    <cellStyle name="40% - Акцент3 31 2" xfId="2607"/>
    <cellStyle name="40% - Акцент3 32" xfId="605"/>
    <cellStyle name="40% - Акцент3 32 2" xfId="2608"/>
    <cellStyle name="40% - Акцент3 33" xfId="606"/>
    <cellStyle name="40% - Акцент3 33 2" xfId="2609"/>
    <cellStyle name="40% - Акцент3 34" xfId="607"/>
    <cellStyle name="40% - Акцент3 34 2" xfId="2610"/>
    <cellStyle name="40% - Акцент3 35" xfId="608"/>
    <cellStyle name="40% - Акцент3 35 2" xfId="2611"/>
    <cellStyle name="40% - Акцент3 36" xfId="609"/>
    <cellStyle name="40% - Акцент3 36 2" xfId="2612"/>
    <cellStyle name="40% - Акцент3 4" xfId="610"/>
    <cellStyle name="40% - Акцент3 4 2" xfId="2613"/>
    <cellStyle name="40% - Акцент3 5" xfId="611"/>
    <cellStyle name="40% - Акцент3 5 2" xfId="2614"/>
    <cellStyle name="40% - Акцент3 6" xfId="612"/>
    <cellStyle name="40% - Акцент3 6 2" xfId="2615"/>
    <cellStyle name="40% - Акцент3 7" xfId="613"/>
    <cellStyle name="40% - Акцент3 7 2" xfId="2616"/>
    <cellStyle name="40% - Акцент3 8" xfId="614"/>
    <cellStyle name="40% - Акцент3 8 2" xfId="2617"/>
    <cellStyle name="40% - Акцент3 9" xfId="615"/>
    <cellStyle name="40% - Акцент3 9 2" xfId="2618"/>
    <cellStyle name="40% - Акцент4 10" xfId="616"/>
    <cellStyle name="40% - Акцент4 10 2" xfId="2619"/>
    <cellStyle name="40% - Акцент4 11" xfId="617"/>
    <cellStyle name="40% - Акцент4 11 2" xfId="2620"/>
    <cellStyle name="40% - Акцент4 12" xfId="618"/>
    <cellStyle name="40% - Акцент4 12 2" xfId="2621"/>
    <cellStyle name="40% - Акцент4 13" xfId="619"/>
    <cellStyle name="40% - Акцент4 13 2" xfId="2622"/>
    <cellStyle name="40% - Акцент4 14" xfId="620"/>
    <cellStyle name="40% - Акцент4 14 2" xfId="2623"/>
    <cellStyle name="40% - Акцент4 15" xfId="621"/>
    <cellStyle name="40% - Акцент4 15 2" xfId="2624"/>
    <cellStyle name="40% - Акцент4 16" xfId="622"/>
    <cellStyle name="40% - Акцент4 16 2" xfId="2625"/>
    <cellStyle name="40% - Акцент4 17" xfId="623"/>
    <cellStyle name="40% - Акцент4 17 2" xfId="2626"/>
    <cellStyle name="40% - Акцент4 18" xfId="624"/>
    <cellStyle name="40% - Акцент4 18 2" xfId="2627"/>
    <cellStyle name="40% - Акцент4 19" xfId="625"/>
    <cellStyle name="40% - Акцент4 19 2" xfId="2628"/>
    <cellStyle name="40% - Акцент4 2" xfId="626"/>
    <cellStyle name="40% - Акцент4 2 2" xfId="2629"/>
    <cellStyle name="40% - Акцент4 20" xfId="627"/>
    <cellStyle name="40% - Акцент4 20 2" xfId="2630"/>
    <cellStyle name="40% - Акцент4 21" xfId="628"/>
    <cellStyle name="40% - Акцент4 21 2" xfId="2631"/>
    <cellStyle name="40% - Акцент4 22" xfId="629"/>
    <cellStyle name="40% - Акцент4 22 2" xfId="2632"/>
    <cellStyle name="40% - Акцент4 23" xfId="630"/>
    <cellStyle name="40% - Акцент4 23 2" xfId="2633"/>
    <cellStyle name="40% - Акцент4 24" xfId="631"/>
    <cellStyle name="40% - Акцент4 24 2" xfId="2634"/>
    <cellStyle name="40% - Акцент4 25" xfId="632"/>
    <cellStyle name="40% - Акцент4 25 2" xfId="2635"/>
    <cellStyle name="40% - Акцент4 26" xfId="633"/>
    <cellStyle name="40% - Акцент4 26 2" xfId="2636"/>
    <cellStyle name="40% - Акцент4 27" xfId="634"/>
    <cellStyle name="40% - Акцент4 27 2" xfId="2637"/>
    <cellStyle name="40% - Акцент4 28" xfId="635"/>
    <cellStyle name="40% - Акцент4 28 2" xfId="2638"/>
    <cellStyle name="40% - Акцент4 29" xfId="636"/>
    <cellStyle name="40% - Акцент4 29 2" xfId="2639"/>
    <cellStyle name="40% - Акцент4 3" xfId="637"/>
    <cellStyle name="40% - Акцент4 3 2" xfId="2640"/>
    <cellStyle name="40% - Акцент4 30" xfId="638"/>
    <cellStyle name="40% - Акцент4 30 2" xfId="2641"/>
    <cellStyle name="40% - Акцент4 31" xfId="639"/>
    <cellStyle name="40% - Акцент4 31 2" xfId="2642"/>
    <cellStyle name="40% - Акцент4 32" xfId="640"/>
    <cellStyle name="40% - Акцент4 32 2" xfId="2643"/>
    <cellStyle name="40% - Акцент4 33" xfId="641"/>
    <cellStyle name="40% - Акцент4 33 2" xfId="2644"/>
    <cellStyle name="40% - Акцент4 34" xfId="642"/>
    <cellStyle name="40% - Акцент4 34 2" xfId="2645"/>
    <cellStyle name="40% - Акцент4 35" xfId="643"/>
    <cellStyle name="40% - Акцент4 35 2" xfId="2646"/>
    <cellStyle name="40% - Акцент4 36" xfId="644"/>
    <cellStyle name="40% - Акцент4 36 2" xfId="2647"/>
    <cellStyle name="40% - Акцент4 4" xfId="645"/>
    <cellStyle name="40% - Акцент4 4 2" xfId="2648"/>
    <cellStyle name="40% - Акцент4 5" xfId="646"/>
    <cellStyle name="40% - Акцент4 5 2" xfId="2649"/>
    <cellStyle name="40% - Акцент4 6" xfId="647"/>
    <cellStyle name="40% - Акцент4 6 2" xfId="2650"/>
    <cellStyle name="40% - Акцент4 7" xfId="648"/>
    <cellStyle name="40% - Акцент4 7 2" xfId="2651"/>
    <cellStyle name="40% - Акцент4 8" xfId="649"/>
    <cellStyle name="40% - Акцент4 8 2" xfId="2652"/>
    <cellStyle name="40% - Акцент4 9" xfId="650"/>
    <cellStyle name="40% - Акцент4 9 2" xfId="2653"/>
    <cellStyle name="40% - Акцент5 10" xfId="651"/>
    <cellStyle name="40% - Акцент5 10 2" xfId="2654"/>
    <cellStyle name="40% - Акцент5 11" xfId="652"/>
    <cellStyle name="40% - Акцент5 11 2" xfId="2655"/>
    <cellStyle name="40% - Акцент5 12" xfId="653"/>
    <cellStyle name="40% - Акцент5 12 2" xfId="2656"/>
    <cellStyle name="40% - Акцент5 13" xfId="654"/>
    <cellStyle name="40% - Акцент5 13 2" xfId="2657"/>
    <cellStyle name="40% - Акцент5 14" xfId="655"/>
    <cellStyle name="40% - Акцент5 14 2" xfId="2658"/>
    <cellStyle name="40% - Акцент5 15" xfId="656"/>
    <cellStyle name="40% - Акцент5 15 2" xfId="2659"/>
    <cellStyle name="40% - Акцент5 16" xfId="657"/>
    <cellStyle name="40% - Акцент5 16 2" xfId="2660"/>
    <cellStyle name="40% - Акцент5 17" xfId="658"/>
    <cellStyle name="40% - Акцент5 17 2" xfId="2661"/>
    <cellStyle name="40% - Акцент5 18" xfId="659"/>
    <cellStyle name="40% - Акцент5 18 2" xfId="2662"/>
    <cellStyle name="40% - Акцент5 19" xfId="660"/>
    <cellStyle name="40% - Акцент5 19 2" xfId="2663"/>
    <cellStyle name="40% - Акцент5 2" xfId="661"/>
    <cellStyle name="40% - Акцент5 2 2" xfId="2664"/>
    <cellStyle name="40% - Акцент5 20" xfId="662"/>
    <cellStyle name="40% - Акцент5 20 2" xfId="2665"/>
    <cellStyle name="40% - Акцент5 21" xfId="663"/>
    <cellStyle name="40% - Акцент5 21 2" xfId="2666"/>
    <cellStyle name="40% - Акцент5 22" xfId="664"/>
    <cellStyle name="40% - Акцент5 22 2" xfId="2667"/>
    <cellStyle name="40% - Акцент5 23" xfId="665"/>
    <cellStyle name="40% - Акцент5 23 2" xfId="2668"/>
    <cellStyle name="40% - Акцент5 24" xfId="666"/>
    <cellStyle name="40% - Акцент5 24 2" xfId="2669"/>
    <cellStyle name="40% - Акцент5 25" xfId="667"/>
    <cellStyle name="40% - Акцент5 25 2" xfId="2670"/>
    <cellStyle name="40% - Акцент5 26" xfId="668"/>
    <cellStyle name="40% - Акцент5 26 2" xfId="2671"/>
    <cellStyle name="40% - Акцент5 27" xfId="669"/>
    <cellStyle name="40% - Акцент5 27 2" xfId="2672"/>
    <cellStyle name="40% - Акцент5 28" xfId="670"/>
    <cellStyle name="40% - Акцент5 28 2" xfId="2673"/>
    <cellStyle name="40% - Акцент5 29" xfId="671"/>
    <cellStyle name="40% - Акцент5 29 2" xfId="2674"/>
    <cellStyle name="40% - Акцент5 3" xfId="672"/>
    <cellStyle name="40% - Акцент5 3 2" xfId="2675"/>
    <cellStyle name="40% - Акцент5 30" xfId="673"/>
    <cellStyle name="40% - Акцент5 30 2" xfId="2676"/>
    <cellStyle name="40% - Акцент5 31" xfId="674"/>
    <cellStyle name="40% - Акцент5 31 2" xfId="2677"/>
    <cellStyle name="40% - Акцент5 32" xfId="675"/>
    <cellStyle name="40% - Акцент5 32 2" xfId="2678"/>
    <cellStyle name="40% - Акцент5 33" xfId="676"/>
    <cellStyle name="40% - Акцент5 33 2" xfId="2679"/>
    <cellStyle name="40% - Акцент5 34" xfId="677"/>
    <cellStyle name="40% - Акцент5 34 2" xfId="2680"/>
    <cellStyle name="40% - Акцент5 35" xfId="678"/>
    <cellStyle name="40% - Акцент5 35 2" xfId="2681"/>
    <cellStyle name="40% - Акцент5 36" xfId="679"/>
    <cellStyle name="40% - Акцент5 36 2" xfId="2682"/>
    <cellStyle name="40% - Акцент5 4" xfId="680"/>
    <cellStyle name="40% - Акцент5 4 2" xfId="2683"/>
    <cellStyle name="40% - Акцент5 5" xfId="681"/>
    <cellStyle name="40% - Акцент5 5 2" xfId="2684"/>
    <cellStyle name="40% - Акцент5 6" xfId="682"/>
    <cellStyle name="40% - Акцент5 6 2" xfId="2685"/>
    <cellStyle name="40% - Акцент5 7" xfId="683"/>
    <cellStyle name="40% - Акцент5 7 2" xfId="2686"/>
    <cellStyle name="40% - Акцент5 8" xfId="684"/>
    <cellStyle name="40% - Акцент5 8 2" xfId="2687"/>
    <cellStyle name="40% - Акцент5 9" xfId="685"/>
    <cellStyle name="40% - Акцент5 9 2" xfId="2688"/>
    <cellStyle name="40% - Акцент6 10" xfId="686"/>
    <cellStyle name="40% - Акцент6 10 2" xfId="2689"/>
    <cellStyle name="40% - Акцент6 11" xfId="687"/>
    <cellStyle name="40% - Акцент6 11 2" xfId="2690"/>
    <cellStyle name="40% - Акцент6 12" xfId="688"/>
    <cellStyle name="40% - Акцент6 12 2" xfId="2691"/>
    <cellStyle name="40% - Акцент6 13" xfId="689"/>
    <cellStyle name="40% - Акцент6 13 2" xfId="2692"/>
    <cellStyle name="40% - Акцент6 14" xfId="690"/>
    <cellStyle name="40% - Акцент6 14 2" xfId="2693"/>
    <cellStyle name="40% - Акцент6 15" xfId="691"/>
    <cellStyle name="40% - Акцент6 15 2" xfId="2694"/>
    <cellStyle name="40% - Акцент6 16" xfId="692"/>
    <cellStyle name="40% - Акцент6 16 2" xfId="2695"/>
    <cellStyle name="40% - Акцент6 17" xfId="693"/>
    <cellStyle name="40% - Акцент6 17 2" xfId="2696"/>
    <cellStyle name="40% - Акцент6 18" xfId="694"/>
    <cellStyle name="40% - Акцент6 18 2" xfId="2697"/>
    <cellStyle name="40% - Акцент6 19" xfId="695"/>
    <cellStyle name="40% - Акцент6 19 2" xfId="2698"/>
    <cellStyle name="40% - Акцент6 2" xfId="696"/>
    <cellStyle name="40% - Акцент6 2 2" xfId="2699"/>
    <cellStyle name="40% - Акцент6 20" xfId="697"/>
    <cellStyle name="40% - Акцент6 20 2" xfId="2700"/>
    <cellStyle name="40% - Акцент6 21" xfId="698"/>
    <cellStyle name="40% - Акцент6 21 2" xfId="2701"/>
    <cellStyle name="40% - Акцент6 22" xfId="699"/>
    <cellStyle name="40% - Акцент6 22 2" xfId="2702"/>
    <cellStyle name="40% - Акцент6 23" xfId="700"/>
    <cellStyle name="40% - Акцент6 23 2" xfId="2703"/>
    <cellStyle name="40% - Акцент6 24" xfId="701"/>
    <cellStyle name="40% - Акцент6 24 2" xfId="2704"/>
    <cellStyle name="40% - Акцент6 25" xfId="702"/>
    <cellStyle name="40% - Акцент6 25 2" xfId="2705"/>
    <cellStyle name="40% - Акцент6 26" xfId="703"/>
    <cellStyle name="40% - Акцент6 26 2" xfId="2706"/>
    <cellStyle name="40% - Акцент6 27" xfId="704"/>
    <cellStyle name="40% - Акцент6 27 2" xfId="2707"/>
    <cellStyle name="40% - Акцент6 28" xfId="705"/>
    <cellStyle name="40% - Акцент6 28 2" xfId="2708"/>
    <cellStyle name="40% - Акцент6 29" xfId="706"/>
    <cellStyle name="40% - Акцент6 29 2" xfId="2709"/>
    <cellStyle name="40% - Акцент6 3" xfId="707"/>
    <cellStyle name="40% - Акцент6 3 2" xfId="2710"/>
    <cellStyle name="40% - Акцент6 30" xfId="708"/>
    <cellStyle name="40% - Акцент6 30 2" xfId="2711"/>
    <cellStyle name="40% - Акцент6 31" xfId="709"/>
    <cellStyle name="40% - Акцент6 31 2" xfId="2712"/>
    <cellStyle name="40% - Акцент6 32" xfId="710"/>
    <cellStyle name="40% - Акцент6 32 2" xfId="2713"/>
    <cellStyle name="40% - Акцент6 33" xfId="711"/>
    <cellStyle name="40% - Акцент6 33 2" xfId="2714"/>
    <cellStyle name="40% - Акцент6 34" xfId="712"/>
    <cellStyle name="40% - Акцент6 34 2" xfId="2715"/>
    <cellStyle name="40% - Акцент6 35" xfId="713"/>
    <cellStyle name="40% - Акцент6 35 2" xfId="2716"/>
    <cellStyle name="40% - Акцент6 36" xfId="714"/>
    <cellStyle name="40% - Акцент6 36 2" xfId="2717"/>
    <cellStyle name="40% - Акцент6 4" xfId="715"/>
    <cellStyle name="40% - Акцент6 4 2" xfId="2718"/>
    <cellStyle name="40% - Акцент6 5" xfId="716"/>
    <cellStyle name="40% - Акцент6 5 2" xfId="2719"/>
    <cellStyle name="40% - Акцент6 6" xfId="717"/>
    <cellStyle name="40% - Акцент6 6 2" xfId="2720"/>
    <cellStyle name="40% - Акцент6 7" xfId="718"/>
    <cellStyle name="40% - Акцент6 7 2" xfId="2721"/>
    <cellStyle name="40% - Акцент6 8" xfId="719"/>
    <cellStyle name="40% - Акцент6 8 2" xfId="2722"/>
    <cellStyle name="40% - Акцент6 9" xfId="720"/>
    <cellStyle name="40% - Акцент6 9 2" xfId="2723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10" xfId="4270"/>
    <cellStyle name="Calculation 2 2 10 11" xfId="4368"/>
    <cellStyle name="Calculation 2 2 10 12" xfId="4563"/>
    <cellStyle name="Calculation 2 2 10 13" xfId="2768"/>
    <cellStyle name="Calculation 2 2 10 14" xfId="3754"/>
    <cellStyle name="Calculation 2 2 10 15" xfId="2776"/>
    <cellStyle name="Calculation 2 2 10 16" xfId="5068"/>
    <cellStyle name="Calculation 2 2 10 2" xfId="2840"/>
    <cellStyle name="Calculation 2 2 10 3" xfId="3029"/>
    <cellStyle name="Calculation 2 2 10 4" xfId="2829"/>
    <cellStyle name="Calculation 2 2 10 5" xfId="3854"/>
    <cellStyle name="Calculation 2 2 10 6" xfId="3952"/>
    <cellStyle name="Calculation 2 2 10 7" xfId="2285"/>
    <cellStyle name="Calculation 2 2 10 8" xfId="3240"/>
    <cellStyle name="Calculation 2 2 10 9" xfId="4095"/>
    <cellStyle name="Calculation 2 2 11" xfId="932"/>
    <cellStyle name="Calculation 2 2 11 10" xfId="4271"/>
    <cellStyle name="Calculation 2 2 11 11" xfId="4369"/>
    <cellStyle name="Calculation 2 2 11 12" xfId="4562"/>
    <cellStyle name="Calculation 2 2 11 13" xfId="2767"/>
    <cellStyle name="Calculation 2 2 11 14" xfId="4976"/>
    <cellStyle name="Calculation 2 2 11 15" xfId="4765"/>
    <cellStyle name="Calculation 2 2 11 16" xfId="4944"/>
    <cellStyle name="Calculation 2 2 11 2" xfId="2841"/>
    <cellStyle name="Calculation 2 2 11 3" xfId="3028"/>
    <cellStyle name="Calculation 2 2 11 4" xfId="2830"/>
    <cellStyle name="Calculation 2 2 11 5" xfId="3291"/>
    <cellStyle name="Calculation 2 2 11 6" xfId="3935"/>
    <cellStyle name="Calculation 2 2 11 7" xfId="4051"/>
    <cellStyle name="Calculation 2 2 11 8" xfId="4140"/>
    <cellStyle name="Calculation 2 2 11 9" xfId="4074"/>
    <cellStyle name="Calculation 2 2 12" xfId="933"/>
    <cellStyle name="Calculation 2 2 12 10" xfId="4202"/>
    <cellStyle name="Calculation 2 2 12 11" xfId="4370"/>
    <cellStyle name="Calculation 2 2 12 12" xfId="4561"/>
    <cellStyle name="Calculation 2 2 12 13" xfId="2766"/>
    <cellStyle name="Calculation 2 2 12 14" xfId="4989"/>
    <cellStyle name="Calculation 2 2 12 15" xfId="2775"/>
    <cellStyle name="Calculation 2 2 12 16" xfId="4578"/>
    <cellStyle name="Calculation 2 2 12 2" xfId="2842"/>
    <cellStyle name="Calculation 2 2 12 3" xfId="3027"/>
    <cellStyle name="Calculation 2 2 12 4" xfId="2831"/>
    <cellStyle name="Calculation 2 2 12 5" xfId="3864"/>
    <cellStyle name="Calculation 2 2 12 6" xfId="3690"/>
    <cellStyle name="Calculation 2 2 12 7" xfId="4034"/>
    <cellStyle name="Calculation 2 2 12 8" xfId="4123"/>
    <cellStyle name="Calculation 2 2 12 9" xfId="3211"/>
    <cellStyle name="Calculation 2 2 13" xfId="934"/>
    <cellStyle name="Calculation 2 2 13 10" xfId="4156"/>
    <cellStyle name="Calculation 2 2 13 11" xfId="4371"/>
    <cellStyle name="Calculation 2 2 13 12" xfId="4560"/>
    <cellStyle name="Calculation 2 2 13 13" xfId="2765"/>
    <cellStyle name="Calculation 2 2 13 14" xfId="3530"/>
    <cellStyle name="Calculation 2 2 13 15" xfId="2774"/>
    <cellStyle name="Calculation 2 2 13 16" xfId="5061"/>
    <cellStyle name="Calculation 2 2 13 2" xfId="2843"/>
    <cellStyle name="Calculation 2 2 13 3" xfId="3026"/>
    <cellStyle name="Calculation 2 2 13 4" xfId="2832"/>
    <cellStyle name="Calculation 2 2 13 5" xfId="3846"/>
    <cellStyle name="Calculation 2 2 13 6" xfId="3689"/>
    <cellStyle name="Calculation 2 2 13 7" xfId="3190"/>
    <cellStyle name="Calculation 2 2 13 8" xfId="3595"/>
    <cellStyle name="Calculation 2 2 13 9" xfId="4108"/>
    <cellStyle name="Calculation 2 2 14" xfId="935"/>
    <cellStyle name="Calculation 2 2 14 10" xfId="3969"/>
    <cellStyle name="Calculation 2 2 14 11" xfId="4372"/>
    <cellStyle name="Calculation 2 2 14 12" xfId="4559"/>
    <cellStyle name="Calculation 2 2 14 13" xfId="2764"/>
    <cellStyle name="Calculation 2 2 14 14" xfId="4299"/>
    <cellStyle name="Calculation 2 2 14 15" xfId="4768"/>
    <cellStyle name="Calculation 2 2 14 16" xfId="4577"/>
    <cellStyle name="Calculation 2 2 14 2" xfId="2844"/>
    <cellStyle name="Calculation 2 2 14 3" xfId="3025"/>
    <cellStyle name="Calculation 2 2 14 4" xfId="2833"/>
    <cellStyle name="Calculation 2 2 14 5" xfId="3290"/>
    <cellStyle name="Calculation 2 2 14 6" xfId="3688"/>
    <cellStyle name="Calculation 2 2 14 7" xfId="2284"/>
    <cellStyle name="Calculation 2 2 14 8" xfId="3241"/>
    <cellStyle name="Calculation 2 2 14 9" xfId="3359"/>
    <cellStyle name="Calculation 2 2 15" xfId="936"/>
    <cellStyle name="Calculation 2 2 15 10" xfId="3763"/>
    <cellStyle name="Calculation 2 2 15 11" xfId="4373"/>
    <cellStyle name="Calculation 2 2 15 12" xfId="4558"/>
    <cellStyle name="Calculation 2 2 15 13" xfId="4334"/>
    <cellStyle name="Calculation 2 2 15 14" xfId="4969"/>
    <cellStyle name="Calculation 2 2 15 15" xfId="4293"/>
    <cellStyle name="Calculation 2 2 15 16" xfId="5069"/>
    <cellStyle name="Calculation 2 2 15 2" xfId="2845"/>
    <cellStyle name="Calculation 2 2 15 3" xfId="3024"/>
    <cellStyle name="Calculation 2 2 15 4" xfId="2834"/>
    <cellStyle name="Calculation 2 2 15 5" xfId="3289"/>
    <cellStyle name="Calculation 2 2 15 6" xfId="3687"/>
    <cellStyle name="Calculation 2 2 15 7" xfId="2041"/>
    <cellStyle name="Calculation 2 2 15 8" xfId="3594"/>
    <cellStyle name="Calculation 2 2 15 9" xfId="4212"/>
    <cellStyle name="Calculation 2 2 16" xfId="937"/>
    <cellStyle name="Calculation 2 2 16 10" xfId="3722"/>
    <cellStyle name="Calculation 2 2 16 11" xfId="4374"/>
    <cellStyle name="Calculation 2 2 16 12" xfId="4557"/>
    <cellStyle name="Calculation 2 2 16 13" xfId="4364"/>
    <cellStyle name="Calculation 2 2 16 14" xfId="4983"/>
    <cellStyle name="Calculation 2 2 16 15" xfId="2818"/>
    <cellStyle name="Calculation 2 2 16 16" xfId="4939"/>
    <cellStyle name="Calculation 2 2 16 2" xfId="2846"/>
    <cellStyle name="Calculation 2 2 16 3" xfId="3023"/>
    <cellStyle name="Calculation 2 2 16 4" xfId="2835"/>
    <cellStyle name="Calculation 2 2 16 5" xfId="3288"/>
    <cellStyle name="Calculation 2 2 16 6" xfId="3686"/>
    <cellStyle name="Calculation 2 2 16 7" xfId="3189"/>
    <cellStyle name="Calculation 2 2 16 8" xfId="3242"/>
    <cellStyle name="Calculation 2 2 16 9" xfId="4213"/>
    <cellStyle name="Calculation 2 2 17" xfId="938"/>
    <cellStyle name="Calculation 2 2 17 10" xfId="4153"/>
    <cellStyle name="Calculation 2 2 17 11" xfId="4375"/>
    <cellStyle name="Calculation 2 2 17 12" xfId="4556"/>
    <cellStyle name="Calculation 2 2 17 13" xfId="2817"/>
    <cellStyle name="Calculation 2 2 17 14" xfId="4979"/>
    <cellStyle name="Calculation 2 2 17 15" xfId="2795"/>
    <cellStyle name="Calculation 2 2 17 16" xfId="4869"/>
    <cellStyle name="Calculation 2 2 17 2" xfId="2847"/>
    <cellStyle name="Calculation 2 2 17 3" xfId="3022"/>
    <cellStyle name="Calculation 2 2 17 4" xfId="2836"/>
    <cellStyle name="Calculation 2 2 17 5" xfId="3287"/>
    <cellStyle name="Calculation 2 2 17 6" xfId="3685"/>
    <cellStyle name="Calculation 2 2 17 7" xfId="3188"/>
    <cellStyle name="Calculation 2 2 17 8" xfId="3593"/>
    <cellStyle name="Calculation 2 2 17 9" xfId="4105"/>
    <cellStyle name="Calculation 2 2 18" xfId="939"/>
    <cellStyle name="Calculation 2 2 18 10" xfId="3705"/>
    <cellStyle name="Calculation 2 2 18 11" xfId="4376"/>
    <cellStyle name="Calculation 2 2 18 12" xfId="4555"/>
    <cellStyle name="Calculation 2 2 18 13" xfId="3839"/>
    <cellStyle name="Calculation 2 2 18 14" xfId="2136"/>
    <cellStyle name="Calculation 2 2 18 15" xfId="2781"/>
    <cellStyle name="Calculation 2 2 18 16" xfId="5097"/>
    <cellStyle name="Calculation 2 2 18 2" xfId="2848"/>
    <cellStyle name="Calculation 2 2 18 3" xfId="3021"/>
    <cellStyle name="Calculation 2 2 18 4" xfId="2837"/>
    <cellStyle name="Calculation 2 2 18 5" xfId="3286"/>
    <cellStyle name="Calculation 2 2 18 6" xfId="3810"/>
    <cellStyle name="Calculation 2 2 18 7" xfId="3187"/>
    <cellStyle name="Calculation 2 2 18 8" xfId="3243"/>
    <cellStyle name="Calculation 2 2 18 9" xfId="4067"/>
    <cellStyle name="Calculation 2 2 19" xfId="940"/>
    <cellStyle name="Calculation 2 2 19 10" xfId="3807"/>
    <cellStyle name="Calculation 2 2 19 11" xfId="4377"/>
    <cellStyle name="Calculation 2 2 19 12" xfId="4554"/>
    <cellStyle name="Calculation 2 2 19 13" xfId="2828"/>
    <cellStyle name="Calculation 2 2 19 14" xfId="4975"/>
    <cellStyle name="Calculation 2 2 19 15" xfId="4811"/>
    <cellStyle name="Calculation 2 2 19 16" xfId="5078"/>
    <cellStyle name="Calculation 2 2 19 2" xfId="2849"/>
    <cellStyle name="Calculation 2 2 19 3" xfId="3020"/>
    <cellStyle name="Calculation 2 2 19 4" xfId="2838"/>
    <cellStyle name="Calculation 2 2 19 5" xfId="3285"/>
    <cellStyle name="Calculation 2 2 19 6" xfId="3785"/>
    <cellStyle name="Calculation 2 2 19 7" xfId="3902"/>
    <cellStyle name="Calculation 2 2 19 8" xfId="4002"/>
    <cellStyle name="Calculation 2 2 19 9" xfId="3201"/>
    <cellStyle name="Calculation 2 2 2" xfId="941"/>
    <cellStyle name="Calculation 2 2 2 10" xfId="3217"/>
    <cellStyle name="Calculation 2 2 2 11" xfId="4378"/>
    <cellStyle name="Calculation 2 2 2 12" xfId="4553"/>
    <cellStyle name="Calculation 2 2 2 13" xfId="2816"/>
    <cellStyle name="Calculation 2 2 2 14" xfId="4988"/>
    <cellStyle name="Calculation 2 2 2 15" xfId="4788"/>
    <cellStyle name="Calculation 2 2 2 16" xfId="4587"/>
    <cellStyle name="Calculation 2 2 2 2" xfId="2850"/>
    <cellStyle name="Calculation 2 2 2 3" xfId="3019"/>
    <cellStyle name="Calculation 2 2 2 4" xfId="2839"/>
    <cellStyle name="Calculation 2 2 2 5" xfId="3401"/>
    <cellStyle name="Calculation 2 2 2 6" xfId="3752"/>
    <cellStyle name="Calculation 2 2 2 7" xfId="3891"/>
    <cellStyle name="Calculation 2 2 2 8" xfId="3977"/>
    <cellStyle name="Calculation 2 2 2 9" xfId="3325"/>
    <cellStyle name="Calculation 2 2 20" xfId="942"/>
    <cellStyle name="Calculation 2 2 20 10" xfId="3794"/>
    <cellStyle name="Calculation 2 2 20 11" xfId="4379"/>
    <cellStyle name="Calculation 2 2 20 12" xfId="4552"/>
    <cellStyle name="Calculation 2 2 20 13" xfId="3293"/>
    <cellStyle name="Calculation 2 2 20 14" xfId="3544"/>
    <cellStyle name="Calculation 2 2 20 15" xfId="4801"/>
    <cellStyle name="Calculation 2 2 20 16" xfId="5089"/>
    <cellStyle name="Calculation 2 2 20 2" xfId="2851"/>
    <cellStyle name="Calculation 2 2 20 3" xfId="3018"/>
    <cellStyle name="Calculation 2 2 20 4" xfId="2058"/>
    <cellStyle name="Calculation 2 2 20 5" xfId="3381"/>
    <cellStyle name="Calculation 2 2 20 6" xfId="3817"/>
    <cellStyle name="Calculation 2 2 20 7" xfId="3394"/>
    <cellStyle name="Calculation 2 2 20 8" xfId="3764"/>
    <cellStyle name="Calculation 2 2 20 9" xfId="3309"/>
    <cellStyle name="Calculation 2 2 21" xfId="943"/>
    <cellStyle name="Calculation 2 2 21 10" xfId="4157"/>
    <cellStyle name="Calculation 2 2 21 11" xfId="4380"/>
    <cellStyle name="Calculation 2 2 21 12" xfId="4551"/>
    <cellStyle name="Calculation 2 2 21 13" xfId="4346"/>
    <cellStyle name="Calculation 2 2 21 14" xfId="4866"/>
    <cellStyle name="Calculation 2 2 21 15" xfId="4777"/>
    <cellStyle name="Calculation 2 2 21 16" xfId="5067"/>
    <cellStyle name="Calculation 2 2 21 2" xfId="2852"/>
    <cellStyle name="Calculation 2 2 21 3" xfId="3017"/>
    <cellStyle name="Calculation 2 2 21 4" xfId="2085"/>
    <cellStyle name="Calculation 2 2 21 5" xfId="3352"/>
    <cellStyle name="Calculation 2 2 21 6" xfId="3781"/>
    <cellStyle name="Calculation 2 2 21 7" xfId="3909"/>
    <cellStyle name="Calculation 2 2 21 8" xfId="4009"/>
    <cellStyle name="Calculation 2 2 21 9" xfId="4064"/>
    <cellStyle name="Calculation 2 2 22" xfId="944"/>
    <cellStyle name="Calculation 2 2 22 10" xfId="3765"/>
    <cellStyle name="Calculation 2 2 22 11" xfId="4381"/>
    <cellStyle name="Calculation 2 2 22 12" xfId="4550"/>
    <cellStyle name="Calculation 2 2 22 13" xfId="2815"/>
    <cellStyle name="Calculation 2 2 22 14" xfId="4867"/>
    <cellStyle name="Calculation 2 2 22 15" xfId="2802"/>
    <cellStyle name="Calculation 2 2 22 16" xfId="4593"/>
    <cellStyle name="Calculation 2 2 22 2" xfId="2853"/>
    <cellStyle name="Calculation 2 2 22 3" xfId="3016"/>
    <cellStyle name="Calculation 2 2 22 4" xfId="2139"/>
    <cellStyle name="Calculation 2 2 22 5" xfId="3408"/>
    <cellStyle name="Calculation 2 2 22 6" xfId="3751"/>
    <cellStyle name="Calculation 2 2 22 7" xfId="3888"/>
    <cellStyle name="Calculation 2 2 22 8" xfId="3975"/>
    <cellStyle name="Calculation 2 2 22 9" xfId="2302"/>
    <cellStyle name="Calculation 2 2 23" xfId="945"/>
    <cellStyle name="Calculation 2 2 23 10" xfId="3533"/>
    <cellStyle name="Calculation 2 2 23 11" xfId="4382"/>
    <cellStyle name="Calculation 2 2 23 12" xfId="4549"/>
    <cellStyle name="Calculation 2 2 23 13" xfId="3867"/>
    <cellStyle name="Calculation 2 2 23 14" xfId="2731"/>
    <cellStyle name="Calculation 2 2 23 15" xfId="4805"/>
    <cellStyle name="Calculation 2 2 23 16" xfId="4582"/>
    <cellStyle name="Calculation 2 2 23 2" xfId="2854"/>
    <cellStyle name="Calculation 2 2 23 3" xfId="3015"/>
    <cellStyle name="Calculation 2 2 23 4" xfId="2062"/>
    <cellStyle name="Calculation 2 2 23 5" xfId="3377"/>
    <cellStyle name="Calculation 2 2 23 6" xfId="3821"/>
    <cellStyle name="Calculation 2 2 23 7" xfId="3390"/>
    <cellStyle name="Calculation 2 2 23 8" xfId="3715"/>
    <cellStyle name="Calculation 2 2 23 9" xfId="3729"/>
    <cellStyle name="Calculation 2 2 24" xfId="946"/>
    <cellStyle name="Calculation 2 2 24 10" xfId="3142"/>
    <cellStyle name="Calculation 2 2 24 11" xfId="4383"/>
    <cellStyle name="Calculation 2 2 24 12" xfId="4548"/>
    <cellStyle name="Calculation 2 2 24 13" xfId="2825"/>
    <cellStyle name="Calculation 2 2 24 14" xfId="2742"/>
    <cellStyle name="Calculation 2 2 24 15" xfId="4601"/>
    <cellStyle name="Calculation 2 2 24 16" xfId="5102"/>
    <cellStyle name="Calculation 2 2 24 2" xfId="2855"/>
    <cellStyle name="Calculation 2 2 24 3" xfId="3014"/>
    <cellStyle name="Calculation 2 2 24 4" xfId="2082"/>
    <cellStyle name="Calculation 2 2 24 5" xfId="3351"/>
    <cellStyle name="Calculation 2 2 24 6" xfId="3790"/>
    <cellStyle name="Calculation 2 2 24 7" xfId="3913"/>
    <cellStyle name="Calculation 2 2 24 8" xfId="4013"/>
    <cellStyle name="Calculation 2 2 24 9" xfId="3388"/>
    <cellStyle name="Calculation 2 2 25" xfId="947"/>
    <cellStyle name="Calculation 2 2 25 10" xfId="3540"/>
    <cellStyle name="Calculation 2 2 25 11" xfId="4384"/>
    <cellStyle name="Calculation 2 2 25 12" xfId="4547"/>
    <cellStyle name="Calculation 2 2 25 13" xfId="2814"/>
    <cellStyle name="Calculation 2 2 25 14" xfId="4829"/>
    <cellStyle name="Calculation 2 2 25 15" xfId="4911"/>
    <cellStyle name="Calculation 2 2 25 16" xfId="5083"/>
    <cellStyle name="Calculation 2 2 25 2" xfId="2856"/>
    <cellStyle name="Calculation 2 2 25 3" xfId="3013"/>
    <cellStyle name="Calculation 2 2 25 4" xfId="2140"/>
    <cellStyle name="Calculation 2 2 25 5" xfId="3412"/>
    <cellStyle name="Calculation 2 2 25 6" xfId="3750"/>
    <cellStyle name="Calculation 2 2 25 7" xfId="3895"/>
    <cellStyle name="Calculation 2 2 25 8" xfId="3986"/>
    <cellStyle name="Calculation 2 2 25 9" xfId="3358"/>
    <cellStyle name="Calculation 2 2 26" xfId="948"/>
    <cellStyle name="Calculation 2 2 26 10" xfId="3525"/>
    <cellStyle name="Calculation 2 2 26 11" xfId="4385"/>
    <cellStyle name="Calculation 2 2 26 12" xfId="4546"/>
    <cellStyle name="Calculation 2 2 26 13" xfId="3364"/>
    <cellStyle name="Calculation 2 2 26 14" xfId="4856"/>
    <cellStyle name="Calculation 2 2 26 15" xfId="4919"/>
    <cellStyle name="Calculation 2 2 26 16" xfId="4576"/>
    <cellStyle name="Calculation 2 2 26 2" xfId="2857"/>
    <cellStyle name="Calculation 2 2 26 3" xfId="3012"/>
    <cellStyle name="Calculation 2 2 26 4" xfId="2066"/>
    <cellStyle name="Calculation 2 2 26 5" xfId="3386"/>
    <cellStyle name="Calculation 2 2 26 6" xfId="3820"/>
    <cellStyle name="Calculation 2 2 26 7" xfId="3360"/>
    <cellStyle name="Calculation 2 2 26 8" xfId="3699"/>
    <cellStyle name="Calculation 2 2 26 9" xfId="4068"/>
    <cellStyle name="Calculation 2 2 27" xfId="949"/>
    <cellStyle name="Calculation 2 2 27 10" xfId="3762"/>
    <cellStyle name="Calculation 2 2 27 11" xfId="4386"/>
    <cellStyle name="Calculation 2 2 27 12" xfId="4545"/>
    <cellStyle name="Calculation 2 2 27 13" xfId="4345"/>
    <cellStyle name="Calculation 2 2 27 14" xfId="2732"/>
    <cellStyle name="Calculation 2 2 27 15" xfId="4628"/>
    <cellStyle name="Calculation 2 2 27 16" xfId="5094"/>
    <cellStyle name="Calculation 2 2 27 2" xfId="2858"/>
    <cellStyle name="Calculation 2 2 27 3" xfId="3011"/>
    <cellStyle name="Calculation 2 2 27 4" xfId="2109"/>
    <cellStyle name="Calculation 2 2 27 5" xfId="3350"/>
    <cellStyle name="Calculation 2 2 27 6" xfId="3778"/>
    <cellStyle name="Calculation 2 2 27 7" xfId="3912"/>
    <cellStyle name="Calculation 2 2 27 8" xfId="4012"/>
    <cellStyle name="Calculation 2 2 27 9" xfId="3900"/>
    <cellStyle name="Calculation 2 2 28" xfId="950"/>
    <cellStyle name="Calculation 2 2 28 10" xfId="4154"/>
    <cellStyle name="Calculation 2 2 28 11" xfId="4387"/>
    <cellStyle name="Calculation 2 2 28 12" xfId="4544"/>
    <cellStyle name="Calculation 2 2 28 13" xfId="2813"/>
    <cellStyle name="Calculation 2 2 28 14" xfId="4834"/>
    <cellStyle name="Calculation 2 2 28 15" xfId="4948"/>
    <cellStyle name="Calculation 2 2 28 16" xfId="5074"/>
    <cellStyle name="Calculation 2 2 28 2" xfId="2859"/>
    <cellStyle name="Calculation 2 2 28 3" xfId="3010"/>
    <cellStyle name="Calculation 2 2 28 4" xfId="2141"/>
    <cellStyle name="Calculation 2 2 28 5" xfId="3411"/>
    <cellStyle name="Calculation 2 2 28 6" xfId="3749"/>
    <cellStyle name="Calculation 2 2 28 7" xfId="3885"/>
    <cellStyle name="Calculation 2 2 28 8" xfId="3972"/>
    <cellStyle name="Calculation 2 2 28 9" xfId="3106"/>
    <cellStyle name="Calculation 2 2 29" xfId="951"/>
    <cellStyle name="Calculation 2 2 29 10" xfId="3721"/>
    <cellStyle name="Calculation 2 2 29 11" xfId="4388"/>
    <cellStyle name="Calculation 2 2 29 12" xfId="4543"/>
    <cellStyle name="Calculation 2 2 29 13" xfId="3292"/>
    <cellStyle name="Calculation 2 2 29 14" xfId="4853"/>
    <cellStyle name="Calculation 2 2 29 15" xfId="4937"/>
    <cellStyle name="Calculation 2 2 29 16" xfId="2087"/>
    <cellStyle name="Calculation 2 2 29 2" xfId="2860"/>
    <cellStyle name="Calculation 2 2 29 3" xfId="3009"/>
    <cellStyle name="Calculation 2 2 29 4" xfId="2070"/>
    <cellStyle name="Calculation 2 2 29 5" xfId="3374"/>
    <cellStyle name="Calculation 2 2 29 6" xfId="3819"/>
    <cellStyle name="Calculation 2 2 29 7" xfId="3320"/>
    <cellStyle name="Calculation 2 2 29 8" xfId="3835"/>
    <cellStyle name="Calculation 2 2 29 9" xfId="3095"/>
    <cellStyle name="Calculation 2 2 3" xfId="952"/>
    <cellStyle name="Calculation 2 2 3 10" xfId="4272"/>
    <cellStyle name="Calculation 2 2 3 11" xfId="4389"/>
    <cellStyle name="Calculation 2 2 3 12" xfId="4542"/>
    <cellStyle name="Calculation 2 2 3 13" xfId="4348"/>
    <cellStyle name="Calculation 2 2 3 14" xfId="4027"/>
    <cellStyle name="Calculation 2 2 3 15" xfId="4603"/>
    <cellStyle name="Calculation 2 2 3 16" xfId="4575"/>
    <cellStyle name="Calculation 2 2 3 2" xfId="2861"/>
    <cellStyle name="Calculation 2 2 3 3" xfId="3008"/>
    <cellStyle name="Calculation 2 2 3 4" xfId="2098"/>
    <cellStyle name="Calculation 2 2 3 5" xfId="3349"/>
    <cellStyle name="Calculation 2 2 3 6" xfId="3789"/>
    <cellStyle name="Calculation 2 2 3 7" xfId="3911"/>
    <cellStyle name="Calculation 2 2 3 8" xfId="4011"/>
    <cellStyle name="Calculation 2 2 3 9" xfId="3113"/>
    <cellStyle name="Calculation 2 2 30" xfId="953"/>
    <cellStyle name="Calculation 2 2 30 10" xfId="3704"/>
    <cellStyle name="Calculation 2 2 30 11" xfId="4390"/>
    <cellStyle name="Calculation 2 2 30 12" xfId="4541"/>
    <cellStyle name="Calculation 2 2 30 13" xfId="3980"/>
    <cellStyle name="Calculation 2 2 30 14" xfId="3543"/>
    <cellStyle name="Calculation 2 2 30 15" xfId="4929"/>
    <cellStyle name="Calculation 2 2 30 16" xfId="4574"/>
    <cellStyle name="Calculation 2 2 30 2" xfId="2862"/>
    <cellStyle name="Calculation 2 2 30 3" xfId="3007"/>
    <cellStyle name="Calculation 2 2 30 4" xfId="2142"/>
    <cellStyle name="Calculation 2 2 30 5" xfId="3410"/>
    <cellStyle name="Calculation 2 2 30 6" xfId="3748"/>
    <cellStyle name="Calculation 2 2 30 7" xfId="3894"/>
    <cellStyle name="Calculation 2 2 30 8" xfId="3984"/>
    <cellStyle name="Calculation 2 2 30 9" xfId="3100"/>
    <cellStyle name="Calculation 2 2 31" xfId="954"/>
    <cellStyle name="Calculation 2 2 31 10" xfId="4160"/>
    <cellStyle name="Calculation 2 2 31 11" xfId="4391"/>
    <cellStyle name="Calculation 2 2 31 12" xfId="4540"/>
    <cellStyle name="Calculation 2 2 31 13" xfId="4354"/>
    <cellStyle name="Calculation 2 2 31 14" xfId="3528"/>
    <cellStyle name="Calculation 2 2 31 15" xfId="4604"/>
    <cellStyle name="Calculation 2 2 31 16" xfId="4573"/>
    <cellStyle name="Calculation 2 2 31 2" xfId="2863"/>
    <cellStyle name="Calculation 2 2 31 3" xfId="3006"/>
    <cellStyle name="Calculation 2 2 31 4" xfId="2073"/>
    <cellStyle name="Calculation 2 2 31 5" xfId="3385"/>
    <cellStyle name="Calculation 2 2 31 6" xfId="3818"/>
    <cellStyle name="Calculation 2 2 31 7" xfId="3304"/>
    <cellStyle name="Calculation 2 2 31 8" xfId="3628"/>
    <cellStyle name="Calculation 2 2 31 9" xfId="3324"/>
    <cellStyle name="Calculation 2 2 32" xfId="955"/>
    <cellStyle name="Calculation 2 2 32 10" xfId="3541"/>
    <cellStyle name="Calculation 2 2 32 11" xfId="4392"/>
    <cellStyle name="Calculation 2 2 32 12" xfId="4539"/>
    <cellStyle name="Calculation 2 2 32 13" xfId="2826"/>
    <cellStyle name="Calculation 2 2 32 14" xfId="2132"/>
    <cellStyle name="Calculation 2 2 32 15" xfId="4597"/>
    <cellStyle name="Calculation 2 2 32 16" xfId="4572"/>
    <cellStyle name="Calculation 2 2 32 2" xfId="2864"/>
    <cellStyle name="Calculation 2 2 32 3" xfId="3005"/>
    <cellStyle name="Calculation 2 2 32 4" xfId="2106"/>
    <cellStyle name="Calculation 2 2 32 5" xfId="3348"/>
    <cellStyle name="Calculation 2 2 32 6" xfId="3792"/>
    <cellStyle name="Calculation 2 2 32 7" xfId="3910"/>
    <cellStyle name="Calculation 2 2 32 8" xfId="4010"/>
    <cellStyle name="Calculation 2 2 32 9" xfId="4065"/>
    <cellStyle name="Calculation 2 2 33" xfId="956"/>
    <cellStyle name="Calculation 2 2 33 10" xfId="3526"/>
    <cellStyle name="Calculation 2 2 33 11" xfId="4393"/>
    <cellStyle name="Calculation 2 2 33 12" xfId="4538"/>
    <cellStyle name="Calculation 2 2 33 13" xfId="2763"/>
    <cellStyle name="Calculation 2 2 33 14" xfId="2088"/>
    <cellStyle name="Calculation 2 2 33 15" xfId="4605"/>
    <cellStyle name="Calculation 2 2 33 16" xfId="4571"/>
    <cellStyle name="Calculation 2 2 33 2" xfId="2865"/>
    <cellStyle name="Calculation 2 2 33 3" xfId="3004"/>
    <cellStyle name="Calculation 2 2 33 4" xfId="2143"/>
    <cellStyle name="Calculation 2 2 33 5" xfId="3409"/>
    <cellStyle name="Calculation 2 2 33 6" xfId="3747"/>
    <cellStyle name="Calculation 2 2 33 7" xfId="3896"/>
    <cellStyle name="Calculation 2 2 33 8" xfId="3988"/>
    <cellStyle name="Calculation 2 2 33 9" xfId="3308"/>
    <cellStyle name="Calculation 2 2 34" xfId="2146"/>
    <cellStyle name="Calculation 2 2 35" xfId="3353"/>
    <cellStyle name="Calculation 2 2 36" xfId="3753"/>
    <cellStyle name="Calculation 2 2 37" xfId="3370"/>
    <cellStyle name="Calculation 2 2 38" xfId="3717"/>
    <cellStyle name="Calculation 2 2 39" xfId="3399"/>
    <cellStyle name="Calculation 2 2 4" xfId="957"/>
    <cellStyle name="Calculation 2 2 4 10" xfId="3534"/>
    <cellStyle name="Calculation 2 2 4 11" xfId="4394"/>
    <cellStyle name="Calculation 2 2 4 12" xfId="4537"/>
    <cellStyle name="Calculation 2 2 4 13" xfId="2762"/>
    <cellStyle name="Calculation 2 2 4 14" xfId="2133"/>
    <cellStyle name="Calculation 2 2 4 15" xfId="4606"/>
    <cellStyle name="Calculation 2 2 4 16" xfId="4947"/>
    <cellStyle name="Calculation 2 2 4 2" xfId="2866"/>
    <cellStyle name="Calculation 2 2 4 3" xfId="3003"/>
    <cellStyle name="Calculation 2 2 4 4" xfId="2077"/>
    <cellStyle name="Calculation 2 2 4 5" xfId="3387"/>
    <cellStyle name="Calculation 2 2 4 6" xfId="3815"/>
    <cellStyle name="Calculation 2 2 4 7" xfId="3224"/>
    <cellStyle name="Calculation 2 2 4 8" xfId="3228"/>
    <cellStyle name="Calculation 2 2 4 9" xfId="4214"/>
    <cellStyle name="Calculation 2 2 40" xfId="3238"/>
    <cellStyle name="Calculation 2 2 41" xfId="4238"/>
    <cellStyle name="Calculation 2 2 42" xfId="4284"/>
    <cellStyle name="Calculation 2 2 43" xfId="2819"/>
    <cellStyle name="Calculation 2 2 44" xfId="4715"/>
    <cellStyle name="Calculation 2 2 45" xfId="4349"/>
    <cellStyle name="Calculation 2 2 46" xfId="4621"/>
    <cellStyle name="Calculation 2 2 47" xfId="5030"/>
    <cellStyle name="Calculation 2 2 48" xfId="4917"/>
    <cellStyle name="Calculation 2 2 5" xfId="958"/>
    <cellStyle name="Calculation 2 2 5 10" xfId="3520"/>
    <cellStyle name="Calculation 2 2 5 11" xfId="4395"/>
    <cellStyle name="Calculation 2 2 5 12" xfId="4536"/>
    <cellStyle name="Calculation 2 2 5 13" xfId="2761"/>
    <cellStyle name="Calculation 2 2 5 14" xfId="2061"/>
    <cellStyle name="Calculation 2 2 5 15" xfId="4950"/>
    <cellStyle name="Calculation 2 2 5 16" xfId="4932"/>
    <cellStyle name="Calculation 2 2 5 2" xfId="2867"/>
    <cellStyle name="Calculation 2 2 5 3" xfId="2172"/>
    <cellStyle name="Calculation 2 2 5 4" xfId="2086"/>
    <cellStyle name="Calculation 2 2 5 5" xfId="3347"/>
    <cellStyle name="Calculation 2 2 5 6" xfId="3779"/>
    <cellStyle name="Calculation 2 2 5 7" xfId="3907"/>
    <cellStyle name="Calculation 2 2 5 8" xfId="4007"/>
    <cellStyle name="Calculation 2 2 5 9" xfId="3397"/>
    <cellStyle name="Calculation 2 2 6" xfId="959"/>
    <cellStyle name="Calculation 2 2 6 10" xfId="3430"/>
    <cellStyle name="Calculation 2 2 6 11" xfId="4396"/>
    <cellStyle name="Calculation 2 2 6 12" xfId="4535"/>
    <cellStyle name="Calculation 2 2 6 13" xfId="2760"/>
    <cellStyle name="Calculation 2 2 6 14" xfId="4826"/>
    <cellStyle name="Calculation 2 2 6 15" xfId="5064"/>
    <cellStyle name="Calculation 2 2 6 16" xfId="4620"/>
    <cellStyle name="Calculation 2 2 6 2" xfId="2868"/>
    <cellStyle name="Calculation 2 2 6 3" xfId="2095"/>
    <cellStyle name="Calculation 2 2 6 4" xfId="2144"/>
    <cellStyle name="Calculation 2 2 6 5" xfId="3406"/>
    <cellStyle name="Calculation 2 2 6 6" xfId="3684"/>
    <cellStyle name="Calculation 2 2 6 7" xfId="3886"/>
    <cellStyle name="Calculation 2 2 6 8" xfId="3973"/>
    <cellStyle name="Calculation 2 2 6 9" xfId="4071"/>
    <cellStyle name="Calculation 2 2 7" xfId="960"/>
    <cellStyle name="Calculation 2 2 7 10" xfId="3776"/>
    <cellStyle name="Calculation 2 2 7 11" xfId="4397"/>
    <cellStyle name="Calculation 2 2 7 12" xfId="4534"/>
    <cellStyle name="Calculation 2 2 7 13" xfId="2759"/>
    <cellStyle name="Calculation 2 2 7 14" xfId="4855"/>
    <cellStyle name="Calculation 2 2 7 15" xfId="4676"/>
    <cellStyle name="Calculation 2 2 7 16" xfId="4927"/>
    <cellStyle name="Calculation 2 2 7 2" xfId="2869"/>
    <cellStyle name="Calculation 2 2 7 3" xfId="2054"/>
    <cellStyle name="Calculation 2 2 7 4" xfId="2047"/>
    <cellStyle name="Calculation 2 2 7 5" xfId="3375"/>
    <cellStyle name="Calculation 2 2 7 6" xfId="3683"/>
    <cellStyle name="Calculation 2 2 7 7" xfId="3186"/>
    <cellStyle name="Calculation 2 2 7 8" xfId="3592"/>
    <cellStyle name="Calculation 2 2 7 9" xfId="3114"/>
    <cellStyle name="Calculation 2 2 8" xfId="961"/>
    <cellStyle name="Calculation 2 2 8 10" xfId="4222"/>
    <cellStyle name="Calculation 2 2 8 11" xfId="4398"/>
    <cellStyle name="Calculation 2 2 8 12" xfId="4533"/>
    <cellStyle name="Calculation 2 2 8 13" xfId="4699"/>
    <cellStyle name="Calculation 2 2 8 14" xfId="3246"/>
    <cellStyle name="Calculation 2 2 8 15" xfId="4689"/>
    <cellStyle name="Calculation 2 2 8 16" xfId="4933"/>
    <cellStyle name="Calculation 2 2 8 2" xfId="2870"/>
    <cellStyle name="Calculation 2 2 8 3" xfId="2108"/>
    <cellStyle name="Calculation 2 2 8 4" xfId="2111"/>
    <cellStyle name="Calculation 2 2 8 5" xfId="3284"/>
    <cellStyle name="Calculation 2 2 8 6" xfId="3682"/>
    <cellStyle name="Calculation 2 2 8 7" xfId="3185"/>
    <cellStyle name="Calculation 2 2 8 8" xfId="3244"/>
    <cellStyle name="Calculation 2 2 8 9" xfId="2283"/>
    <cellStyle name="Calculation 2 2 9" xfId="962"/>
    <cellStyle name="Calculation 2 2 9 10" xfId="4252"/>
    <cellStyle name="Calculation 2 2 9 11" xfId="4399"/>
    <cellStyle name="Calculation 2 2 9 12" xfId="4532"/>
    <cellStyle name="Calculation 2 2 9 13" xfId="4738"/>
    <cellStyle name="Calculation 2 2 9 14" xfId="4837"/>
    <cellStyle name="Calculation 2 2 9 15" xfId="4716"/>
    <cellStyle name="Calculation 2 2 9 16" xfId="4619"/>
    <cellStyle name="Calculation 2 2 9 2" xfId="2871"/>
    <cellStyle name="Calculation 2 2 9 3" xfId="2057"/>
    <cellStyle name="Calculation 2 2 9 4" xfId="2145"/>
    <cellStyle name="Calculation 2 2 9 5" xfId="3283"/>
    <cellStyle name="Calculation 2 2 9 6" xfId="3681"/>
    <cellStyle name="Calculation 2 2 9 7" xfId="3184"/>
    <cellStyle name="Calculation 2 2 9 8" xfId="3413"/>
    <cellStyle name="Calculation 2 2 9 9" xfId="3107"/>
    <cellStyle name="Calculation 2 3" xfId="4351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2 2" xfId="4274"/>
    <cellStyle name="Comma 13" xfId="4275"/>
    <cellStyle name="Comma 13 2" xfId="3452"/>
    <cellStyle name="Comma 13 2 2" xfId="4916"/>
    <cellStyle name="Comma 15" xfId="2022"/>
    <cellStyle name="Comma 19" xfId="3431"/>
    <cellStyle name="Comma 19 2" xfId="3464"/>
    <cellStyle name="Comma 2" xfId="10"/>
    <cellStyle name="Comma 2 2" xfId="100"/>
    <cellStyle name="Comma 2 2 2" xfId="135"/>
    <cellStyle name="Comma 2 2 2 2" xfId="218"/>
    <cellStyle name="Comma 2 2 2 3" xfId="3441"/>
    <cellStyle name="Comma 2 2 3" xfId="219"/>
    <cellStyle name="Comma 2 2 4" xfId="3439"/>
    <cellStyle name="Comma 2 3" xfId="103"/>
    <cellStyle name="Comma 2 3 2" xfId="220"/>
    <cellStyle name="Comma 2 3 3" xfId="221"/>
    <cellStyle name="Comma 2 3 4" xfId="3434"/>
    <cellStyle name="Comma 2 4" xfId="222"/>
    <cellStyle name="Comma 2 5" xfId="223"/>
    <cellStyle name="Comma 2 6" xfId="3437"/>
    <cellStyle name="Comma 3" xfId="99"/>
    <cellStyle name="Comma 3 2" xfId="136"/>
    <cellStyle name="Comma 3 2 2" xfId="188"/>
    <cellStyle name="Comma 3 2 2 2" xfId="211"/>
    <cellStyle name="Comma 3 2 2 2 2" xfId="3485"/>
    <cellStyle name="Comma 3 2 2 2 2 2" xfId="4746"/>
    <cellStyle name="Comma 3 2 2 2 3" xfId="3461"/>
    <cellStyle name="Comma 3 2 2 2 4" xfId="2223"/>
    <cellStyle name="Comma 3 2 2 3" xfId="3475"/>
    <cellStyle name="Comma 3 2 2 3 2" xfId="4906"/>
    <cellStyle name="Comma 3 2 2 4" xfId="3449"/>
    <cellStyle name="Comma 3 2 2 5" xfId="2200"/>
    <cellStyle name="Comma 3 2 3" xfId="181"/>
    <cellStyle name="Comma 3 2 3 2" xfId="3479"/>
    <cellStyle name="Comma 3 2 3 2 2" xfId="4905"/>
    <cellStyle name="Comma 3 2 3 3" xfId="3455"/>
    <cellStyle name="Comma 3 2 3 4" xfId="2193"/>
    <cellStyle name="Comma 3 2 4" xfId="205"/>
    <cellStyle name="Comma 3 2 4 2" xfId="3469"/>
    <cellStyle name="Comma 3 2 4 3" xfId="2217"/>
    <cellStyle name="Comma 3 2 5" xfId="3442"/>
    <cellStyle name="Comma 3 2 6" xfId="2149"/>
    <cellStyle name="Comma 3 3" xfId="224"/>
    <cellStyle name="Comma 3 4" xfId="3438"/>
    <cellStyle name="Comma 4" xfId="102"/>
    <cellStyle name="Comma 4 2" xfId="225"/>
    <cellStyle name="Comma 4 2 2" xfId="2023"/>
    <cellStyle name="Comma 4 3" xfId="226"/>
    <cellStyle name="Comma 4 4" xfId="3440"/>
    <cellStyle name="Comma 5" xfId="95"/>
    <cellStyle name="Comma 5 2" xfId="180"/>
    <cellStyle name="Comma 5 2 2" xfId="3478"/>
    <cellStyle name="Comma 5 2 2 2" xfId="3490"/>
    <cellStyle name="Comma 5 2 3" xfId="3454"/>
    <cellStyle name="Comma 5 2 4" xfId="2192"/>
    <cellStyle name="Comma 5 3" xfId="204"/>
    <cellStyle name="Comma 5 3 2" xfId="3468"/>
    <cellStyle name="Comma 5 3 3" xfId="2216"/>
    <cellStyle name="Comma 5 4" xfId="3436"/>
    <cellStyle name="Comma 5 5" xfId="2114"/>
    <cellStyle name="Comma 6" xfId="187"/>
    <cellStyle name="Comma 6 2" xfId="210"/>
    <cellStyle name="Comma 6 2 2" xfId="3484"/>
    <cellStyle name="Comma 6 2 2 2" xfId="4901"/>
    <cellStyle name="Comma 6 2 3" xfId="3460"/>
    <cellStyle name="Comma 6 2 4" xfId="2222"/>
    <cellStyle name="Comma 6 3" xfId="227"/>
    <cellStyle name="Comma 6 3 2" xfId="3474"/>
    <cellStyle name="Comma 6 3 3" xfId="4907"/>
    <cellStyle name="Comma 6 4" xfId="3448"/>
    <cellStyle name="Comma 6 5" xfId="2199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10" xfId="4257"/>
    <cellStyle name="Input 2 2 10 11" xfId="4400"/>
    <cellStyle name="Input 2 2 10 12" xfId="4531"/>
    <cellStyle name="Input 2 2 10 13" xfId="4749"/>
    <cellStyle name="Input 2 2 10 14" xfId="4859"/>
    <cellStyle name="Input 2 2 10 15" xfId="4734"/>
    <cellStyle name="Input 2 2 10 16" xfId="4910"/>
    <cellStyle name="Input 2 2 10 2" xfId="2872"/>
    <cellStyle name="Input 2 2 10 3" xfId="2105"/>
    <cellStyle name="Input 2 2 10 4" xfId="2051"/>
    <cellStyle name="Input 2 2 10 5" xfId="3282"/>
    <cellStyle name="Input 2 2 10 6" xfId="3680"/>
    <cellStyle name="Input 2 2 10 7" xfId="3183"/>
    <cellStyle name="Input 2 2 10 8" xfId="3637"/>
    <cellStyle name="Input 2 2 10 9" xfId="3641"/>
    <cellStyle name="Input 2 2 11" xfId="964"/>
    <cellStyle name="Input 2 2 11 10" xfId="4247"/>
    <cellStyle name="Input 2 2 11 11" xfId="4401"/>
    <cellStyle name="Input 2 2 11 12" xfId="4188"/>
    <cellStyle name="Input 2 2 11 13" xfId="4729"/>
    <cellStyle name="Input 2 2 11 14" xfId="4626"/>
    <cellStyle name="Input 2 2 11 15" xfId="4742"/>
    <cellStyle name="Input 2 2 11 16" xfId="5013"/>
    <cellStyle name="Input 2 2 11 2" xfId="2873"/>
    <cellStyle name="Input 2 2 11 3" xfId="2170"/>
    <cellStyle name="Input 2 2 11 4" xfId="2100"/>
    <cellStyle name="Input 2 2 11 5" xfId="3281"/>
    <cellStyle name="Input 2 2 11 6" xfId="3679"/>
    <cellStyle name="Input 2 2 11 7" xfId="3427"/>
    <cellStyle name="Input 2 2 11 8" xfId="4084"/>
    <cellStyle name="Input 2 2 11 9" xfId="3137"/>
    <cellStyle name="Input 2 2 12" xfId="965"/>
    <cellStyle name="Input 2 2 12 10" xfId="4255"/>
    <cellStyle name="Input 2 2 12 11" xfId="4402"/>
    <cellStyle name="Input 2 2 12 12" xfId="4366"/>
    <cellStyle name="Input 2 2 12 13" xfId="4747"/>
    <cellStyle name="Input 2 2 12 14" xfId="4835"/>
    <cellStyle name="Input 2 2 12 15" xfId="4677"/>
    <cellStyle name="Input 2 2 12 16" xfId="5044"/>
    <cellStyle name="Input 2 2 12 2" xfId="2874"/>
    <cellStyle name="Input 2 2 12 3" xfId="2081"/>
    <cellStyle name="Input 2 2 12 4" xfId="2053"/>
    <cellStyle name="Input 2 2 12 5" xfId="3280"/>
    <cellStyle name="Input 2 2 12 6" xfId="2287"/>
    <cellStyle name="Input 2 2 12 7" xfId="3983"/>
    <cellStyle name="Input 2 2 12 8" xfId="4094"/>
    <cellStyle name="Input 2 2 12 9" xfId="4173"/>
    <cellStyle name="Input 2 2 13" xfId="966"/>
    <cellStyle name="Input 2 2 13 10" xfId="4248"/>
    <cellStyle name="Input 2 2 13 11" xfId="4403"/>
    <cellStyle name="Input 2 2 13 12" xfId="4353"/>
    <cellStyle name="Input 2 2 13 13" xfId="4731"/>
    <cellStyle name="Input 2 2 13 14" xfId="4860"/>
    <cellStyle name="Input 2 2 13 15" xfId="4690"/>
    <cellStyle name="Input 2 2 13 16" xfId="5049"/>
    <cellStyle name="Input 2 2 13 2" xfId="2875"/>
    <cellStyle name="Input 2 2 13 3" xfId="2169"/>
    <cellStyle name="Input 2 2 13 4" xfId="2107"/>
    <cellStyle name="Input 2 2 13 5" xfId="3279"/>
    <cellStyle name="Input 2 2 13 6" xfId="3893"/>
    <cellStyle name="Input 2 2 13 7" xfId="4004"/>
    <cellStyle name="Input 2 2 13 8" xfId="4073"/>
    <cellStyle name="Input 2 2 13 9" xfId="4192"/>
    <cellStyle name="Input 2 2 14" xfId="967"/>
    <cellStyle name="Input 2 2 14 10" xfId="4224"/>
    <cellStyle name="Input 2 2 14 11" xfId="4404"/>
    <cellStyle name="Input 2 2 14 12" xfId="2823"/>
    <cellStyle name="Input 2 2 14 13" xfId="4701"/>
    <cellStyle name="Input 2 2 14 14" xfId="2734"/>
    <cellStyle name="Input 2 2 14 15" xfId="4717"/>
    <cellStyle name="Input 2 2 14 16" xfId="4579"/>
    <cellStyle name="Input 2 2 14 2" xfId="2876"/>
    <cellStyle name="Input 2 2 14 3" xfId="2195"/>
    <cellStyle name="Input 2 2 14 4" xfId="3331"/>
    <cellStyle name="Input 2 2 14 5" xfId="3731"/>
    <cellStyle name="Input 2 2 14 6" xfId="3904"/>
    <cellStyle name="Input 2 2 14 7" xfId="3970"/>
    <cellStyle name="Input 2 2 14 8" xfId="4091"/>
    <cellStyle name="Input 2 2 14 9" xfId="4162"/>
    <cellStyle name="Input 2 2 15" xfId="968"/>
    <cellStyle name="Input 2 2 15 10" xfId="4254"/>
    <cellStyle name="Input 2 2 15 11" xfId="4405"/>
    <cellStyle name="Input 2 2 15 12" xfId="4352"/>
    <cellStyle name="Input 2 2 15 13" xfId="4741"/>
    <cellStyle name="Input 2 2 15 14" xfId="4825"/>
    <cellStyle name="Input 2 2 15 15" xfId="4968"/>
    <cellStyle name="Input 2 2 15 16" xfId="5047"/>
    <cellStyle name="Input 2 2 15 2" xfId="2877"/>
    <cellStyle name="Input 2 2 15 3" xfId="2168"/>
    <cellStyle name="Input 2 2 15 4" xfId="3384"/>
    <cellStyle name="Input 2 2 15 5" xfId="3788"/>
    <cellStyle name="Input 2 2 15 6" xfId="3883"/>
    <cellStyle name="Input 2 2 15 7" xfId="4001"/>
    <cellStyle name="Input 2 2 15 8" xfId="4075"/>
    <cellStyle name="Input 2 2 15 9" xfId="4189"/>
    <cellStyle name="Input 2 2 16" xfId="969"/>
    <cellStyle name="Input 2 2 16 10" xfId="4225"/>
    <cellStyle name="Input 2 2 16 11" xfId="4406"/>
    <cellStyle name="Input 2 2 16 12" xfId="2824"/>
    <cellStyle name="Input 2 2 16 13" xfId="4702"/>
    <cellStyle name="Input 2 2 16 14" xfId="4861"/>
    <cellStyle name="Input 2 2 16 15" xfId="4733"/>
    <cellStyle name="Input 2 2 16 16" xfId="5040"/>
    <cellStyle name="Input 2 2 16 2" xfId="2878"/>
    <cellStyle name="Input 2 2 16 3" xfId="2167"/>
    <cellStyle name="Input 2 2 16 4" xfId="3403"/>
    <cellStyle name="Input 2 2 16 5" xfId="3812"/>
    <cellStyle name="Input 2 2 16 6" xfId="3901"/>
    <cellStyle name="Input 2 2 16 7" xfId="3971"/>
    <cellStyle name="Input 2 2 16 8" xfId="3836"/>
    <cellStyle name="Input 2 2 16 9" xfId="4163"/>
    <cellStyle name="Input 2 2 17" xfId="970"/>
    <cellStyle name="Input 2 2 17 10" xfId="4060"/>
    <cellStyle name="Input 2 2 17 11" xfId="4407"/>
    <cellStyle name="Input 2 2 17 12" xfId="3979"/>
    <cellStyle name="Input 2 2 17 13" xfId="4686"/>
    <cellStyle name="Input 2 2 17 14" xfId="2735"/>
    <cellStyle name="Input 2 2 17 15" xfId="4743"/>
    <cellStyle name="Input 2 2 17 16" xfId="5015"/>
    <cellStyle name="Input 2 2 17 2" xfId="2879"/>
    <cellStyle name="Input 2 2 17 3" xfId="2036"/>
    <cellStyle name="Input 2 2 17 4" xfId="3371"/>
    <cellStyle name="Input 2 2 17 5" xfId="3775"/>
    <cellStyle name="Input 2 2 17 6" xfId="3884"/>
    <cellStyle name="Input 2 2 17 7" xfId="3234"/>
    <cellStyle name="Input 2 2 17 8" xfId="4089"/>
    <cellStyle name="Input 2 2 17 9" xfId="3925"/>
    <cellStyle name="Input 2 2 18" xfId="971"/>
    <cellStyle name="Input 2 2 18 10" xfId="4226"/>
    <cellStyle name="Input 2 2 18 11" xfId="4408"/>
    <cellStyle name="Input 2 2 18 12" xfId="4365"/>
    <cellStyle name="Input 2 2 18 13" xfId="4703"/>
    <cellStyle name="Input 2 2 18 14" xfId="4836"/>
    <cellStyle name="Input 2 2 18 15" xfId="4941"/>
    <cellStyle name="Input 2 2 18 16" xfId="5046"/>
    <cellStyle name="Input 2 2 18 2" xfId="2880"/>
    <cellStyle name="Input 2 2 18 3" xfId="3429"/>
    <cellStyle name="Input 2 2 18 4" xfId="3400"/>
    <cellStyle name="Input 2 2 18 5" xfId="3809"/>
    <cellStyle name="Input 2 2 18 6" xfId="2289"/>
    <cellStyle name="Input 2 2 18 7" xfId="3994"/>
    <cellStyle name="Input 2 2 18 8" xfId="3833"/>
    <cellStyle name="Input 2 2 18 9" xfId="4183"/>
    <cellStyle name="Input 2 2 19" xfId="972"/>
    <cellStyle name="Input 2 2 19 10" xfId="4227"/>
    <cellStyle name="Input 2 2 19 11" xfId="4409"/>
    <cellStyle name="Input 2 2 19 12" xfId="4216"/>
    <cellStyle name="Input 2 2 19 13" xfId="4704"/>
    <cellStyle name="Input 2 2 19 14" xfId="4862"/>
    <cellStyle name="Input 2 2 19 15" xfId="4920"/>
    <cellStyle name="Input 2 2 19 16" xfId="5016"/>
    <cellStyle name="Input 2 2 19 2" xfId="2881"/>
    <cellStyle name="Input 2 2 19 3" xfId="2282"/>
    <cellStyle name="Input 2 2 19 4" xfId="3373"/>
    <cellStyle name="Input 2 2 19 5" xfId="3777"/>
    <cellStyle name="Input 2 2 19 6" xfId="3899"/>
    <cellStyle name="Input 2 2 19 7" xfId="3233"/>
    <cellStyle name="Input 2 2 19 8" xfId="3111"/>
    <cellStyle name="Input 2 2 19 9" xfId="3136"/>
    <cellStyle name="Input 2 2 2" xfId="973"/>
    <cellStyle name="Input 2 2 2 10" xfId="4263"/>
    <cellStyle name="Input 2 2 2 11" xfId="4410"/>
    <cellStyle name="Input 2 2 2 12" xfId="2800"/>
    <cellStyle name="Input 2 2 2 13" xfId="4755"/>
    <cellStyle name="Input 2 2 2 14" xfId="2736"/>
    <cellStyle name="Input 2 2 2 15" xfId="4934"/>
    <cellStyle name="Input 2 2 2 16" xfId="5005"/>
    <cellStyle name="Input 2 2 2 2" xfId="2882"/>
    <cellStyle name="Input 2 2 2 3" xfId="2281"/>
    <cellStyle name="Input 2 2 2 4" xfId="3333"/>
    <cellStyle name="Input 2 2 2 5" xfId="3733"/>
    <cellStyle name="Input 2 2 2 6" xfId="2290"/>
    <cellStyle name="Input 2 2 2 7" xfId="3612"/>
    <cellStyle name="Input 2 2 2 8" xfId="3635"/>
    <cellStyle name="Input 2 2 2 9" xfId="3538"/>
    <cellStyle name="Input 2 2 20" xfId="974"/>
    <cellStyle name="Input 2 2 20 10" xfId="4303"/>
    <cellStyle name="Input 2 2 20 11" xfId="4411"/>
    <cellStyle name="Input 2 2 20 12" xfId="4179"/>
    <cellStyle name="Input 2 2 20 13" xfId="4870"/>
    <cellStyle name="Input 2 2 20 14" xfId="4827"/>
    <cellStyle name="Input 2 2 20 15" xfId="4912"/>
    <cellStyle name="Input 2 2 20 16" xfId="5017"/>
    <cellStyle name="Input 2 2 20 2" xfId="2883"/>
    <cellStyle name="Input 2 2 20 3" xfId="2280"/>
    <cellStyle name="Input 2 2 20 4" xfId="3392"/>
    <cellStyle name="Input 2 2 20 5" xfId="3799"/>
    <cellStyle name="Input 2 2 20 6" xfId="3207"/>
    <cellStyle name="Input 2 2 20 7" xfId="3232"/>
    <cellStyle name="Input 2 2 20 8" xfId="3634"/>
    <cellStyle name="Input 2 2 20 9" xfId="3135"/>
    <cellStyle name="Input 2 2 21" xfId="975"/>
    <cellStyle name="Input 2 2 21 10" xfId="3030"/>
    <cellStyle name="Input 2 2 21 11" xfId="4412"/>
    <cellStyle name="Input 2 2 21 12" xfId="3128"/>
    <cellStyle name="Input 2 2 21 13" xfId="4630"/>
    <cellStyle name="Input 2 2 21 14" xfId="4858"/>
    <cellStyle name="Input 2 2 21 15" xfId="4591"/>
    <cellStyle name="Input 2 2 21 16" xfId="5018"/>
    <cellStyle name="Input 2 2 21 2" xfId="2884"/>
    <cellStyle name="Input 2 2 21 3" xfId="2279"/>
    <cellStyle name="Input 2 2 21 4" xfId="3334"/>
    <cellStyle name="Input 2 2 21 5" xfId="3734"/>
    <cellStyle name="Input 2 2 21 6" xfId="2291"/>
    <cellStyle name="Input 2 2 21 7" xfId="2300"/>
    <cellStyle name="Input 2 2 21 8" xfId="4109"/>
    <cellStyle name="Input 2 2 21 9" xfId="3546"/>
    <cellStyle name="Input 2 2 22" xfId="976"/>
    <cellStyle name="Input 2 2 22 10" xfId="3031"/>
    <cellStyle name="Input 2 2 22 11" xfId="4413"/>
    <cellStyle name="Input 2 2 22 12" xfId="3317"/>
    <cellStyle name="Input 2 2 22 13" xfId="4631"/>
    <cellStyle name="Input 2 2 22 14" xfId="2737"/>
    <cellStyle name="Input 2 2 22 15" xfId="4598"/>
    <cellStyle name="Input 2 2 22 16" xfId="5054"/>
    <cellStyle name="Input 2 2 22 2" xfId="2885"/>
    <cellStyle name="Input 2 2 22 3" xfId="2278"/>
    <cellStyle name="Input 2 2 22 4" xfId="3315"/>
    <cellStyle name="Input 2 2 22 5" xfId="3711"/>
    <cellStyle name="Input 2 2 22 6" xfId="2292"/>
    <cellStyle name="Input 2 2 22 7" xfId="4016"/>
    <cellStyle name="Input 2 2 22 8" xfId="3074"/>
    <cellStyle name="Input 2 2 22 9" xfId="4205"/>
    <cellStyle name="Input 2 2 23" xfId="977"/>
    <cellStyle name="Input 2 2 23 10" xfId="3032"/>
    <cellStyle name="Input 2 2 23 11" xfId="4414"/>
    <cellStyle name="Input 2 2 23 12" xfId="4764"/>
    <cellStyle name="Input 2 2 23 13" xfId="4632"/>
    <cellStyle name="Input 2 2 23 14" xfId="4831"/>
    <cellStyle name="Input 2 2 23 15" xfId="5104"/>
    <cellStyle name="Input 2 2 23 16" xfId="5106"/>
    <cellStyle name="Input 2 2 23 2" xfId="2886"/>
    <cellStyle name="Input 2 2 23 3" xfId="2277"/>
    <cellStyle name="Input 2 2 23 4" xfId="3335"/>
    <cellStyle name="Input 2 2 23 5" xfId="3735"/>
    <cellStyle name="Input 2 2 23 6" xfId="3917"/>
    <cellStyle name="Input 2 2 23 7" xfId="4117"/>
    <cellStyle name="Input 2 2 23 8" xfId="3075"/>
    <cellStyle name="Input 2 2 23 9" xfId="4277"/>
    <cellStyle name="Input 2 2 24" xfId="978"/>
    <cellStyle name="Input 2 2 24 10" xfId="3033"/>
    <cellStyle name="Input 2 2 24 11" xfId="4415"/>
    <cellStyle name="Input 2 2 24 12" xfId="2744"/>
    <cellStyle name="Input 2 2 24 13" xfId="4633"/>
    <cellStyle name="Input 2 2 24 14" xfId="4851"/>
    <cellStyle name="Input 2 2 24 15" xfId="4678"/>
    <cellStyle name="Input 2 2 24 16" xfId="2741"/>
    <cellStyle name="Input 2 2 24 2" xfId="2887"/>
    <cellStyle name="Input 2 2 24 3" xfId="2276"/>
    <cellStyle name="Input 2 2 24 4" xfId="3336"/>
    <cellStyle name="Input 2 2 24 5" xfId="3736"/>
    <cellStyle name="Input 2 2 24 6" xfId="4024"/>
    <cellStyle name="Input 2 2 24 7" xfId="3558"/>
    <cellStyle name="Input 2 2 24 8" xfId="3076"/>
    <cellStyle name="Input 2 2 24 9" xfId="3500"/>
    <cellStyle name="Input 2 2 25" xfId="979"/>
    <cellStyle name="Input 2 2 25 10" xfId="3034"/>
    <cellStyle name="Input 2 2 25 11" xfId="4416"/>
    <cellStyle name="Input 2 2 25 12" xfId="2745"/>
    <cellStyle name="Input 2 2 25 13" xfId="4634"/>
    <cellStyle name="Input 2 2 25 14" xfId="2092"/>
    <cellStyle name="Input 2 2 25 15" xfId="4930"/>
    <cellStyle name="Input 2 2 25 16" xfId="3495"/>
    <cellStyle name="Input 2 2 25 2" xfId="2888"/>
    <cellStyle name="Input 2 2 25 3" xfId="2275"/>
    <cellStyle name="Input 2 2 25 4" xfId="3416"/>
    <cellStyle name="Input 2 2 25 5" xfId="3825"/>
    <cellStyle name="Input 2 2 25 6" xfId="3149"/>
    <cellStyle name="Input 2 2 25 7" xfId="3559"/>
    <cellStyle name="Input 2 2 25 8" xfId="3077"/>
    <cellStyle name="Input 2 2 25 9" xfId="3501"/>
    <cellStyle name="Input 2 2 26" xfId="980"/>
    <cellStyle name="Input 2 2 26 10" xfId="3557"/>
    <cellStyle name="Input 2 2 26 11" xfId="4417"/>
    <cellStyle name="Input 2 2 26 12" xfId="2746"/>
    <cellStyle name="Input 2 2 26 13" xfId="4635"/>
    <cellStyle name="Input 2 2 26 14" xfId="2134"/>
    <cellStyle name="Input 2 2 26 15" xfId="4928"/>
    <cellStyle name="Input 2 2 26 16" xfId="4629"/>
    <cellStyle name="Input 2 2 26 2" xfId="2889"/>
    <cellStyle name="Input 2 2 26 3" xfId="2274"/>
    <cellStyle name="Input 2 2 26 4" xfId="3834"/>
    <cellStyle name="Input 2 2 26 5" xfId="3926"/>
    <cellStyle name="Input 2 2 26 6" xfId="3150"/>
    <cellStyle name="Input 2 2 26 7" xfId="3560"/>
    <cellStyle name="Input 2 2 26 8" xfId="3078"/>
    <cellStyle name="Input 2 2 26 9" xfId="3502"/>
    <cellStyle name="Input 2 2 27" xfId="981"/>
    <cellStyle name="Input 2 2 27 10" xfId="3035"/>
    <cellStyle name="Input 2 2 27 11" xfId="4418"/>
    <cellStyle name="Input 2 2 27 12" xfId="2747"/>
    <cellStyle name="Input 2 2 27 13" xfId="4636"/>
    <cellStyle name="Input 2 2 27 14" xfId="2065"/>
    <cellStyle name="Input 2 2 27 15" xfId="5071"/>
    <cellStyle name="Input 2 2 27 16" xfId="5063"/>
    <cellStyle name="Input 2 2 27 2" xfId="2890"/>
    <cellStyle name="Input 2 2 27 3" xfId="2273"/>
    <cellStyle name="Input 2 2 27 4" xfId="3247"/>
    <cellStyle name="Input 2 2 27 5" xfId="3647"/>
    <cellStyle name="Input 2 2 27 6" xfId="3151"/>
    <cellStyle name="Input 2 2 27 7" xfId="3561"/>
    <cellStyle name="Input 2 2 27 8" xfId="3079"/>
    <cellStyle name="Input 2 2 27 9" xfId="3503"/>
    <cellStyle name="Input 2 2 28" xfId="982"/>
    <cellStyle name="Input 2 2 28 10" xfId="3036"/>
    <cellStyle name="Input 2 2 28 11" xfId="4419"/>
    <cellStyle name="Input 2 2 28 12" xfId="2748"/>
    <cellStyle name="Input 2 2 28 13" xfId="4637"/>
    <cellStyle name="Input 2 2 28 14" xfId="2090"/>
    <cellStyle name="Input 2 2 28 15" xfId="5091"/>
    <cellStyle name="Input 2 2 28 16" xfId="5065"/>
    <cellStyle name="Input 2 2 28 2" xfId="2891"/>
    <cellStyle name="Input 2 2 28 3" xfId="2272"/>
    <cellStyle name="Input 2 2 28 4" xfId="3248"/>
    <cellStyle name="Input 2 2 28 5" xfId="3648"/>
    <cellStyle name="Input 2 2 28 6" xfId="3152"/>
    <cellStyle name="Input 2 2 28 7" xfId="3562"/>
    <cellStyle name="Input 2 2 28 8" xfId="3080"/>
    <cellStyle name="Input 2 2 28 9" xfId="3504"/>
    <cellStyle name="Input 2 2 29" xfId="983"/>
    <cellStyle name="Input 2 2 29 10" xfId="3037"/>
    <cellStyle name="Input 2 2 29 11" xfId="4420"/>
    <cellStyle name="Input 2 2 29 12" xfId="2749"/>
    <cellStyle name="Input 2 2 29 13" xfId="4638"/>
    <cellStyle name="Input 2 2 29 14" xfId="2135"/>
    <cellStyle name="Input 2 2 29 15" xfId="4585"/>
    <cellStyle name="Input 2 2 29 16" xfId="3494"/>
    <cellStyle name="Input 2 2 29 2" xfId="2892"/>
    <cellStyle name="Input 2 2 29 3" xfId="2116"/>
    <cellStyle name="Input 2 2 29 4" xfId="3249"/>
    <cellStyle name="Input 2 2 29 5" xfId="3649"/>
    <cellStyle name="Input 2 2 29 6" xfId="3153"/>
    <cellStyle name="Input 2 2 29 7" xfId="3563"/>
    <cellStyle name="Input 2 2 29 8" xfId="3081"/>
    <cellStyle name="Input 2 2 29 9" xfId="3505"/>
    <cellStyle name="Input 2 2 3" xfId="984"/>
    <cellStyle name="Input 2 2 3 10" xfId="3038"/>
    <cellStyle name="Input 2 2 3 11" xfId="4421"/>
    <cellStyle name="Input 2 2 3 12" xfId="2750"/>
    <cellStyle name="Input 2 2 3 13" xfId="4639"/>
    <cellStyle name="Input 2 2 3 14" xfId="2069"/>
    <cellStyle name="Input 2 2 3 15" xfId="5080"/>
    <cellStyle name="Input 2 2 3 16" xfId="3493"/>
    <cellStyle name="Input 2 2 3 2" xfId="2893"/>
    <cellStyle name="Input 2 2 3 3" xfId="2032"/>
    <cellStyle name="Input 2 2 3 4" xfId="3250"/>
    <cellStyle name="Input 2 2 3 5" xfId="3650"/>
    <cellStyle name="Input 2 2 3 6" xfId="3154"/>
    <cellStyle name="Input 2 2 3 7" xfId="3564"/>
    <cellStyle name="Input 2 2 3 8" xfId="3082"/>
    <cellStyle name="Input 2 2 3 9" xfId="3506"/>
    <cellStyle name="Input 2 2 30" xfId="985"/>
    <cellStyle name="Input 2 2 30 10" xfId="3039"/>
    <cellStyle name="Input 2 2 30 11" xfId="4422"/>
    <cellStyle name="Input 2 2 30 12" xfId="2751"/>
    <cellStyle name="Input 2 2 30 13" xfId="4640"/>
    <cellStyle name="Input 2 2 30 14" xfId="4970"/>
    <cellStyle name="Input 2 2 30 15" xfId="5099"/>
    <cellStyle name="Input 2 2 30 16" xfId="3492"/>
    <cellStyle name="Input 2 2 30 2" xfId="2894"/>
    <cellStyle name="Input 2 2 30 3" xfId="2102"/>
    <cellStyle name="Input 2 2 30 4" xfId="3251"/>
    <cellStyle name="Input 2 2 30 5" xfId="3651"/>
    <cellStyle name="Input 2 2 30 6" xfId="3155"/>
    <cellStyle name="Input 2 2 30 7" xfId="3565"/>
    <cellStyle name="Input 2 2 30 8" xfId="3083"/>
    <cellStyle name="Input 2 2 30 9" xfId="3507"/>
    <cellStyle name="Input 2 2 31" xfId="986"/>
    <cellStyle name="Input 2 2 31 10" xfId="4244"/>
    <cellStyle name="Input 2 2 31 11" xfId="4423"/>
    <cellStyle name="Input 2 2 31 12" xfId="2752"/>
    <cellStyle name="Input 2 2 31 13" xfId="4726"/>
    <cellStyle name="Input 2 2 31 14" xfId="4984"/>
    <cellStyle name="Input 2 2 31 15" xfId="4596"/>
    <cellStyle name="Input 2 2 31 16" xfId="3491"/>
    <cellStyle name="Input 2 2 31 2" xfId="2895"/>
    <cellStyle name="Input 2 2 31 3" xfId="2050"/>
    <cellStyle name="Input 2 2 31 4" xfId="3252"/>
    <cellStyle name="Input 2 2 31 5" xfId="3652"/>
    <cellStyle name="Input 2 2 31 6" xfId="3156"/>
    <cellStyle name="Input 2 2 31 7" xfId="3566"/>
    <cellStyle name="Input 2 2 31 8" xfId="3084"/>
    <cellStyle name="Input 2 2 31 9" xfId="3508"/>
    <cellStyle name="Input 2 2 32" xfId="987"/>
    <cellStyle name="Input 2 2 32 10" xfId="4267"/>
    <cellStyle name="Input 2 2 32 11" xfId="4424"/>
    <cellStyle name="Input 2 2 32 12" xfId="2753"/>
    <cellStyle name="Input 2 2 32 13" xfId="4759"/>
    <cellStyle name="Input 2 2 32 14" xfId="2084"/>
    <cellStyle name="Input 2 2 32 15" xfId="4938"/>
    <cellStyle name="Input 2 2 32 16" xfId="2080"/>
    <cellStyle name="Input 2 2 32 2" xfId="2896"/>
    <cellStyle name="Input 2 2 32 3" xfId="2055"/>
    <cellStyle name="Input 2 2 32 4" xfId="3253"/>
    <cellStyle name="Input 2 2 32 5" xfId="3653"/>
    <cellStyle name="Input 2 2 32 6" xfId="3157"/>
    <cellStyle name="Input 2 2 32 7" xfId="3567"/>
    <cellStyle name="Input 2 2 32 8" xfId="4070"/>
    <cellStyle name="Input 2 2 32 9" xfId="3509"/>
    <cellStyle name="Input 2 2 33" xfId="988"/>
    <cellStyle name="Input 2 2 33 10" xfId="4249"/>
    <cellStyle name="Input 2 2 33 11" xfId="4425"/>
    <cellStyle name="Input 2 2 33 12" xfId="2754"/>
    <cellStyle name="Input 2 2 33 13" xfId="4732"/>
    <cellStyle name="Input 2 2 33 14" xfId="4977"/>
    <cellStyle name="Input 2 2 33 15" xfId="5066"/>
    <cellStyle name="Input 2 2 33 16" xfId="4290"/>
    <cellStyle name="Input 2 2 33 2" xfId="2897"/>
    <cellStyle name="Input 2 2 33 3" xfId="2174"/>
    <cellStyle name="Input 2 2 33 4" xfId="3254"/>
    <cellStyle name="Input 2 2 33 5" xfId="3654"/>
    <cellStyle name="Input 2 2 33 6" xfId="3158"/>
    <cellStyle name="Input 2 2 33 7" xfId="3568"/>
    <cellStyle name="Input 2 2 33 8" xfId="4113"/>
    <cellStyle name="Input 2 2 33 9" xfId="3510"/>
    <cellStyle name="Input 2 2 34" xfId="2156"/>
    <cellStyle name="Input 2 2 35" xfId="3346"/>
    <cellStyle name="Input 2 2 36" xfId="3746"/>
    <cellStyle name="Input 2 2 37" xfId="3223"/>
    <cellStyle name="Input 2 2 38" xfId="3229"/>
    <cellStyle name="Input 2 2 39" xfId="3227"/>
    <cellStyle name="Input 2 2 4" xfId="989"/>
    <cellStyle name="Input 2 2 4 10" xfId="4259"/>
    <cellStyle name="Input 2 2 4 11" xfId="4426"/>
    <cellStyle name="Input 2 2 4 12" xfId="4298"/>
    <cellStyle name="Input 2 2 4 13" xfId="4751"/>
    <cellStyle name="Input 2 2 4 14" xfId="4990"/>
    <cellStyle name="Input 2 2 4 15" xfId="4588"/>
    <cellStyle name="Input 2 2 4 16" xfId="5037"/>
    <cellStyle name="Input 2 2 4 2" xfId="2898"/>
    <cellStyle name="Input 2 2 4 3" xfId="2038"/>
    <cellStyle name="Input 2 2 4 4" xfId="3255"/>
    <cellStyle name="Input 2 2 4 5" xfId="3655"/>
    <cellStyle name="Input 2 2 4 6" xfId="3159"/>
    <cellStyle name="Input 2 2 4 7" xfId="3192"/>
    <cellStyle name="Input 2 2 4 8" xfId="4078"/>
    <cellStyle name="Input 2 2 4 9" xfId="4158"/>
    <cellStyle name="Input 2 2 40" xfId="3604"/>
    <cellStyle name="Input 2 2 41" xfId="4237"/>
    <cellStyle name="Input 2 2 42" xfId="4283"/>
    <cellStyle name="Input 2 2 43" xfId="4181"/>
    <cellStyle name="Input 2 2 44" xfId="4714"/>
    <cellStyle name="Input 2 2 45" xfId="2733"/>
    <cellStyle name="Input 2 2 46" xfId="4614"/>
    <cellStyle name="Input 2 2 47" xfId="5029"/>
    <cellStyle name="Input 2 2 48" xfId="4902"/>
    <cellStyle name="Input 2 2 5" xfId="990"/>
    <cellStyle name="Input 2 2 5 10" xfId="3102"/>
    <cellStyle name="Input 2 2 5 11" xfId="4427"/>
    <cellStyle name="Input 2 2 5 12" xfId="4359"/>
    <cellStyle name="Input 2 2 5 13" xfId="4681"/>
    <cellStyle name="Input 2 2 5 14" xfId="3797"/>
    <cellStyle name="Input 2 2 5 15" xfId="5088"/>
    <cellStyle name="Input 2 2 5 16" xfId="5058"/>
    <cellStyle name="Input 2 2 5 2" xfId="2899"/>
    <cellStyle name="Input 2 2 5 3" xfId="2270"/>
    <cellStyle name="Input 2 2 5 4" xfId="3256"/>
    <cellStyle name="Input 2 2 5 5" xfId="3656"/>
    <cellStyle name="Input 2 2 5 6" xfId="3880"/>
    <cellStyle name="Input 2 2 5 7" xfId="4020"/>
    <cellStyle name="Input 2 2 5 8" xfId="4097"/>
    <cellStyle name="Input 2 2 5 9" xfId="4209"/>
    <cellStyle name="Input 2 2 6" xfId="991"/>
    <cellStyle name="Input 2 2 6 10" xfId="4217"/>
    <cellStyle name="Input 2 2 6 11" xfId="4428"/>
    <cellStyle name="Input 2 2 6 12" xfId="2827"/>
    <cellStyle name="Input 2 2 6 13" xfId="4694"/>
    <cellStyle name="Input 2 2 6 14" xfId="4291"/>
    <cellStyle name="Input 2 2 6 15" xfId="2127"/>
    <cellStyle name="Input 2 2 6 16" xfId="5041"/>
    <cellStyle name="Input 2 2 6 2" xfId="2900"/>
    <cellStyle name="Input 2 2 6 3" xfId="2164"/>
    <cellStyle name="Input 2 2 6 4" xfId="3257"/>
    <cellStyle name="Input 2 2 6 5" xfId="3657"/>
    <cellStyle name="Input 2 2 6 6" xfId="3921"/>
    <cellStyle name="Input 2 2 6 7" xfId="3974"/>
    <cellStyle name="Input 2 2 6 8" xfId="3104"/>
    <cellStyle name="Input 2 2 6 9" xfId="4166"/>
    <cellStyle name="Input 2 2 7" xfId="992"/>
    <cellStyle name="Input 2 2 7 10" xfId="4253"/>
    <cellStyle name="Input 2 2 7 11" xfId="4429"/>
    <cellStyle name="Input 2 2 7 12" xfId="4363"/>
    <cellStyle name="Input 2 2 7 13" xfId="4740"/>
    <cellStyle name="Input 2 2 7 14" xfId="4961"/>
    <cellStyle name="Input 2 2 7 15" xfId="5077"/>
    <cellStyle name="Input 2 2 7 16" xfId="5051"/>
    <cellStyle name="Input 2 2 7 2" xfId="2901"/>
    <cellStyle name="Input 2 2 7 3" xfId="2269"/>
    <cellStyle name="Input 2 2 7 4" xfId="3367"/>
    <cellStyle name="Input 2 2 7 5" xfId="3772"/>
    <cellStyle name="Input 2 2 7 6" xfId="3887"/>
    <cellStyle name="Input 2 2 7 7" xfId="4006"/>
    <cellStyle name="Input 2 2 7 8" xfId="3118"/>
    <cellStyle name="Input 2 2 7 9" xfId="4194"/>
    <cellStyle name="Input 2 2 8" xfId="993"/>
    <cellStyle name="Input 2 2 8 10" xfId="4256"/>
    <cellStyle name="Input 2 2 8 11" xfId="4430"/>
    <cellStyle name="Input 2 2 8 12" xfId="2793"/>
    <cellStyle name="Input 2 2 8 13" xfId="4748"/>
    <cellStyle name="Input 2 2 8 14" xfId="4981"/>
    <cellStyle name="Input 2 2 8 15" xfId="5096"/>
    <cellStyle name="Input 2 2 8 16" xfId="5000"/>
    <cellStyle name="Input 2 2 8 2" xfId="2902"/>
    <cellStyle name="Input 2 2 8 3" xfId="2225"/>
    <cellStyle name="Input 2 2 8 4" xfId="3420"/>
    <cellStyle name="Input 2 2 8 5" xfId="3829"/>
    <cellStyle name="Input 2 2 8 6" xfId="3906"/>
    <cellStyle name="Input 2 2 8 7" xfId="3607"/>
    <cellStyle name="Input 2 2 8 8" xfId="4088"/>
    <cellStyle name="Input 2 2 8 9" xfId="3531"/>
    <cellStyle name="Input 2 2 9" xfId="994"/>
    <cellStyle name="Input 2 2 9 10" xfId="4306"/>
    <cellStyle name="Input 2 2 9 11" xfId="4431"/>
    <cellStyle name="Input 2 2 9 12" xfId="2808"/>
    <cellStyle name="Input 2 2 9 13" xfId="4874"/>
    <cellStyle name="Input 2 2 9 14" xfId="2076"/>
    <cellStyle name="Input 2 2 9 15" xfId="3489"/>
    <cellStyle name="Input 2 2 9 16" xfId="5008"/>
    <cellStyle name="Input 2 2 9 2" xfId="2903"/>
    <cellStyle name="Input 2 2 9 3" xfId="2163"/>
    <cellStyle name="Input 2 2 9 4" xfId="3376"/>
    <cellStyle name="Input 2 2 9 5" xfId="3780"/>
    <cellStyle name="Input 2 2 9 6" xfId="3202"/>
    <cellStyle name="Input 2 2 9 7" xfId="3618"/>
    <cellStyle name="Input 2 2 9 8" xfId="4093"/>
    <cellStyle name="Input 2 2 9 9" xfId="3545"/>
    <cellStyle name="Input 2 3" xfId="4347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3482"/>
    <cellStyle name="Normal 10 2 3" xfId="3458"/>
    <cellStyle name="Normal 10 2 4" xfId="2197"/>
    <cellStyle name="Normal 10 3" xfId="208"/>
    <cellStyle name="Normal 10 3 2" xfId="3463"/>
    <cellStyle name="Normal 10 3 3" xfId="2220"/>
    <cellStyle name="Normal 10 4" xfId="3472"/>
    <cellStyle name="Normal 10 5" xfId="3446"/>
    <cellStyle name="Normal 11" xfId="164"/>
    <cellStyle name="Normal 11 2" xfId="186"/>
    <cellStyle name="Normal 11 2 2" xfId="3483"/>
    <cellStyle name="Normal 11 2 3" xfId="3459"/>
    <cellStyle name="Normal 11 2 4" xfId="2198"/>
    <cellStyle name="Normal 11 3" xfId="209"/>
    <cellStyle name="Normal 11 3 2" xfId="3466"/>
    <cellStyle name="Normal 11 3 3" xfId="2221"/>
    <cellStyle name="Normal 11 4" xfId="3473"/>
    <cellStyle name="Normal 11 5" xfId="3447"/>
    <cellStyle name="Normal 11 6" xfId="2176"/>
    <cellStyle name="Normal 12" xfId="165"/>
    <cellStyle name="Normal 12 2" xfId="241"/>
    <cellStyle name="Normal 12 3" xfId="2024"/>
    <cellStyle name="Normal 12 4" xfId="3451"/>
    <cellStyle name="Normal 13" xfId="242"/>
    <cellStyle name="Normal 13 2" xfId="3465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9" xfId="4276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0" xfId="4279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3486"/>
    <cellStyle name="Normal 5 2 2 2 3" xfId="3462"/>
    <cellStyle name="Normal 5 2 2 2 4" xfId="2224"/>
    <cellStyle name="Normal 5 2 2 3" xfId="3476"/>
    <cellStyle name="Normal 5 2 2 4" xfId="3450"/>
    <cellStyle name="Normal 5 2 2 5" xfId="2201"/>
    <cellStyle name="Normal 5 2 3" xfId="182"/>
    <cellStyle name="Normal 5 2 3 2" xfId="3480"/>
    <cellStyle name="Normal 5 2 3 3" xfId="3456"/>
    <cellStyle name="Normal 5 2 3 4" xfId="2194"/>
    <cellStyle name="Normal 5 2 4" xfId="206"/>
    <cellStyle name="Normal 5 2 4 2" xfId="3470"/>
    <cellStyle name="Normal 5 2 4 3" xfId="2218"/>
    <cellStyle name="Normal 5 2 5" xfId="3443"/>
    <cellStyle name="Normal 5 2 6" xfId="2162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2 2" xfId="3477"/>
    <cellStyle name="Normal 8 2 3" xfId="3453"/>
    <cellStyle name="Normal 8 3" xfId="179"/>
    <cellStyle name="Normal 8 3 2" xfId="3467"/>
    <cellStyle name="Normal 8 3 3" xfId="2191"/>
    <cellStyle name="Normal 8 4" xfId="203"/>
    <cellStyle name="Normal 8 4 2" xfId="2215"/>
    <cellStyle name="Normal 8 5" xfId="3435"/>
    <cellStyle name="Normal 9" xfId="94"/>
    <cellStyle name="Normal 9 2" xfId="184"/>
    <cellStyle name="Normal 9 2 2" xfId="3481"/>
    <cellStyle name="Normal 9 2 3" xfId="3457"/>
    <cellStyle name="Normal 9 2 4" xfId="2196"/>
    <cellStyle name="Normal 9 3" xfId="207"/>
    <cellStyle name="Normal 9 3 2" xfId="3471"/>
    <cellStyle name="Normal 9 3 3" xfId="2219"/>
    <cellStyle name="Normal 9 4" xfId="3445"/>
    <cellStyle name="Normal 9 5" xfId="2113"/>
    <cellStyle name="Note" xfId="25" builtinId="10" customBuiltin="1"/>
    <cellStyle name="Note 2" xfId="54"/>
    <cellStyle name="Note 2 2" xfId="152"/>
    <cellStyle name="Note 2 2 10" xfId="995"/>
    <cellStyle name="Note 2 2 10 10" xfId="4322"/>
    <cellStyle name="Note 2 2 10 11" xfId="4432"/>
    <cellStyle name="Note 2 2 10 12" xfId="4813"/>
    <cellStyle name="Note 2 2 10 13" xfId="4890"/>
    <cellStyle name="Note 2 2 10 14" xfId="4973"/>
    <cellStyle name="Note 2 2 10 15" xfId="4908"/>
    <cellStyle name="Note 2 2 10 16" xfId="5045"/>
    <cellStyle name="Note 2 2 10 2" xfId="2904"/>
    <cellStyle name="Note 2 2 10 3" xfId="2268"/>
    <cellStyle name="Note 2 2 10 4" xfId="3405"/>
    <cellStyle name="Note 2 2 10 5" xfId="3814"/>
    <cellStyle name="Note 2 2 10 6" xfId="3212"/>
    <cellStyle name="Note 2 2 10 7" xfId="3993"/>
    <cellStyle name="Note 2 2 10 8" xfId="3098"/>
    <cellStyle name="Note 2 2 10 9" xfId="4182"/>
    <cellStyle name="Note 2 2 11" xfId="996"/>
    <cellStyle name="Note 2 2 11 10" xfId="3067"/>
    <cellStyle name="Note 2 2 11 11" xfId="4433"/>
    <cellStyle name="Note 2 2 11 12" xfId="2755"/>
    <cellStyle name="Note 2 2 11 13" xfId="4673"/>
    <cellStyle name="Note 2 2 11 14" xfId="4986"/>
    <cellStyle name="Note 2 2 11 15" xfId="4691"/>
    <cellStyle name="Note 2 2 11 16" xfId="5048"/>
    <cellStyle name="Note 2 2 11 2" xfId="2905"/>
    <cellStyle name="Note 2 2 11 3" xfId="2126"/>
    <cellStyle name="Note 2 2 11 4" xfId="3310"/>
    <cellStyle name="Note 2 2 11 5" xfId="3706"/>
    <cellStyle name="Note 2 2 11 6" xfId="3898"/>
    <cellStyle name="Note 2 2 11 7" xfId="4003"/>
    <cellStyle name="Note 2 2 11 8" xfId="3110"/>
    <cellStyle name="Note 2 2 11 9" xfId="4191"/>
    <cellStyle name="Note 2 2 12" xfId="997"/>
    <cellStyle name="Note 2 2 12 10" xfId="4313"/>
    <cellStyle name="Note 2 2 12 11" xfId="4434"/>
    <cellStyle name="Note 2 2 12 12" xfId="4350"/>
    <cellStyle name="Note 2 2 12 13" xfId="4881"/>
    <cellStyle name="Note 2 2 12 14" xfId="3073"/>
    <cellStyle name="Note 2 2 12 15" xfId="4608"/>
    <cellStyle name="Note 2 2 12 16" xfId="5109"/>
    <cellStyle name="Note 2 2 12 2" xfId="2906"/>
    <cellStyle name="Note 2 2 12 3" xfId="2120"/>
    <cellStyle name="Note 2 2 12 4" xfId="3326"/>
    <cellStyle name="Note 2 2 12 5" xfId="3724"/>
    <cellStyle name="Note 2 2 12 6" xfId="3903"/>
    <cellStyle name="Note 2 2 12 7" xfId="4120"/>
    <cellStyle name="Note 2 2 12 8" xfId="4072"/>
    <cellStyle name="Note 2 2 12 9" xfId="3523"/>
    <cellStyle name="Note 2 2 13" xfId="998"/>
    <cellStyle name="Note 2 2 13 10" xfId="4328"/>
    <cellStyle name="Note 2 2 13 11" xfId="4435"/>
    <cellStyle name="Note 2 2 13 12" xfId="4341"/>
    <cellStyle name="Note 2 2 13 13" xfId="4896"/>
    <cellStyle name="Note 2 2 13 14" xfId="4818"/>
    <cellStyle name="Note 2 2 13 15" xfId="4718"/>
    <cellStyle name="Note 2 2 13 16" xfId="5125"/>
    <cellStyle name="Note 2 2 13 2" xfId="2907"/>
    <cellStyle name="Note 2 2 13 3" xfId="2039"/>
    <cellStyle name="Note 2 2 13 4" xfId="3391"/>
    <cellStyle name="Note 2 2 13 5" xfId="3798"/>
    <cellStyle name="Note 2 2 13 6" xfId="4031"/>
    <cellStyle name="Note 2 2 13 7" xfId="4137"/>
    <cellStyle name="Note 2 2 13 8" xfId="3101"/>
    <cellStyle name="Note 2 2 13 9" xfId="3537"/>
    <cellStyle name="Note 2 2 14" xfId="999"/>
    <cellStyle name="Note 2 2 14 10" xfId="3116"/>
    <cellStyle name="Note 2 2 14 11" xfId="4436"/>
    <cellStyle name="Note 2 2 14 12" xfId="4773"/>
    <cellStyle name="Note 2 2 14 13" xfId="4685"/>
    <cellStyle name="Note 2 2 14 14" xfId="4965"/>
    <cellStyle name="Note 2 2 14 15" xfId="4580"/>
    <cellStyle name="Note 2 2 14 16" xfId="4997"/>
    <cellStyle name="Note 2 2 14 2" xfId="2908"/>
    <cellStyle name="Note 2 2 14 3" xfId="2035"/>
    <cellStyle name="Note 2 2 14 4" xfId="3402"/>
    <cellStyle name="Note 2 2 14 5" xfId="3811"/>
    <cellStyle name="Note 2 2 14 6" xfId="4048"/>
    <cellStyle name="Note 2 2 14 7" xfId="3601"/>
    <cellStyle name="Note 2 2 14 8" xfId="3115"/>
    <cellStyle name="Note 2 2 14 9" xfId="4161"/>
    <cellStyle name="Note 2 2 15" xfId="1000"/>
    <cellStyle name="Note 2 2 15 10" xfId="4246"/>
    <cellStyle name="Note 2 2 15 11" xfId="4437"/>
    <cellStyle name="Note 2 2 15 12" xfId="4797"/>
    <cellStyle name="Note 2 2 15 13" xfId="4727"/>
    <cellStyle name="Note 2 2 15 14" xfId="3808"/>
    <cellStyle name="Note 2 2 15 15" xfId="4609"/>
    <cellStyle name="Note 2 2 15 16" xfId="5116"/>
    <cellStyle name="Note 2 2 15 2" xfId="2909"/>
    <cellStyle name="Note 2 2 15 3" xfId="2125"/>
    <cellStyle name="Note 2 2 15 4" xfId="3843"/>
    <cellStyle name="Note 2 2 15 5" xfId="3932"/>
    <cellStyle name="Note 2 2 15 6" xfId="3197"/>
    <cellStyle name="Note 2 2 15 7" xfId="4128"/>
    <cellStyle name="Note 2 2 15 8" xfId="3638"/>
    <cellStyle name="Note 2 2 15 9" xfId="3527"/>
    <cellStyle name="Note 2 2 16" xfId="1001"/>
    <cellStyle name="Note 2 2 16 10" xfId="4304"/>
    <cellStyle name="Note 2 2 16 11" xfId="4438"/>
    <cellStyle name="Note 2 2 16 12" xfId="3148"/>
    <cellStyle name="Note 2 2 16 13" xfId="4872"/>
    <cellStyle name="Note 2 2 16 14" xfId="4955"/>
    <cellStyle name="Note 2 2 16 15" xfId="4730"/>
    <cellStyle name="Note 2 2 16 16" xfId="5131"/>
    <cellStyle name="Note 2 2 16 2" xfId="2910"/>
    <cellStyle name="Note 2 2 16 3" xfId="2267"/>
    <cellStyle name="Note 2 2 16 4" xfId="3861"/>
    <cellStyle name="Note 2 2 16 5" xfId="3949"/>
    <cellStyle name="Note 2 2 16 6" xfId="4039"/>
    <cellStyle name="Note 2 2 16 7" xfId="4144"/>
    <cellStyle name="Note 2 2 16 8" xfId="4107"/>
    <cellStyle name="Note 2 2 16 9" xfId="3542"/>
    <cellStyle name="Note 2 2 17" xfId="1002"/>
    <cellStyle name="Note 2 2 17 10" xfId="3069"/>
    <cellStyle name="Note 2 2 17 11" xfId="4439"/>
    <cellStyle name="Note 2 2 17 12" xfId="4784"/>
    <cellStyle name="Note 2 2 17 13" xfId="4675"/>
    <cellStyle name="Note 2 2 17 14" xfId="3791"/>
    <cellStyle name="Note 2 2 17 15" xfId="5070"/>
    <cellStyle name="Note 2 2 17 16" xfId="5004"/>
    <cellStyle name="Note 2 2 17 2" xfId="2911"/>
    <cellStyle name="Note 2 2 17 3" xfId="2266"/>
    <cellStyle name="Note 2 2 17 4" xfId="3300"/>
    <cellStyle name="Note 2 2 17 5" xfId="3695"/>
    <cellStyle name="Note 2 2 17 6" xfId="4055"/>
    <cellStyle name="Note 2 2 17 7" xfId="3611"/>
    <cellStyle name="Note 2 2 17 8" xfId="3086"/>
    <cellStyle name="Note 2 2 17 9" xfId="3138"/>
    <cellStyle name="Note 2 2 18" xfId="1003"/>
    <cellStyle name="Note 2 2 18 10" xfId="4320"/>
    <cellStyle name="Note 2 2 18 11" xfId="4440"/>
    <cellStyle name="Note 2 2 18 12" xfId="4807"/>
    <cellStyle name="Note 2 2 18 13" xfId="4888"/>
    <cellStyle name="Note 2 2 18 14" xfId="4815"/>
    <cellStyle name="Note 2 2 18 15" xfId="5090"/>
    <cellStyle name="Note 2 2 18 16" xfId="5039"/>
    <cellStyle name="Note 2 2 18 2" xfId="2912"/>
    <cellStyle name="Note 2 2 18 3" xfId="2117"/>
    <cellStyle name="Note 2 2 18 4" xfId="3851"/>
    <cellStyle name="Note 2 2 18 5" xfId="3940"/>
    <cellStyle name="Note 2 2 18 6" xfId="3206"/>
    <cellStyle name="Note 2 2 18 7" xfId="3968"/>
    <cellStyle name="Note 2 2 18 8" xfId="3121"/>
    <cellStyle name="Note 2 2 18 9" xfId="4204"/>
    <cellStyle name="Note 2 2 19" xfId="1004"/>
    <cellStyle name="Note 2 2 19 10" xfId="3117"/>
    <cellStyle name="Note 2 2 19 11" xfId="4441"/>
    <cellStyle name="Note 2 2 19 12" xfId="2799"/>
    <cellStyle name="Note 2 2 19 13" xfId="4688"/>
    <cellStyle name="Note 2 2 19 14" xfId="4963"/>
    <cellStyle name="Note 2 2 19 15" xfId="4586"/>
    <cellStyle name="Note 2 2 19 16" xfId="5107"/>
    <cellStyle name="Note 2 2 19 2" xfId="2913"/>
    <cellStyle name="Note 2 2 19 3" xfId="2265"/>
    <cellStyle name="Note 2 2 19 4" xfId="3869"/>
    <cellStyle name="Note 2 2 19 5" xfId="3956"/>
    <cellStyle name="Note 2 2 19 6" xfId="3882"/>
    <cellStyle name="Note 2 2 19 7" xfId="4118"/>
    <cellStyle name="Note 2 2 19 8" xfId="3087"/>
    <cellStyle name="Note 2 2 19 9" xfId="3512"/>
    <cellStyle name="Note 2 2 2" xfId="1005"/>
    <cellStyle name="Note 2 2 2 10" xfId="4311"/>
    <cellStyle name="Note 2 2 2 11" xfId="4442"/>
    <cellStyle name="Note 2 2 2 12" xfId="2821"/>
    <cellStyle name="Note 2 2 2 13" xfId="4879"/>
    <cellStyle name="Note 2 2 2 14" xfId="3757"/>
    <cellStyle name="Note 2 2 2 15" xfId="5079"/>
    <cellStyle name="Note 2 2 2 16" xfId="4999"/>
    <cellStyle name="Note 2 2 2 2" xfId="2914"/>
    <cellStyle name="Note 2 2 2 3" xfId="2161"/>
    <cellStyle name="Note 2 2 2 4" xfId="3314"/>
    <cellStyle name="Note 2 2 2 5" xfId="3710"/>
    <cellStyle name="Note 2 2 2 6" xfId="4028"/>
    <cellStyle name="Note 2 2 2 7" xfId="3603"/>
    <cellStyle name="Note 2 2 2 8" xfId="3093"/>
    <cellStyle name="Note 2 2 2 9" xfId="3548"/>
    <cellStyle name="Note 2 2 20" xfId="1006"/>
    <cellStyle name="Note 2 2 20 10" xfId="4326"/>
    <cellStyle name="Note 2 2 20 11" xfId="4443"/>
    <cellStyle name="Note 2 2 20 12" xfId="4766"/>
    <cellStyle name="Note 2 2 20 13" xfId="4894"/>
    <cellStyle name="Note 2 2 20 14" xfId="4967"/>
    <cellStyle name="Note 2 2 20 15" xfId="5098"/>
    <cellStyle name="Note 2 2 20 16" xfId="5123"/>
    <cellStyle name="Note 2 2 20 2" xfId="2915"/>
    <cellStyle name="Note 2 2 20 3" xfId="2123"/>
    <cellStyle name="Note 2 2 20 4" xfId="3369"/>
    <cellStyle name="Note 2 2 20 5" xfId="3774"/>
    <cellStyle name="Note 2 2 20 6" xfId="3199"/>
    <cellStyle name="Note 2 2 20 7" xfId="4135"/>
    <cellStyle name="Note 2 2 20 8" xfId="3122"/>
    <cellStyle name="Note 2 2 20 9" xfId="3513"/>
    <cellStyle name="Note 2 2 21" xfId="1007"/>
    <cellStyle name="Note 2 2 21 10" xfId="4221"/>
    <cellStyle name="Note 2 2 21 11" xfId="4444"/>
    <cellStyle name="Note 2 2 21 12" xfId="2788"/>
    <cellStyle name="Note 2 2 21 13" xfId="4698"/>
    <cellStyle name="Note 2 2 21 14" xfId="4982"/>
    <cellStyle name="Note 2 2 21 15" xfId="2110"/>
    <cellStyle name="Note 2 2 21 16" xfId="5007"/>
    <cellStyle name="Note 2 2 21 2" xfId="2916"/>
    <cellStyle name="Note 2 2 21 3" xfId="2033"/>
    <cellStyle name="Note 2 2 21 4" xfId="3838"/>
    <cellStyle name="Note 2 2 21 5" xfId="3929"/>
    <cellStyle name="Note 2 2 21 6" xfId="4046"/>
    <cellStyle name="Note 2 2 21 7" xfId="3614"/>
    <cellStyle name="Note 2 2 21 8" xfId="3088"/>
    <cellStyle name="Note 2 2 21 9" xfId="3518"/>
    <cellStyle name="Note 2 2 22" xfId="1008"/>
    <cellStyle name="Note 2 2 22 10" xfId="4262"/>
    <cellStyle name="Note 2 2 22 11" xfId="4445"/>
    <cellStyle name="Note 2 2 22 12" xfId="4793"/>
    <cellStyle name="Note 2 2 22 13" xfId="4754"/>
    <cellStyle name="Note 2 2 22 14" xfId="2137"/>
    <cellStyle name="Note 2 2 22 15" xfId="5075"/>
    <cellStyle name="Note 2 2 22 16" xfId="5114"/>
    <cellStyle name="Note 2 2 22 2" xfId="2917"/>
    <cellStyle name="Note 2 2 22 3" xfId="2264"/>
    <cellStyle name="Note 2 2 22 4" xfId="3302"/>
    <cellStyle name="Note 2 2 22 5" xfId="3697"/>
    <cellStyle name="Note 2 2 22 6" xfId="3209"/>
    <cellStyle name="Note 2 2 22 7" xfId="4126"/>
    <cellStyle name="Note 2 2 22 8" xfId="3099"/>
    <cellStyle name="Note 2 2 22 9" xfId="3549"/>
    <cellStyle name="Note 2 2 23" xfId="1009"/>
    <cellStyle name="Note 2 2 23 10" xfId="3041"/>
    <cellStyle name="Note 2 2 23 11" xfId="4446"/>
    <cellStyle name="Note 2 2 23 12" xfId="2804"/>
    <cellStyle name="Note 2 2 23 13" xfId="4642"/>
    <cellStyle name="Note 2 2 23 14" xfId="4974"/>
    <cellStyle name="Note 2 2 23 15" xfId="5095"/>
    <cellStyle name="Note 2 2 23 16" xfId="5129"/>
    <cellStyle name="Note 2 2 23 2" xfId="2918"/>
    <cellStyle name="Note 2 2 23 3" xfId="2263"/>
    <cellStyle name="Note 2 2 23 4" xfId="3859"/>
    <cellStyle name="Note 2 2 23 5" xfId="3947"/>
    <cellStyle name="Note 2 2 23 6" xfId="4037"/>
    <cellStyle name="Note 2 2 23 7" xfId="4142"/>
    <cellStyle name="Note 2 2 23 8" xfId="3112"/>
    <cellStyle name="Note 2 2 23 9" xfId="3514"/>
    <cellStyle name="Note 2 2 24" xfId="1010"/>
    <cellStyle name="Note 2 2 24 10" xfId="4230"/>
    <cellStyle name="Note 2 2 24 11" xfId="4447"/>
    <cellStyle name="Note 2 2 24 12" xfId="4780"/>
    <cellStyle name="Note 2 2 24 13" xfId="4707"/>
    <cellStyle name="Note 2 2 24 14" xfId="4987"/>
    <cellStyle name="Note 2 2 24 15" xfId="5084"/>
    <cellStyle name="Note 2 2 24 16" xfId="5012"/>
    <cellStyle name="Note 2 2 24 2" xfId="2919"/>
    <cellStyle name="Note 2 2 24 3" xfId="2262"/>
    <cellStyle name="Note 2 2 24 4" xfId="3318"/>
    <cellStyle name="Note 2 2 24 5" xfId="3713"/>
    <cellStyle name="Note 2 2 24 6" xfId="4053"/>
    <cellStyle name="Note 2 2 24 7" xfId="3236"/>
    <cellStyle name="Note 2 2 24 8" xfId="3094"/>
    <cellStyle name="Note 2 2 24 9" xfId="3524"/>
    <cellStyle name="Note 2 2 25" xfId="1011"/>
    <cellStyle name="Note 2 2 25 10" xfId="3042"/>
    <cellStyle name="Note 2 2 25 11" xfId="4448"/>
    <cellStyle name="Note 2 2 25 12" xfId="4803"/>
    <cellStyle name="Note 2 2 25 13" xfId="4643"/>
    <cellStyle name="Note 2 2 25 14" xfId="4171"/>
    <cellStyle name="Note 2 2 25 15" xfId="5103"/>
    <cellStyle name="Note 2 2 25 16" xfId="5053"/>
    <cellStyle name="Note 2 2 25 2" xfId="2920"/>
    <cellStyle name="Note 2 2 25 3" xfId="2115"/>
    <cellStyle name="Note 2 2 25 4" xfId="3849"/>
    <cellStyle name="Note 2 2 25 5" xfId="3938"/>
    <cellStyle name="Note 2 2 25 6" xfId="3216"/>
    <cellStyle name="Note 2 2 25 7" xfId="4015"/>
    <cellStyle name="Note 2 2 25 8" xfId="3105"/>
    <cellStyle name="Note 2 2 25 9" xfId="3539"/>
    <cellStyle name="Note 2 2 26" xfId="1012"/>
    <cellStyle name="Note 2 2 26 10" xfId="3555"/>
    <cellStyle name="Note 2 2 26 11" xfId="4449"/>
    <cellStyle name="Note 2 2 26 12" xfId="2812"/>
    <cellStyle name="Note 2 2 26 13" xfId="4669"/>
    <cellStyle name="Note 2 2 26 14" xfId="4971"/>
    <cellStyle name="Note 2 2 26 15" xfId="4581"/>
    <cellStyle name="Note 2 2 26 16" xfId="4838"/>
    <cellStyle name="Note 2 2 26 2" xfId="2921"/>
    <cellStyle name="Note 2 2 26 3" xfId="2261"/>
    <cellStyle name="Note 2 2 26 4" xfId="3866"/>
    <cellStyle name="Note 2 2 26 5" xfId="3954"/>
    <cellStyle name="Note 2 2 26 6" xfId="3916"/>
    <cellStyle name="Note 2 2 26 7" xfId="3570"/>
    <cellStyle name="Note 2 2 26 8" xfId="3123"/>
    <cellStyle name="Note 2 2 26 9" xfId="3519"/>
    <cellStyle name="Note 2 2 27" xfId="1013"/>
    <cellStyle name="Note 2 2 27 10" xfId="4231"/>
    <cellStyle name="Note 2 2 27 11" xfId="4450"/>
    <cellStyle name="Note 2 2 27 12" xfId="3840"/>
    <cellStyle name="Note 2 2 27 13" xfId="4708"/>
    <cellStyle name="Note 2 2 27 14" xfId="4985"/>
    <cellStyle name="Note 2 2 27 15" xfId="4592"/>
    <cellStyle name="Note 2 2 27 16" xfId="5021"/>
    <cellStyle name="Note 2 2 27 2" xfId="2922"/>
    <cellStyle name="Note 2 2 27 3" xfId="2260"/>
    <cellStyle name="Note 2 2 27 4" xfId="3330"/>
    <cellStyle name="Note 2 2 27 5" xfId="3728"/>
    <cellStyle name="Note 2 2 27 6" xfId="3161"/>
    <cellStyle name="Note 2 2 27 7" xfId="3230"/>
    <cellStyle name="Note 2 2 27 8" xfId="3597"/>
    <cellStyle name="Note 2 2 27 9" xfId="3532"/>
    <cellStyle name="Note 2 2 28" xfId="1014"/>
    <cellStyle name="Note 2 2 28 10" xfId="3043"/>
    <cellStyle name="Note 2 2 28 11" xfId="4451"/>
    <cellStyle name="Note 2 2 28 12" xfId="2756"/>
    <cellStyle name="Note 2 2 28 13" xfId="4644"/>
    <cellStyle name="Note 2 2 28 14" xfId="4978"/>
    <cellStyle name="Note 2 2 28 15" xfId="4610"/>
    <cellStyle name="Note 2 2 28 16" xfId="4842"/>
    <cellStyle name="Note 2 2 28 2" xfId="2923"/>
    <cellStyle name="Note 2 2 28 3" xfId="2160"/>
    <cellStyle name="Note 2 2 28 4" xfId="3415"/>
    <cellStyle name="Note 2 2 28 5" xfId="3824"/>
    <cellStyle name="Note 2 2 28 6" xfId="2295"/>
    <cellStyle name="Note 2 2 28 7" xfId="3571"/>
    <cellStyle name="Note 2 2 28 8" xfId="4066"/>
    <cellStyle name="Note 2 2 28 9" xfId="3550"/>
    <cellStyle name="Note 2 2 29" xfId="1015"/>
    <cellStyle name="Note 2 2 29 10" xfId="4305"/>
    <cellStyle name="Note 2 2 29 11" xfId="4452"/>
    <cellStyle name="Note 2 2 29 12" xfId="3617"/>
    <cellStyle name="Note 2 2 29 13" xfId="4873"/>
    <cellStyle name="Note 2 2 29 14" xfId="4991"/>
    <cellStyle name="Note 2 2 29 15" xfId="4622"/>
    <cellStyle name="Note 2 2 29 16" xfId="4993"/>
    <cellStyle name="Note 2 2 29 2" xfId="2924"/>
    <cellStyle name="Note 2 2 29 3" xfId="2259"/>
    <cellStyle name="Note 2 2 29 4" xfId="3259"/>
    <cellStyle name="Note 2 2 29 5" xfId="3659"/>
    <cellStyle name="Note 2 2 29 6" xfId="3162"/>
    <cellStyle name="Note 2 2 29 7" xfId="3598"/>
    <cellStyle name="Note 2 2 29 8" xfId="4106"/>
    <cellStyle name="Note 2 2 29 9" xfId="4149"/>
    <cellStyle name="Note 2 2 3" xfId="1016"/>
    <cellStyle name="Note 2 2 3 10" xfId="4321"/>
    <cellStyle name="Note 2 2 3 11" xfId="4453"/>
    <cellStyle name="Note 2 2 3 12" xfId="4000"/>
    <cellStyle name="Note 2 2 3 13" xfId="4889"/>
    <cellStyle name="Note 2 2 3 14" xfId="3800"/>
    <cellStyle name="Note 2 2 3 15" xfId="4943"/>
    <cellStyle name="Note 2 2 3 16" xfId="5022"/>
    <cellStyle name="Note 2 2 3 2" xfId="2925"/>
    <cellStyle name="Note 2 2 3 3" xfId="2175"/>
    <cellStyle name="Note 2 2 3 4" xfId="3339"/>
    <cellStyle name="Note 2 2 3 5" xfId="3739"/>
    <cellStyle name="Note 2 2 3 6" xfId="3193"/>
    <cellStyle name="Note 2 2 3 7" xfId="3622"/>
    <cellStyle name="Note 2 2 3 8" xfId="4110"/>
    <cellStyle name="Note 2 2 3 9" xfId="4155"/>
    <cellStyle name="Note 2 2 30" xfId="1017"/>
    <cellStyle name="Note 2 2 30 10" xfId="3068"/>
    <cellStyle name="Note 2 2 30 11" xfId="4454"/>
    <cellStyle name="Note 2 2 30 12" xfId="2779"/>
    <cellStyle name="Note 2 2 30 13" xfId="4674"/>
    <cellStyle name="Note 2 2 30 14" xfId="4026"/>
    <cellStyle name="Note 2 2 30 15" xfId="4903"/>
    <cellStyle name="Note 2 2 30 16" xfId="2138"/>
    <cellStyle name="Note 2 2 30 2" xfId="2926"/>
    <cellStyle name="Note 2 2 30 3" xfId="2159"/>
    <cellStyle name="Note 2 2 30 4" xfId="3260"/>
    <cellStyle name="Note 2 2 30 5" xfId="3660"/>
    <cellStyle name="Note 2 2 30 6" xfId="2296"/>
    <cellStyle name="Note 2 2 30 7" xfId="3572"/>
    <cellStyle name="Note 2 2 30 8" xfId="4061"/>
    <cellStyle name="Note 2 2 30 9" xfId="4203"/>
    <cellStyle name="Note 2 2 31" xfId="1018"/>
    <cellStyle name="Note 2 2 31 10" xfId="4312"/>
    <cellStyle name="Note 2 2 31 11" xfId="4455"/>
    <cellStyle name="Note 2 2 31 12" xfId="4186"/>
    <cellStyle name="Note 2 2 31 13" xfId="4880"/>
    <cellStyle name="Note 2 2 31 14" xfId="2789"/>
    <cellStyle name="Note 2 2 31 15" xfId="4918"/>
    <cellStyle name="Note 2 2 31 16" xfId="5108"/>
    <cellStyle name="Note 2 2 31 2" xfId="2927"/>
    <cellStyle name="Note 2 2 31 3" xfId="2031"/>
    <cellStyle name="Note 2 2 31 4" xfId="3296"/>
    <cellStyle name="Note 2 2 31 5" xfId="3691"/>
    <cellStyle name="Note 2 2 31 6" xfId="3163"/>
    <cellStyle name="Note 2 2 31 7" xfId="4119"/>
    <cellStyle name="Note 2 2 31 8" xfId="3089"/>
    <cellStyle name="Note 2 2 31 9" xfId="4206"/>
    <cellStyle name="Note 2 2 32" xfId="1019"/>
    <cellStyle name="Note 2 2 32 10" xfId="4327"/>
    <cellStyle name="Note 2 2 32 11" xfId="4456"/>
    <cellStyle name="Note 2 2 32 12" xfId="3987"/>
    <cellStyle name="Note 2 2 32 13" xfId="4895"/>
    <cellStyle name="Note 2 2 32 14" xfId="4817"/>
    <cellStyle name="Note 2 2 32 15" xfId="4623"/>
    <cellStyle name="Note 2 2 32 16" xfId="5124"/>
    <cellStyle name="Note 2 2 32 2" xfId="2928"/>
    <cellStyle name="Note 2 2 32 3" xfId="2303"/>
    <cellStyle name="Note 2 2 32 4" xfId="3340"/>
    <cellStyle name="Note 2 2 32 5" xfId="3740"/>
    <cellStyle name="Note 2 2 32 6" xfId="4029"/>
    <cellStyle name="Note 2 2 32 7" xfId="4136"/>
    <cellStyle name="Note 2 2 32 8" xfId="3090"/>
    <cellStyle name="Note 2 2 32 9" xfId="4150"/>
    <cellStyle name="Note 2 2 33" xfId="1020"/>
    <cellStyle name="Note 2 2 33 10" xfId="4082"/>
    <cellStyle name="Note 2 2 33 11" xfId="4457"/>
    <cellStyle name="Note 2 2 33 12" xfId="4772"/>
    <cellStyle name="Note 2 2 33 13" xfId="4687"/>
    <cellStyle name="Note 2 2 33 14" xfId="4962"/>
    <cellStyle name="Note 2 2 33 15" xfId="4744"/>
    <cellStyle name="Note 2 2 33 16" xfId="4998"/>
    <cellStyle name="Note 2 2 33 2" xfId="2929"/>
    <cellStyle name="Note 2 2 33 3" xfId="2258"/>
    <cellStyle name="Note 2 2 33 4" xfId="3261"/>
    <cellStyle name="Note 2 2 33 5" xfId="3661"/>
    <cellStyle name="Note 2 2 33 6" xfId="4047"/>
    <cellStyle name="Note 2 2 33 7" xfId="3602"/>
    <cellStyle name="Note 2 2 33 8" xfId="4069"/>
    <cellStyle name="Note 2 2 33 9" xfId="3515"/>
    <cellStyle name="Note 2 2 34" xfId="1021"/>
    <cellStyle name="Note 2 2 34 10" xfId="4309"/>
    <cellStyle name="Note 2 2 34 11" xfId="4458"/>
    <cellStyle name="Note 2 2 34 12" xfId="4796"/>
    <cellStyle name="Note 2 2 34 13" xfId="4877"/>
    <cellStyle name="Note 2 2 34 14" xfId="3837"/>
    <cellStyle name="Note 2 2 34 15" xfId="4863"/>
    <cellStyle name="Note 2 2 34 16" xfId="5115"/>
    <cellStyle name="Note 2 2 34 2" xfId="2930"/>
    <cellStyle name="Note 2 2 34 3" xfId="2257"/>
    <cellStyle name="Note 2 2 34 4" xfId="3841"/>
    <cellStyle name="Note 2 2 34 5" xfId="3930"/>
    <cellStyle name="Note 2 2 34 6" xfId="3198"/>
    <cellStyle name="Note 2 2 34 7" xfId="4127"/>
    <cellStyle name="Note 2 2 34 8" xfId="3091"/>
    <cellStyle name="Note 2 2 34 9" xfId="3516"/>
    <cellStyle name="Note 2 2 35" xfId="2165"/>
    <cellStyle name="Note 2 2 36" xfId="3338"/>
    <cellStyle name="Note 2 2 37" xfId="3738"/>
    <cellStyle name="Note 2 2 38" xfId="2294"/>
    <cellStyle name="Note 2 2 39" xfId="3621"/>
    <cellStyle name="Note 2 2 4" xfId="1022"/>
    <cellStyle name="Note 2 2 4 10" xfId="4325"/>
    <cellStyle name="Note 2 2 4 11" xfId="4459"/>
    <cellStyle name="Note 2 2 4 12" xfId="2785"/>
    <cellStyle name="Note 2 2 4 13" xfId="4893"/>
    <cellStyle name="Note 2 2 4 14" xfId="3793"/>
    <cellStyle name="Note 2 2 4 15" xfId="4942"/>
    <cellStyle name="Note 2 2 4 16" xfId="5130"/>
    <cellStyle name="Note 2 2 4 2" xfId="2931"/>
    <cellStyle name="Note 2 2 4 3" xfId="2256"/>
    <cellStyle name="Note 2 2 4 4" xfId="3860"/>
    <cellStyle name="Note 2 2 4 5" xfId="3948"/>
    <cellStyle name="Note 2 2 4 6" xfId="4038"/>
    <cellStyle name="Note 2 2 4 7" xfId="4143"/>
    <cellStyle name="Note 2 2 4 8" xfId="3124"/>
    <cellStyle name="Note 2 2 4 9" xfId="3398"/>
    <cellStyle name="Note 2 2 40" xfId="3633"/>
    <cellStyle name="Note 2 2 41" xfId="3547"/>
    <cellStyle name="Note 2 2 42" xfId="4229"/>
    <cellStyle name="Note 2 2 43" xfId="4282"/>
    <cellStyle name="Note 2 2 44" xfId="4180"/>
    <cellStyle name="Note 2 2 45" xfId="4706"/>
    <cellStyle name="Note 2 2 46" xfId="2730"/>
    <cellStyle name="Note 2 2 47" xfId="4607"/>
    <cellStyle name="Note 2 2 48" xfId="5020"/>
    <cellStyle name="Note 2 2 49" xfId="4627"/>
    <cellStyle name="Note 2 2 5" xfId="1023"/>
    <cellStyle name="Note 2 2 5 10" xfId="4316"/>
    <cellStyle name="Note 2 2 5 11" xfId="4460"/>
    <cellStyle name="Note 2 2 5 12" xfId="4783"/>
    <cellStyle name="Note 2 2 5 13" xfId="4884"/>
    <cellStyle name="Note 2 2 5 14" xfId="4960"/>
    <cellStyle name="Note 2 2 5 15" xfId="2131"/>
    <cellStyle name="Note 2 2 5 16" xfId="5006"/>
    <cellStyle name="Note 2 2 5 2" xfId="2932"/>
    <cellStyle name="Note 2 2 5 3" xfId="2255"/>
    <cellStyle name="Note 2 2 5 4" xfId="3301"/>
    <cellStyle name="Note 2 2 5 5" xfId="3696"/>
    <cellStyle name="Note 2 2 5 6" xfId="4054"/>
    <cellStyle name="Note 2 2 5 7" xfId="3613"/>
    <cellStyle name="Note 2 2 5 8" xfId="4063"/>
    <cellStyle name="Note 2 2 5 9" xfId="3517"/>
    <cellStyle name="Note 2 2 6" xfId="1024"/>
    <cellStyle name="Note 2 2 6 10" xfId="4331"/>
    <cellStyle name="Note 2 2 6 11" xfId="4461"/>
    <cellStyle name="Note 2 2 6 12" xfId="4806"/>
    <cellStyle name="Note 2 2 6 13" xfId="4899"/>
    <cellStyle name="Note 2 2 6 14" xfId="3756"/>
    <cellStyle name="Note 2 2 6 15" xfId="4956"/>
    <cellStyle name="Note 2 2 6 16" xfId="5112"/>
    <cellStyle name="Note 2 2 6 2" xfId="2933"/>
    <cellStyle name="Note 2 2 6 3" xfId="2254"/>
    <cellStyle name="Note 2 2 6 4" xfId="3850"/>
    <cellStyle name="Note 2 2 6 5" xfId="3939"/>
    <cellStyle name="Note 2 2 6 6" xfId="3208"/>
    <cellStyle name="Note 2 2 6 7" xfId="4124"/>
    <cellStyle name="Note 2 2 6 8" xfId="4112"/>
    <cellStyle name="Note 2 2 6 9" xfId="3551"/>
    <cellStyle name="Note 2 2 7" xfId="1025"/>
    <cellStyle name="Note 2 2 7 10" xfId="3554"/>
    <cellStyle name="Note 2 2 7 11" xfId="4462"/>
    <cellStyle name="Note 2 2 7 12" xfId="2801"/>
    <cellStyle name="Note 2 2 7 13" xfId="4670"/>
    <cellStyle name="Note 2 2 7 14" xfId="3294"/>
    <cellStyle name="Note 2 2 7 15" xfId="4945"/>
    <cellStyle name="Note 2 2 7 16" xfId="5128"/>
    <cellStyle name="Note 2 2 7 2" xfId="2934"/>
    <cellStyle name="Note 2 2 7 3" xfId="2253"/>
    <cellStyle name="Note 2 2 7 4" xfId="3868"/>
    <cellStyle name="Note 2 2 7 5" xfId="3955"/>
    <cellStyle name="Note 2 2 7 6" xfId="4035"/>
    <cellStyle name="Note 2 2 7 7" xfId="4141"/>
    <cellStyle name="Note 2 2 7 8" xfId="3092"/>
    <cellStyle name="Note 2 2 7 9" xfId="4152"/>
    <cellStyle name="Note 2 2 8" xfId="1026"/>
    <cellStyle name="Note 2 2 8 10" xfId="3730"/>
    <cellStyle name="Note 2 2 8 11" xfId="4463"/>
    <cellStyle name="Note 2 2 8 12" xfId="4778"/>
    <cellStyle name="Note 2 2 8 13" xfId="4682"/>
    <cellStyle name="Note 2 2 8 14" xfId="4814"/>
    <cellStyle name="Note 2 2 8 15" xfId="4924"/>
    <cellStyle name="Note 2 2 8 16" xfId="5119"/>
    <cellStyle name="Note 2 2 8 2" xfId="2935"/>
    <cellStyle name="Note 2 2 8 3" xfId="3426"/>
    <cellStyle name="Note 2 2 8 4" xfId="3316"/>
    <cellStyle name="Note 2 2 8 5" xfId="3712"/>
    <cellStyle name="Note 2 2 8 6" xfId="4052"/>
    <cellStyle name="Note 2 2 8 7" xfId="4131"/>
    <cellStyle name="Note 2 2 8 8" xfId="3303"/>
    <cellStyle name="Note 2 2 8 9" xfId="4208"/>
    <cellStyle name="Note 2 2 9" xfId="1027"/>
    <cellStyle name="Note 2 2 9 10" xfId="4232"/>
    <cellStyle name="Note 2 2 9 11" xfId="4464"/>
    <cellStyle name="Note 2 2 9 12" xfId="4802"/>
    <cellStyle name="Note 2 2 9 13" xfId="4709"/>
    <cellStyle name="Note 2 2 9 14" xfId="4964"/>
    <cellStyle name="Note 2 2 9 15" xfId="4679"/>
    <cellStyle name="Note 2 2 9 16" xfId="5134"/>
    <cellStyle name="Note 2 2 9 2" xfId="2936"/>
    <cellStyle name="Note 2 2 9 3" xfId="2252"/>
    <cellStyle name="Note 2 2 9 4" xfId="3847"/>
    <cellStyle name="Note 2 2 9 5" xfId="3936"/>
    <cellStyle name="Note 2 2 9 6" xfId="4042"/>
    <cellStyle name="Note 2 2 9 7" xfId="4147"/>
    <cellStyle name="Note 2 2 9 8" xfId="3319"/>
    <cellStyle name="Note 2 2 9 9" xfId="3698"/>
    <cellStyle name="Note 2 3" xfId="260"/>
    <cellStyle name="Note 2 3 10" xfId="3496"/>
    <cellStyle name="Note 2 3 11" xfId="4641"/>
    <cellStyle name="Note 2 3 12" xfId="3982"/>
    <cellStyle name="Note 2 3 13" xfId="4343"/>
    <cellStyle name="Note 2 3 14" xfId="4564"/>
    <cellStyle name="Note 2 3 2" xfId="2271"/>
    <cellStyle name="Note 2 3 3" xfId="3258"/>
    <cellStyle name="Note 2 3 4" xfId="3658"/>
    <cellStyle name="Note 2 3 5" xfId="3160"/>
    <cellStyle name="Note 2 3 6" xfId="3569"/>
    <cellStyle name="Note 2 3 7" xfId="3085"/>
    <cellStyle name="Note 2 3 8" xfId="3511"/>
    <cellStyle name="Note 2 3 9" xfId="3040"/>
    <cellStyle name="Note 2 4" xfId="3487"/>
    <cellStyle name="Note 2 4 10" xfId="5135"/>
    <cellStyle name="Note 2 4 11" xfId="5136"/>
    <cellStyle name="Note 2 4 2" xfId="3873"/>
    <cellStyle name="Note 2 4 3" xfId="3960"/>
    <cellStyle name="Note 2 4 4" xfId="4059"/>
    <cellStyle name="Note 2 4 5" xfId="4148"/>
    <cellStyle name="Note 2 4 6" xfId="4332"/>
    <cellStyle name="Note 2 4 7" xfId="4367"/>
    <cellStyle name="Note 2 4 8" xfId="4900"/>
    <cellStyle name="Note 2 4 9" xfId="4992"/>
    <cellStyle name="Note 2 5" xfId="2083"/>
    <cellStyle name="Note 2 6" xfId="4340"/>
    <cellStyle name="Note 3" xfId="166"/>
    <cellStyle name="Note 3 2" xfId="2178"/>
    <cellStyle name="Note 4" xfId="190"/>
    <cellStyle name="Note 4 2" xfId="2202"/>
    <cellStyle name="Output" xfId="20" builtinId="21" customBuiltin="1"/>
    <cellStyle name="Output 2" xfId="81"/>
    <cellStyle name="Output 2 2" xfId="153"/>
    <cellStyle name="Output 2 2 10" xfId="1028"/>
    <cellStyle name="Output 2 2 10 10" xfId="4239"/>
    <cellStyle name="Output 2 2 10 11" xfId="4465"/>
    <cellStyle name="Output 2 2 10 12" xfId="4789"/>
    <cellStyle name="Output 2 2 10 13" xfId="2778"/>
    <cellStyle name="Output 2 2 10 14" xfId="3796"/>
    <cellStyle name="Output 2 2 10 15" xfId="2089"/>
    <cellStyle name="Output 2 2 10 16" xfId="4994"/>
    <cellStyle name="Output 2 2 10 2" xfId="2937"/>
    <cellStyle name="Output 2 2 10 3" xfId="2177"/>
    <cellStyle name="Output 2 2 10 4" xfId="3865"/>
    <cellStyle name="Output 2 2 10 5" xfId="3953"/>
    <cellStyle name="Output 2 2 10 6" xfId="4058"/>
    <cellStyle name="Output 2 2 10 7" xfId="3599"/>
    <cellStyle name="Output 2 2 10 8" xfId="3596"/>
    <cellStyle name="Output 2 2 10 9" xfId="3714"/>
    <cellStyle name="Output 2 2 11" xfId="1029"/>
    <cellStyle name="Output 2 2 11 10" xfId="4243"/>
    <cellStyle name="Output 2 2 11 11" xfId="4466"/>
    <cellStyle name="Output 2 2 11 12" xfId="4812"/>
    <cellStyle name="Output 2 2 11 13" xfId="4724"/>
    <cellStyle name="Output 2 2 11 14" xfId="4966"/>
    <cellStyle name="Output 2 2 11 15" xfId="4692"/>
    <cellStyle name="Output 2 2 11 16" xfId="5001"/>
    <cellStyle name="Output 2 2 11 2" xfId="2938"/>
    <cellStyle name="Output 2 2 11 3" xfId="2034"/>
    <cellStyle name="Output 2 2 11 4" xfId="3855"/>
    <cellStyle name="Output 2 2 11 5" xfId="3943"/>
    <cellStyle name="Output 2 2 11 6" xfId="3194"/>
    <cellStyle name="Output 2 2 11 7" xfId="3608"/>
    <cellStyle name="Output 2 2 11 8" xfId="3354"/>
    <cellStyle name="Output 2 2 11 9" xfId="3758"/>
    <cellStyle name="Output 2 2 12" xfId="1030"/>
    <cellStyle name="Output 2 2 12 10" xfId="4261"/>
    <cellStyle name="Output 2 2 12 11" xfId="4467"/>
    <cellStyle name="Output 2 2 12 12" xfId="2780"/>
    <cellStyle name="Output 2 2 12 13" xfId="4753"/>
    <cellStyle name="Output 2 2 12 14" xfId="3755"/>
    <cellStyle name="Output 2 2 12 15" xfId="4940"/>
    <cellStyle name="Output 2 2 12 16" xfId="5023"/>
    <cellStyle name="Output 2 2 12 2" xfId="2939"/>
    <cellStyle name="Output 2 2 12 3" xfId="2030"/>
    <cellStyle name="Output 2 2 12 4" xfId="3872"/>
    <cellStyle name="Output 2 2 12 5" xfId="3959"/>
    <cellStyle name="Output 2 2 12 6" xfId="3203"/>
    <cellStyle name="Output 2 2 12 7" xfId="3623"/>
    <cellStyle name="Output 2 2 12 8" xfId="3389"/>
    <cellStyle name="Output 2 2 12 9" xfId="4159"/>
    <cellStyle name="Output 2 2 13" xfId="1031"/>
    <cellStyle name="Output 2 2 13 10" xfId="4264"/>
    <cellStyle name="Output 2 2 13 11" xfId="4468"/>
    <cellStyle name="Output 2 2 13 12" xfId="2794"/>
    <cellStyle name="Output 2 2 13 13" xfId="4756"/>
    <cellStyle name="Output 2 2 13 14" xfId="2805"/>
    <cellStyle name="Output 2 2 13 15" xfId="2130"/>
    <cellStyle name="Output 2 2 13 16" xfId="5031"/>
    <cellStyle name="Output 2 2 13 2" xfId="2940"/>
    <cellStyle name="Output 2 2 13 3" xfId="2158"/>
    <cellStyle name="Output 2 2 13 4" xfId="3297"/>
    <cellStyle name="Output 2 2 13 5" xfId="3692"/>
    <cellStyle name="Output 2 2 13 6" xfId="2298"/>
    <cellStyle name="Output 2 2 13 7" xfId="3961"/>
    <cellStyle name="Output 2 2 13 8" xfId="3125"/>
    <cellStyle name="Output 2 2 13 9" xfId="3795"/>
    <cellStyle name="Output 2 2 14" xfId="1032"/>
    <cellStyle name="Output 2 2 14 10" xfId="4240"/>
    <cellStyle name="Output 2 2 14 11" xfId="4469"/>
    <cellStyle name="Output 2 2 14 12" xfId="4175"/>
    <cellStyle name="Output 2 2 14 13" xfId="4721"/>
    <cellStyle name="Output 2 2 14 14" xfId="4816"/>
    <cellStyle name="Output 2 2 14 15" xfId="4719"/>
    <cellStyle name="Output 2 2 14 16" xfId="5035"/>
    <cellStyle name="Output 2 2 14 2" xfId="2941"/>
    <cellStyle name="Output 2 2 14 3" xfId="2124"/>
    <cellStyle name="Output 2 2 14 4" xfId="3311"/>
    <cellStyle name="Output 2 2 14 5" xfId="3707"/>
    <cellStyle name="Output 2 2 14 6" xfId="3874"/>
    <cellStyle name="Output 2 2 14 7" xfId="3965"/>
    <cellStyle name="Output 2 2 14 8" xfId="3393"/>
    <cellStyle name="Output 2 2 14 9" xfId="3801"/>
    <cellStyle name="Output 2 2 15" xfId="1033"/>
    <cellStyle name="Output 2 2 15 10" xfId="3044"/>
    <cellStyle name="Output 2 2 15 11" xfId="4470"/>
    <cellStyle name="Output 2 2 15 12" xfId="4289"/>
    <cellStyle name="Output 2 2 15 13" xfId="4645"/>
    <cellStyle name="Output 2 2 15 14" xfId="4864"/>
    <cellStyle name="Output 2 2 15 15" xfId="4959"/>
    <cellStyle name="Output 2 2 15 16" xfId="5052"/>
    <cellStyle name="Output 2 2 15 2" xfId="2942"/>
    <cellStyle name="Output 2 2 15 3" xfId="2099"/>
    <cellStyle name="Output 2 2 15 4" xfId="3341"/>
    <cellStyle name="Output 2 2 15 5" xfId="3741"/>
    <cellStyle name="Output 2 2 15 6" xfId="3878"/>
    <cellStyle name="Output 2 2 15 7" xfId="4014"/>
    <cellStyle name="Output 2 2 15 8" xfId="3639"/>
    <cellStyle name="Output 2 2 15 9" xfId="3552"/>
    <cellStyle name="Output 2 2 16" xfId="1034"/>
    <cellStyle name="Output 2 2 16 10" xfId="3045"/>
    <cellStyle name="Output 2 2 16 11" xfId="4471"/>
    <cellStyle name="Output 2 2 16 12" xfId="4287"/>
    <cellStyle name="Output 2 2 16 13" xfId="4646"/>
    <cellStyle name="Output 2 2 16 14" xfId="4980"/>
    <cellStyle name="Output 2 2 16 15" xfId="2112"/>
    <cellStyle name="Output 2 2 16 16" xfId="5055"/>
    <cellStyle name="Output 2 2 16 2" xfId="2943"/>
    <cellStyle name="Output 2 2 16 3" xfId="2048"/>
    <cellStyle name="Output 2 2 16 4" xfId="2226"/>
    <cellStyle name="Output 2 2 16 5" xfId="3766"/>
    <cellStyle name="Output 2 2 16 6" xfId="3915"/>
    <cellStyle name="Output 2 2 16 7" xfId="4017"/>
    <cellStyle name="Output 2 2 16 8" xfId="3126"/>
    <cellStyle name="Output 2 2 16 9" xfId="3700"/>
    <cellStyle name="Output 2 2 17" xfId="1035"/>
    <cellStyle name="Output 2 2 17 10" xfId="3245"/>
    <cellStyle name="Output 2 2 17 11" xfId="4472"/>
    <cellStyle name="Output 2 2 17 12" xfId="4356"/>
    <cellStyle name="Output 2 2 17 13" xfId="4725"/>
    <cellStyle name="Output 2 2 17 14" xfId="4958"/>
    <cellStyle name="Output 2 2 17 15" xfId="3488"/>
    <cellStyle name="Output 2 2 17 16" xfId="5032"/>
    <cellStyle name="Output 2 2 17 2" xfId="2944"/>
    <cellStyle name="Output 2 2 17 3" xfId="2157"/>
    <cellStyle name="Output 2 2 17 4" xfId="3365"/>
    <cellStyle name="Output 2 2 17 5" xfId="3770"/>
    <cellStyle name="Output 2 2 17 6" xfId="3918"/>
    <cellStyle name="Output 2 2 17 7" xfId="3962"/>
    <cellStyle name="Output 2 2 17 8" xfId="4114"/>
    <cellStyle name="Output 2 2 17 9" xfId="3139"/>
    <cellStyle name="Output 2 2 18" xfId="1036"/>
    <cellStyle name="Output 2 2 18 10" xfId="3556"/>
    <cellStyle name="Output 2 2 18 11" xfId="4473"/>
    <cellStyle name="Output 2 2 18 12" xfId="4357"/>
    <cellStyle name="Output 2 2 18 13" xfId="4647"/>
    <cellStyle name="Output 2 2 18 14" xfId="4954"/>
    <cellStyle name="Output 2 2 18 15" xfId="4611"/>
    <cellStyle name="Output 2 2 18 16" xfId="3497"/>
    <cellStyle name="Output 2 2 18 2" xfId="2945"/>
    <cellStyle name="Output 2 2 18 3" xfId="2096"/>
    <cellStyle name="Output 2 2 18 4" xfId="3414"/>
    <cellStyle name="Output 2 2 18 5" xfId="3823"/>
    <cellStyle name="Output 2 2 18 6" xfId="3875"/>
    <cellStyle name="Output 2 2 18 7" xfId="3573"/>
    <cellStyle name="Output 2 2 18 8" xfId="3070"/>
    <cellStyle name="Output 2 2 18 9" xfId="3072"/>
    <cellStyle name="Output 2 2 19" xfId="1037"/>
    <cellStyle name="Output 2 2 19 10" xfId="4233"/>
    <cellStyle name="Output 2 2 19 11" xfId="4474"/>
    <cellStyle name="Output 2 2 19 12" xfId="4301"/>
    <cellStyle name="Output 2 2 19 13" xfId="4710"/>
    <cellStyle name="Output 2 2 19 14" xfId="4972"/>
    <cellStyle name="Output 2 2 19 15" xfId="4923"/>
    <cellStyle name="Output 2 2 19 16" xfId="4342"/>
    <cellStyle name="Output 2 2 19 2" xfId="2946"/>
    <cellStyle name="Output 2 2 19 3" xfId="2052"/>
    <cellStyle name="Output 2 2 19 4" xfId="3417"/>
    <cellStyle name="Output 2 2 19 5" xfId="3826"/>
    <cellStyle name="Output 2 2 19 6" xfId="3164"/>
    <cellStyle name="Output 2 2 19 7" xfId="3574"/>
    <cellStyle name="Output 2 2 19 8" xfId="3305"/>
    <cellStyle name="Output 2 2 19 9" xfId="4210"/>
    <cellStyle name="Output 2 2 2" xfId="1038"/>
    <cellStyle name="Output 2 2 2 10" xfId="4242"/>
    <cellStyle name="Output 2 2 2 11" xfId="4475"/>
    <cellStyle name="Output 2 2 2 12" xfId="3225"/>
    <cellStyle name="Output 2 2 2 13" xfId="4723"/>
    <cellStyle name="Output 2 2 2 14" xfId="4957"/>
    <cellStyle name="Output 2 2 2 15" xfId="4565"/>
    <cellStyle name="Output 2 2 2 16" xfId="5036"/>
    <cellStyle name="Output 2 2 2 2" xfId="2947"/>
    <cellStyle name="Output 2 2 2 3" xfId="2251"/>
    <cellStyle name="Output 2 2 2 4" xfId="3361"/>
    <cellStyle name="Output 2 2 2 5" xfId="3767"/>
    <cellStyle name="Output 2 2 2 6" xfId="3165"/>
    <cellStyle name="Output 2 2 2 7" xfId="3966"/>
    <cellStyle name="Output 2 2 2 8" xfId="3321"/>
    <cellStyle name="Output 2 2 2 9" xfId="3498"/>
    <cellStyle name="Output 2 2 20" xfId="1039"/>
    <cellStyle name="Output 2 2 20 10" xfId="4266"/>
    <cellStyle name="Output 2 2 20 11" xfId="4476"/>
    <cellStyle name="Output 2 2 20 12" xfId="3130"/>
    <cellStyle name="Output 2 2 20 13" xfId="4758"/>
    <cellStyle name="Output 2 2 20 14" xfId="4953"/>
    <cellStyle name="Output 2 2 20 15" xfId="4739"/>
    <cellStyle name="Output 2 2 20 16" xfId="4820"/>
    <cellStyle name="Output 2 2 20 2" xfId="2948"/>
    <cellStyle name="Output 2 2 20 3" xfId="2250"/>
    <cellStyle name="Output 2 2 20 4" xfId="3262"/>
    <cellStyle name="Output 2 2 20 5" xfId="3662"/>
    <cellStyle name="Output 2 2 20 6" xfId="3879"/>
    <cellStyle name="Output 2 2 20 7" xfId="3575"/>
    <cellStyle name="Output 2 2 20 8" xfId="3931"/>
    <cellStyle name="Output 2 2 20 9" xfId="3716"/>
    <cellStyle name="Output 2 2 21" xfId="1040"/>
    <cellStyle name="Output 2 2 21 10" xfId="3046"/>
    <cellStyle name="Output 2 2 21 11" xfId="4477"/>
    <cellStyle name="Output 2 2 21 12" xfId="4286"/>
    <cellStyle name="Output 2 2 21 13" xfId="4648"/>
    <cellStyle name="Output 2 2 21 14" xfId="3804"/>
    <cellStyle name="Output 2 2 21 15" xfId="2129"/>
    <cellStyle name="Output 2 2 21 16" xfId="5024"/>
    <cellStyle name="Output 2 2 21 2" xfId="2949"/>
    <cellStyle name="Output 2 2 21 3" xfId="2249"/>
    <cellStyle name="Output 2 2 21 4" xfId="3263"/>
    <cellStyle name="Output 2 2 21 5" xfId="3663"/>
    <cellStyle name="Output 2 2 21 6" xfId="3166"/>
    <cellStyle name="Output 2 2 21 7" xfId="3624"/>
    <cellStyle name="Output 2 2 21 8" xfId="3355"/>
    <cellStyle name="Output 2 2 21 9" xfId="4030"/>
    <cellStyle name="Output 2 2 22" xfId="1041"/>
    <cellStyle name="Output 2 2 22 10" xfId="3047"/>
    <cellStyle name="Output 2 2 22 11" xfId="4478"/>
    <cellStyle name="Output 2 2 22 12" xfId="3989"/>
    <cellStyle name="Output 2 2 22 13" xfId="4649"/>
    <cellStyle name="Output 2 2 22 14" xfId="4865"/>
    <cellStyle name="Output 2 2 22 15" xfId="2739"/>
    <cellStyle name="Output 2 2 22 16" xfId="5034"/>
    <cellStyle name="Output 2 2 22 2" xfId="2950"/>
    <cellStyle name="Output 2 2 22 3" xfId="2248"/>
    <cellStyle name="Output 2 2 22 4" xfId="3366"/>
    <cellStyle name="Output 2 2 22 5" xfId="3771"/>
    <cellStyle name="Output 2 2 22 6" xfId="3219"/>
    <cellStyle name="Output 2 2 22 7" xfId="3964"/>
    <cellStyle name="Output 2 2 22 8" xfId="3379"/>
    <cellStyle name="Output 2 2 22 9" xfId="3759"/>
    <cellStyle name="Output 2 2 23" xfId="1042"/>
    <cellStyle name="Output 2 2 23 10" xfId="3048"/>
    <cellStyle name="Output 2 2 23 11" xfId="4479"/>
    <cellStyle name="Output 2 2 23 12" xfId="3606"/>
    <cellStyle name="Output 2 2 23 13" xfId="4650"/>
    <cellStyle name="Output 2 2 23 14" xfId="2820"/>
    <cellStyle name="Output 2 2 23 15" xfId="4680"/>
    <cellStyle name="Output 2 2 23 16" xfId="5057"/>
    <cellStyle name="Output 2 2 23 2" xfId="2951"/>
    <cellStyle name="Output 2 2 23 3" xfId="2247"/>
    <cellStyle name="Output 2 2 23 4" xfId="3264"/>
    <cellStyle name="Output 2 2 23 5" xfId="3664"/>
    <cellStyle name="Output 2 2 23 6" xfId="3877"/>
    <cellStyle name="Output 2 2 23 7" xfId="4019"/>
    <cellStyle name="Output 2 2 23 8" xfId="3395"/>
    <cellStyle name="Output 2 2 23 9" xfId="3783"/>
    <cellStyle name="Output 2 2 24" xfId="1043"/>
    <cellStyle name="Output 2 2 24 10" xfId="4245"/>
    <cellStyle name="Output 2 2 24 11" xfId="4480"/>
    <cellStyle name="Output 2 2 24 12" xfId="4288"/>
    <cellStyle name="Output 2 2 24 13" xfId="2777"/>
    <cellStyle name="Output 2 2 24 14" xfId="4823"/>
    <cellStyle name="Output 2 2 24 15" xfId="4693"/>
    <cellStyle name="Output 2 2 24 16" xfId="4844"/>
    <cellStyle name="Output 2 2 24 2" xfId="2952"/>
    <cellStyle name="Output 2 2 24 3" xfId="2246"/>
    <cellStyle name="Output 2 2 24 4" xfId="3342"/>
    <cellStyle name="Output 2 2 24 5" xfId="3742"/>
    <cellStyle name="Output 2 2 24 6" xfId="3920"/>
    <cellStyle name="Output 2 2 24 7" xfId="3576"/>
    <cellStyle name="Output 2 2 24 8" xfId="4215"/>
    <cellStyle name="Output 2 2 24 9" xfId="3803"/>
    <cellStyle name="Output 2 2 25" xfId="1044"/>
    <cellStyle name="Output 2 2 25 10" xfId="3049"/>
    <cellStyle name="Output 2 2 25 11" xfId="4481"/>
    <cellStyle name="Output 2 2 25 12" xfId="3368"/>
    <cellStyle name="Output 2 2 25 13" xfId="4651"/>
    <cellStyle name="Output 2 2 25 14" xfId="4852"/>
    <cellStyle name="Output 2 2 25 15" xfId="5086"/>
    <cellStyle name="Output 2 2 25 16" xfId="2724"/>
    <cellStyle name="Output 2 2 25 2" xfId="2953"/>
    <cellStyle name="Output 2 2 25 3" xfId="2245"/>
    <cellStyle name="Output 2 2 25 4" xfId="3363"/>
    <cellStyle name="Output 2 2 25 5" xfId="3769"/>
    <cellStyle name="Output 2 2 25 6" xfId="3167"/>
    <cellStyle name="Output 2 2 25 7" xfId="3577"/>
    <cellStyle name="Output 2 2 25 8" xfId="3306"/>
    <cellStyle name="Output 2 2 25 9" xfId="3701"/>
    <cellStyle name="Output 2 2 26" xfId="1045"/>
    <cellStyle name="Output 2 2 26 10" xfId="3050"/>
    <cellStyle name="Output 2 2 26 11" xfId="4482"/>
    <cellStyle name="Output 2 2 26 12" xfId="3786"/>
    <cellStyle name="Output 2 2 26 13" xfId="4652"/>
    <cellStyle name="Output 2 2 26 14" xfId="4828"/>
    <cellStyle name="Output 2 2 26 15" xfId="4720"/>
    <cellStyle name="Output 2 2 26 16" xfId="4292"/>
    <cellStyle name="Output 2 2 26 2" xfId="2954"/>
    <cellStyle name="Output 2 2 26 3" xfId="2103"/>
    <cellStyle name="Output 2 2 26 4" xfId="3419"/>
    <cellStyle name="Output 2 2 26 5" xfId="3828"/>
    <cellStyle name="Output 2 2 26 6" xfId="3168"/>
    <cellStyle name="Output 2 2 26 7" xfId="3578"/>
    <cellStyle name="Output 2 2 26 8" xfId="3119"/>
    <cellStyle name="Output 2 2 26 9" xfId="4273"/>
    <cellStyle name="Output 2 2 27" xfId="1046"/>
    <cellStyle name="Output 2 2 27 10" xfId="4234"/>
    <cellStyle name="Output 2 2 27 11" xfId="4483"/>
    <cellStyle name="Output 2 2 27 12" xfId="3999"/>
    <cellStyle name="Output 2 2 27 13" xfId="4711"/>
    <cellStyle name="Output 2 2 27 14" xfId="4854"/>
    <cellStyle name="Output 2 2 27 15" xfId="5076"/>
    <cellStyle name="Output 2 2 27 16" xfId="5038"/>
    <cellStyle name="Output 2 2 27 2" xfId="2955"/>
    <cellStyle name="Output 2 2 27 3" xfId="2049"/>
    <cellStyle name="Output 2 2 27 4" xfId="3265"/>
    <cellStyle name="Output 2 2 27 5" xfId="3665"/>
    <cellStyle name="Output 2 2 27 6" xfId="3169"/>
    <cellStyle name="Output 2 2 27 7" xfId="3967"/>
    <cellStyle name="Output 2 2 27 8" xfId="3096"/>
    <cellStyle name="Output 2 2 27 9" xfId="3718"/>
    <cellStyle name="Output 2 2 28" xfId="1047"/>
    <cellStyle name="Output 2 2 28 10" xfId="3051"/>
    <cellStyle name="Output 2 2 28 11" xfId="4484"/>
    <cellStyle name="Output 2 2 28 12" xfId="3991"/>
    <cellStyle name="Output 2 2 28 13" xfId="4653"/>
    <cellStyle name="Output 2 2 28 14" xfId="4337"/>
    <cellStyle name="Output 2 2 28 15" xfId="5062"/>
    <cellStyle name="Output 2 2 28 16" xfId="2792"/>
    <cellStyle name="Output 2 2 28 2" xfId="2956"/>
    <cellStyle name="Output 2 2 28 3" xfId="2155"/>
    <cellStyle name="Output 2 2 28 4" xfId="3266"/>
    <cellStyle name="Output 2 2 28 5" xfId="3666"/>
    <cellStyle name="Output 2 2 28 6" xfId="3881"/>
    <cellStyle name="Output 2 2 28 7" xfId="3579"/>
    <cellStyle name="Output 2 2 28 8" xfId="3108"/>
    <cellStyle name="Output 2 2 28 9" xfId="3141"/>
    <cellStyle name="Output 2 2 29" xfId="1048"/>
    <cellStyle name="Output 2 2 29 10" xfId="4220"/>
    <cellStyle name="Output 2 2 29 11" xfId="4485"/>
    <cellStyle name="Output 2 2 29 12" xfId="4297"/>
    <cellStyle name="Output 2 2 29 13" xfId="4697"/>
    <cellStyle name="Output 2 2 29 14" xfId="4819"/>
    <cellStyle name="Output 2 2 29 15" xfId="4728"/>
    <cellStyle name="Output 2 2 29 16" xfId="4822"/>
    <cellStyle name="Output 2 2 29 2" xfId="2957"/>
    <cellStyle name="Output 2 2 29 3" xfId="2091"/>
    <cellStyle name="Output 2 2 29 4" xfId="3267"/>
    <cellStyle name="Output 2 2 29 5" xfId="3667"/>
    <cellStyle name="Output 2 2 29 6" xfId="3170"/>
    <cellStyle name="Output 2 2 29 7" xfId="3580"/>
    <cellStyle name="Output 2 2 29 8" xfId="3640"/>
    <cellStyle name="Output 2 2 29 9" xfId="3521"/>
    <cellStyle name="Output 2 2 3" xfId="1049"/>
    <cellStyle name="Output 2 2 3 10" xfId="3499"/>
    <cellStyle name="Output 2 2 3 11" xfId="4486"/>
    <cellStyle name="Output 2 2 3 12" xfId="3295"/>
    <cellStyle name="Output 2 2 3 13" xfId="4712"/>
    <cellStyle name="Output 2 2 3 14" xfId="4857"/>
    <cellStyle name="Output 2 2 3 15" xfId="4599"/>
    <cellStyle name="Output 2 2 3 16" xfId="5025"/>
    <cellStyle name="Output 2 2 3 2" xfId="2958"/>
    <cellStyle name="Output 2 2 3 3" xfId="2045"/>
    <cellStyle name="Output 2 2 3 4" xfId="2227"/>
    <cellStyle name="Output 2 2 3 5" xfId="3773"/>
    <cellStyle name="Output 2 2 3 6" xfId="3171"/>
    <cellStyle name="Output 2 2 3 7" xfId="3625"/>
    <cellStyle name="Output 2 2 3 8" xfId="3097"/>
    <cellStyle name="Output 2 2 3 9" xfId="3535"/>
    <cellStyle name="Output 2 2 30" xfId="1050"/>
    <cellStyle name="Output 2 2 30 10" xfId="4268"/>
    <cellStyle name="Output 2 2 30 11" xfId="4487"/>
    <cellStyle name="Output 2 2 30 12" xfId="3998"/>
    <cellStyle name="Output 2 2 30 13" xfId="4760"/>
    <cellStyle name="Output 2 2 30 14" xfId="2790"/>
    <cellStyle name="Output 2 2 30 15" xfId="5073"/>
    <cellStyle name="Output 2 2 30 16" xfId="4846"/>
    <cellStyle name="Output 2 2 30 2" xfId="2959"/>
    <cellStyle name="Output 2 2 30 3" xfId="2154"/>
    <cellStyle name="Output 2 2 30 4" xfId="3268"/>
    <cellStyle name="Output 2 2 30 5" xfId="3668"/>
    <cellStyle name="Output 2 2 30 6" xfId="3630"/>
    <cellStyle name="Output 2 2 30 7" xfId="3581"/>
    <cellStyle name="Output 2 2 30 8" xfId="3109"/>
    <cellStyle name="Output 2 2 30 9" xfId="3140"/>
    <cellStyle name="Output 2 2 31" xfId="1051"/>
    <cellStyle name="Output 2 2 31 10" xfId="4278"/>
    <cellStyle name="Output 2 2 31 11" xfId="4488"/>
    <cellStyle name="Output 2 2 31 12" xfId="4185"/>
    <cellStyle name="Output 2 2 31 13" xfId="4624"/>
    <cellStyle name="Output 2 2 31 14" xfId="4839"/>
    <cellStyle name="Output 2 2 31 15" xfId="5093"/>
    <cellStyle name="Output 2 2 31 16" xfId="5011"/>
    <cellStyle name="Output 2 2 31 2" xfId="2960"/>
    <cellStyle name="Output 2 2 31 3" xfId="2094"/>
    <cellStyle name="Output 2 2 31 4" xfId="3269"/>
    <cellStyle name="Output 2 2 31 5" xfId="3669"/>
    <cellStyle name="Output 2 2 31 6" xfId="3172"/>
    <cellStyle name="Output 2 2 31 7" xfId="3237"/>
    <cellStyle name="Output 2 2 31 8" xfId="4111"/>
    <cellStyle name="Output 2 2 31 9" xfId="3522"/>
    <cellStyle name="Output 2 2 32" xfId="1052"/>
    <cellStyle name="Output 2 2 32 10" xfId="3052"/>
    <cellStyle name="Output 2 2 32 11" xfId="4489"/>
    <cellStyle name="Output 2 2 32 12" xfId="3985"/>
    <cellStyle name="Output 2 2 32 13" xfId="4654"/>
    <cellStyle name="Output 2 2 32 14" xfId="4843"/>
    <cellStyle name="Output 2 2 32 15" xfId="5087"/>
    <cellStyle name="Output 2 2 32 16" xfId="5026"/>
    <cellStyle name="Output 2 2 32 2" xfId="2961"/>
    <cellStyle name="Output 2 2 32 3" xfId="2044"/>
    <cellStyle name="Output 2 2 32 4" xfId="3343"/>
    <cellStyle name="Output 2 2 32 5" xfId="3226"/>
    <cellStyle name="Output 2 2 32 6" xfId="3215"/>
    <cellStyle name="Output 2 2 32 7" xfId="3626"/>
    <cellStyle name="Output 2 2 32 8" xfId="4115"/>
    <cellStyle name="Output 2 2 32 9" xfId="3536"/>
    <cellStyle name="Output 2 2 33" xfId="1053"/>
    <cellStyle name="Output 2 2 33 10" xfId="3053"/>
    <cellStyle name="Output 2 2 33 11" xfId="4490"/>
    <cellStyle name="Output 2 2 33 12" xfId="2811"/>
    <cellStyle name="Output 2 2 33 13" xfId="4655"/>
    <cellStyle name="Output 2 2 33 14" xfId="2806"/>
    <cellStyle name="Output 2 2 33 15" xfId="4583"/>
    <cellStyle name="Output 2 2 33 16" xfId="5059"/>
    <cellStyle name="Output 2 2 33 2" xfId="2962"/>
    <cellStyle name="Output 2 2 33 3" xfId="2153"/>
    <cellStyle name="Output 2 2 33 4" xfId="3270"/>
    <cellStyle name="Output 2 2 33 5" xfId="3670"/>
    <cellStyle name="Output 2 2 33 6" xfId="3220"/>
    <cellStyle name="Output 2 2 33 7" xfId="4021"/>
    <cellStyle name="Output 2 2 33 8" xfId="3632"/>
    <cellStyle name="Output 2 2 33 9" xfId="4207"/>
    <cellStyle name="Output 2 2 34" xfId="1054"/>
    <cellStyle name="Output 2 2 34 10" xfId="3054"/>
    <cellStyle name="Output 2 2 34 11" xfId="4491"/>
    <cellStyle name="Output 2 2 34 12" xfId="4170"/>
    <cellStyle name="Output 2 2 34 13" xfId="4656"/>
    <cellStyle name="Output 2 2 34 14" xfId="4824"/>
    <cellStyle name="Output 2 2 34 15" xfId="5082"/>
    <cellStyle name="Output 2 2 34 16" xfId="4566"/>
    <cellStyle name="Output 2 2 34 2" xfId="2963"/>
    <cellStyle name="Output 2 2 34 3" xfId="2104"/>
    <cellStyle name="Output 2 2 34 4" xfId="3329"/>
    <cellStyle name="Output 2 2 34 5" xfId="3727"/>
    <cellStyle name="Output 2 2 34 6" xfId="3922"/>
    <cellStyle name="Output 2 2 34 7" xfId="4025"/>
    <cellStyle name="Output 2 2 34 8" xfId="4062"/>
    <cellStyle name="Output 2 2 34 9" xfId="4211"/>
    <cellStyle name="Output 2 2 35" xfId="2166"/>
    <cellStyle name="Output 2 2 36" xfId="3337"/>
    <cellStyle name="Output 2 2 37" xfId="3737"/>
    <cellStyle name="Output 2 2 38" xfId="2293"/>
    <cellStyle name="Output 2 2 39" xfId="3231"/>
    <cellStyle name="Output 2 2 4" xfId="1055"/>
    <cellStyle name="Output 2 2 4 10" xfId="3055"/>
    <cellStyle name="Output 2 2 4 11" xfId="4492"/>
    <cellStyle name="Output 2 2 4 12" xfId="4360"/>
    <cellStyle name="Output 2 2 4 13" xfId="4657"/>
    <cellStyle name="Output 2 2 4 14" xfId="4845"/>
    <cellStyle name="Output 2 2 4 15" xfId="5101"/>
    <cellStyle name="Output 2 2 4 16" xfId="2725"/>
    <cellStyle name="Output 2 2 4 2" xfId="2964"/>
    <cellStyle name="Output 2 2 4 3" xfId="2043"/>
    <cellStyle name="Output 2 2 4 4" xfId="3344"/>
    <cellStyle name="Output 2 2 4 5" xfId="3743"/>
    <cellStyle name="Output 2 2 4 6" xfId="3129"/>
    <cellStyle name="Output 2 2 4 7" xfId="3582"/>
    <cellStyle name="Output 2 2 4 8" xfId="4080"/>
    <cellStyle name="Output 2 2 4 9" xfId="3133"/>
    <cellStyle name="Output 2 2 40" xfId="3120"/>
    <cellStyle name="Output 2 2 41" xfId="3134"/>
    <cellStyle name="Output 2 2 42" xfId="4228"/>
    <cellStyle name="Output 2 2 43" xfId="4281"/>
    <cellStyle name="Output 2 2 44" xfId="4187"/>
    <cellStyle name="Output 2 2 45" xfId="4705"/>
    <cellStyle name="Output 2 2 46" xfId="2729"/>
    <cellStyle name="Output 2 2 47" xfId="4871"/>
    <cellStyle name="Output 2 2 48" xfId="5019"/>
    <cellStyle name="Output 2 2 49" xfId="4590"/>
    <cellStyle name="Output 2 2 5" xfId="1056"/>
    <cellStyle name="Output 2 2 5 10" xfId="3056"/>
    <cellStyle name="Output 2 2 5 11" xfId="4493"/>
    <cellStyle name="Output 2 2 5 12" xfId="2738"/>
    <cellStyle name="Output 2 2 5 13" xfId="4658"/>
    <cellStyle name="Output 2 2 5 14" xfId="3889"/>
    <cellStyle name="Output 2 2 5 15" xfId="4594"/>
    <cellStyle name="Output 2 2 5 16" xfId="3071"/>
    <cellStyle name="Output 2 2 5 2" xfId="2965"/>
    <cellStyle name="Output 2 2 5 3" xfId="2152"/>
    <cellStyle name="Output 2 2 5 4" xfId="3421"/>
    <cellStyle name="Output 2 2 5 5" xfId="3830"/>
    <cellStyle name="Output 2 2 5 6" xfId="3173"/>
    <cellStyle name="Output 2 2 5 7" xfId="3583"/>
    <cellStyle name="Output 2 2 5 8" xfId="4099"/>
    <cellStyle name="Output 2 2 5 9" xfId="4151"/>
    <cellStyle name="Output 2 2 6" xfId="1057"/>
    <cellStyle name="Output 2 2 6 10" xfId="4318"/>
    <cellStyle name="Output 2 2 6 11" xfId="4494"/>
    <cellStyle name="Output 2 2 6 12" xfId="3720"/>
    <cellStyle name="Output 2 2 6 13" xfId="4886"/>
    <cellStyle name="Output 2 2 6 14" xfId="4830"/>
    <cellStyle name="Output 2 2 6 15" xfId="4600"/>
    <cellStyle name="Output 2 2 6 16" xfId="2807"/>
    <cellStyle name="Output 2 2 6 2" xfId="2966"/>
    <cellStyle name="Output 2 2 6 3" xfId="2093"/>
    <cellStyle name="Output 2 2 6 4" xfId="2299"/>
    <cellStyle name="Output 2 2 6 5" xfId="3629"/>
    <cellStyle name="Output 2 2 6 6" xfId="3174"/>
    <cellStyle name="Output 2 2 6 7" xfId="3584"/>
    <cellStyle name="Output 2 2 6 8" xfId="3553"/>
    <cellStyle name="Output 2 2 6 9" xfId="4168"/>
    <cellStyle name="Output 2 2 7" xfId="1058"/>
    <cellStyle name="Output 2 2 7 10" xfId="3057"/>
    <cellStyle name="Output 2 2 7 11" xfId="4495"/>
    <cellStyle name="Output 2 2 7 12" xfId="3997"/>
    <cellStyle name="Output 2 2 7 13" xfId="4659"/>
    <cellStyle name="Output 2 2 7 14" xfId="4847"/>
    <cellStyle name="Output 2 2 7 15" xfId="5072"/>
    <cellStyle name="Output 2 2 7 16" xfId="4833"/>
    <cellStyle name="Output 2 2 7 2" xfId="2967"/>
    <cellStyle name="Output 2 2 7 3" xfId="2042"/>
    <cellStyle name="Output 2 2 7 4" xfId="3271"/>
    <cellStyle name="Output 2 2 7 5" xfId="3671"/>
    <cellStyle name="Output 2 2 7 6" xfId="3175"/>
    <cellStyle name="Output 2 2 7 7" xfId="3842"/>
    <cellStyle name="Output 2 2 7 8" xfId="4083"/>
    <cellStyle name="Output 2 2 7 9" xfId="4196"/>
    <cellStyle name="Output 2 2 8" xfId="1059"/>
    <cellStyle name="Output 2 2 8 10" xfId="4310"/>
    <cellStyle name="Output 2 2 8 11" xfId="4496"/>
    <cellStyle name="Output 2 2 8 12" xfId="3978"/>
    <cellStyle name="Output 2 2 8 13" xfId="4878"/>
    <cellStyle name="Output 2 2 8 14" xfId="2822"/>
    <cellStyle name="Output 2 2 8 15" xfId="5092"/>
    <cellStyle name="Output 2 2 8 16" xfId="4848"/>
    <cellStyle name="Output 2 2 8 2" xfId="2968"/>
    <cellStyle name="Output 2 2 8 3" xfId="2151"/>
    <cellStyle name="Output 2 2 8 4" xfId="3272"/>
    <cellStyle name="Output 2 2 8 5" xfId="3672"/>
    <cellStyle name="Output 2 2 8 6" xfId="3176"/>
    <cellStyle name="Output 2 2 8 7" xfId="3585"/>
    <cellStyle name="Output 2 2 8 8" xfId="4096"/>
    <cellStyle name="Output 2 2 8 9" xfId="3631"/>
    <cellStyle name="Output 2 2 9" xfId="1060"/>
    <cellStyle name="Output 2 2 9 10" xfId="4302"/>
    <cellStyle name="Output 2 2 9 11" xfId="4497"/>
    <cellStyle name="Output 2 2 9 12" xfId="3703"/>
    <cellStyle name="Output 2 2 9 13" xfId="4868"/>
    <cellStyle name="Output 2 2 9 14" xfId="4821"/>
    <cellStyle name="Output 2 2 9 15" xfId="5085"/>
    <cellStyle name="Output 2 2 9 16" xfId="5121"/>
    <cellStyle name="Output 2 2 9 2" xfId="2969"/>
    <cellStyle name="Output 2 2 9 3" xfId="2101"/>
    <cellStyle name="Output 2 2 9 4" xfId="3273"/>
    <cellStyle name="Output 2 2 9 5" xfId="3673"/>
    <cellStyle name="Output 2 2 9 6" xfId="3177"/>
    <cellStyle name="Output 2 2 9 7" xfId="4133"/>
    <cellStyle name="Output 2 2 9 8" xfId="3322"/>
    <cellStyle name="Output 2 2 9 9" xfId="4172"/>
    <cellStyle name="Output 2 3" xfId="4339"/>
    <cellStyle name="Output 2 4" xfId="4926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8"/>
    <cellStyle name="Percent 7" xfId="4335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10" xfId="3058"/>
    <cellStyle name="Total 2 2 10 11" xfId="4498"/>
    <cellStyle name="Total 2 2 10 12" xfId="3995"/>
    <cellStyle name="Total 2 2 10 13" xfId="4660"/>
    <cellStyle name="Total 2 2 10 14" xfId="4849"/>
    <cellStyle name="Total 2 2 10 15" xfId="4584"/>
    <cellStyle name="Total 2 2 10 16" xfId="2726"/>
    <cellStyle name="Total 2 2 10 2" xfId="2970"/>
    <cellStyle name="Total 2 2 10 3" xfId="2046"/>
    <cellStyle name="Total 2 2 10 4" xfId="3274"/>
    <cellStyle name="Total 2 2 10 5" xfId="3674"/>
    <cellStyle name="Total 2 2 10 6" xfId="4044"/>
    <cellStyle name="Total 2 2 10 7" xfId="3586"/>
    <cellStyle name="Total 2 2 10 8" xfId="3356"/>
    <cellStyle name="Total 2 2 10 9" xfId="4193"/>
    <cellStyle name="Total 2 2 11" xfId="1062"/>
    <cellStyle name="Total 2 2 11 10" xfId="4218"/>
    <cellStyle name="Total 2 2 11 11" xfId="4499"/>
    <cellStyle name="Total 2 2 11 12" xfId="4791"/>
    <cellStyle name="Total 2 2 11 13" xfId="4695"/>
    <cellStyle name="Total 2 2 11 14" xfId="4338"/>
    <cellStyle name="Total 2 2 11 15" xfId="5081"/>
    <cellStyle name="Total 2 2 11 16" xfId="5113"/>
    <cellStyle name="Total 2 2 11 2" xfId="2971"/>
    <cellStyle name="Total 2 2 11 3" xfId="2150"/>
    <cellStyle name="Total 2 2 11 4" xfId="3275"/>
    <cellStyle name="Total 2 2 11 5" xfId="3675"/>
    <cellStyle name="Total 2 2 11 6" xfId="3178"/>
    <cellStyle name="Total 2 2 11 7" xfId="4125"/>
    <cellStyle name="Total 2 2 11 8" xfId="3378"/>
    <cellStyle name="Total 2 2 11 9" xfId="3760"/>
    <cellStyle name="Total 2 2 12" xfId="1063"/>
    <cellStyle name="Total 2 2 12 10" xfId="4308"/>
    <cellStyle name="Total 2 2 12 11" xfId="4500"/>
    <cellStyle name="Total 2 2 12 12" xfId="3992"/>
    <cellStyle name="Total 2 2 12 13" xfId="4876"/>
    <cellStyle name="Total 2 2 12 14" xfId="4841"/>
    <cellStyle name="Total 2 2 12 15" xfId="5100"/>
    <cellStyle name="Total 2 2 12 16" xfId="5105"/>
    <cellStyle name="Total 2 2 12 2" xfId="2972"/>
    <cellStyle name="Total 2 2 12 3" xfId="2097"/>
    <cellStyle name="Total 2 2 12 4" xfId="3857"/>
    <cellStyle name="Total 2 2 12 5" xfId="3945"/>
    <cellStyle name="Total 2 2 12 6" xfId="4036"/>
    <cellStyle name="Total 2 2 12 7" xfId="4116"/>
    <cellStyle name="Total 2 2 12 8" xfId="3822"/>
    <cellStyle name="Total 2 2 12 9" xfId="3782"/>
    <cellStyle name="Total 2 2 13" xfId="1064"/>
    <cellStyle name="Total 2 2 13 10" xfId="4324"/>
    <cellStyle name="Total 2 2 13 11" xfId="4501"/>
    <cellStyle name="Total 2 2 13 12" xfId="4779"/>
    <cellStyle name="Total 2 2 13 13" xfId="4892"/>
    <cellStyle name="Total 2 2 13 14" xfId="4625"/>
    <cellStyle name="Total 2 2 13 15" xfId="4595"/>
    <cellStyle name="Total 2 2 13 16" xfId="4300"/>
    <cellStyle name="Total 2 2 13 2" xfId="2973"/>
    <cellStyle name="Total 2 2 13 3" xfId="2056"/>
    <cellStyle name="Total 2 2 13 4" xfId="3276"/>
    <cellStyle name="Total 2 2 13 5" xfId="3676"/>
    <cellStyle name="Total 2 2 13 6" xfId="4023"/>
    <cellStyle name="Total 2 2 13 7" xfId="3587"/>
    <cellStyle name="Total 2 2 13 8" xfId="3646"/>
    <cellStyle name="Total 2 2 13 9" xfId="3914"/>
    <cellStyle name="Total 2 2 14" xfId="1065"/>
    <cellStyle name="Total 2 2 14 10" xfId="4319"/>
    <cellStyle name="Total 2 2 14 11" xfId="4502"/>
    <cellStyle name="Total 2 2 14 12" xfId="4763"/>
    <cellStyle name="Total 2 2 14 13" xfId="4887"/>
    <cellStyle name="Total 2 2 14 14" xfId="2791"/>
    <cellStyle name="Total 2 2 14 15" xfId="4925"/>
    <cellStyle name="Total 2 2 14 16" xfId="5009"/>
    <cellStyle name="Total 2 2 14 2" xfId="2974"/>
    <cellStyle name="Total 2 2 14 3" xfId="2244"/>
    <cellStyle name="Total 2 2 14 4" xfId="3848"/>
    <cellStyle name="Total 2 2 14 5" xfId="3937"/>
    <cellStyle name="Total 2 2 14 6" xfId="3179"/>
    <cellStyle name="Total 2 2 14 7" xfId="3619"/>
    <cellStyle name="Total 2 2 14 8" xfId="3396"/>
    <cellStyle name="Total 2 2 14 9" xfId="3147"/>
    <cellStyle name="Total 2 2 15" xfId="1066"/>
    <cellStyle name="Total 2 2 15 10" xfId="3066"/>
    <cellStyle name="Total 2 2 15 11" xfId="4503"/>
    <cellStyle name="Total 2 2 15 12" xfId="3806"/>
    <cellStyle name="Total 2 2 15 13" xfId="4671"/>
    <cellStyle name="Total 2 2 15 14" xfId="4840"/>
    <cellStyle name="Total 2 2 15 15" xfId="4922"/>
    <cellStyle name="Total 2 2 15 16" xfId="5111"/>
    <cellStyle name="Total 2 2 15 2" xfId="2975"/>
    <cellStyle name="Total 2 2 15 3" xfId="2243"/>
    <cellStyle name="Total 2 2 15 4" xfId="3832"/>
    <cellStyle name="Total 2 2 15 5" xfId="3924"/>
    <cellStyle name="Total 2 2 15 6" xfId="3213"/>
    <cellStyle name="Total 2 2 15 7" xfId="4122"/>
    <cellStyle name="Total 2 2 15 8" xfId="3645"/>
    <cellStyle name="Total 2 2 15 9" xfId="3805"/>
    <cellStyle name="Total 2 2 16" xfId="1067"/>
    <cellStyle name="Total 2 2 16 10" xfId="4315"/>
    <cellStyle name="Total 2 2 16 11" xfId="4504"/>
    <cellStyle name="Total 2 2 16 12" xfId="2809"/>
    <cellStyle name="Total 2 2 16 13" xfId="4883"/>
    <cellStyle name="Total 2 2 16 14" xfId="4850"/>
    <cellStyle name="Total 2 2 16 15" xfId="4612"/>
    <cellStyle name="Total 2 2 16 16" xfId="5127"/>
    <cellStyle name="Total 2 2 16 2" xfId="2976"/>
    <cellStyle name="Total 2 2 16 3" xfId="2242"/>
    <cellStyle name="Total 2 2 16 4" xfId="3277"/>
    <cellStyle name="Total 2 2 16 5" xfId="3677"/>
    <cellStyle name="Total 2 2 16 6" xfId="4033"/>
    <cellStyle name="Total 2 2 16 7" xfId="4139"/>
    <cellStyle name="Total 2 2 16 8" xfId="4077"/>
    <cellStyle name="Total 2 2 16 9" xfId="3146"/>
    <cellStyle name="Total 2 2 17" xfId="1068"/>
    <cellStyle name="Total 2 2 17 10" xfId="4330"/>
    <cellStyle name="Total 2 2 17 11" xfId="4505"/>
    <cellStyle name="Total 2 2 17 12" xfId="4775"/>
    <cellStyle name="Total 2 2 17 13" xfId="4898"/>
    <cellStyle name="Total 2 2 17 14" xfId="2769"/>
    <cellStyle name="Total 2 2 17 15" xfId="4946"/>
    <cellStyle name="Total 2 2 17 16" xfId="5122"/>
    <cellStyle name="Total 2 2 17 2" xfId="2977"/>
    <cellStyle name="Total 2 2 17 3" xfId="2241"/>
    <cellStyle name="Total 2 2 17 4" xfId="3327"/>
    <cellStyle name="Total 2 2 17 5" xfId="3725"/>
    <cellStyle name="Total 2 2 17 6" xfId="4050"/>
    <cellStyle name="Total 2 2 17 7" xfId="4134"/>
    <cellStyle name="Total 2 2 17 8" xfId="4098"/>
    <cellStyle name="Total 2 2 17 9" xfId="3702"/>
    <cellStyle name="Total 2 2 18" xfId="1069"/>
    <cellStyle name="Total 2 2 18 10" xfId="4090"/>
    <cellStyle name="Total 2 2 18 11" xfId="4506"/>
    <cellStyle name="Total 2 2 18 12" xfId="4799"/>
    <cellStyle name="Total 2 2 18 13" xfId="4683"/>
    <cellStyle name="Total 2 2 18 14" xfId="4776"/>
    <cellStyle name="Total 2 2 18 15" xfId="4951"/>
    <cellStyle name="Total 2 2 18 16" xfId="4995"/>
    <cellStyle name="Total 2 2 18 2" xfId="2978"/>
    <cellStyle name="Total 2 2 18 3" xfId="2240"/>
    <cellStyle name="Total 2 2 18 4" xfId="3845"/>
    <cellStyle name="Total 2 2 18 5" xfId="3934"/>
    <cellStyle name="Total 2 2 18 6" xfId="4045"/>
    <cellStyle name="Total 2 2 18 7" xfId="3239"/>
    <cellStyle name="Total 2 2 18 8" xfId="3127"/>
    <cellStyle name="Total 2 2 18 9" xfId="4165"/>
    <cellStyle name="Total 2 2 19" xfId="1070"/>
    <cellStyle name="Total 2 2 19 10" xfId="4219"/>
    <cellStyle name="Total 2 2 19 11" xfId="4507"/>
    <cellStyle name="Total 2 2 19 12" xfId="4792"/>
    <cellStyle name="Total 2 2 19 13" xfId="4696"/>
    <cellStyle name="Total 2 2 19 14" xfId="4800"/>
    <cellStyle name="Total 2 2 19 15" xfId="4909"/>
    <cellStyle name="Total 2 2 19 16" xfId="5118"/>
    <cellStyle name="Total 2 2 19 2" xfId="2979"/>
    <cellStyle name="Total 2 2 19 3" xfId="2239"/>
    <cellStyle name="Total 2 2 19 4" xfId="3863"/>
    <cellStyle name="Total 2 2 19 5" xfId="3951"/>
    <cellStyle name="Total 2 2 19 6" xfId="3195"/>
    <cellStyle name="Total 2 2 19 7" xfId="4130"/>
    <cellStyle name="Total 2 2 19 8" xfId="4087"/>
    <cellStyle name="Total 2 2 19 9" xfId="4195"/>
    <cellStyle name="Total 2 2 2" xfId="1071"/>
    <cellStyle name="Total 2 2 2 10" xfId="4307"/>
    <cellStyle name="Total 2 2 2 11" xfId="4508"/>
    <cellStyle name="Total 2 2 2 12" xfId="2783"/>
    <cellStyle name="Total 2 2 2 13" xfId="4875"/>
    <cellStyle name="Total 2 2 2 14" xfId="2770"/>
    <cellStyle name="Total 2 2 2 15" xfId="4613"/>
    <cellStyle name="Total 2 2 2 16" xfId="5133"/>
    <cellStyle name="Total 2 2 2 2" xfId="2980"/>
    <cellStyle name="Total 2 2 2 3" xfId="2238"/>
    <cellStyle name="Total 2 2 2 4" xfId="3858"/>
    <cellStyle name="Total 2 2 2 5" xfId="3946"/>
    <cellStyle name="Total 2 2 2 6" xfId="4041"/>
    <cellStyle name="Total 2 2 2 7" xfId="4146"/>
    <cellStyle name="Total 2 2 2 8" xfId="4101"/>
    <cellStyle name="Total 2 2 2 9" xfId="3615"/>
    <cellStyle name="Total 2 2 20" xfId="1072"/>
    <cellStyle name="Total 2 2 20 10" xfId="4323"/>
    <cellStyle name="Total 2 2 20 11" xfId="4509"/>
    <cellStyle name="Total 2 2 20 12" xfId="4786"/>
    <cellStyle name="Total 2 2 20 13" xfId="4891"/>
    <cellStyle name="Total 2 2 20 14" xfId="4787"/>
    <cellStyle name="Total 2 2 20 15" xfId="4931"/>
    <cellStyle name="Total 2 2 20 16" xfId="5002"/>
    <cellStyle name="Total 2 2 20 2" xfId="2981"/>
    <cellStyle name="Total 2 2 20 3" xfId="2237"/>
    <cellStyle name="Total 2 2 20 4" xfId="3298"/>
    <cellStyle name="Total 2 2 20 5" xfId="3693"/>
    <cellStyle name="Total 2 2 20 6" xfId="4057"/>
    <cellStyle name="Total 2 2 20 7" xfId="3609"/>
    <cellStyle name="Total 2 2 20 8" xfId="3927"/>
    <cellStyle name="Total 2 2 20 9" xfId="4178"/>
    <cellStyle name="Total 2 2 21" xfId="1073"/>
    <cellStyle name="Total 2 2 21 10" xfId="4317"/>
    <cellStyle name="Total 2 2 21 11" xfId="4510"/>
    <cellStyle name="Total 2 2 21 12" xfId="4809"/>
    <cellStyle name="Total 2 2 21 13" xfId="4885"/>
    <cellStyle name="Total 2 2 21 14" xfId="4810"/>
    <cellStyle name="Total 2 2 21 15" xfId="4737"/>
    <cellStyle name="Total 2 2 21 16" xfId="5010"/>
    <cellStyle name="Total 2 2 21 2" xfId="2982"/>
    <cellStyle name="Total 2 2 21 3" xfId="3425"/>
    <cellStyle name="Total 2 2 21 4" xfId="3853"/>
    <cellStyle name="Total 2 2 21 5" xfId="3942"/>
    <cellStyle name="Total 2 2 21 6" xfId="3204"/>
    <cellStyle name="Total 2 2 21 7" xfId="3620"/>
    <cellStyle name="Total 2 2 21 8" xfId="4085"/>
    <cellStyle name="Total 2 2 21 9" xfId="4198"/>
    <cellStyle name="Total 2 2 22" xfId="1074"/>
    <cellStyle name="Total 2 2 22 10" xfId="3132"/>
    <cellStyle name="Total 2 2 22 11" xfId="4511"/>
    <cellStyle name="Total 2 2 22 12" xfId="2797"/>
    <cellStyle name="Total 2 2 22 13" xfId="4672"/>
    <cellStyle name="Total 2 2 22 14" xfId="2782"/>
    <cellStyle name="Total 2 2 22 15" xfId="4745"/>
    <cellStyle name="Total 2 2 22 16" xfId="5110"/>
    <cellStyle name="Total 2 2 22 2" xfId="2983"/>
    <cellStyle name="Total 2 2 22 3" xfId="2236"/>
    <cellStyle name="Total 2 2 22 4" xfId="3871"/>
    <cellStyle name="Total 2 2 22 5" xfId="3958"/>
    <cellStyle name="Total 2 2 22 6" xfId="3214"/>
    <cellStyle name="Total 2 2 22 7" xfId="4121"/>
    <cellStyle name="Total 2 2 22 8" xfId="4102"/>
    <cellStyle name="Total 2 2 22 9" xfId="3723"/>
    <cellStyle name="Total 2 2 23" xfId="1075"/>
    <cellStyle name="Total 2 2 23 10" xfId="4314"/>
    <cellStyle name="Total 2 2 23 11" xfId="4512"/>
    <cellStyle name="Total 2 2 23 12" xfId="2810"/>
    <cellStyle name="Total 2 2 23 13" xfId="4882"/>
    <cellStyle name="Total 2 2 23 14" xfId="2796"/>
    <cellStyle name="Total 2 2 23 15" xfId="3529"/>
    <cellStyle name="Total 2 2 23 16" xfId="5126"/>
    <cellStyle name="Total 2 2 23 2" xfId="2984"/>
    <cellStyle name="Total 2 2 23 3" xfId="2121"/>
    <cellStyle name="Total 2 2 23 4" xfId="3312"/>
    <cellStyle name="Total 2 2 23 5" xfId="3708"/>
    <cellStyle name="Total 2 2 23 6" xfId="4032"/>
    <cellStyle name="Total 2 2 23 7" xfId="4138"/>
    <cellStyle name="Total 2 2 23 8" xfId="3200"/>
    <cellStyle name="Total 2 2 23 9" xfId="4174"/>
    <cellStyle name="Total 2 2 24" xfId="1076"/>
    <cellStyle name="Total 2 2 24 10" xfId="4329"/>
    <cellStyle name="Total 2 2 24 11" xfId="4513"/>
    <cellStyle name="Total 2 2 24 12" xfId="4774"/>
    <cellStyle name="Total 2 2 24 13" xfId="4897"/>
    <cellStyle name="Total 2 2 24 14" xfId="4767"/>
    <cellStyle name="Total 2 2 24 15" xfId="4567"/>
    <cellStyle name="Total 2 2 24 16" xfId="5120"/>
    <cellStyle name="Total 2 2 24 2" xfId="2985"/>
    <cellStyle name="Total 2 2 24 3" xfId="2235"/>
    <cellStyle name="Total 2 2 24 4" xfId="3328"/>
    <cellStyle name="Total 2 2 24 5" xfId="3726"/>
    <cellStyle name="Total 2 2 24 6" xfId="4049"/>
    <cellStyle name="Total 2 2 24 7" xfId="4132"/>
    <cellStyle name="Total 2 2 24 8" xfId="4076"/>
    <cellStyle name="Total 2 2 24 9" xfId="4199"/>
    <cellStyle name="Total 2 2 25" xfId="1077"/>
    <cellStyle name="Total 2 2 25 10" xfId="3103"/>
    <cellStyle name="Total 2 2 25 11" xfId="4514"/>
    <cellStyle name="Total 2 2 25 12" xfId="4798"/>
    <cellStyle name="Total 2 2 25 13" xfId="4684"/>
    <cellStyle name="Total 2 2 25 14" xfId="4794"/>
    <cellStyle name="Total 2 2 25 15" xfId="4568"/>
    <cellStyle name="Total 2 2 25 16" xfId="4996"/>
    <cellStyle name="Total 2 2 25 2" xfId="2986"/>
    <cellStyle name="Total 2 2 25 3" xfId="2118"/>
    <cellStyle name="Total 2 2 25 4" xfId="3844"/>
    <cellStyle name="Total 2 2 25 5" xfId="3933"/>
    <cellStyle name="Total 2 2 25 6" xfId="4043"/>
    <cellStyle name="Total 2 2 25 7" xfId="3600"/>
    <cellStyle name="Total 2 2 25 8" xfId="4103"/>
    <cellStyle name="Total 2 2 25 9" xfId="3990"/>
    <cellStyle name="Total 2 2 26" xfId="1078"/>
    <cellStyle name="Total 2 2 26 10" xfId="4265"/>
    <cellStyle name="Total 2 2 26 11" xfId="4515"/>
    <cellStyle name="Total 2 2 26 12" xfId="4790"/>
    <cellStyle name="Total 2 2 26 13" xfId="4757"/>
    <cellStyle name="Total 2 2 26 14" xfId="2787"/>
    <cellStyle name="Total 2 2 26 15" xfId="4569"/>
    <cellStyle name="Total 2 2 26 16" xfId="5117"/>
    <cellStyle name="Total 2 2 26 2" xfId="2987"/>
    <cellStyle name="Total 2 2 26 3" xfId="2234"/>
    <cellStyle name="Total 2 2 26 4" xfId="3862"/>
    <cellStyle name="Total 2 2 26 5" xfId="3950"/>
    <cellStyle name="Total 2 2 26 6" xfId="3196"/>
    <cellStyle name="Total 2 2 26 7" xfId="4129"/>
    <cellStyle name="Total 2 2 26 8" xfId="3210"/>
    <cellStyle name="Total 2 2 26 9" xfId="4164"/>
    <cellStyle name="Total 2 2 27" xfId="1079"/>
    <cellStyle name="Total 2 2 27 10" xfId="4269"/>
    <cellStyle name="Total 2 2 27 11" xfId="4516"/>
    <cellStyle name="Total 2 2 27 12" xfId="2784"/>
    <cellStyle name="Total 2 2 27 13" xfId="4761"/>
    <cellStyle name="Total 2 2 27 14" xfId="4781"/>
    <cellStyle name="Total 2 2 27 15" xfId="2743"/>
    <cellStyle name="Total 2 2 27 16" xfId="5132"/>
    <cellStyle name="Total 2 2 27 2" xfId="2988"/>
    <cellStyle name="Total 2 2 27 3" xfId="2233"/>
    <cellStyle name="Total 2 2 27 4" xfId="3856"/>
    <cellStyle name="Total 2 2 27 5" xfId="3944"/>
    <cellStyle name="Total 2 2 27 6" xfId="4040"/>
    <cellStyle name="Total 2 2 27 7" xfId="4145"/>
    <cellStyle name="Total 2 2 27 8" xfId="4086"/>
    <cellStyle name="Total 2 2 27 9" xfId="4200"/>
    <cellStyle name="Total 2 2 28" xfId="1080"/>
    <cellStyle name="Total 2 2 28 10" xfId="4235"/>
    <cellStyle name="Total 2 2 28 11" xfId="4517"/>
    <cellStyle name="Total 2 2 28 12" xfId="4785"/>
    <cellStyle name="Total 2 2 28 13" xfId="4713"/>
    <cellStyle name="Total 2 2 28 14" xfId="4804"/>
    <cellStyle name="Total 2 2 28 15" xfId="4570"/>
    <cellStyle name="Total 2 2 28 16" xfId="5003"/>
    <cellStyle name="Total 2 2 28 2" xfId="2989"/>
    <cellStyle name="Total 2 2 28 3" xfId="2232"/>
    <cellStyle name="Total 2 2 28 4" xfId="3299"/>
    <cellStyle name="Total 2 2 28 5" xfId="3694"/>
    <cellStyle name="Total 2 2 28 6" xfId="4056"/>
    <cellStyle name="Total 2 2 28 7" xfId="3610"/>
    <cellStyle name="Total 2 2 28 8" xfId="4104"/>
    <cellStyle name="Total 2 2 28 9" xfId="3996"/>
    <cellStyle name="Total 2 2 29" xfId="1081"/>
    <cellStyle name="Total 2 2 29 10" xfId="4241"/>
    <cellStyle name="Total 2 2 29 11" xfId="4518"/>
    <cellStyle name="Total 2 2 29 12" xfId="4808"/>
    <cellStyle name="Total 2 2 29 13" xfId="4722"/>
    <cellStyle name="Total 2 2 29 14" xfId="2803"/>
    <cellStyle name="Total 2 2 29 15" xfId="4935"/>
    <cellStyle name="Total 2 2 29 16" xfId="5056"/>
    <cellStyle name="Total 2 2 29 2" xfId="2990"/>
    <cellStyle name="Total 2 2 29 3" xfId="2231"/>
    <cellStyle name="Total 2 2 29 4" xfId="3852"/>
    <cellStyle name="Total 2 2 29 5" xfId="3941"/>
    <cellStyle name="Total 2 2 29 6" xfId="3205"/>
    <cellStyle name="Total 2 2 29 7" xfId="4018"/>
    <cellStyle name="Total 2 2 29 8" xfId="3383"/>
    <cellStyle name="Total 2 2 29 9" xfId="4176"/>
    <cellStyle name="Total 2 2 3" xfId="1082"/>
    <cellStyle name="Total 2 2 3 10" xfId="4250"/>
    <cellStyle name="Total 2 2 3 11" xfId="4519"/>
    <cellStyle name="Total 2 2 3 12" xfId="2798"/>
    <cellStyle name="Total 2 2 3 13" xfId="4735"/>
    <cellStyle name="Total 2 2 3 14" xfId="4285"/>
    <cellStyle name="Total 2 2 3 15" xfId="4904"/>
    <cellStyle name="Total 2 2 3 16" xfId="5060"/>
    <cellStyle name="Total 2 2 3 2" xfId="2991"/>
    <cellStyle name="Total 2 2 3 3" xfId="2122"/>
    <cellStyle name="Total 2 2 3 4" xfId="3870"/>
    <cellStyle name="Total 2 2 3 5" xfId="3957"/>
    <cellStyle name="Total 2 2 3 6" xfId="3919"/>
    <cellStyle name="Total 2 2 3 7" xfId="4022"/>
    <cellStyle name="Total 2 2 3 8" xfId="4079"/>
    <cellStyle name="Total 2 2 3 9" xfId="4201"/>
    <cellStyle name="Total 2 2 30" xfId="1083"/>
    <cellStyle name="Total 2 2 30 10" xfId="4260"/>
    <cellStyle name="Total 2 2 30 11" xfId="4520"/>
    <cellStyle name="Total 2 2 30 12" xfId="4358"/>
    <cellStyle name="Total 2 2 30 13" xfId="4752"/>
    <cellStyle name="Total 2 2 30 14" xfId="4770"/>
    <cellStyle name="Total 2 2 30 15" xfId="4615"/>
    <cellStyle name="Total 2 2 30 16" xfId="5027"/>
    <cellStyle name="Total 2 2 30 2" xfId="2992"/>
    <cellStyle name="Total 2 2 30 3" xfId="2230"/>
    <cellStyle name="Total 2 2 30 4" xfId="3313"/>
    <cellStyle name="Total 2 2 30 5" xfId="3709"/>
    <cellStyle name="Total 2 2 30 6" xfId="3923"/>
    <cellStyle name="Total 2 2 30 7" xfId="3131"/>
    <cellStyle name="Total 2 2 30 8" xfId="4100"/>
    <cellStyle name="Total 2 2 30 9" xfId="3605"/>
    <cellStyle name="Total 2 2 31" xfId="1084"/>
    <cellStyle name="Total 2 2 31 10" xfId="4236"/>
    <cellStyle name="Total 2 2 31 11" xfId="4521"/>
    <cellStyle name="Total 2 2 31 12" xfId="4361"/>
    <cellStyle name="Total 2 2 31 13" xfId="2740"/>
    <cellStyle name="Total 2 2 31 14" xfId="2771"/>
    <cellStyle name="Total 2 2 31 15" xfId="4914"/>
    <cellStyle name="Total 2 2 31 16" xfId="5033"/>
    <cellStyle name="Total 2 2 31 2" xfId="2993"/>
    <cellStyle name="Total 2 2 31 3" xfId="2229"/>
    <cellStyle name="Total 2 2 31 4" xfId="3418"/>
    <cellStyle name="Total 2 2 31 5" xfId="3827"/>
    <cellStyle name="Total 2 2 31 6" xfId="3221"/>
    <cellStyle name="Total 2 2 31 7" xfId="3963"/>
    <cellStyle name="Total 2 2 31 8" xfId="3897"/>
    <cellStyle name="Total 2 2 31 9" xfId="4167"/>
    <cellStyle name="Total 2 2 32" xfId="1085"/>
    <cellStyle name="Total 2 2 32 10" xfId="4251"/>
    <cellStyle name="Total 2 2 32 11" xfId="4522"/>
    <cellStyle name="Total 2 2 32 12" xfId="2173"/>
    <cellStyle name="Total 2 2 32 13" xfId="4736"/>
    <cellStyle name="Total 2 2 32 14" xfId="4762"/>
    <cellStyle name="Total 2 2 32 15" xfId="4952"/>
    <cellStyle name="Total 2 2 32 16" xfId="5042"/>
    <cellStyle name="Total 2 2 32 2" xfId="2994"/>
    <cellStyle name="Total 2 2 32 3" xfId="2148"/>
    <cellStyle name="Total 2 2 32 4" xfId="3422"/>
    <cellStyle name="Total 2 2 32 5" xfId="3831"/>
    <cellStyle name="Total 2 2 32 6" xfId="3876"/>
    <cellStyle name="Total 2 2 32 7" xfId="3976"/>
    <cellStyle name="Total 2 2 32 8" xfId="4081"/>
    <cellStyle name="Total 2 2 32 9" xfId="4197"/>
    <cellStyle name="Total 2 2 33" xfId="1086"/>
    <cellStyle name="Total 2 2 33 10" xfId="4258"/>
    <cellStyle name="Total 2 2 33 11" xfId="4523"/>
    <cellStyle name="Total 2 2 33 12" xfId="4296"/>
    <cellStyle name="Total 2 2 33 13" xfId="4750"/>
    <cellStyle name="Total 2 2 33 14" xfId="2772"/>
    <cellStyle name="Total 2 2 33 15" xfId="4616"/>
    <cellStyle name="Total 2 2 33 16" xfId="2128"/>
    <cellStyle name="Total 2 2 33 2" xfId="2995"/>
    <cellStyle name="Total 2 2 33 3" xfId="2119"/>
    <cellStyle name="Total 2 2 33 4" xfId="3345"/>
    <cellStyle name="Total 2 2 33 5" xfId="3744"/>
    <cellStyle name="Total 2 2 33 6" xfId="3890"/>
    <cellStyle name="Total 2 2 33 7" xfId="4008"/>
    <cellStyle name="Total 2 2 33 8" xfId="4092"/>
    <cellStyle name="Total 2 2 33 9" xfId="3616"/>
    <cellStyle name="Total 2 2 34" xfId="1087"/>
    <cellStyle name="Total 2 2 34 10" xfId="3059"/>
    <cellStyle name="Total 2 2 34 11" xfId="4524"/>
    <cellStyle name="Total 2 2 34 12" xfId="4362"/>
    <cellStyle name="Total 2 2 34 13" xfId="4661"/>
    <cellStyle name="Total 2 2 34 14" xfId="4294"/>
    <cellStyle name="Total 2 2 34 15" xfId="4913"/>
    <cellStyle name="Total 2 2 34 16" xfId="5028"/>
    <cellStyle name="Total 2 2 34 2" xfId="2996"/>
    <cellStyle name="Total 2 2 34 3" xfId="2040"/>
    <cellStyle name="Total 2 2 34 4" xfId="3362"/>
    <cellStyle name="Total 2 2 34 5" xfId="3768"/>
    <cellStyle name="Total 2 2 34 6" xfId="3908"/>
    <cellStyle name="Total 2 2 34 7" xfId="3627"/>
    <cellStyle name="Total 2 2 34 8" xfId="3307"/>
    <cellStyle name="Total 2 2 34 9" xfId="4169"/>
    <cellStyle name="Total 2 2 35" xfId="2171"/>
    <cellStyle name="Total 2 2 36" xfId="3332"/>
    <cellStyle name="Total 2 2 37" xfId="3732"/>
    <cellStyle name="Total 2 2 38" xfId="2288"/>
    <cellStyle name="Total 2 2 39" xfId="3235"/>
    <cellStyle name="Total 2 2 4" xfId="1088"/>
    <cellStyle name="Total 2 2 4 10" xfId="3060"/>
    <cellStyle name="Total 2 2 4 11" xfId="4525"/>
    <cellStyle name="Total 2 2 4 12" xfId="4355"/>
    <cellStyle name="Total 2 2 4 13" xfId="4662"/>
    <cellStyle name="Total 2 2 4 14" xfId="4769"/>
    <cellStyle name="Total 2 2 4 15" xfId="4915"/>
    <cellStyle name="Total 2 2 4 16" xfId="5043"/>
    <cellStyle name="Total 2 2 4 2" xfId="2997"/>
    <cellStyle name="Total 2 2 4 3" xfId="3424"/>
    <cellStyle name="Total 2 2 4 4" xfId="3380"/>
    <cellStyle name="Total 2 2 4 5" xfId="3784"/>
    <cellStyle name="Total 2 2 4 6" xfId="3222"/>
    <cellStyle name="Total 2 2 4 7" xfId="3981"/>
    <cellStyle name="Total 2 2 4 8" xfId="3644"/>
    <cellStyle name="Total 2 2 4 9" xfId="4190"/>
    <cellStyle name="Total 2 2 40" xfId="3636"/>
    <cellStyle name="Total 2 2 41" xfId="3928"/>
    <cellStyle name="Total 2 2 42" xfId="4223"/>
    <cellStyle name="Total 2 2 43" xfId="4280"/>
    <cellStyle name="Total 2 2 44" xfId="4177"/>
    <cellStyle name="Total 2 2 45" xfId="4700"/>
    <cellStyle name="Total 2 2 46" xfId="2728"/>
    <cellStyle name="Total 2 2 47" xfId="4602"/>
    <cellStyle name="Total 2 2 48" xfId="5014"/>
    <cellStyle name="Total 2 2 49" xfId="4589"/>
    <cellStyle name="Total 2 2 5" xfId="1089"/>
    <cellStyle name="Total 2 2 5 10" xfId="3061"/>
    <cellStyle name="Total 2 2 5 11" xfId="4526"/>
    <cellStyle name="Total 2 2 5 12" xfId="4184"/>
    <cellStyle name="Total 2 2 5 13" xfId="4663"/>
    <cellStyle name="Total 2 2 5 14" xfId="2773"/>
    <cellStyle name="Total 2 2 5 15" xfId="4617"/>
    <cellStyle name="Total 2 2 5 16" xfId="5050"/>
    <cellStyle name="Total 2 2 5 2" xfId="2998"/>
    <cellStyle name="Total 2 2 5 3" xfId="3428"/>
    <cellStyle name="Total 2 2 5 4" xfId="3407"/>
    <cellStyle name="Total 2 2 5 5" xfId="3816"/>
    <cellStyle name="Total 2 2 5 6" xfId="3892"/>
    <cellStyle name="Total 2 2 5 7" xfId="4005"/>
    <cellStyle name="Total 2 2 5 8" xfId="3323"/>
    <cellStyle name="Total 2 2 5 9" xfId="3145"/>
    <cellStyle name="Total 2 2 6" xfId="1090"/>
    <cellStyle name="Total 2 2 6 10" xfId="3062"/>
    <cellStyle name="Total 2 2 6 11" xfId="4527"/>
    <cellStyle name="Total 2 2 6 12" xfId="4344"/>
    <cellStyle name="Total 2 2 6 13" xfId="4664"/>
    <cellStyle name="Total 2 2 6 14" xfId="4771"/>
    <cellStyle name="Total 2 2 6 15" xfId="4936"/>
    <cellStyle name="Total 2 2 6 16" xfId="4295"/>
    <cellStyle name="Total 2 2 6 2" xfId="2999"/>
    <cellStyle name="Total 2 2 6 3" xfId="3423"/>
    <cellStyle name="Total 2 2 6 4" xfId="2301"/>
    <cellStyle name="Total 2 2 6 5" xfId="3745"/>
    <cellStyle name="Total 2 2 6 6" xfId="3905"/>
    <cellStyle name="Total 2 2 6 7" xfId="3588"/>
    <cellStyle name="Total 2 2 6 8" xfId="3643"/>
    <cellStyle name="Total 2 2 6 9" xfId="3719"/>
    <cellStyle name="Total 2 2 7" xfId="1091"/>
    <cellStyle name="Total 2 2 7 10" xfId="3063"/>
    <cellStyle name="Total 2 2 7 11" xfId="4528"/>
    <cellStyle name="Total 2 2 7 12" xfId="4333"/>
    <cellStyle name="Total 2 2 7 13" xfId="4665"/>
    <cellStyle name="Total 2 2 7 14" xfId="4795"/>
    <cellStyle name="Total 2 2 7 15" xfId="3802"/>
    <cellStyle name="Total 2 2 7 16" xfId="4832"/>
    <cellStyle name="Total 2 2 7 2" xfId="3000"/>
    <cellStyle name="Total 2 2 7 3" xfId="2228"/>
    <cellStyle name="Total 2 2 7 4" xfId="3382"/>
    <cellStyle name="Total 2 2 7 5" xfId="3787"/>
    <cellStyle name="Total 2 2 7 6" xfId="3180"/>
    <cellStyle name="Total 2 2 7 7" xfId="3589"/>
    <cellStyle name="Total 2 2 7 8" xfId="3357"/>
    <cellStyle name="Total 2 2 7 9" xfId="3144"/>
    <cellStyle name="Total 2 2 8" xfId="1092"/>
    <cellStyle name="Total 2 2 8 10" xfId="3064"/>
    <cellStyle name="Total 2 2 8 11" xfId="4529"/>
    <cellStyle name="Total 2 2 8 12" xfId="2757"/>
    <cellStyle name="Total 2 2 8 13" xfId="4666"/>
    <cellStyle name="Total 2 2 8 14" xfId="2786"/>
    <cellStyle name="Total 2 2 8 15" xfId="4618"/>
    <cellStyle name="Total 2 2 8 16" xfId="4668"/>
    <cellStyle name="Total 2 2 8 2" xfId="3001"/>
    <cellStyle name="Total 2 2 8 3" xfId="2037"/>
    <cellStyle name="Total 2 2 8 4" xfId="3404"/>
    <cellStyle name="Total 2 2 8 5" xfId="3813"/>
    <cellStyle name="Total 2 2 8 6" xfId="3181"/>
    <cellStyle name="Total 2 2 8 7" xfId="3590"/>
    <cellStyle name="Total 2 2 8 8" xfId="3642"/>
    <cellStyle name="Total 2 2 8 9" xfId="3761"/>
    <cellStyle name="Total 2 2 9" xfId="1093"/>
    <cellStyle name="Total 2 2 9 10" xfId="3065"/>
    <cellStyle name="Total 2 2 9 11" xfId="4530"/>
    <cellStyle name="Total 2 2 9 12" xfId="2758"/>
    <cellStyle name="Total 2 2 9 13" xfId="4667"/>
    <cellStyle name="Total 2 2 9 14" xfId="4782"/>
    <cellStyle name="Total 2 2 9 15" xfId="4949"/>
    <cellStyle name="Total 2 2 9 16" xfId="2727"/>
    <cellStyle name="Total 2 2 9 2" xfId="3002"/>
    <cellStyle name="Total 2 2 9 3" xfId="2147"/>
    <cellStyle name="Total 2 2 9 4" xfId="3278"/>
    <cellStyle name="Total 2 2 9 5" xfId="3678"/>
    <cellStyle name="Total 2 2 9 6" xfId="3182"/>
    <cellStyle name="Total 2 2 9 7" xfId="3591"/>
    <cellStyle name="Total 2 2 9 8" xfId="3372"/>
    <cellStyle name="Total 2 2 9 9" xfId="3143"/>
    <cellStyle name="Total 2 3" xfId="4336"/>
    <cellStyle name="Total 2 4" xfId="4921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0" xfId="3444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3191"/>
    <cellStyle name="Обычный 2 14 3" xfId="2286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3218"/>
    <cellStyle name="Обычный 2 9 3" xfId="2297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9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Обычный 9" xfId="3432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Финансовый 6" xfId="3433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zoomScale="85" zoomScaleNormal="85" zoomScaleSheetLayoutView="115" workbookViewId="0">
      <selection activeCell="E7" sqref="E7"/>
    </sheetView>
  </sheetViews>
  <sheetFormatPr defaultColWidth="8.19921875" defaultRowHeight="17.75"/>
  <cols>
    <col min="1" max="1" width="12.296875" style="530" customWidth="1"/>
    <col min="2" max="2" width="15.5" style="530" customWidth="1"/>
    <col min="3" max="3" width="48" style="536" customWidth="1"/>
    <col min="4" max="4" width="29.59765625" style="536" customWidth="1"/>
    <col min="5" max="5" width="20.69921875" style="530" customWidth="1"/>
    <col min="6" max="6" width="21" style="530" customWidth="1"/>
    <col min="7" max="8" width="8.69921875" style="530" bestFit="1" customWidth="1"/>
    <col min="9" max="16384" width="8.19921875" style="530"/>
  </cols>
  <sheetData>
    <row r="1" spans="1:5" ht="36.549999999999997" customHeight="1">
      <c r="C1" s="601" t="s">
        <v>67</v>
      </c>
      <c r="D1" s="601"/>
    </row>
    <row r="2" spans="1:5" ht="17.100000000000001" customHeight="1">
      <c r="C2" s="602" t="s">
        <v>110</v>
      </c>
      <c r="D2" s="602"/>
      <c r="E2" s="531"/>
    </row>
    <row r="3" spans="1:5" ht="17.100000000000001" customHeight="1">
      <c r="C3" s="602" t="s">
        <v>7</v>
      </c>
      <c r="D3" s="602"/>
      <c r="E3" s="531"/>
    </row>
    <row r="4" spans="1:5">
      <c r="C4" s="532"/>
      <c r="D4" s="532"/>
      <c r="E4" s="531"/>
    </row>
    <row r="5" spans="1:5" ht="75.8" customHeight="1">
      <c r="A5" s="603" t="s">
        <v>271</v>
      </c>
      <c r="B5" s="603"/>
      <c r="C5" s="603"/>
      <c r="D5" s="603"/>
    </row>
    <row r="6" spans="1:5" ht="17.5" customHeight="1">
      <c r="A6" s="533"/>
      <c r="B6" s="533"/>
      <c r="C6" s="533"/>
      <c r="D6" s="534" t="s">
        <v>21</v>
      </c>
    </row>
    <row r="7" spans="1:5" ht="90.55" customHeight="1">
      <c r="A7" s="604"/>
      <c r="B7" s="605"/>
      <c r="C7" s="606"/>
      <c r="D7" s="535" t="s">
        <v>272</v>
      </c>
    </row>
    <row r="8" spans="1:5" ht="28.75" customHeight="1">
      <c r="A8" s="598" t="s">
        <v>273</v>
      </c>
      <c r="B8" s="599"/>
      <c r="C8" s="600"/>
      <c r="D8" s="468">
        <f>+'Հավելված N 2 '!D11</f>
        <v>280</v>
      </c>
    </row>
    <row r="9" spans="1:5" ht="28.75" customHeight="1">
      <c r="A9" s="598" t="s">
        <v>274</v>
      </c>
      <c r="B9" s="599"/>
      <c r="C9" s="600"/>
      <c r="D9" s="468">
        <f>+'Հավելված N 3'!D12</f>
        <v>280</v>
      </c>
    </row>
    <row r="10" spans="1:5" ht="28.75" customHeight="1">
      <c r="A10" s="598" t="s">
        <v>275</v>
      </c>
      <c r="B10" s="599"/>
      <c r="C10" s="600"/>
      <c r="D10" s="468">
        <f>+D9-D8</f>
        <v>0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68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opLeftCell="A4" zoomScale="85" zoomScaleNormal="85" zoomScaleSheetLayoutView="115" workbookViewId="0">
      <selection activeCell="D15" sqref="D15"/>
    </sheetView>
  </sheetViews>
  <sheetFormatPr defaultColWidth="8.19921875" defaultRowHeight="17.75"/>
  <cols>
    <col min="1" max="1" width="12.296875" style="530" customWidth="1"/>
    <col min="2" max="2" width="15.5" style="530" customWidth="1"/>
    <col min="3" max="3" width="48" style="536" customWidth="1"/>
    <col min="4" max="4" width="28" style="536" customWidth="1"/>
    <col min="5" max="5" width="20.69921875" style="530" customWidth="1"/>
    <col min="6" max="6" width="21" style="530" customWidth="1"/>
    <col min="7" max="8" width="8.69921875" style="530" bestFit="1" customWidth="1"/>
    <col min="9" max="16384" width="8.19921875" style="530"/>
  </cols>
  <sheetData>
    <row r="1" spans="1:5" ht="36.549999999999997" customHeight="1">
      <c r="C1" s="601" t="s">
        <v>68</v>
      </c>
      <c r="D1" s="601"/>
    </row>
    <row r="2" spans="1:5" ht="17.100000000000001" customHeight="1">
      <c r="C2" s="602" t="s">
        <v>110</v>
      </c>
      <c r="D2" s="602"/>
      <c r="E2" s="531"/>
    </row>
    <row r="3" spans="1:5" ht="17.100000000000001" customHeight="1">
      <c r="C3" s="602" t="s">
        <v>7</v>
      </c>
      <c r="D3" s="602"/>
      <c r="E3" s="531"/>
    </row>
    <row r="4" spans="1:5">
      <c r="C4" s="532"/>
      <c r="D4" s="532"/>
      <c r="E4" s="531"/>
    </row>
    <row r="5" spans="1:5">
      <c r="C5" s="532"/>
      <c r="D5" s="532"/>
      <c r="E5" s="531"/>
    </row>
    <row r="6" spans="1:5" ht="83.95" customHeight="1">
      <c r="A6" s="603" t="s">
        <v>267</v>
      </c>
      <c r="B6" s="603"/>
      <c r="C6" s="603"/>
      <c r="D6" s="603"/>
    </row>
    <row r="7" spans="1:5">
      <c r="A7" s="537"/>
      <c r="B7" s="537"/>
      <c r="C7" s="537"/>
      <c r="D7" s="537"/>
    </row>
    <row r="8" spans="1:5" ht="17.5" customHeight="1">
      <c r="A8" s="533"/>
      <c r="B8" s="533"/>
      <c r="C8" s="533"/>
      <c r="D8" s="534"/>
    </row>
    <row r="9" spans="1:5" ht="68.25" customHeight="1">
      <c r="A9" s="613" t="s">
        <v>268</v>
      </c>
      <c r="B9" s="614"/>
      <c r="C9" s="615"/>
      <c r="D9" s="548" t="s">
        <v>262</v>
      </c>
    </row>
    <row r="10" spans="1:5">
      <c r="A10" s="616"/>
      <c r="B10" s="617"/>
      <c r="C10" s="618"/>
      <c r="D10" s="538" t="s">
        <v>12</v>
      </c>
    </row>
    <row r="11" spans="1:5" ht="28.35" customHeight="1">
      <c r="A11" s="619" t="s">
        <v>269</v>
      </c>
      <c r="B11" s="620"/>
      <c r="C11" s="621"/>
      <c r="D11" s="540">
        <f t="shared" ref="D11" si="0">+D12</f>
        <v>280</v>
      </c>
    </row>
    <row r="12" spans="1:5" s="547" customFormat="1" ht="28.75" customHeight="1">
      <c r="A12" s="607" t="s">
        <v>74</v>
      </c>
      <c r="B12" s="608"/>
      <c r="C12" s="609"/>
      <c r="D12" s="440">
        <f t="shared" ref="D12" si="1">+D14</f>
        <v>280</v>
      </c>
    </row>
    <row r="13" spans="1:5">
      <c r="A13" s="610" t="s">
        <v>58</v>
      </c>
      <c r="B13" s="611"/>
      <c r="C13" s="612"/>
      <c r="D13" s="543"/>
    </row>
    <row r="14" spans="1:5" s="545" customFormat="1">
      <c r="A14" s="598" t="s">
        <v>270</v>
      </c>
      <c r="B14" s="599"/>
      <c r="C14" s="600"/>
      <c r="D14" s="543">
        <f>+'Հավելված N 8'!E11</f>
        <v>280</v>
      </c>
    </row>
  </sheetData>
  <mergeCells count="9">
    <mergeCell ref="A12:C12"/>
    <mergeCell ref="A13:C13"/>
    <mergeCell ref="A14:C14"/>
    <mergeCell ref="C1:D1"/>
    <mergeCell ref="C2:D2"/>
    <mergeCell ref="C3:D3"/>
    <mergeCell ref="A6:D6"/>
    <mergeCell ref="A9:C10"/>
    <mergeCell ref="A11:C11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5"/>
  <sheetViews>
    <sheetView topLeftCell="A7" zoomScale="85" zoomScaleNormal="85" zoomScaleSheetLayoutView="100" workbookViewId="0">
      <selection activeCell="D15" sqref="D15"/>
    </sheetView>
  </sheetViews>
  <sheetFormatPr defaultColWidth="9.09765625" defaultRowHeight="17.75"/>
  <cols>
    <col min="1" max="1" width="9.69921875" style="8" customWidth="1"/>
    <col min="2" max="2" width="24.69921875" style="8" customWidth="1"/>
    <col min="3" max="3" width="64.3984375" style="8" customWidth="1"/>
    <col min="4" max="4" width="27.19921875" style="8" customWidth="1"/>
    <col min="5" max="5" width="15.8984375" style="8" customWidth="1"/>
    <col min="6" max="6" width="15.69921875" style="8" customWidth="1"/>
    <col min="7" max="7" width="13.8984375" style="8" customWidth="1"/>
    <col min="8" max="9" width="12.296875" style="8" customWidth="1"/>
    <col min="10" max="16384" width="9.09765625" style="8"/>
  </cols>
  <sheetData>
    <row r="1" spans="1:5" ht="37.1" customHeight="1">
      <c r="C1" s="630" t="s">
        <v>70</v>
      </c>
      <c r="D1" s="630"/>
    </row>
    <row r="2" spans="1:5" ht="17.5" customHeight="1">
      <c r="C2" s="631" t="s">
        <v>111</v>
      </c>
      <c r="D2" s="631"/>
    </row>
    <row r="3" spans="1:5" ht="17.5" customHeight="1">
      <c r="C3" s="631" t="s">
        <v>7</v>
      </c>
      <c r="D3" s="631"/>
    </row>
    <row r="6" spans="1:5" ht="75.900000000000006" customHeight="1">
      <c r="A6" s="634" t="s">
        <v>112</v>
      </c>
      <c r="B6" s="634"/>
      <c r="C6" s="634"/>
      <c r="D6" s="634"/>
    </row>
    <row r="7" spans="1:5">
      <c r="A7" s="87"/>
      <c r="B7" s="87"/>
      <c r="C7" s="87"/>
      <c r="D7" s="87"/>
    </row>
    <row r="9" spans="1:5">
      <c r="D9" s="323" t="s">
        <v>21</v>
      </c>
    </row>
    <row r="10" spans="1:5" s="25" customFormat="1" ht="106.4">
      <c r="A10" s="635" t="s">
        <v>10</v>
      </c>
      <c r="B10" s="636"/>
      <c r="C10" s="632" t="s">
        <v>11</v>
      </c>
      <c r="D10" s="489" t="s">
        <v>88</v>
      </c>
    </row>
    <row r="11" spans="1:5" s="25" customFormat="1" ht="44.5" customHeight="1">
      <c r="A11" s="31" t="s">
        <v>51</v>
      </c>
      <c r="B11" s="88" t="s">
        <v>14</v>
      </c>
      <c r="C11" s="633"/>
      <c r="D11" s="86" t="s">
        <v>12</v>
      </c>
    </row>
    <row r="12" spans="1:5" s="25" customFormat="1" ht="34.950000000000003" customHeight="1">
      <c r="A12" s="32" t="s">
        <v>47</v>
      </c>
      <c r="B12" s="33"/>
      <c r="C12" s="95" t="s">
        <v>20</v>
      </c>
      <c r="D12" s="22">
        <f>+ROUND((D14+D156),1)</f>
        <v>280</v>
      </c>
    </row>
    <row r="13" spans="1:5" s="25" customFormat="1" ht="18" customHeight="1">
      <c r="A13" s="32"/>
      <c r="B13" s="33"/>
      <c r="C13" s="11" t="s">
        <v>38</v>
      </c>
      <c r="D13" s="9"/>
    </row>
    <row r="14" spans="1:5" s="25" customFormat="1" ht="33.35">
      <c r="A14" s="38"/>
      <c r="B14" s="34"/>
      <c r="C14" s="12" t="s">
        <v>55</v>
      </c>
      <c r="D14" s="7">
        <f>+D16+D29+D60+D79+D92+D105+D124+D143</f>
        <v>-804361.90000000014</v>
      </c>
    </row>
    <row r="15" spans="1:5" s="25" customFormat="1">
      <c r="A15" s="625">
        <v>1045</v>
      </c>
      <c r="B15" s="622"/>
      <c r="C15" s="130" t="s">
        <v>25</v>
      </c>
      <c r="D15" s="10"/>
    </row>
    <row r="16" spans="1:5" s="25" customFormat="1" ht="33.35">
      <c r="A16" s="626"/>
      <c r="B16" s="623"/>
      <c r="C16" s="131" t="s">
        <v>172</v>
      </c>
      <c r="D16" s="7">
        <f>+D23</f>
        <v>2105.3000000000002</v>
      </c>
      <c r="E16" s="39"/>
    </row>
    <row r="17" spans="1:5" s="25" customFormat="1">
      <c r="A17" s="626"/>
      <c r="B17" s="623"/>
      <c r="C17" s="132" t="s">
        <v>26</v>
      </c>
      <c r="D17" s="27"/>
    </row>
    <row r="18" spans="1:5" s="25" customFormat="1" ht="88.7">
      <c r="A18" s="626"/>
      <c r="B18" s="623"/>
      <c r="C18" s="133" t="s">
        <v>173</v>
      </c>
      <c r="D18" s="27"/>
    </row>
    <row r="19" spans="1:5" s="25" customFormat="1">
      <c r="A19" s="626"/>
      <c r="B19" s="623"/>
      <c r="C19" s="132" t="s">
        <v>27</v>
      </c>
      <c r="D19" s="27"/>
    </row>
    <row r="20" spans="1:5" s="25" customFormat="1" ht="70.95">
      <c r="A20" s="626"/>
      <c r="B20" s="623"/>
      <c r="C20" s="133" t="s">
        <v>174</v>
      </c>
      <c r="D20" s="27"/>
    </row>
    <row r="21" spans="1:5" s="25" customFormat="1" ht="24.05" customHeight="1">
      <c r="A21" s="626"/>
      <c r="B21" s="134"/>
      <c r="C21" s="135" t="s">
        <v>46</v>
      </c>
      <c r="D21" s="27"/>
    </row>
    <row r="22" spans="1:5" s="25" customFormat="1">
      <c r="A22" s="626"/>
      <c r="B22" s="624">
        <v>32001</v>
      </c>
      <c r="C22" s="132" t="s">
        <v>28</v>
      </c>
      <c r="D22" s="27"/>
    </row>
    <row r="23" spans="1:5" s="25" customFormat="1" ht="66.650000000000006">
      <c r="A23" s="626"/>
      <c r="B23" s="624"/>
      <c r="C23" s="136" t="s">
        <v>175</v>
      </c>
      <c r="D23" s="27">
        <f>+'Հավելված N 4'!G146</f>
        <v>2105.3000000000002</v>
      </c>
      <c r="E23" s="42"/>
    </row>
    <row r="24" spans="1:5" s="25" customFormat="1">
      <c r="A24" s="626"/>
      <c r="B24" s="624"/>
      <c r="C24" s="132" t="s">
        <v>29</v>
      </c>
      <c r="D24" s="40"/>
    </row>
    <row r="25" spans="1:5" s="25" customFormat="1" ht="70.95">
      <c r="A25" s="626"/>
      <c r="B25" s="624"/>
      <c r="C25" s="133" t="s">
        <v>176</v>
      </c>
      <c r="D25" s="40"/>
    </row>
    <row r="26" spans="1:5" s="25" customFormat="1">
      <c r="A26" s="626"/>
      <c r="B26" s="624"/>
      <c r="C26" s="132" t="s">
        <v>30</v>
      </c>
      <c r="D26" s="40"/>
    </row>
    <row r="27" spans="1:5" s="25" customFormat="1" ht="53.2">
      <c r="A27" s="626"/>
      <c r="B27" s="624"/>
      <c r="C27" s="133" t="s">
        <v>66</v>
      </c>
      <c r="D27" s="40"/>
    </row>
    <row r="28" spans="1:5" s="25" customFormat="1">
      <c r="A28" s="625">
        <v>1075</v>
      </c>
      <c r="B28" s="622"/>
      <c r="C28" s="130" t="s">
        <v>25</v>
      </c>
      <c r="D28" s="10"/>
    </row>
    <row r="29" spans="1:5" s="25" customFormat="1">
      <c r="A29" s="626"/>
      <c r="B29" s="623"/>
      <c r="C29" s="131" t="s">
        <v>154</v>
      </c>
      <c r="D29" s="7">
        <f>+D36+D42+D48+D54</f>
        <v>224136.9</v>
      </c>
      <c r="E29" s="39"/>
    </row>
    <row r="30" spans="1:5" s="25" customFormat="1">
      <c r="A30" s="626"/>
      <c r="B30" s="623"/>
      <c r="C30" s="132" t="s">
        <v>26</v>
      </c>
      <c r="D30" s="27"/>
    </row>
    <row r="31" spans="1:5" s="25" customFormat="1" ht="35.5">
      <c r="A31" s="626"/>
      <c r="B31" s="623"/>
      <c r="C31" s="133" t="s">
        <v>177</v>
      </c>
      <c r="D31" s="27"/>
    </row>
    <row r="32" spans="1:5" s="25" customFormat="1">
      <c r="A32" s="626"/>
      <c r="B32" s="623"/>
      <c r="C32" s="132" t="s">
        <v>27</v>
      </c>
      <c r="D32" s="27"/>
    </row>
    <row r="33" spans="1:5" s="25" customFormat="1" ht="35.5">
      <c r="A33" s="626"/>
      <c r="B33" s="623"/>
      <c r="C33" s="133" t="s">
        <v>178</v>
      </c>
      <c r="D33" s="27"/>
    </row>
    <row r="34" spans="1:5" s="25" customFormat="1" ht="24.05" customHeight="1">
      <c r="A34" s="626"/>
      <c r="B34" s="134"/>
      <c r="C34" s="135" t="s">
        <v>46</v>
      </c>
      <c r="D34" s="27"/>
    </row>
    <row r="35" spans="1:5" s="438" customFormat="1">
      <c r="A35" s="626"/>
      <c r="B35" s="647">
        <v>21001</v>
      </c>
      <c r="C35" s="594" t="s">
        <v>28</v>
      </c>
      <c r="D35" s="582"/>
    </row>
    <row r="36" spans="1:5" s="438" customFormat="1" ht="33.35">
      <c r="A36" s="626"/>
      <c r="B36" s="647"/>
      <c r="C36" s="575" t="s">
        <v>134</v>
      </c>
      <c r="D36" s="582">
        <f>+'Հավելված N 4'!G127</f>
        <v>-29510.9</v>
      </c>
      <c r="E36" s="447"/>
    </row>
    <row r="37" spans="1:5" s="438" customFormat="1">
      <c r="A37" s="626"/>
      <c r="B37" s="647"/>
      <c r="C37" s="594" t="s">
        <v>29</v>
      </c>
      <c r="D37" s="593"/>
    </row>
    <row r="38" spans="1:5" s="438" customFormat="1" ht="88.7">
      <c r="A38" s="626"/>
      <c r="B38" s="647"/>
      <c r="C38" s="595" t="s">
        <v>362</v>
      </c>
      <c r="D38" s="593"/>
    </row>
    <row r="39" spans="1:5" s="438" customFormat="1">
      <c r="A39" s="626"/>
      <c r="B39" s="647"/>
      <c r="C39" s="594" t="s">
        <v>30</v>
      </c>
      <c r="D39" s="593"/>
    </row>
    <row r="40" spans="1:5" s="438" customFormat="1" ht="35.5">
      <c r="A40" s="626"/>
      <c r="B40" s="647"/>
      <c r="C40" s="595" t="s">
        <v>363</v>
      </c>
      <c r="D40" s="593"/>
    </row>
    <row r="41" spans="1:5" s="25" customFormat="1">
      <c r="A41" s="626"/>
      <c r="B41" s="624">
        <v>32001</v>
      </c>
      <c r="C41" s="132" t="s">
        <v>28</v>
      </c>
      <c r="D41" s="27"/>
    </row>
    <row r="42" spans="1:5" s="25" customFormat="1" ht="33.35">
      <c r="A42" s="626"/>
      <c r="B42" s="624"/>
      <c r="C42" s="136" t="s">
        <v>139</v>
      </c>
      <c r="D42" s="27">
        <f>+'Հավելված N 4'!G48</f>
        <v>45872.299999999996</v>
      </c>
      <c r="E42" s="42"/>
    </row>
    <row r="43" spans="1:5" s="25" customFormat="1">
      <c r="A43" s="626"/>
      <c r="B43" s="624"/>
      <c r="C43" s="132" t="s">
        <v>29</v>
      </c>
      <c r="D43" s="40"/>
    </row>
    <row r="44" spans="1:5" s="25" customFormat="1" ht="70.95">
      <c r="A44" s="626"/>
      <c r="B44" s="624"/>
      <c r="C44" s="133" t="s">
        <v>179</v>
      </c>
      <c r="D44" s="40"/>
    </row>
    <row r="45" spans="1:5" s="25" customFormat="1">
      <c r="A45" s="626"/>
      <c r="B45" s="624"/>
      <c r="C45" s="132" t="s">
        <v>30</v>
      </c>
      <c r="D45" s="40"/>
    </row>
    <row r="46" spans="1:5" s="25" customFormat="1" ht="53.2">
      <c r="A46" s="626"/>
      <c r="B46" s="624"/>
      <c r="C46" s="133" t="s">
        <v>66</v>
      </c>
      <c r="D46" s="40"/>
    </row>
    <row r="47" spans="1:5" s="25" customFormat="1">
      <c r="A47" s="626"/>
      <c r="B47" s="628">
        <v>32008</v>
      </c>
      <c r="C47" s="482" t="s">
        <v>28</v>
      </c>
      <c r="D47" s="27"/>
    </row>
    <row r="48" spans="1:5" s="25" customFormat="1" ht="33.35">
      <c r="A48" s="626"/>
      <c r="B48" s="628"/>
      <c r="C48" s="434" t="s">
        <v>238</v>
      </c>
      <c r="D48" s="27">
        <f>+'Հավելված N 4'!G57</f>
        <v>10800</v>
      </c>
      <c r="E48" s="42"/>
    </row>
    <row r="49" spans="1:5" s="25" customFormat="1">
      <c r="A49" s="626"/>
      <c r="B49" s="628"/>
      <c r="C49" s="482" t="s">
        <v>29</v>
      </c>
      <c r="D49" s="40"/>
    </row>
    <row r="50" spans="1:5" s="25" customFormat="1" ht="53.2">
      <c r="A50" s="626"/>
      <c r="B50" s="628"/>
      <c r="C50" s="483" t="s">
        <v>286</v>
      </c>
      <c r="D50" s="40"/>
    </row>
    <row r="51" spans="1:5" s="25" customFormat="1">
      <c r="A51" s="626"/>
      <c r="B51" s="628"/>
      <c r="C51" s="482" t="s">
        <v>30</v>
      </c>
      <c r="D51" s="40"/>
    </row>
    <row r="52" spans="1:5" s="25" customFormat="1" ht="53.2">
      <c r="A52" s="626"/>
      <c r="B52" s="628"/>
      <c r="C52" s="483" t="s">
        <v>66</v>
      </c>
      <c r="D52" s="40"/>
    </row>
    <row r="53" spans="1:5" s="438" customFormat="1">
      <c r="A53" s="626"/>
      <c r="B53" s="628">
        <v>32010</v>
      </c>
      <c r="C53" s="482" t="s">
        <v>28</v>
      </c>
      <c r="D53" s="27"/>
    </row>
    <row r="54" spans="1:5" s="438" customFormat="1">
      <c r="A54" s="626"/>
      <c r="B54" s="628"/>
      <c r="C54" s="434" t="s">
        <v>240</v>
      </c>
      <c r="D54" s="27">
        <f>+'Հավելված N 7'!G24</f>
        <v>196975.5</v>
      </c>
      <c r="E54" s="447"/>
    </row>
    <row r="55" spans="1:5" s="438" customFormat="1">
      <c r="A55" s="626"/>
      <c r="B55" s="628"/>
      <c r="C55" s="482" t="s">
        <v>29</v>
      </c>
      <c r="D55" s="40"/>
    </row>
    <row r="56" spans="1:5" s="438" customFormat="1" ht="35.5">
      <c r="A56" s="626"/>
      <c r="B56" s="628"/>
      <c r="C56" s="483" t="s">
        <v>287</v>
      </c>
      <c r="D56" s="40"/>
    </row>
    <row r="57" spans="1:5" s="438" customFormat="1">
      <c r="A57" s="626"/>
      <c r="B57" s="628"/>
      <c r="C57" s="482" t="s">
        <v>30</v>
      </c>
      <c r="D57" s="40"/>
    </row>
    <row r="58" spans="1:5" s="438" customFormat="1" ht="53.2">
      <c r="A58" s="627"/>
      <c r="B58" s="628"/>
      <c r="C58" s="483" t="s">
        <v>66</v>
      </c>
      <c r="D58" s="40"/>
    </row>
    <row r="59" spans="1:5" s="25" customFormat="1">
      <c r="A59" s="625">
        <v>1124</v>
      </c>
      <c r="B59" s="622"/>
      <c r="C59" s="130" t="s">
        <v>25</v>
      </c>
      <c r="D59" s="10"/>
    </row>
    <row r="60" spans="1:5" s="25" customFormat="1">
      <c r="A60" s="626"/>
      <c r="B60" s="623"/>
      <c r="C60" s="131" t="s">
        <v>156</v>
      </c>
      <c r="D60" s="7">
        <f>+D67+D73</f>
        <v>43384.9</v>
      </c>
      <c r="E60" s="39"/>
    </row>
    <row r="61" spans="1:5" s="25" customFormat="1">
      <c r="A61" s="626"/>
      <c r="B61" s="623"/>
      <c r="C61" s="132" t="s">
        <v>26</v>
      </c>
      <c r="D61" s="27"/>
    </row>
    <row r="62" spans="1:5" s="25" customFormat="1" ht="35.5">
      <c r="A62" s="626"/>
      <c r="B62" s="623"/>
      <c r="C62" s="133" t="s">
        <v>180</v>
      </c>
      <c r="D62" s="27"/>
    </row>
    <row r="63" spans="1:5" s="25" customFormat="1">
      <c r="A63" s="626"/>
      <c r="B63" s="623"/>
      <c r="C63" s="132" t="s">
        <v>27</v>
      </c>
      <c r="D63" s="27"/>
    </row>
    <row r="64" spans="1:5" s="25" customFormat="1" ht="53.2">
      <c r="A64" s="626"/>
      <c r="B64" s="623"/>
      <c r="C64" s="133" t="s">
        <v>181</v>
      </c>
      <c r="D64" s="27"/>
    </row>
    <row r="65" spans="1:5" s="25" customFormat="1" ht="24.05" customHeight="1">
      <c r="A65" s="626"/>
      <c r="B65" s="134"/>
      <c r="C65" s="135" t="s">
        <v>46</v>
      </c>
      <c r="D65" s="27"/>
    </row>
    <row r="66" spans="1:5" s="25" customFormat="1">
      <c r="A66" s="626"/>
      <c r="B66" s="624">
        <v>32001</v>
      </c>
      <c r="C66" s="132" t="s">
        <v>28</v>
      </c>
      <c r="D66" s="27"/>
    </row>
    <row r="67" spans="1:5" s="25" customFormat="1" ht="33.35">
      <c r="A67" s="626"/>
      <c r="B67" s="624"/>
      <c r="C67" s="136" t="s">
        <v>157</v>
      </c>
      <c r="D67" s="27">
        <f>+'Հավելված N 4'!G24</f>
        <v>1372.9</v>
      </c>
      <c r="E67" s="42"/>
    </row>
    <row r="68" spans="1:5" s="25" customFormat="1">
      <c r="A68" s="626"/>
      <c r="B68" s="624"/>
      <c r="C68" s="132" t="s">
        <v>29</v>
      </c>
      <c r="D68" s="40"/>
    </row>
    <row r="69" spans="1:5" s="25" customFormat="1" ht="35.5">
      <c r="A69" s="626"/>
      <c r="B69" s="624"/>
      <c r="C69" s="133" t="s">
        <v>157</v>
      </c>
      <c r="D69" s="40"/>
    </row>
    <row r="70" spans="1:5" s="25" customFormat="1">
      <c r="A70" s="626"/>
      <c r="B70" s="624"/>
      <c r="C70" s="132" t="s">
        <v>30</v>
      </c>
      <c r="D70" s="40"/>
    </row>
    <row r="71" spans="1:5" s="25" customFormat="1" ht="53.2">
      <c r="A71" s="626"/>
      <c r="B71" s="624"/>
      <c r="C71" s="133" t="s">
        <v>66</v>
      </c>
      <c r="D71" s="40"/>
    </row>
    <row r="72" spans="1:5" s="438" customFormat="1">
      <c r="A72" s="626"/>
      <c r="B72" s="628">
        <v>32002</v>
      </c>
      <c r="C72" s="460" t="s">
        <v>28</v>
      </c>
      <c r="D72" s="440"/>
    </row>
    <row r="73" spans="1:5" s="438" customFormat="1">
      <c r="A73" s="626"/>
      <c r="B73" s="628"/>
      <c r="C73" s="462" t="s">
        <v>276</v>
      </c>
      <c r="D73" s="440">
        <f>+'Հավելված N 4'!G33</f>
        <v>42012</v>
      </c>
      <c r="E73" s="447"/>
    </row>
    <row r="74" spans="1:5" s="438" customFormat="1">
      <c r="A74" s="626"/>
      <c r="B74" s="628"/>
      <c r="C74" s="460" t="s">
        <v>29</v>
      </c>
      <c r="D74" s="445"/>
    </row>
    <row r="75" spans="1:5" s="438" customFormat="1" ht="70.95">
      <c r="A75" s="626"/>
      <c r="B75" s="628"/>
      <c r="C75" s="461" t="s">
        <v>288</v>
      </c>
      <c r="D75" s="445"/>
    </row>
    <row r="76" spans="1:5" s="438" customFormat="1">
      <c r="A76" s="626"/>
      <c r="B76" s="628"/>
      <c r="C76" s="460" t="s">
        <v>30</v>
      </c>
      <c r="D76" s="445"/>
    </row>
    <row r="77" spans="1:5" s="438" customFormat="1" ht="53.2">
      <c r="A77" s="627"/>
      <c r="B77" s="628"/>
      <c r="C77" s="461" t="s">
        <v>66</v>
      </c>
      <c r="D77" s="445"/>
    </row>
    <row r="78" spans="1:5" s="25" customFormat="1">
      <c r="A78" s="625">
        <v>1130</v>
      </c>
      <c r="B78" s="622"/>
      <c r="C78" s="130" t="s">
        <v>25</v>
      </c>
      <c r="D78" s="10"/>
    </row>
    <row r="79" spans="1:5" s="25" customFormat="1" ht="50">
      <c r="A79" s="626"/>
      <c r="B79" s="623"/>
      <c r="C79" s="131" t="s">
        <v>182</v>
      </c>
      <c r="D79" s="7">
        <f>+D86</f>
        <v>384.8</v>
      </c>
      <c r="E79" s="39"/>
    </row>
    <row r="80" spans="1:5" s="25" customFormat="1">
      <c r="A80" s="626"/>
      <c r="B80" s="623"/>
      <c r="C80" s="132" t="s">
        <v>26</v>
      </c>
      <c r="D80" s="27"/>
    </row>
    <row r="81" spans="1:5" s="25" customFormat="1" ht="70.95">
      <c r="A81" s="626"/>
      <c r="B81" s="623"/>
      <c r="C81" s="133" t="s">
        <v>183</v>
      </c>
      <c r="D81" s="27"/>
    </row>
    <row r="82" spans="1:5" s="25" customFormat="1">
      <c r="A82" s="626"/>
      <c r="B82" s="623"/>
      <c r="C82" s="132" t="s">
        <v>27</v>
      </c>
      <c r="D82" s="27"/>
    </row>
    <row r="83" spans="1:5" s="25" customFormat="1" ht="53.2">
      <c r="A83" s="626"/>
      <c r="B83" s="623"/>
      <c r="C83" s="133" t="s">
        <v>184</v>
      </c>
      <c r="D83" s="27"/>
    </row>
    <row r="84" spans="1:5" s="25" customFormat="1" ht="24.05" customHeight="1">
      <c r="A84" s="626"/>
      <c r="B84" s="134"/>
      <c r="C84" s="135" t="s">
        <v>46</v>
      </c>
      <c r="D84" s="27"/>
    </row>
    <row r="85" spans="1:5" s="25" customFormat="1">
      <c r="A85" s="626"/>
      <c r="B85" s="624">
        <v>32001</v>
      </c>
      <c r="C85" s="132" t="s">
        <v>28</v>
      </c>
      <c r="D85" s="27"/>
    </row>
    <row r="86" spans="1:5" s="25" customFormat="1" ht="66.650000000000006">
      <c r="A86" s="626"/>
      <c r="B86" s="624"/>
      <c r="C86" s="136" t="s">
        <v>144</v>
      </c>
      <c r="D86" s="27">
        <f>+'Հավելված N 4'!G208</f>
        <v>384.8</v>
      </c>
      <c r="E86" s="42"/>
    </row>
    <row r="87" spans="1:5" s="25" customFormat="1">
      <c r="A87" s="626"/>
      <c r="B87" s="624"/>
      <c r="C87" s="132" t="s">
        <v>29</v>
      </c>
      <c r="D87" s="40"/>
    </row>
    <row r="88" spans="1:5" s="25" customFormat="1" ht="70.95">
      <c r="A88" s="626"/>
      <c r="B88" s="624"/>
      <c r="C88" s="133" t="s">
        <v>185</v>
      </c>
      <c r="D88" s="40"/>
    </row>
    <row r="89" spans="1:5" s="25" customFormat="1">
      <c r="A89" s="626"/>
      <c r="B89" s="624"/>
      <c r="C89" s="132" t="s">
        <v>30</v>
      </c>
      <c r="D89" s="40"/>
    </row>
    <row r="90" spans="1:5" s="25" customFormat="1" ht="53.2">
      <c r="A90" s="627"/>
      <c r="B90" s="624"/>
      <c r="C90" s="133" t="s">
        <v>66</v>
      </c>
      <c r="D90" s="40"/>
    </row>
    <row r="91" spans="1:5" s="25" customFormat="1">
      <c r="A91" s="629">
        <v>1146</v>
      </c>
      <c r="B91" s="644"/>
      <c r="C91" s="77" t="s">
        <v>25</v>
      </c>
      <c r="D91" s="10"/>
    </row>
    <row r="92" spans="1:5" s="25" customFormat="1">
      <c r="A92" s="626"/>
      <c r="B92" s="645"/>
      <c r="C92" s="78" t="s">
        <v>97</v>
      </c>
      <c r="D92" s="7">
        <f t="shared" ref="D92" si="0">+D99</f>
        <v>-256289.6</v>
      </c>
      <c r="E92" s="39"/>
    </row>
    <row r="93" spans="1:5" s="25" customFormat="1">
      <c r="A93" s="626"/>
      <c r="B93" s="645"/>
      <c r="C93" s="79" t="s">
        <v>26</v>
      </c>
      <c r="D93" s="27"/>
    </row>
    <row r="94" spans="1:5" s="25" customFormat="1">
      <c r="A94" s="626"/>
      <c r="B94" s="645"/>
      <c r="C94" s="80" t="s">
        <v>98</v>
      </c>
      <c r="D94" s="27"/>
    </row>
    <row r="95" spans="1:5" s="25" customFormat="1">
      <c r="A95" s="626"/>
      <c r="B95" s="645"/>
      <c r="C95" s="79" t="s">
        <v>27</v>
      </c>
      <c r="D95" s="27"/>
    </row>
    <row r="96" spans="1:5" s="25" customFormat="1" ht="88.7">
      <c r="A96" s="626"/>
      <c r="B96" s="645"/>
      <c r="C96" s="80" t="s">
        <v>99</v>
      </c>
      <c r="D96" s="27"/>
    </row>
    <row r="97" spans="1:5" s="25" customFormat="1" ht="24.05" customHeight="1">
      <c r="A97" s="626"/>
      <c r="B97" s="40"/>
      <c r="C97" s="41" t="s">
        <v>46</v>
      </c>
      <c r="D97" s="27"/>
    </row>
    <row r="98" spans="1:5" s="25" customFormat="1">
      <c r="A98" s="626"/>
      <c r="B98" s="646">
        <v>12010</v>
      </c>
      <c r="C98" s="79" t="s">
        <v>28</v>
      </c>
      <c r="D98" s="27"/>
    </row>
    <row r="99" spans="1:5" s="25" customFormat="1" ht="33.35">
      <c r="A99" s="626"/>
      <c r="B99" s="646"/>
      <c r="C99" s="81" t="s">
        <v>147</v>
      </c>
      <c r="D99" s="27">
        <f>+'Հավելված N 4'!G157</f>
        <v>-256289.6</v>
      </c>
      <c r="E99" s="42"/>
    </row>
    <row r="100" spans="1:5" s="25" customFormat="1">
      <c r="A100" s="626"/>
      <c r="B100" s="646"/>
      <c r="C100" s="79" t="s">
        <v>29</v>
      </c>
      <c r="D100" s="40"/>
    </row>
    <row r="101" spans="1:5" s="25" customFormat="1" ht="35.5">
      <c r="A101" s="626"/>
      <c r="B101" s="646"/>
      <c r="C101" s="80" t="s">
        <v>186</v>
      </c>
      <c r="D101" s="40"/>
    </row>
    <row r="102" spans="1:5" s="25" customFormat="1">
      <c r="A102" s="626"/>
      <c r="B102" s="646"/>
      <c r="C102" s="79" t="s">
        <v>30</v>
      </c>
      <c r="D102" s="40"/>
    </row>
    <row r="103" spans="1:5" s="25" customFormat="1">
      <c r="A103" s="626"/>
      <c r="B103" s="646"/>
      <c r="C103" s="80" t="s">
        <v>125</v>
      </c>
      <c r="D103" s="40"/>
    </row>
    <row r="104" spans="1:5" s="25" customFormat="1">
      <c r="A104" s="625">
        <v>1168</v>
      </c>
      <c r="B104" s="622"/>
      <c r="C104" s="174" t="s">
        <v>25</v>
      </c>
      <c r="D104" s="10"/>
    </row>
    <row r="105" spans="1:5" s="25" customFormat="1">
      <c r="A105" s="626"/>
      <c r="B105" s="623"/>
      <c r="C105" s="175" t="s">
        <v>158</v>
      </c>
      <c r="D105" s="7">
        <f>+D112+D118</f>
        <v>-115604.9</v>
      </c>
      <c r="E105" s="39"/>
    </row>
    <row r="106" spans="1:5" s="25" customFormat="1">
      <c r="A106" s="626"/>
      <c r="B106" s="623"/>
      <c r="C106" s="171" t="s">
        <v>26</v>
      </c>
      <c r="D106" s="27"/>
    </row>
    <row r="107" spans="1:5" s="25" customFormat="1" ht="53.2">
      <c r="A107" s="626"/>
      <c r="B107" s="623"/>
      <c r="C107" s="176" t="s">
        <v>188</v>
      </c>
      <c r="D107" s="27"/>
    </row>
    <row r="108" spans="1:5" s="25" customFormat="1">
      <c r="A108" s="626"/>
      <c r="B108" s="623"/>
      <c r="C108" s="171" t="s">
        <v>27</v>
      </c>
      <c r="D108" s="27"/>
    </row>
    <row r="109" spans="1:5" s="25" customFormat="1" ht="70.95">
      <c r="A109" s="626"/>
      <c r="B109" s="623"/>
      <c r="C109" s="177" t="s">
        <v>189</v>
      </c>
      <c r="D109" s="27"/>
    </row>
    <row r="110" spans="1:5" s="25" customFormat="1" ht="24.05" customHeight="1">
      <c r="A110" s="626"/>
      <c r="B110" s="134"/>
      <c r="C110" s="135" t="s">
        <v>46</v>
      </c>
      <c r="D110" s="27"/>
    </row>
    <row r="111" spans="1:5" s="25" customFormat="1">
      <c r="A111" s="626"/>
      <c r="B111" s="624">
        <v>32001</v>
      </c>
      <c r="C111" s="171" t="s">
        <v>28</v>
      </c>
      <c r="D111" s="27"/>
    </row>
    <row r="112" spans="1:5" s="25" customFormat="1" ht="50">
      <c r="A112" s="626"/>
      <c r="B112" s="624"/>
      <c r="C112" s="178" t="s">
        <v>190</v>
      </c>
      <c r="D112" s="27">
        <f>+'Հավելված N 4'!G96</f>
        <v>-224164.9</v>
      </c>
      <c r="E112" s="42"/>
    </row>
    <row r="113" spans="1:5" s="25" customFormat="1">
      <c r="A113" s="626"/>
      <c r="B113" s="624"/>
      <c r="C113" s="171" t="s">
        <v>29</v>
      </c>
      <c r="D113" s="40"/>
    </row>
    <row r="114" spans="1:5" s="25" customFormat="1" ht="108.55" customHeight="1">
      <c r="A114" s="626"/>
      <c r="B114" s="624"/>
      <c r="C114" s="179" t="s">
        <v>191</v>
      </c>
      <c r="D114" s="40"/>
    </row>
    <row r="115" spans="1:5" s="25" customFormat="1">
      <c r="A115" s="626"/>
      <c r="B115" s="624"/>
      <c r="C115" s="171" t="s">
        <v>30</v>
      </c>
      <c r="D115" s="40"/>
    </row>
    <row r="116" spans="1:5" s="25" customFormat="1" ht="53.2">
      <c r="A116" s="626"/>
      <c r="B116" s="624"/>
      <c r="C116" s="179" t="s">
        <v>66</v>
      </c>
      <c r="D116" s="40"/>
    </row>
    <row r="117" spans="1:5" s="438" customFormat="1">
      <c r="A117" s="626"/>
      <c r="B117" s="628">
        <v>32007</v>
      </c>
      <c r="C117" s="481" t="s">
        <v>28</v>
      </c>
      <c r="D117" s="440"/>
    </row>
    <row r="118" spans="1:5" s="438" customFormat="1" ht="33.35">
      <c r="A118" s="626"/>
      <c r="B118" s="628"/>
      <c r="C118" s="434" t="s">
        <v>246</v>
      </c>
      <c r="D118" s="440">
        <f>+'Հավելված N 4'!G112</f>
        <v>108560</v>
      </c>
      <c r="E118" s="447"/>
    </row>
    <row r="119" spans="1:5" s="438" customFormat="1">
      <c r="A119" s="626"/>
      <c r="B119" s="628"/>
      <c r="C119" s="481" t="s">
        <v>29</v>
      </c>
      <c r="D119" s="445"/>
    </row>
    <row r="120" spans="1:5" s="438" customFormat="1" ht="35.5">
      <c r="A120" s="626"/>
      <c r="B120" s="628"/>
      <c r="C120" s="495" t="s">
        <v>289</v>
      </c>
      <c r="D120" s="445"/>
    </row>
    <row r="121" spans="1:5" s="438" customFormat="1">
      <c r="A121" s="626"/>
      <c r="B121" s="628"/>
      <c r="C121" s="481" t="s">
        <v>30</v>
      </c>
      <c r="D121" s="445"/>
    </row>
    <row r="122" spans="1:5" s="438" customFormat="1" ht="53.2">
      <c r="A122" s="627"/>
      <c r="B122" s="628"/>
      <c r="C122" s="495" t="s">
        <v>66</v>
      </c>
      <c r="D122" s="445"/>
    </row>
    <row r="123" spans="1:5" ht="17.899999999999999" customHeight="1">
      <c r="A123" s="637">
        <v>1183</v>
      </c>
      <c r="B123" s="639"/>
      <c r="C123" s="255" t="s">
        <v>25</v>
      </c>
      <c r="D123" s="275"/>
    </row>
    <row r="124" spans="1:5" ht="19.350000000000001" customHeight="1">
      <c r="A124" s="637"/>
      <c r="B124" s="639"/>
      <c r="C124" s="254" t="s">
        <v>80</v>
      </c>
      <c r="D124" s="161">
        <f>+D131+D137</f>
        <v>-727710</v>
      </c>
      <c r="E124" s="36"/>
    </row>
    <row r="125" spans="1:5" ht="17.899999999999999" customHeight="1">
      <c r="A125" s="637"/>
      <c r="B125" s="639"/>
      <c r="C125" s="255" t="s">
        <v>26</v>
      </c>
      <c r="D125" s="276"/>
    </row>
    <row r="126" spans="1:5" ht="88.7">
      <c r="A126" s="637"/>
      <c r="B126" s="639"/>
      <c r="C126" s="271" t="s">
        <v>81</v>
      </c>
      <c r="D126" s="276"/>
    </row>
    <row r="127" spans="1:5" ht="17.899999999999999" customHeight="1">
      <c r="A127" s="637"/>
      <c r="B127" s="639"/>
      <c r="C127" s="255" t="s">
        <v>27</v>
      </c>
      <c r="D127" s="276"/>
    </row>
    <row r="128" spans="1:5">
      <c r="A128" s="637"/>
      <c r="B128" s="639"/>
      <c r="C128" s="271" t="s">
        <v>82</v>
      </c>
      <c r="D128" s="276"/>
    </row>
    <row r="129" spans="1:5" ht="24.05" customHeight="1">
      <c r="A129" s="637"/>
      <c r="B129" s="167"/>
      <c r="C129" s="277" t="s">
        <v>15</v>
      </c>
      <c r="D129" s="268"/>
    </row>
    <row r="130" spans="1:5" ht="17.899999999999999" customHeight="1">
      <c r="A130" s="637"/>
      <c r="B130" s="640">
        <v>32003</v>
      </c>
      <c r="C130" s="171" t="s">
        <v>28</v>
      </c>
      <c r="D130" s="278"/>
    </row>
    <row r="131" spans="1:5" ht="50">
      <c r="A131" s="637"/>
      <c r="B131" s="640"/>
      <c r="C131" s="180" t="s">
        <v>126</v>
      </c>
      <c r="D131" s="163">
        <f>+'Հավելված N 4'!G168</f>
        <v>-795344.5</v>
      </c>
      <c r="E131" s="36"/>
    </row>
    <row r="132" spans="1:5" ht="17.5" customHeight="1">
      <c r="A132" s="637"/>
      <c r="B132" s="640"/>
      <c r="C132" s="171" t="s">
        <v>29</v>
      </c>
      <c r="D132" s="162"/>
    </row>
    <row r="133" spans="1:5" ht="35.5">
      <c r="A133" s="637"/>
      <c r="B133" s="640"/>
      <c r="C133" s="179" t="s">
        <v>127</v>
      </c>
      <c r="D133" s="162"/>
    </row>
    <row r="134" spans="1:5" ht="17.5" customHeight="1">
      <c r="A134" s="637"/>
      <c r="B134" s="640"/>
      <c r="C134" s="171" t="s">
        <v>30</v>
      </c>
      <c r="D134" s="162"/>
    </row>
    <row r="135" spans="1:5" ht="53.2">
      <c r="A135" s="637"/>
      <c r="B135" s="640"/>
      <c r="C135" s="179" t="s">
        <v>66</v>
      </c>
      <c r="D135" s="162"/>
    </row>
    <row r="136" spans="1:5" ht="17.899999999999999" customHeight="1">
      <c r="A136" s="637"/>
      <c r="B136" s="640">
        <v>32012</v>
      </c>
      <c r="C136" s="171" t="s">
        <v>28</v>
      </c>
      <c r="D136" s="278"/>
    </row>
    <row r="137" spans="1:5" ht="33.35">
      <c r="A137" s="637"/>
      <c r="B137" s="640"/>
      <c r="C137" s="180" t="s">
        <v>103</v>
      </c>
      <c r="D137" s="163">
        <f>+'Հավելված N 4'!G177</f>
        <v>67634.5</v>
      </c>
      <c r="E137" s="36"/>
    </row>
    <row r="138" spans="1:5" ht="17.5" customHeight="1">
      <c r="A138" s="637"/>
      <c r="B138" s="640"/>
      <c r="C138" s="171" t="s">
        <v>29</v>
      </c>
      <c r="D138" s="162"/>
    </row>
    <row r="139" spans="1:5" ht="35.5">
      <c r="A139" s="637"/>
      <c r="B139" s="640"/>
      <c r="C139" s="179" t="s">
        <v>107</v>
      </c>
      <c r="D139" s="162"/>
    </row>
    <row r="140" spans="1:5" ht="17.5" customHeight="1">
      <c r="A140" s="637"/>
      <c r="B140" s="640"/>
      <c r="C140" s="171" t="s">
        <v>30</v>
      </c>
      <c r="D140" s="162"/>
    </row>
    <row r="141" spans="1:5" ht="53.2">
      <c r="A141" s="637"/>
      <c r="B141" s="640"/>
      <c r="C141" s="179" t="s">
        <v>66</v>
      </c>
      <c r="D141" s="162"/>
    </row>
    <row r="142" spans="1:5" s="438" customFormat="1">
      <c r="A142" s="641">
        <v>1196</v>
      </c>
      <c r="B142" s="642"/>
      <c r="C142" s="458" t="s">
        <v>25</v>
      </c>
      <c r="D142" s="433"/>
    </row>
    <row r="143" spans="1:5" s="438" customFormat="1">
      <c r="A143" s="641"/>
      <c r="B143" s="643"/>
      <c r="C143" s="459" t="s">
        <v>282</v>
      </c>
      <c r="D143" s="431">
        <f>+D150</f>
        <v>25230.7</v>
      </c>
      <c r="E143" s="444"/>
    </row>
    <row r="144" spans="1:5" s="438" customFormat="1">
      <c r="A144" s="641"/>
      <c r="B144" s="643"/>
      <c r="C144" s="460" t="s">
        <v>26</v>
      </c>
      <c r="D144" s="440"/>
    </row>
    <row r="145" spans="1:7" s="438" customFormat="1" ht="35.5">
      <c r="A145" s="641"/>
      <c r="B145" s="643"/>
      <c r="C145" s="461" t="s">
        <v>290</v>
      </c>
      <c r="D145" s="440"/>
    </row>
    <row r="146" spans="1:7" s="438" customFormat="1">
      <c r="A146" s="641"/>
      <c r="B146" s="643"/>
      <c r="C146" s="460" t="s">
        <v>27</v>
      </c>
      <c r="D146" s="440"/>
    </row>
    <row r="147" spans="1:7" s="438" customFormat="1" ht="53.2">
      <c r="A147" s="641"/>
      <c r="B147" s="643"/>
      <c r="C147" s="461" t="s">
        <v>291</v>
      </c>
      <c r="D147" s="440"/>
    </row>
    <row r="148" spans="1:7" s="438" customFormat="1" ht="24.05" customHeight="1">
      <c r="A148" s="641"/>
      <c r="B148" s="445"/>
      <c r="C148" s="446" t="s">
        <v>46</v>
      </c>
      <c r="D148" s="440"/>
    </row>
    <row r="149" spans="1:7" s="438" customFormat="1">
      <c r="A149" s="641"/>
      <c r="B149" s="628">
        <v>12001</v>
      </c>
      <c r="C149" s="460" t="s">
        <v>28</v>
      </c>
      <c r="D149" s="440"/>
    </row>
    <row r="150" spans="1:7" s="438" customFormat="1" ht="50">
      <c r="A150" s="641"/>
      <c r="B150" s="628"/>
      <c r="C150" s="462" t="s">
        <v>292</v>
      </c>
      <c r="D150" s="440">
        <f>+'Հավելված N 4'!G81</f>
        <v>25230.7</v>
      </c>
      <c r="E150" s="447"/>
    </row>
    <row r="151" spans="1:7" s="438" customFormat="1">
      <c r="A151" s="641"/>
      <c r="B151" s="628"/>
      <c r="C151" s="460" t="s">
        <v>29</v>
      </c>
      <c r="D151" s="445"/>
    </row>
    <row r="152" spans="1:7" s="438" customFormat="1" ht="53.2">
      <c r="A152" s="641"/>
      <c r="B152" s="628"/>
      <c r="C152" s="461" t="s">
        <v>293</v>
      </c>
      <c r="D152" s="445"/>
    </row>
    <row r="153" spans="1:7" s="438" customFormat="1">
      <c r="A153" s="641"/>
      <c r="B153" s="628"/>
      <c r="C153" s="460" t="s">
        <v>30</v>
      </c>
      <c r="D153" s="445"/>
    </row>
    <row r="154" spans="1:7" s="438" customFormat="1">
      <c r="A154" s="641"/>
      <c r="B154" s="628"/>
      <c r="C154" s="461" t="s">
        <v>125</v>
      </c>
      <c r="D154" s="445"/>
    </row>
    <row r="155" spans="1:7" ht="9.3000000000000007" customHeight="1">
      <c r="A155" s="13"/>
      <c r="B155" s="13"/>
      <c r="C155" s="274"/>
      <c r="D155" s="44"/>
    </row>
    <row r="156" spans="1:7" s="26" customFormat="1" ht="34.950000000000003" customHeight="1">
      <c r="A156" s="162"/>
      <c r="B156" s="162"/>
      <c r="C156" s="244" t="s">
        <v>162</v>
      </c>
      <c r="D156" s="7">
        <f>+D158</f>
        <v>804641.89999999991</v>
      </c>
      <c r="E156" s="280"/>
      <c r="F156" s="281"/>
      <c r="G156" s="281"/>
    </row>
    <row r="157" spans="1:7">
      <c r="A157" s="627">
        <v>1139</v>
      </c>
      <c r="B157" s="638"/>
      <c r="C157" s="35" t="s">
        <v>25</v>
      </c>
      <c r="D157" s="10"/>
    </row>
    <row r="158" spans="1:7">
      <c r="A158" s="637"/>
      <c r="B158" s="639"/>
      <c r="C158" s="244" t="s">
        <v>166</v>
      </c>
      <c r="D158" s="7">
        <f>+D165+D171</f>
        <v>804641.89999999991</v>
      </c>
    </row>
    <row r="159" spans="1:7">
      <c r="A159" s="637"/>
      <c r="B159" s="639"/>
      <c r="C159" s="255" t="s">
        <v>26</v>
      </c>
      <c r="D159" s="27"/>
    </row>
    <row r="160" spans="1:7" ht="53.2">
      <c r="A160" s="637"/>
      <c r="B160" s="639"/>
      <c r="C160" s="271" t="s">
        <v>192</v>
      </c>
      <c r="D160" s="27"/>
    </row>
    <row r="161" spans="1:4">
      <c r="A161" s="637"/>
      <c r="B161" s="639"/>
      <c r="C161" s="255" t="s">
        <v>27</v>
      </c>
      <c r="D161" s="27"/>
    </row>
    <row r="162" spans="1:4" ht="35.5">
      <c r="A162" s="637"/>
      <c r="B162" s="639"/>
      <c r="C162" s="272" t="s">
        <v>193</v>
      </c>
      <c r="D162" s="27"/>
    </row>
    <row r="163" spans="1:4" s="25" customFormat="1" ht="24.05" customHeight="1">
      <c r="A163" s="637"/>
      <c r="B163" s="134"/>
      <c r="C163" s="135" t="s">
        <v>46</v>
      </c>
      <c r="D163" s="27"/>
    </row>
    <row r="164" spans="1:4">
      <c r="A164" s="637"/>
      <c r="B164" s="637" t="s">
        <v>194</v>
      </c>
      <c r="C164" s="255" t="s">
        <v>28</v>
      </c>
      <c r="D164" s="27"/>
    </row>
    <row r="165" spans="1:4">
      <c r="A165" s="637"/>
      <c r="B165" s="637"/>
      <c r="C165" s="273" t="s">
        <v>166</v>
      </c>
      <c r="D165" s="27">
        <f>+'Հավելված N 4'!G229</f>
        <v>1001617.3999999999</v>
      </c>
    </row>
    <row r="166" spans="1:4">
      <c r="A166" s="637"/>
      <c r="B166" s="637"/>
      <c r="C166" s="255" t="s">
        <v>29</v>
      </c>
      <c r="D166" s="27"/>
    </row>
    <row r="167" spans="1:4" ht="70.95">
      <c r="A167" s="637"/>
      <c r="B167" s="637"/>
      <c r="C167" s="271" t="s">
        <v>195</v>
      </c>
      <c r="D167" s="40"/>
    </row>
    <row r="168" spans="1:4">
      <c r="A168" s="637"/>
      <c r="B168" s="637"/>
      <c r="C168" s="255" t="s">
        <v>30</v>
      </c>
      <c r="D168" s="40"/>
    </row>
    <row r="169" spans="1:4">
      <c r="A169" s="637"/>
      <c r="B169" s="637"/>
      <c r="C169" s="271" t="s">
        <v>31</v>
      </c>
      <c r="D169" s="40"/>
    </row>
    <row r="170" spans="1:4">
      <c r="A170" s="637"/>
      <c r="B170" s="637" t="s">
        <v>194</v>
      </c>
      <c r="C170" s="255" t="s">
        <v>28</v>
      </c>
      <c r="D170" s="40"/>
    </row>
    <row r="171" spans="1:4">
      <c r="A171" s="637"/>
      <c r="B171" s="637"/>
      <c r="C171" s="273" t="s">
        <v>166</v>
      </c>
      <c r="D171" s="27">
        <f>+'Հավելված N 4'!G238</f>
        <v>-196975.5</v>
      </c>
    </row>
    <row r="172" spans="1:4">
      <c r="A172" s="637"/>
      <c r="B172" s="637"/>
      <c r="C172" s="255" t="s">
        <v>29</v>
      </c>
      <c r="D172" s="27"/>
    </row>
    <row r="173" spans="1:4" ht="70.95">
      <c r="A173" s="637"/>
      <c r="B173" s="637"/>
      <c r="C173" s="271" t="s">
        <v>195</v>
      </c>
      <c r="D173" s="40"/>
    </row>
    <row r="174" spans="1:4">
      <c r="A174" s="637"/>
      <c r="B174" s="637"/>
      <c r="C174" s="255" t="s">
        <v>30</v>
      </c>
      <c r="D174" s="40"/>
    </row>
    <row r="175" spans="1:4">
      <c r="A175" s="637"/>
      <c r="B175" s="637"/>
      <c r="C175" s="271" t="s">
        <v>31</v>
      </c>
      <c r="D175" s="40"/>
    </row>
  </sheetData>
  <mergeCells count="40">
    <mergeCell ref="B35:B40"/>
    <mergeCell ref="A59:A77"/>
    <mergeCell ref="A142:A154"/>
    <mergeCell ref="B142:B147"/>
    <mergeCell ref="B149:B154"/>
    <mergeCell ref="B117:B122"/>
    <mergeCell ref="B130:B135"/>
    <mergeCell ref="B91:B96"/>
    <mergeCell ref="B98:B103"/>
    <mergeCell ref="A157:A175"/>
    <mergeCell ref="B157:B162"/>
    <mergeCell ref="B164:B169"/>
    <mergeCell ref="B170:B175"/>
    <mergeCell ref="B104:B109"/>
    <mergeCell ref="B111:B116"/>
    <mergeCell ref="B136:B141"/>
    <mergeCell ref="B123:B128"/>
    <mergeCell ref="A123:A141"/>
    <mergeCell ref="C1:D1"/>
    <mergeCell ref="C2:D2"/>
    <mergeCell ref="C3:D3"/>
    <mergeCell ref="C10:C11"/>
    <mergeCell ref="A6:D6"/>
    <mergeCell ref="A10:B10"/>
    <mergeCell ref="B15:B20"/>
    <mergeCell ref="B22:B27"/>
    <mergeCell ref="A15:A27"/>
    <mergeCell ref="B28:B33"/>
    <mergeCell ref="A104:A122"/>
    <mergeCell ref="B41:B46"/>
    <mergeCell ref="B47:B52"/>
    <mergeCell ref="B59:B64"/>
    <mergeCell ref="B66:B71"/>
    <mergeCell ref="A78:A90"/>
    <mergeCell ref="B78:B83"/>
    <mergeCell ref="B85:B90"/>
    <mergeCell ref="A91:A103"/>
    <mergeCell ref="B53:B58"/>
    <mergeCell ref="A28:A58"/>
    <mergeCell ref="B72:B77"/>
  </mergeCells>
  <pageMargins left="0" right="0" top="0" bottom="0" header="0.3" footer="0.3"/>
  <pageSetup paperSize="9" scale="5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6"/>
  <sheetViews>
    <sheetView tabSelected="1" topLeftCell="A206" zoomScale="70" zoomScaleNormal="70" zoomScaleSheetLayoutView="100" workbookViewId="0">
      <selection activeCell="G212" sqref="G212"/>
    </sheetView>
  </sheetViews>
  <sheetFormatPr defaultColWidth="9.09765625" defaultRowHeight="17.75"/>
  <cols>
    <col min="1" max="3" width="8.09765625" style="8" customWidth="1"/>
    <col min="4" max="4" width="11.59765625" style="8" customWidth="1"/>
    <col min="5" max="5" width="13.8984375" style="8" customWidth="1"/>
    <col min="6" max="6" width="62.09765625" style="8" customWidth="1"/>
    <col min="7" max="7" width="34.796875" style="8" customWidth="1"/>
    <col min="8" max="8" width="19.3984375" style="8" customWidth="1"/>
    <col min="9" max="16384" width="9.09765625" style="8"/>
  </cols>
  <sheetData>
    <row r="1" spans="1:8" s="240" customFormat="1" ht="37.5" customHeight="1">
      <c r="F1" s="630" t="s">
        <v>72</v>
      </c>
      <c r="G1" s="630"/>
    </row>
    <row r="2" spans="1:8" s="241" customFormat="1" ht="17.5" customHeight="1">
      <c r="F2" s="631" t="s">
        <v>111</v>
      </c>
      <c r="G2" s="631"/>
    </row>
    <row r="3" spans="1:8" s="241" customFormat="1" ht="17.5" customHeight="1">
      <c r="F3" s="631" t="s">
        <v>7</v>
      </c>
      <c r="G3" s="631"/>
    </row>
    <row r="4" spans="1:8" ht="13.6" customHeight="1"/>
    <row r="5" spans="1:8" ht="52.55" customHeight="1">
      <c r="A5" s="634" t="s">
        <v>171</v>
      </c>
      <c r="B5" s="634"/>
      <c r="C5" s="634"/>
      <c r="D5" s="634"/>
      <c r="E5" s="634"/>
      <c r="F5" s="634"/>
      <c r="G5" s="634"/>
    </row>
    <row r="8" spans="1:8">
      <c r="G8" s="241" t="s">
        <v>21</v>
      </c>
    </row>
    <row r="9" spans="1:8" s="25" customFormat="1" ht="91.9" customHeight="1">
      <c r="A9" s="660" t="s">
        <v>22</v>
      </c>
      <c r="B9" s="660"/>
      <c r="C9" s="660"/>
      <c r="D9" s="660" t="s">
        <v>10</v>
      </c>
      <c r="E9" s="660"/>
      <c r="F9" s="660" t="s">
        <v>16</v>
      </c>
      <c r="G9" s="489" t="s">
        <v>88</v>
      </c>
    </row>
    <row r="10" spans="1:8" s="25" customFormat="1">
      <c r="A10" s="243" t="s">
        <v>89</v>
      </c>
      <c r="B10" s="243" t="s">
        <v>90</v>
      </c>
      <c r="C10" s="243" t="s">
        <v>23</v>
      </c>
      <c r="D10" s="243" t="s">
        <v>13</v>
      </c>
      <c r="E10" s="243" t="s">
        <v>52</v>
      </c>
      <c r="F10" s="660"/>
      <c r="G10" s="243" t="s">
        <v>12</v>
      </c>
    </row>
    <row r="11" spans="1:8" s="25" customFormat="1" ht="34.950000000000003" customHeight="1">
      <c r="A11" s="91"/>
      <c r="B11" s="91"/>
      <c r="C11" s="91"/>
      <c r="D11" s="243"/>
      <c r="E11" s="243"/>
      <c r="F11" s="236" t="s">
        <v>20</v>
      </c>
      <c r="G11" s="22">
        <f>+G13+G218</f>
        <v>280</v>
      </c>
    </row>
    <row r="12" spans="1:8" s="25" customFormat="1">
      <c r="A12" s="91"/>
      <c r="B12" s="91"/>
      <c r="C12" s="91"/>
      <c r="D12" s="243"/>
      <c r="E12" s="243"/>
      <c r="F12" s="91" t="s">
        <v>58</v>
      </c>
      <c r="G12" s="7"/>
    </row>
    <row r="13" spans="1:8" s="25" customFormat="1" ht="33.35">
      <c r="A13" s="72"/>
      <c r="B13" s="64"/>
      <c r="C13" s="64"/>
      <c r="D13" s="73"/>
      <c r="E13" s="73"/>
      <c r="F13" s="236" t="s">
        <v>55</v>
      </c>
      <c r="G13" s="7">
        <f>+G14+G136</f>
        <v>-804361.89999999991</v>
      </c>
    </row>
    <row r="14" spans="1:8" s="25" customFormat="1" ht="17.350000000000001" customHeight="1">
      <c r="A14" s="648" t="s">
        <v>113</v>
      </c>
      <c r="B14" s="654"/>
      <c r="C14" s="662"/>
      <c r="D14" s="677"/>
      <c r="E14" s="662"/>
      <c r="F14" s="238" t="s">
        <v>114</v>
      </c>
      <c r="G14" s="118">
        <f>+G16</f>
        <v>177147.60000000003</v>
      </c>
      <c r="H14" s="427"/>
    </row>
    <row r="15" spans="1:8" s="25" customFormat="1" ht="16.8" customHeight="1">
      <c r="A15" s="649"/>
      <c r="B15" s="654"/>
      <c r="C15" s="663"/>
      <c r="D15" s="678"/>
      <c r="E15" s="663"/>
      <c r="F15" s="119" t="s">
        <v>17</v>
      </c>
      <c r="G15" s="120"/>
      <c r="H15" s="427"/>
    </row>
    <row r="16" spans="1:8" s="25" customFormat="1">
      <c r="A16" s="649"/>
      <c r="B16" s="648" t="s">
        <v>109</v>
      </c>
      <c r="C16" s="663"/>
      <c r="D16" s="678"/>
      <c r="E16" s="663"/>
      <c r="F16" s="238" t="s">
        <v>153</v>
      </c>
      <c r="G16" s="121">
        <f>+G18+G42+G75+G90+G121</f>
        <v>177147.60000000003</v>
      </c>
    </row>
    <row r="17" spans="1:13" s="25" customFormat="1" ht="16.8" customHeight="1">
      <c r="A17" s="649"/>
      <c r="B17" s="649"/>
      <c r="C17" s="638"/>
      <c r="D17" s="678"/>
      <c r="E17" s="663"/>
      <c r="F17" s="119" t="s">
        <v>17</v>
      </c>
      <c r="G17" s="120"/>
    </row>
    <row r="18" spans="1:13" s="25" customFormat="1">
      <c r="A18" s="649"/>
      <c r="B18" s="649"/>
      <c r="C18" s="648" t="s">
        <v>108</v>
      </c>
      <c r="D18" s="678"/>
      <c r="E18" s="663"/>
      <c r="F18" s="238" t="s">
        <v>155</v>
      </c>
      <c r="G18" s="121">
        <f t="shared" ref="G18" si="0">+G20</f>
        <v>43384.9</v>
      </c>
      <c r="H18" s="26"/>
      <c r="I18" s="26"/>
      <c r="J18" s="26"/>
      <c r="K18" s="26"/>
      <c r="L18" s="26"/>
      <c r="M18" s="26"/>
    </row>
    <row r="19" spans="1:13" s="25" customFormat="1" ht="16.8" customHeight="1">
      <c r="A19" s="649"/>
      <c r="B19" s="649"/>
      <c r="C19" s="649"/>
      <c r="D19" s="678"/>
      <c r="E19" s="663"/>
      <c r="F19" s="119" t="s">
        <v>17</v>
      </c>
      <c r="G19" s="122"/>
      <c r="H19" s="26"/>
      <c r="I19" s="26"/>
      <c r="J19" s="26"/>
      <c r="K19" s="26"/>
      <c r="L19" s="26"/>
      <c r="M19" s="26"/>
    </row>
    <row r="20" spans="1:13" s="25" customFormat="1" ht="35.5">
      <c r="A20" s="649"/>
      <c r="B20" s="649"/>
      <c r="C20" s="649"/>
      <c r="D20" s="678"/>
      <c r="E20" s="663"/>
      <c r="F20" s="123" t="s">
        <v>39</v>
      </c>
      <c r="G20" s="247">
        <f>+G22</f>
        <v>43384.9</v>
      </c>
      <c r="H20" s="26"/>
      <c r="I20" s="26"/>
      <c r="J20" s="26"/>
      <c r="K20" s="26"/>
      <c r="L20" s="26"/>
      <c r="M20" s="26"/>
    </row>
    <row r="21" spans="1:13" s="25" customFormat="1" ht="16.8" customHeight="1">
      <c r="A21" s="649"/>
      <c r="B21" s="649"/>
      <c r="C21" s="649"/>
      <c r="D21" s="679"/>
      <c r="E21" s="638"/>
      <c r="F21" s="119" t="s">
        <v>17</v>
      </c>
      <c r="G21" s="122"/>
      <c r="H21" s="26"/>
      <c r="I21" s="26"/>
      <c r="J21" s="26"/>
      <c r="K21" s="26"/>
      <c r="L21" s="26"/>
      <c r="M21" s="26"/>
    </row>
    <row r="22" spans="1:13" s="25" customFormat="1">
      <c r="A22" s="649"/>
      <c r="B22" s="649"/>
      <c r="C22" s="649"/>
      <c r="D22" s="625">
        <v>1124</v>
      </c>
      <c r="E22" s="622" t="s">
        <v>156</v>
      </c>
      <c r="F22" s="622"/>
      <c r="G22" s="118">
        <f>+G24+G33</f>
        <v>43384.9</v>
      </c>
      <c r="H22" s="26"/>
      <c r="I22" s="26"/>
      <c r="J22" s="26"/>
      <c r="K22" s="26"/>
      <c r="L22" s="26"/>
      <c r="M22" s="26"/>
    </row>
    <row r="23" spans="1:13" s="25" customFormat="1" ht="16.8" customHeight="1">
      <c r="A23" s="649"/>
      <c r="B23" s="649"/>
      <c r="C23" s="649"/>
      <c r="D23" s="626"/>
      <c r="E23" s="124"/>
      <c r="F23" s="119" t="s">
        <v>17</v>
      </c>
      <c r="G23" s="118"/>
      <c r="H23" s="26"/>
      <c r="I23" s="26"/>
      <c r="J23" s="26"/>
      <c r="K23" s="26"/>
      <c r="L23" s="26"/>
      <c r="M23" s="26"/>
    </row>
    <row r="24" spans="1:13" s="25" customFormat="1" ht="33.35">
      <c r="A24" s="649"/>
      <c r="B24" s="649"/>
      <c r="C24" s="649"/>
      <c r="D24" s="626"/>
      <c r="E24" s="239">
        <v>32001</v>
      </c>
      <c r="F24" s="238" t="s">
        <v>157</v>
      </c>
      <c r="G24" s="125">
        <f t="shared" ref="G24" si="1">+G26</f>
        <v>1372.9</v>
      </c>
      <c r="H24" s="26"/>
      <c r="I24" s="26"/>
      <c r="J24" s="26"/>
      <c r="K24" s="26"/>
      <c r="L24" s="26"/>
      <c r="M24" s="26"/>
    </row>
    <row r="25" spans="1:13" s="25" customFormat="1">
      <c r="A25" s="649"/>
      <c r="B25" s="649"/>
      <c r="C25" s="649"/>
      <c r="D25" s="626"/>
      <c r="E25" s="657"/>
      <c r="F25" s="119" t="s">
        <v>54</v>
      </c>
      <c r="G25" s="120"/>
    </row>
    <row r="26" spans="1:13" s="28" customFormat="1" ht="36.549999999999997" customHeight="1">
      <c r="A26" s="649"/>
      <c r="B26" s="649"/>
      <c r="C26" s="649"/>
      <c r="D26" s="626"/>
      <c r="E26" s="657"/>
      <c r="F26" s="126" t="s">
        <v>39</v>
      </c>
      <c r="G26" s="127">
        <f t="shared" ref="G26" si="2">+G28</f>
        <v>1372.9</v>
      </c>
    </row>
    <row r="27" spans="1:13" s="25" customFormat="1" ht="53.2">
      <c r="A27" s="649"/>
      <c r="B27" s="649"/>
      <c r="C27" s="649"/>
      <c r="D27" s="626"/>
      <c r="E27" s="657"/>
      <c r="F27" s="119" t="s">
        <v>44</v>
      </c>
      <c r="G27" s="120"/>
    </row>
    <row r="28" spans="1:13" s="25" customFormat="1" ht="16.8" customHeight="1">
      <c r="A28" s="649"/>
      <c r="B28" s="649"/>
      <c r="C28" s="649"/>
      <c r="D28" s="626"/>
      <c r="E28" s="657"/>
      <c r="F28" s="242" t="s">
        <v>18</v>
      </c>
      <c r="G28" s="196">
        <f t="shared" ref="G28:G30" si="3">+G29</f>
        <v>1372.9</v>
      </c>
    </row>
    <row r="29" spans="1:13" s="25" customFormat="1" ht="16.8" customHeight="1">
      <c r="A29" s="649"/>
      <c r="B29" s="649"/>
      <c r="C29" s="649"/>
      <c r="D29" s="626"/>
      <c r="E29" s="657"/>
      <c r="F29" s="162" t="s">
        <v>19</v>
      </c>
      <c r="G29" s="129">
        <f t="shared" si="3"/>
        <v>1372.9</v>
      </c>
    </row>
    <row r="30" spans="1:13" s="25" customFormat="1">
      <c r="A30" s="649"/>
      <c r="B30" s="649"/>
      <c r="C30" s="649"/>
      <c r="D30" s="626"/>
      <c r="E30" s="657"/>
      <c r="F30" s="162" t="s">
        <v>116</v>
      </c>
      <c r="G30" s="129">
        <f t="shared" si="3"/>
        <v>1372.9</v>
      </c>
    </row>
    <row r="31" spans="1:13" s="25" customFormat="1" ht="35.5">
      <c r="A31" s="649"/>
      <c r="B31" s="649"/>
      <c r="C31" s="649"/>
      <c r="D31" s="626"/>
      <c r="E31" s="657"/>
      <c r="F31" s="162" t="s">
        <v>151</v>
      </c>
      <c r="G31" s="129">
        <f t="shared" ref="G31" si="4">+G32</f>
        <v>1372.9</v>
      </c>
    </row>
    <row r="32" spans="1:13" s="25" customFormat="1" ht="35.5">
      <c r="A32" s="649"/>
      <c r="B32" s="649"/>
      <c r="C32" s="649"/>
      <c r="D32" s="626"/>
      <c r="E32" s="657"/>
      <c r="F32" s="162" t="s">
        <v>152</v>
      </c>
      <c r="G32" s="129">
        <f>+'Հավելված N 7'!G27</f>
        <v>1372.9</v>
      </c>
    </row>
    <row r="33" spans="1:13" s="438" customFormat="1" ht="33.35">
      <c r="A33" s="649"/>
      <c r="B33" s="649"/>
      <c r="C33" s="649"/>
      <c r="D33" s="626"/>
      <c r="E33" s="475">
        <v>32002</v>
      </c>
      <c r="F33" s="434" t="s">
        <v>276</v>
      </c>
      <c r="G33" s="125">
        <f t="shared" ref="G33" si="5">+G35</f>
        <v>42012</v>
      </c>
      <c r="H33" s="439"/>
      <c r="I33" s="439"/>
      <c r="J33" s="439"/>
      <c r="K33" s="439"/>
      <c r="L33" s="439"/>
      <c r="M33" s="439"/>
    </row>
    <row r="34" spans="1:13" s="438" customFormat="1">
      <c r="A34" s="649"/>
      <c r="B34" s="649"/>
      <c r="C34" s="649"/>
      <c r="D34" s="626"/>
      <c r="E34" s="656"/>
      <c r="F34" s="466" t="s">
        <v>54</v>
      </c>
      <c r="G34" s="120"/>
    </row>
    <row r="35" spans="1:13" s="441" customFormat="1" ht="36.549999999999997" customHeight="1">
      <c r="A35" s="649"/>
      <c r="B35" s="649"/>
      <c r="C35" s="649"/>
      <c r="D35" s="626"/>
      <c r="E35" s="656"/>
      <c r="F35" s="471" t="s">
        <v>39</v>
      </c>
      <c r="G35" s="127">
        <f t="shared" ref="G35" si="6">+G37</f>
        <v>42012</v>
      </c>
    </row>
    <row r="36" spans="1:13" s="438" customFormat="1" ht="53.2">
      <c r="A36" s="649"/>
      <c r="B36" s="649"/>
      <c r="C36" s="649"/>
      <c r="D36" s="626"/>
      <c r="E36" s="656"/>
      <c r="F36" s="466" t="s">
        <v>44</v>
      </c>
      <c r="G36" s="120"/>
    </row>
    <row r="37" spans="1:13" s="438" customFormat="1" ht="16.8" customHeight="1">
      <c r="A37" s="649"/>
      <c r="B37" s="649"/>
      <c r="C37" s="649"/>
      <c r="D37" s="626"/>
      <c r="E37" s="656"/>
      <c r="F37" s="467" t="s">
        <v>18</v>
      </c>
      <c r="G37" s="196">
        <f t="shared" ref="G37:G40" si="7">+G38</f>
        <v>42012</v>
      </c>
    </row>
    <row r="38" spans="1:13" s="438" customFormat="1" ht="16.8" customHeight="1">
      <c r="A38" s="649"/>
      <c r="B38" s="649"/>
      <c r="C38" s="649"/>
      <c r="D38" s="626"/>
      <c r="E38" s="656"/>
      <c r="F38" s="466" t="s">
        <v>277</v>
      </c>
      <c r="G38" s="129">
        <f t="shared" si="7"/>
        <v>42012</v>
      </c>
    </row>
    <row r="39" spans="1:13" s="438" customFormat="1">
      <c r="A39" s="649"/>
      <c r="B39" s="649"/>
      <c r="C39" s="649"/>
      <c r="D39" s="626"/>
      <c r="E39" s="656"/>
      <c r="F39" s="466" t="s">
        <v>278</v>
      </c>
      <c r="G39" s="129">
        <f t="shared" si="7"/>
        <v>42012</v>
      </c>
    </row>
    <row r="40" spans="1:13" s="438" customFormat="1" ht="35.5">
      <c r="A40" s="649"/>
      <c r="B40" s="649"/>
      <c r="C40" s="649"/>
      <c r="D40" s="626"/>
      <c r="E40" s="656"/>
      <c r="F40" s="466" t="s">
        <v>279</v>
      </c>
      <c r="G40" s="129">
        <f t="shared" si="7"/>
        <v>42012</v>
      </c>
    </row>
    <row r="41" spans="1:13" s="438" customFormat="1" ht="35.5">
      <c r="A41" s="649"/>
      <c r="B41" s="649"/>
      <c r="C41" s="661"/>
      <c r="D41" s="627"/>
      <c r="E41" s="656"/>
      <c r="F41" s="466" t="s">
        <v>152</v>
      </c>
      <c r="G41" s="129">
        <f>+'Հավելված N 7'!G29</f>
        <v>42012</v>
      </c>
    </row>
    <row r="42" spans="1:13" s="25" customFormat="1">
      <c r="A42" s="649"/>
      <c r="B42" s="649"/>
      <c r="C42" s="648" t="s">
        <v>109</v>
      </c>
      <c r="D42" s="625"/>
      <c r="E42" s="652"/>
      <c r="F42" s="238" t="s">
        <v>138</v>
      </c>
      <c r="G42" s="121">
        <f>+G44</f>
        <v>253647.8</v>
      </c>
      <c r="H42" s="26"/>
      <c r="I42" s="26"/>
      <c r="J42" s="26"/>
      <c r="K42" s="26"/>
      <c r="L42" s="26"/>
      <c r="M42" s="26"/>
    </row>
    <row r="43" spans="1:13" s="25" customFormat="1" ht="16.8" customHeight="1">
      <c r="A43" s="649"/>
      <c r="B43" s="649"/>
      <c r="C43" s="649"/>
      <c r="D43" s="626"/>
      <c r="E43" s="653"/>
      <c r="F43" s="119" t="s">
        <v>17</v>
      </c>
      <c r="G43" s="122"/>
      <c r="H43" s="26"/>
      <c r="I43" s="26"/>
      <c r="J43" s="26"/>
      <c r="K43" s="26"/>
      <c r="L43" s="26"/>
      <c r="M43" s="26"/>
    </row>
    <row r="44" spans="1:13" s="25" customFormat="1" ht="35.5">
      <c r="A44" s="649"/>
      <c r="B44" s="649"/>
      <c r="C44" s="649"/>
      <c r="D44" s="626"/>
      <c r="E44" s="653"/>
      <c r="F44" s="123" t="s">
        <v>39</v>
      </c>
      <c r="G44" s="247">
        <f>+G46</f>
        <v>253647.8</v>
      </c>
      <c r="H44" s="26"/>
      <c r="I44" s="26"/>
      <c r="J44" s="26"/>
      <c r="K44" s="26"/>
      <c r="L44" s="26"/>
      <c r="M44" s="26"/>
    </row>
    <row r="45" spans="1:13" s="25" customFormat="1" ht="16.8" customHeight="1">
      <c r="A45" s="649"/>
      <c r="B45" s="649"/>
      <c r="C45" s="649"/>
      <c r="D45" s="627"/>
      <c r="E45" s="655"/>
      <c r="F45" s="119" t="s">
        <v>17</v>
      </c>
      <c r="G45" s="122"/>
      <c r="H45" s="26"/>
      <c r="I45" s="26"/>
      <c r="J45" s="26"/>
      <c r="K45" s="26"/>
      <c r="L45" s="26"/>
      <c r="M45" s="26"/>
    </row>
    <row r="46" spans="1:13" s="25" customFormat="1" ht="37.1" customHeight="1">
      <c r="A46" s="649"/>
      <c r="B46" s="649"/>
      <c r="C46" s="649"/>
      <c r="D46" s="625">
        <v>1075</v>
      </c>
      <c r="E46" s="622" t="s">
        <v>154</v>
      </c>
      <c r="F46" s="622"/>
      <c r="G46" s="118">
        <f>+G48+G57+G66</f>
        <v>253647.8</v>
      </c>
      <c r="H46" s="26"/>
      <c r="I46" s="26"/>
      <c r="J46" s="26"/>
      <c r="K46" s="26"/>
      <c r="L46" s="26"/>
      <c r="M46" s="26"/>
    </row>
    <row r="47" spans="1:13" s="25" customFormat="1" ht="16.8" customHeight="1">
      <c r="A47" s="649"/>
      <c r="B47" s="649"/>
      <c r="C47" s="649"/>
      <c r="D47" s="626"/>
      <c r="E47" s="124"/>
      <c r="F47" s="119" t="s">
        <v>17</v>
      </c>
      <c r="G47" s="118"/>
      <c r="H47" s="26"/>
      <c r="I47" s="26"/>
      <c r="J47" s="26"/>
      <c r="K47" s="26"/>
      <c r="L47" s="26"/>
      <c r="M47" s="26"/>
    </row>
    <row r="48" spans="1:13" s="25" customFormat="1" ht="33.35">
      <c r="A48" s="649"/>
      <c r="B48" s="649"/>
      <c r="C48" s="649"/>
      <c r="D48" s="626"/>
      <c r="E48" s="239">
        <v>32001</v>
      </c>
      <c r="F48" s="238" t="s">
        <v>139</v>
      </c>
      <c r="G48" s="125">
        <f t="shared" ref="G48" si="8">+G50</f>
        <v>45872.299999999996</v>
      </c>
      <c r="H48" s="26"/>
      <c r="I48" s="26"/>
      <c r="J48" s="26"/>
      <c r="K48" s="26"/>
      <c r="L48" s="26"/>
      <c r="M48" s="26"/>
    </row>
    <row r="49" spans="1:12" s="25" customFormat="1">
      <c r="A49" s="649"/>
      <c r="B49" s="649"/>
      <c r="C49" s="649"/>
      <c r="D49" s="626"/>
      <c r="E49" s="657"/>
      <c r="F49" s="119" t="s">
        <v>54</v>
      </c>
      <c r="G49" s="120"/>
    </row>
    <row r="50" spans="1:12" s="28" customFormat="1" ht="36.549999999999997" customHeight="1">
      <c r="A50" s="649"/>
      <c r="B50" s="649"/>
      <c r="C50" s="649"/>
      <c r="D50" s="626"/>
      <c r="E50" s="657"/>
      <c r="F50" s="126" t="s">
        <v>39</v>
      </c>
      <c r="G50" s="127">
        <f t="shared" ref="G50" si="9">+G52</f>
        <v>45872.299999999996</v>
      </c>
    </row>
    <row r="51" spans="1:12" s="25" customFormat="1" ht="53.2">
      <c r="A51" s="649"/>
      <c r="B51" s="649"/>
      <c r="C51" s="649"/>
      <c r="D51" s="626"/>
      <c r="E51" s="657"/>
      <c r="F51" s="119" t="s">
        <v>44</v>
      </c>
      <c r="G51" s="120"/>
    </row>
    <row r="52" spans="1:12" s="25" customFormat="1" ht="16.8" customHeight="1">
      <c r="A52" s="649"/>
      <c r="B52" s="649"/>
      <c r="C52" s="649"/>
      <c r="D52" s="626"/>
      <c r="E52" s="657"/>
      <c r="F52" s="242" t="s">
        <v>18</v>
      </c>
      <c r="G52" s="196">
        <f>+G53</f>
        <v>45872.299999999996</v>
      </c>
    </row>
    <row r="53" spans="1:12" s="25" customFormat="1" ht="16.8" customHeight="1">
      <c r="A53" s="649"/>
      <c r="B53" s="649"/>
      <c r="C53" s="649"/>
      <c r="D53" s="626"/>
      <c r="E53" s="659"/>
      <c r="F53" s="162" t="s">
        <v>19</v>
      </c>
      <c r="G53" s="129">
        <f>+G54</f>
        <v>45872.299999999996</v>
      </c>
    </row>
    <row r="54" spans="1:12" s="25" customFormat="1">
      <c r="A54" s="649"/>
      <c r="B54" s="649"/>
      <c r="C54" s="649"/>
      <c r="D54" s="626"/>
      <c r="E54" s="659"/>
      <c r="F54" s="162" t="s">
        <v>116</v>
      </c>
      <c r="G54" s="129">
        <f>+G55</f>
        <v>45872.299999999996</v>
      </c>
    </row>
    <row r="55" spans="1:12" s="25" customFormat="1" ht="35.5">
      <c r="A55" s="649"/>
      <c r="B55" s="649"/>
      <c r="C55" s="649"/>
      <c r="D55" s="626"/>
      <c r="E55" s="659"/>
      <c r="F55" s="162" t="s">
        <v>151</v>
      </c>
      <c r="G55" s="129">
        <f t="shared" ref="G55" si="10">+G56</f>
        <v>45872.299999999996</v>
      </c>
    </row>
    <row r="56" spans="1:12" s="25" customFormat="1" ht="35.5">
      <c r="A56" s="649"/>
      <c r="B56" s="649"/>
      <c r="C56" s="649"/>
      <c r="D56" s="626"/>
      <c r="E56" s="659"/>
      <c r="F56" s="162" t="s">
        <v>152</v>
      </c>
      <c r="G56" s="129">
        <f>+'Հավելված N 7'!G15</f>
        <v>45872.299999999996</v>
      </c>
    </row>
    <row r="57" spans="1:12" s="438" customFormat="1" ht="33.35">
      <c r="A57" s="649"/>
      <c r="B57" s="649"/>
      <c r="C57" s="526"/>
      <c r="D57" s="626"/>
      <c r="E57" s="475">
        <v>32008</v>
      </c>
      <c r="F57" s="434" t="s">
        <v>238</v>
      </c>
      <c r="G57" s="440">
        <f t="shared" ref="G57" si="11">+G59</f>
        <v>10800</v>
      </c>
      <c r="H57" s="439"/>
      <c r="I57" s="439"/>
      <c r="J57" s="439"/>
      <c r="K57" s="439"/>
      <c r="L57" s="439"/>
    </row>
    <row r="58" spans="1:12" s="438" customFormat="1">
      <c r="A58" s="649"/>
      <c r="B58" s="649"/>
      <c r="C58" s="526"/>
      <c r="D58" s="626"/>
      <c r="E58" s="527"/>
      <c r="F58" s="466" t="s">
        <v>54</v>
      </c>
      <c r="G58" s="470"/>
    </row>
    <row r="59" spans="1:12" s="441" customFormat="1" ht="36.549999999999997" customHeight="1">
      <c r="A59" s="649"/>
      <c r="B59" s="649"/>
      <c r="C59" s="526"/>
      <c r="D59" s="626"/>
      <c r="E59" s="527"/>
      <c r="F59" s="471" t="s">
        <v>39</v>
      </c>
      <c r="G59" s="472">
        <f>+G61</f>
        <v>10800</v>
      </c>
    </row>
    <row r="60" spans="1:12" s="438" customFormat="1" ht="53.2">
      <c r="A60" s="649"/>
      <c r="B60" s="649"/>
      <c r="C60" s="526"/>
      <c r="D60" s="626"/>
      <c r="E60" s="527"/>
      <c r="F60" s="466" t="s">
        <v>44</v>
      </c>
      <c r="G60" s="470"/>
    </row>
    <row r="61" spans="1:12" s="438" customFormat="1" ht="16.95" customHeight="1">
      <c r="A61" s="649"/>
      <c r="B61" s="649"/>
      <c r="C61" s="526"/>
      <c r="D61" s="626"/>
      <c r="E61" s="527"/>
      <c r="F61" s="467" t="s">
        <v>18</v>
      </c>
      <c r="G61" s="492">
        <f>+G62</f>
        <v>10800</v>
      </c>
    </row>
    <row r="62" spans="1:12" s="438" customFormat="1" ht="16.8" customHeight="1">
      <c r="A62" s="649"/>
      <c r="B62" s="649"/>
      <c r="C62" s="526"/>
      <c r="D62" s="626"/>
      <c r="E62" s="527"/>
      <c r="F62" s="466" t="s">
        <v>277</v>
      </c>
      <c r="G62" s="469">
        <f t="shared" ref="G62:G63" si="12">G63</f>
        <v>10800</v>
      </c>
    </row>
    <row r="63" spans="1:12" s="438" customFormat="1" ht="16.8" customHeight="1">
      <c r="A63" s="649"/>
      <c r="B63" s="649"/>
      <c r="C63" s="526"/>
      <c r="D63" s="626"/>
      <c r="E63" s="527"/>
      <c r="F63" s="466" t="s">
        <v>278</v>
      </c>
      <c r="G63" s="469">
        <f t="shared" si="12"/>
        <v>10800</v>
      </c>
    </row>
    <row r="64" spans="1:12" s="438" customFormat="1" ht="35.5">
      <c r="A64" s="649"/>
      <c r="B64" s="649"/>
      <c r="C64" s="526"/>
      <c r="D64" s="626"/>
      <c r="E64" s="527"/>
      <c r="F64" s="466" t="s">
        <v>279</v>
      </c>
      <c r="G64" s="469">
        <f t="shared" ref="G64" si="13">+G65</f>
        <v>10800</v>
      </c>
    </row>
    <row r="65" spans="1:13" s="438" customFormat="1">
      <c r="A65" s="649"/>
      <c r="B65" s="649"/>
      <c r="C65" s="526"/>
      <c r="D65" s="626"/>
      <c r="E65" s="527"/>
      <c r="F65" s="466" t="s">
        <v>284</v>
      </c>
      <c r="G65" s="469">
        <f>+'Հավելված N 7'!G22</f>
        <v>10800</v>
      </c>
    </row>
    <row r="66" spans="1:13" s="438" customFormat="1">
      <c r="A66" s="649"/>
      <c r="B66" s="649"/>
      <c r="C66" s="526"/>
      <c r="D66" s="626"/>
      <c r="E66" s="475">
        <v>32010</v>
      </c>
      <c r="F66" s="434" t="s">
        <v>240</v>
      </c>
      <c r="G66" s="440">
        <f t="shared" ref="G66" si="14">+G68</f>
        <v>196975.5</v>
      </c>
      <c r="H66" s="439"/>
      <c r="I66" s="439"/>
      <c r="J66" s="439"/>
      <c r="K66" s="439"/>
      <c r="L66" s="439"/>
    </row>
    <row r="67" spans="1:13" s="438" customFormat="1">
      <c r="A67" s="649"/>
      <c r="B67" s="649"/>
      <c r="C67" s="526"/>
      <c r="D67" s="626"/>
      <c r="E67" s="527"/>
      <c r="F67" s="466" t="s">
        <v>54</v>
      </c>
      <c r="G67" s="470"/>
    </row>
    <row r="68" spans="1:13" s="441" customFormat="1" ht="36.549999999999997" customHeight="1">
      <c r="A68" s="649"/>
      <c r="B68" s="649"/>
      <c r="C68" s="526"/>
      <c r="D68" s="626"/>
      <c r="E68" s="527"/>
      <c r="F68" s="471" t="s">
        <v>39</v>
      </c>
      <c r="G68" s="472">
        <f>+G70</f>
        <v>196975.5</v>
      </c>
    </row>
    <row r="69" spans="1:13" s="438" customFormat="1" ht="53.2">
      <c r="A69" s="649"/>
      <c r="B69" s="649"/>
      <c r="C69" s="526"/>
      <c r="D69" s="626"/>
      <c r="E69" s="527"/>
      <c r="F69" s="466" t="s">
        <v>44</v>
      </c>
      <c r="G69" s="470"/>
    </row>
    <row r="70" spans="1:13" s="438" customFormat="1" ht="16.95" customHeight="1">
      <c r="A70" s="649"/>
      <c r="B70" s="649"/>
      <c r="C70" s="526"/>
      <c r="D70" s="626"/>
      <c r="E70" s="527"/>
      <c r="F70" s="467" t="s">
        <v>18</v>
      </c>
      <c r="G70" s="492">
        <f>+G71</f>
        <v>196975.5</v>
      </c>
    </row>
    <row r="71" spans="1:13" s="438" customFormat="1" ht="16.8" customHeight="1">
      <c r="A71" s="649"/>
      <c r="B71" s="649"/>
      <c r="C71" s="526"/>
      <c r="D71" s="626"/>
      <c r="E71" s="527"/>
      <c r="F71" s="466" t="s">
        <v>277</v>
      </c>
      <c r="G71" s="469">
        <f t="shared" ref="G71:G72" si="15">G72</f>
        <v>196975.5</v>
      </c>
    </row>
    <row r="72" spans="1:13" s="438" customFormat="1" ht="16.8" customHeight="1">
      <c r="A72" s="649"/>
      <c r="B72" s="649"/>
      <c r="C72" s="526"/>
      <c r="D72" s="626"/>
      <c r="E72" s="527"/>
      <c r="F72" s="466" t="s">
        <v>278</v>
      </c>
      <c r="G72" s="469">
        <f t="shared" si="15"/>
        <v>196975.5</v>
      </c>
    </row>
    <row r="73" spans="1:13" s="438" customFormat="1" ht="35.5">
      <c r="A73" s="649"/>
      <c r="B73" s="649"/>
      <c r="C73" s="526"/>
      <c r="D73" s="626"/>
      <c r="E73" s="527"/>
      <c r="F73" s="466" t="s">
        <v>279</v>
      </c>
      <c r="G73" s="469">
        <f t="shared" ref="G73" si="16">+G74</f>
        <v>196975.5</v>
      </c>
    </row>
    <row r="74" spans="1:13" s="438" customFormat="1" ht="35.5">
      <c r="A74" s="649"/>
      <c r="B74" s="649"/>
      <c r="C74" s="526"/>
      <c r="D74" s="627"/>
      <c r="E74" s="527"/>
      <c r="F74" s="466" t="s">
        <v>152</v>
      </c>
      <c r="G74" s="469">
        <f>+'Հավելված N 7'!G24</f>
        <v>196975.5</v>
      </c>
    </row>
    <row r="75" spans="1:13" s="438" customFormat="1">
      <c r="A75" s="649"/>
      <c r="B75" s="649"/>
      <c r="C75" s="658" t="s">
        <v>280</v>
      </c>
      <c r="D75" s="628"/>
      <c r="E75" s="656"/>
      <c r="F75" s="434" t="s">
        <v>281</v>
      </c>
      <c r="G75" s="468">
        <f>+G77</f>
        <v>25230.7</v>
      </c>
      <c r="H75" s="439"/>
      <c r="I75" s="439"/>
      <c r="J75" s="439"/>
      <c r="K75" s="439"/>
      <c r="L75" s="439"/>
      <c r="M75" s="439"/>
    </row>
    <row r="76" spans="1:13" s="438" customFormat="1" ht="16.95" customHeight="1">
      <c r="A76" s="649"/>
      <c r="B76" s="649"/>
      <c r="C76" s="658"/>
      <c r="D76" s="628"/>
      <c r="E76" s="656"/>
      <c r="F76" s="466" t="s">
        <v>17</v>
      </c>
      <c r="G76" s="479"/>
      <c r="H76" s="439"/>
      <c r="I76" s="439"/>
      <c r="J76" s="439"/>
      <c r="K76" s="439"/>
      <c r="L76" s="439"/>
      <c r="M76" s="439"/>
    </row>
    <row r="77" spans="1:13" s="438" customFormat="1" ht="35.5">
      <c r="A77" s="649"/>
      <c r="B77" s="649"/>
      <c r="C77" s="658"/>
      <c r="D77" s="628"/>
      <c r="E77" s="656"/>
      <c r="F77" s="476" t="s">
        <v>39</v>
      </c>
      <c r="G77" s="494">
        <f>+G79</f>
        <v>25230.7</v>
      </c>
      <c r="H77" s="439"/>
      <c r="I77" s="439"/>
      <c r="J77" s="439"/>
      <c r="K77" s="439"/>
      <c r="L77" s="439"/>
      <c r="M77" s="439"/>
    </row>
    <row r="78" spans="1:13" s="438" customFormat="1" ht="16.95" customHeight="1">
      <c r="A78" s="649"/>
      <c r="B78" s="649"/>
      <c r="C78" s="658"/>
      <c r="D78" s="628"/>
      <c r="E78" s="656"/>
      <c r="F78" s="466" t="s">
        <v>17</v>
      </c>
      <c r="G78" s="479"/>
      <c r="H78" s="439"/>
      <c r="I78" s="439"/>
      <c r="J78" s="439"/>
      <c r="K78" s="439"/>
      <c r="L78" s="439"/>
      <c r="M78" s="439"/>
    </row>
    <row r="79" spans="1:13" s="438" customFormat="1">
      <c r="A79" s="649"/>
      <c r="B79" s="649"/>
      <c r="C79" s="658"/>
      <c r="D79" s="524">
        <v>1196</v>
      </c>
      <c r="E79" s="642" t="s">
        <v>282</v>
      </c>
      <c r="F79" s="642"/>
      <c r="G79" s="431">
        <f>+G81+G95</f>
        <v>25230.7</v>
      </c>
      <c r="H79" s="439"/>
      <c r="I79" s="439"/>
      <c r="J79" s="439"/>
      <c r="K79" s="439"/>
      <c r="L79" s="439"/>
      <c r="M79" s="439"/>
    </row>
    <row r="80" spans="1:13" s="438" customFormat="1" ht="16.95" customHeight="1">
      <c r="A80" s="649"/>
      <c r="B80" s="649"/>
      <c r="C80" s="658"/>
      <c r="D80" s="524"/>
      <c r="E80" s="480"/>
      <c r="F80" s="466" t="s">
        <v>17</v>
      </c>
      <c r="G80" s="431"/>
      <c r="H80" s="439"/>
      <c r="I80" s="439"/>
      <c r="J80" s="439"/>
      <c r="K80" s="439"/>
      <c r="L80" s="439"/>
      <c r="M80" s="439"/>
    </row>
    <row r="81" spans="1:13" s="438" customFormat="1" ht="50">
      <c r="A81" s="649"/>
      <c r="B81" s="649"/>
      <c r="C81" s="658"/>
      <c r="D81" s="524"/>
      <c r="E81" s="475">
        <v>12001</v>
      </c>
      <c r="F81" s="434" t="s">
        <v>250</v>
      </c>
      <c r="G81" s="440">
        <f t="shared" ref="G81" si="17">+G83</f>
        <v>25230.7</v>
      </c>
      <c r="H81" s="439"/>
      <c r="I81" s="439"/>
      <c r="J81" s="439"/>
      <c r="K81" s="439"/>
      <c r="L81" s="439"/>
      <c r="M81" s="439"/>
    </row>
    <row r="82" spans="1:13" s="438" customFormat="1">
      <c r="A82" s="649"/>
      <c r="B82" s="649"/>
      <c r="C82" s="658"/>
      <c r="D82" s="524"/>
      <c r="E82" s="527"/>
      <c r="F82" s="466" t="s">
        <v>54</v>
      </c>
      <c r="G82" s="470"/>
    </row>
    <row r="83" spans="1:13" s="441" customFormat="1" ht="36.549999999999997" customHeight="1">
      <c r="A83" s="649"/>
      <c r="B83" s="649"/>
      <c r="C83" s="658"/>
      <c r="D83" s="524"/>
      <c r="E83" s="527"/>
      <c r="F83" s="471" t="s">
        <v>251</v>
      </c>
      <c r="G83" s="472">
        <f>+G85</f>
        <v>25230.7</v>
      </c>
    </row>
    <row r="84" spans="1:13" s="438" customFormat="1" ht="53.2">
      <c r="A84" s="649"/>
      <c r="B84" s="649"/>
      <c r="C84" s="658"/>
      <c r="D84" s="524"/>
      <c r="E84" s="527"/>
      <c r="F84" s="466" t="s">
        <v>44</v>
      </c>
      <c r="G84" s="470"/>
    </row>
    <row r="85" spans="1:13" s="438" customFormat="1" ht="16.95" customHeight="1">
      <c r="A85" s="649"/>
      <c r="B85" s="649"/>
      <c r="C85" s="658"/>
      <c r="D85" s="524"/>
      <c r="E85" s="527"/>
      <c r="F85" s="467" t="s">
        <v>18</v>
      </c>
      <c r="G85" s="492">
        <f>+G86+G91</f>
        <v>25230.7</v>
      </c>
    </row>
    <row r="86" spans="1:13" s="438" customFormat="1" ht="16.8" customHeight="1">
      <c r="A86" s="649"/>
      <c r="B86" s="649"/>
      <c r="C86" s="658"/>
      <c r="D86" s="524"/>
      <c r="E86" s="527"/>
      <c r="F86" s="466" t="s">
        <v>277</v>
      </c>
      <c r="G86" s="469">
        <f t="shared" ref="G86:G87" si="18">G87</f>
        <v>25230.7</v>
      </c>
    </row>
    <row r="87" spans="1:13" s="438" customFormat="1" ht="16.8" customHeight="1">
      <c r="A87" s="649"/>
      <c r="B87" s="649"/>
      <c r="C87" s="658"/>
      <c r="D87" s="524"/>
      <c r="E87" s="527"/>
      <c r="F87" s="466" t="s">
        <v>278</v>
      </c>
      <c r="G87" s="469">
        <f t="shared" si="18"/>
        <v>25230.7</v>
      </c>
    </row>
    <row r="88" spans="1:13" s="438" customFormat="1" ht="35.5">
      <c r="A88" s="649"/>
      <c r="B88" s="649"/>
      <c r="C88" s="658"/>
      <c r="D88" s="524"/>
      <c r="E88" s="527"/>
      <c r="F88" s="466" t="s">
        <v>279</v>
      </c>
      <c r="G88" s="469">
        <f>+G89</f>
        <v>25230.7</v>
      </c>
    </row>
    <row r="89" spans="1:13" s="438" customFormat="1" ht="35.5">
      <c r="A89" s="649"/>
      <c r="B89" s="649"/>
      <c r="C89" s="658"/>
      <c r="D89" s="524"/>
      <c r="E89" s="527"/>
      <c r="F89" s="466" t="s">
        <v>152</v>
      </c>
      <c r="G89" s="469">
        <f>+'Հավելված N 7'!G50</f>
        <v>25230.7</v>
      </c>
    </row>
    <row r="90" spans="1:13" s="25" customFormat="1">
      <c r="A90" s="649"/>
      <c r="B90" s="649"/>
      <c r="C90" s="648" t="s">
        <v>115</v>
      </c>
      <c r="D90" s="625"/>
      <c r="E90" s="652"/>
      <c r="F90" s="238" t="s">
        <v>137</v>
      </c>
      <c r="G90" s="121">
        <f t="shared" ref="G90" si="19">+G92</f>
        <v>-115604.9</v>
      </c>
      <c r="H90" s="26"/>
      <c r="I90" s="26"/>
      <c r="J90" s="26"/>
      <c r="K90" s="26"/>
      <c r="L90" s="26"/>
      <c r="M90" s="26"/>
    </row>
    <row r="91" spans="1:13" s="25" customFormat="1" ht="16.8" customHeight="1">
      <c r="A91" s="649"/>
      <c r="B91" s="649"/>
      <c r="C91" s="649"/>
      <c r="D91" s="626"/>
      <c r="E91" s="653"/>
      <c r="F91" s="119" t="s">
        <v>17</v>
      </c>
      <c r="G91" s="122"/>
      <c r="H91" s="26"/>
      <c r="I91" s="26"/>
      <c r="J91" s="26"/>
      <c r="K91" s="26"/>
      <c r="L91" s="26"/>
      <c r="M91" s="26"/>
    </row>
    <row r="92" spans="1:13" s="25" customFormat="1" ht="35.5">
      <c r="A92" s="649"/>
      <c r="B92" s="649"/>
      <c r="C92" s="649"/>
      <c r="D92" s="626"/>
      <c r="E92" s="653"/>
      <c r="F92" s="123" t="s">
        <v>39</v>
      </c>
      <c r="G92" s="247">
        <f>+G94</f>
        <v>-115604.9</v>
      </c>
      <c r="H92" s="26"/>
      <c r="I92" s="26"/>
      <c r="J92" s="26"/>
      <c r="K92" s="26"/>
      <c r="L92" s="26"/>
      <c r="M92" s="26"/>
    </row>
    <row r="93" spans="1:13" s="25" customFormat="1" ht="16.8" customHeight="1">
      <c r="A93" s="649"/>
      <c r="B93" s="649"/>
      <c r="C93" s="649"/>
      <c r="D93" s="627"/>
      <c r="E93" s="655"/>
      <c r="F93" s="119" t="s">
        <v>17</v>
      </c>
      <c r="G93" s="122"/>
      <c r="H93" s="26"/>
      <c r="I93" s="26"/>
      <c r="J93" s="26"/>
      <c r="K93" s="26"/>
      <c r="L93" s="26"/>
      <c r="M93" s="26"/>
    </row>
    <row r="94" spans="1:13" s="25" customFormat="1">
      <c r="A94" s="649"/>
      <c r="B94" s="649"/>
      <c r="C94" s="649"/>
      <c r="D94" s="625">
        <v>1168</v>
      </c>
      <c r="E94" s="622" t="s">
        <v>158</v>
      </c>
      <c r="F94" s="622"/>
      <c r="G94" s="118">
        <f>+G96+G112</f>
        <v>-115604.9</v>
      </c>
      <c r="H94" s="26"/>
      <c r="I94" s="26"/>
      <c r="J94" s="26"/>
      <c r="K94" s="26"/>
      <c r="L94" s="26"/>
      <c r="M94" s="26"/>
    </row>
    <row r="95" spans="1:13" s="25" customFormat="1" ht="16.8" customHeight="1">
      <c r="A95" s="649"/>
      <c r="B95" s="649"/>
      <c r="C95" s="649"/>
      <c r="D95" s="626"/>
      <c r="E95" s="124"/>
      <c r="F95" s="119" t="s">
        <v>17</v>
      </c>
      <c r="G95" s="118"/>
      <c r="H95" s="26"/>
      <c r="I95" s="26"/>
      <c r="J95" s="26"/>
      <c r="K95" s="26"/>
      <c r="L95" s="26"/>
      <c r="M95" s="26"/>
    </row>
    <row r="96" spans="1:13" s="25" customFormat="1" ht="33.35">
      <c r="A96" s="649"/>
      <c r="B96" s="649"/>
      <c r="C96" s="649"/>
      <c r="D96" s="626"/>
      <c r="E96" s="239">
        <v>32001</v>
      </c>
      <c r="F96" s="238" t="s">
        <v>136</v>
      </c>
      <c r="G96" s="125">
        <f>+G98+G105</f>
        <v>-224164.9</v>
      </c>
      <c r="H96" s="26"/>
      <c r="I96" s="26"/>
      <c r="J96" s="26"/>
      <c r="K96" s="26"/>
      <c r="L96" s="26"/>
      <c r="M96" s="26"/>
    </row>
    <row r="97" spans="1:13" s="25" customFormat="1">
      <c r="A97" s="649"/>
      <c r="B97" s="649"/>
      <c r="C97" s="649"/>
      <c r="D97" s="626"/>
      <c r="E97" s="652"/>
      <c r="F97" s="119" t="s">
        <v>54</v>
      </c>
      <c r="G97" s="120"/>
    </row>
    <row r="98" spans="1:13" s="28" customFormat="1" ht="36.549999999999997" customHeight="1">
      <c r="A98" s="649"/>
      <c r="B98" s="649"/>
      <c r="C98" s="649"/>
      <c r="D98" s="626"/>
      <c r="E98" s="653"/>
      <c r="F98" s="126" t="s">
        <v>39</v>
      </c>
      <c r="G98" s="127">
        <f t="shared" ref="G98" si="20">+G100</f>
        <v>9644</v>
      </c>
    </row>
    <row r="99" spans="1:13" s="25" customFormat="1" ht="53.2">
      <c r="A99" s="649"/>
      <c r="B99" s="649"/>
      <c r="C99" s="649"/>
      <c r="D99" s="626"/>
      <c r="E99" s="653"/>
      <c r="F99" s="119" t="s">
        <v>44</v>
      </c>
      <c r="G99" s="120"/>
    </row>
    <row r="100" spans="1:13" s="25" customFormat="1" ht="16.8" customHeight="1">
      <c r="A100" s="649"/>
      <c r="B100" s="649"/>
      <c r="C100" s="649"/>
      <c r="D100" s="626"/>
      <c r="E100" s="653"/>
      <c r="F100" s="242" t="s">
        <v>18</v>
      </c>
      <c r="G100" s="196">
        <f>+G101</f>
        <v>9644</v>
      </c>
    </row>
    <row r="101" spans="1:13" s="25" customFormat="1" ht="16.8" customHeight="1">
      <c r="A101" s="649"/>
      <c r="B101" s="649"/>
      <c r="C101" s="649"/>
      <c r="D101" s="626"/>
      <c r="E101" s="653"/>
      <c r="F101" s="162" t="s">
        <v>19</v>
      </c>
      <c r="G101" s="129">
        <f t="shared" ref="G101:G103" si="21">+G102</f>
        <v>9644</v>
      </c>
    </row>
    <row r="102" spans="1:13" s="25" customFormat="1">
      <c r="A102" s="649"/>
      <c r="B102" s="649"/>
      <c r="C102" s="649"/>
      <c r="D102" s="626"/>
      <c r="E102" s="653"/>
      <c r="F102" s="162" t="s">
        <v>116</v>
      </c>
      <c r="G102" s="129">
        <f>+G103</f>
        <v>9644</v>
      </c>
    </row>
    <row r="103" spans="1:13" s="25" customFormat="1" ht="35.5">
      <c r="A103" s="649"/>
      <c r="B103" s="649"/>
      <c r="C103" s="649"/>
      <c r="D103" s="626"/>
      <c r="E103" s="653"/>
      <c r="F103" s="162" t="s">
        <v>151</v>
      </c>
      <c r="G103" s="129">
        <f t="shared" si="21"/>
        <v>9644</v>
      </c>
    </row>
    <row r="104" spans="1:13" s="25" customFormat="1" ht="35.5">
      <c r="A104" s="649"/>
      <c r="B104" s="649"/>
      <c r="C104" s="649"/>
      <c r="D104" s="626"/>
      <c r="E104" s="653"/>
      <c r="F104" s="162" t="s">
        <v>152</v>
      </c>
      <c r="G104" s="129">
        <f>+'Հավելված N 7'!G35</f>
        <v>9644</v>
      </c>
    </row>
    <row r="105" spans="1:13" s="28" customFormat="1" ht="36.549999999999997" customHeight="1">
      <c r="A105" s="649"/>
      <c r="B105" s="649"/>
      <c r="C105" s="649"/>
      <c r="D105" s="626"/>
      <c r="E105" s="653"/>
      <c r="F105" s="126" t="s">
        <v>123</v>
      </c>
      <c r="G105" s="127">
        <f t="shared" ref="G105" si="22">+G107</f>
        <v>-233808.9</v>
      </c>
    </row>
    <row r="106" spans="1:13" s="25" customFormat="1" ht="53.2">
      <c r="A106" s="649"/>
      <c r="B106" s="649"/>
      <c r="C106" s="649"/>
      <c r="D106" s="626"/>
      <c r="E106" s="653"/>
      <c r="F106" s="119" t="s">
        <v>44</v>
      </c>
      <c r="G106" s="120"/>
    </row>
    <row r="107" spans="1:13" s="25" customFormat="1" ht="16.8" customHeight="1">
      <c r="A107" s="649"/>
      <c r="B107" s="649"/>
      <c r="C107" s="649"/>
      <c r="D107" s="626"/>
      <c r="E107" s="653"/>
      <c r="F107" s="242" t="s">
        <v>18</v>
      </c>
      <c r="G107" s="196">
        <f>+G108</f>
        <v>-233808.9</v>
      </c>
    </row>
    <row r="108" spans="1:13" s="25" customFormat="1" ht="16.8" customHeight="1">
      <c r="A108" s="649"/>
      <c r="B108" s="649"/>
      <c r="C108" s="649"/>
      <c r="D108" s="626"/>
      <c r="E108" s="653"/>
      <c r="F108" s="110" t="s">
        <v>75</v>
      </c>
      <c r="G108" s="129">
        <f t="shared" ref="G108:G110" si="23">+G109</f>
        <v>-233808.9</v>
      </c>
    </row>
    <row r="109" spans="1:13" s="25" customFormat="1">
      <c r="A109" s="649"/>
      <c r="B109" s="649"/>
      <c r="C109" s="649"/>
      <c r="D109" s="626"/>
      <c r="E109" s="653"/>
      <c r="F109" s="110" t="s">
        <v>76</v>
      </c>
      <c r="G109" s="129">
        <f>+G110</f>
        <v>-233808.9</v>
      </c>
    </row>
    <row r="110" spans="1:13" s="25" customFormat="1">
      <c r="A110" s="649"/>
      <c r="B110" s="649"/>
      <c r="C110" s="649"/>
      <c r="D110" s="626"/>
      <c r="E110" s="653"/>
      <c r="F110" s="110" t="s">
        <v>77</v>
      </c>
      <c r="G110" s="129">
        <f t="shared" si="23"/>
        <v>-233808.9</v>
      </c>
    </row>
    <row r="111" spans="1:13" s="25" customFormat="1">
      <c r="A111" s="649"/>
      <c r="B111" s="649"/>
      <c r="C111" s="649"/>
      <c r="D111" s="626"/>
      <c r="E111" s="655"/>
      <c r="F111" s="97" t="s">
        <v>78</v>
      </c>
      <c r="G111" s="129">
        <f>+'Հավելված N 6'!E27</f>
        <v>-233808.9</v>
      </c>
    </row>
    <row r="112" spans="1:13" s="438" customFormat="1" ht="33.35">
      <c r="A112" s="649"/>
      <c r="B112" s="649"/>
      <c r="C112" s="526"/>
      <c r="D112" s="524"/>
      <c r="E112" s="404">
        <v>32007</v>
      </c>
      <c r="F112" s="337" t="s">
        <v>246</v>
      </c>
      <c r="G112" s="125">
        <f>+G114</f>
        <v>108560</v>
      </c>
      <c r="H112" s="439"/>
      <c r="I112" s="439"/>
      <c r="J112" s="439"/>
      <c r="K112" s="439"/>
      <c r="L112" s="439"/>
      <c r="M112" s="439"/>
    </row>
    <row r="113" spans="1:13" s="438" customFormat="1">
      <c r="A113" s="649"/>
      <c r="B113" s="649"/>
      <c r="C113" s="526"/>
      <c r="D113" s="524"/>
      <c r="E113" s="527"/>
      <c r="F113" s="119" t="s">
        <v>54</v>
      </c>
      <c r="G113" s="120"/>
    </row>
    <row r="114" spans="1:13" s="441" customFormat="1" ht="36.549999999999997" customHeight="1">
      <c r="A114" s="649"/>
      <c r="B114" s="649"/>
      <c r="C114" s="526"/>
      <c r="D114" s="524"/>
      <c r="E114" s="527"/>
      <c r="F114" s="126" t="s">
        <v>39</v>
      </c>
      <c r="G114" s="127">
        <f t="shared" ref="G114" si="24">+G116</f>
        <v>108560</v>
      </c>
    </row>
    <row r="115" spans="1:13" s="438" customFormat="1" ht="53.2">
      <c r="A115" s="649"/>
      <c r="B115" s="649"/>
      <c r="C115" s="526"/>
      <c r="D115" s="524"/>
      <c r="E115" s="527"/>
      <c r="F115" s="119" t="s">
        <v>44</v>
      </c>
      <c r="G115" s="120"/>
    </row>
    <row r="116" spans="1:13" s="438" customFormat="1" ht="16.8" customHeight="1">
      <c r="A116" s="649"/>
      <c r="B116" s="649"/>
      <c r="C116" s="526"/>
      <c r="D116" s="524"/>
      <c r="E116" s="527"/>
      <c r="F116" s="338" t="s">
        <v>18</v>
      </c>
      <c r="G116" s="196">
        <f>+G117</f>
        <v>108560</v>
      </c>
    </row>
    <row r="117" spans="1:13" s="438" customFormat="1" ht="16.8" customHeight="1">
      <c r="A117" s="649"/>
      <c r="B117" s="649"/>
      <c r="C117" s="526"/>
      <c r="D117" s="524"/>
      <c r="E117" s="527"/>
      <c r="F117" s="162" t="s">
        <v>19</v>
      </c>
      <c r="G117" s="129">
        <f t="shared" ref="G117:G119" si="25">+G118</f>
        <v>108560</v>
      </c>
    </row>
    <row r="118" spans="1:13" s="438" customFormat="1">
      <c r="A118" s="649"/>
      <c r="B118" s="649"/>
      <c r="C118" s="526"/>
      <c r="D118" s="524"/>
      <c r="E118" s="527"/>
      <c r="F118" s="162" t="s">
        <v>116</v>
      </c>
      <c r="G118" s="129">
        <f>+G119</f>
        <v>108560</v>
      </c>
    </row>
    <row r="119" spans="1:13" s="438" customFormat="1" ht="35.5">
      <c r="A119" s="649"/>
      <c r="B119" s="649"/>
      <c r="C119" s="526"/>
      <c r="D119" s="524"/>
      <c r="E119" s="527"/>
      <c r="F119" s="162" t="s">
        <v>151</v>
      </c>
      <c r="G119" s="129">
        <f t="shared" si="25"/>
        <v>108560</v>
      </c>
    </row>
    <row r="120" spans="1:13" s="438" customFormat="1" ht="35.5">
      <c r="A120" s="649"/>
      <c r="B120" s="649"/>
      <c r="C120" s="526"/>
      <c r="D120" s="524"/>
      <c r="E120" s="527"/>
      <c r="F120" s="162" t="s">
        <v>152</v>
      </c>
      <c r="G120" s="129">
        <f>+'Հավելված N 7'!G37</f>
        <v>108560</v>
      </c>
    </row>
    <row r="121" spans="1:13" s="438" customFormat="1" ht="33.35">
      <c r="A121" s="526"/>
      <c r="B121" s="526"/>
      <c r="C121" s="648" t="s">
        <v>355</v>
      </c>
      <c r="D121" s="625"/>
      <c r="E121" s="650"/>
      <c r="F121" s="575" t="s">
        <v>356</v>
      </c>
      <c r="G121" s="576">
        <f>+G123</f>
        <v>-29510.9</v>
      </c>
      <c r="H121" s="439"/>
      <c r="I121" s="439"/>
      <c r="J121" s="439"/>
      <c r="K121" s="439"/>
      <c r="L121" s="439"/>
      <c r="M121" s="439"/>
    </row>
    <row r="122" spans="1:13" s="438" customFormat="1" ht="16.95" customHeight="1">
      <c r="A122" s="526"/>
      <c r="B122" s="526"/>
      <c r="C122" s="649"/>
      <c r="D122" s="626"/>
      <c r="E122" s="650"/>
      <c r="F122" s="573" t="s">
        <v>17</v>
      </c>
      <c r="G122" s="577"/>
      <c r="H122" s="439"/>
      <c r="I122" s="439"/>
      <c r="J122" s="439"/>
      <c r="K122" s="439"/>
      <c r="L122" s="439"/>
      <c r="M122" s="439"/>
    </row>
    <row r="123" spans="1:13" s="438" customFormat="1" ht="35.5">
      <c r="A123" s="526"/>
      <c r="B123" s="526"/>
      <c r="C123" s="649"/>
      <c r="D123" s="626"/>
      <c r="E123" s="650"/>
      <c r="F123" s="578" t="s">
        <v>39</v>
      </c>
      <c r="G123" s="579">
        <f>+G125</f>
        <v>-29510.9</v>
      </c>
      <c r="H123" s="439"/>
      <c r="I123" s="439"/>
      <c r="J123" s="439"/>
      <c r="K123" s="439"/>
      <c r="L123" s="439"/>
      <c r="M123" s="439"/>
    </row>
    <row r="124" spans="1:13" s="438" customFormat="1" ht="16.95" customHeight="1">
      <c r="A124" s="526"/>
      <c r="B124" s="526"/>
      <c r="C124" s="649"/>
      <c r="D124" s="627"/>
      <c r="E124" s="650"/>
      <c r="F124" s="573" t="s">
        <v>17</v>
      </c>
      <c r="G124" s="577"/>
      <c r="H124" s="439"/>
      <c r="I124" s="439"/>
      <c r="J124" s="439"/>
      <c r="K124" s="439"/>
      <c r="L124" s="439"/>
      <c r="M124" s="439"/>
    </row>
    <row r="125" spans="1:13" s="438" customFormat="1">
      <c r="A125" s="526"/>
      <c r="B125" s="526"/>
      <c r="C125" s="649"/>
      <c r="D125" s="625">
        <v>1075</v>
      </c>
      <c r="E125" s="651" t="s">
        <v>154</v>
      </c>
      <c r="F125" s="651"/>
      <c r="G125" s="580">
        <f>+G127</f>
        <v>-29510.9</v>
      </c>
      <c r="H125" s="439"/>
      <c r="I125" s="439"/>
      <c r="J125" s="439"/>
      <c r="K125" s="439"/>
      <c r="L125" s="439"/>
      <c r="M125" s="439"/>
    </row>
    <row r="126" spans="1:13" s="438" customFormat="1" ht="16.95" customHeight="1">
      <c r="A126" s="526"/>
      <c r="B126" s="526"/>
      <c r="C126" s="649"/>
      <c r="D126" s="626"/>
      <c r="E126" s="581"/>
      <c r="F126" s="573" t="s">
        <v>17</v>
      </c>
      <c r="G126" s="580"/>
      <c r="H126" s="439"/>
      <c r="I126" s="439"/>
      <c r="J126" s="439"/>
      <c r="K126" s="439"/>
      <c r="L126" s="439"/>
      <c r="M126" s="439"/>
    </row>
    <row r="127" spans="1:13" s="438" customFormat="1" ht="37.1" customHeight="1">
      <c r="A127" s="526"/>
      <c r="B127" s="526"/>
      <c r="C127" s="649"/>
      <c r="D127" s="626"/>
      <c r="E127" s="555">
        <v>21001</v>
      </c>
      <c r="F127" s="575" t="s">
        <v>134</v>
      </c>
      <c r="G127" s="582">
        <f t="shared" ref="G127" si="26">+G129</f>
        <v>-29510.9</v>
      </c>
      <c r="H127" s="439"/>
      <c r="I127" s="439"/>
      <c r="J127" s="439"/>
      <c r="K127" s="439"/>
      <c r="L127" s="439"/>
      <c r="M127" s="439"/>
    </row>
    <row r="128" spans="1:13" s="438" customFormat="1">
      <c r="A128" s="526"/>
      <c r="B128" s="526"/>
      <c r="C128" s="649"/>
      <c r="D128" s="626"/>
      <c r="E128" s="652"/>
      <c r="F128" s="573" t="s">
        <v>54</v>
      </c>
      <c r="G128" s="583"/>
    </row>
    <row r="129" spans="1:13" s="441" customFormat="1" ht="36.549999999999997" customHeight="1">
      <c r="A129" s="526"/>
      <c r="B129" s="526"/>
      <c r="C129" s="649"/>
      <c r="D129" s="626"/>
      <c r="E129" s="653"/>
      <c r="F129" s="584" t="s">
        <v>39</v>
      </c>
      <c r="G129" s="585">
        <f>+G131</f>
        <v>-29510.9</v>
      </c>
    </row>
    <row r="130" spans="1:13" s="438" customFormat="1" ht="53.2">
      <c r="A130" s="526"/>
      <c r="B130" s="526"/>
      <c r="C130" s="649"/>
      <c r="D130" s="626"/>
      <c r="E130" s="653"/>
      <c r="F130" s="573" t="s">
        <v>44</v>
      </c>
      <c r="G130" s="583"/>
    </row>
    <row r="131" spans="1:13" s="438" customFormat="1" ht="16.95" customHeight="1">
      <c r="A131" s="526"/>
      <c r="B131" s="526"/>
      <c r="C131" s="649"/>
      <c r="D131" s="626"/>
      <c r="E131" s="653"/>
      <c r="F131" s="586" t="s">
        <v>18</v>
      </c>
      <c r="G131" s="553">
        <f>+G132</f>
        <v>-29510.9</v>
      </c>
    </row>
    <row r="132" spans="1:13" s="438" customFormat="1" ht="16.95" customHeight="1">
      <c r="A132" s="526"/>
      <c r="B132" s="526"/>
      <c r="C132" s="649"/>
      <c r="D132" s="626"/>
      <c r="E132" s="653"/>
      <c r="F132" s="573" t="s">
        <v>75</v>
      </c>
      <c r="G132" s="574">
        <f>+G133</f>
        <v>-29510.9</v>
      </c>
    </row>
    <row r="133" spans="1:13" s="438" customFormat="1">
      <c r="A133" s="526"/>
      <c r="B133" s="526"/>
      <c r="C133" s="649"/>
      <c r="D133" s="626"/>
      <c r="E133" s="653"/>
      <c r="F133" s="573" t="s">
        <v>76</v>
      </c>
      <c r="G133" s="574">
        <f>+G134</f>
        <v>-29510.9</v>
      </c>
    </row>
    <row r="134" spans="1:13" s="438" customFormat="1">
      <c r="A134" s="526"/>
      <c r="B134" s="526"/>
      <c r="C134" s="649"/>
      <c r="D134" s="626"/>
      <c r="E134" s="653"/>
      <c r="F134" s="573" t="s">
        <v>77</v>
      </c>
      <c r="G134" s="574">
        <f t="shared" ref="G134" si="27">+G135</f>
        <v>-29510.9</v>
      </c>
    </row>
    <row r="135" spans="1:13" s="438" customFormat="1">
      <c r="A135" s="526"/>
      <c r="B135" s="526"/>
      <c r="C135" s="649"/>
      <c r="D135" s="626"/>
      <c r="E135" s="653"/>
      <c r="F135" s="587" t="s">
        <v>78</v>
      </c>
      <c r="G135" s="574">
        <f>+'Հավելված N 6'!E18</f>
        <v>-29510.9</v>
      </c>
    </row>
    <row r="136" spans="1:13" s="25" customFormat="1">
      <c r="A136" s="648" t="s">
        <v>42</v>
      </c>
      <c r="B136" s="671"/>
      <c r="C136" s="296"/>
      <c r="D136" s="300"/>
      <c r="E136" s="296"/>
      <c r="F136" s="98" t="s">
        <v>40</v>
      </c>
      <c r="G136" s="99">
        <f>G138+G200</f>
        <v>-981509.5</v>
      </c>
    </row>
    <row r="137" spans="1:13" s="25" customFormat="1" ht="16.95" customHeight="1">
      <c r="A137" s="649"/>
      <c r="B137" s="671"/>
      <c r="C137" s="297"/>
      <c r="D137" s="301"/>
      <c r="E137" s="297"/>
      <c r="F137" s="110" t="s">
        <v>17</v>
      </c>
      <c r="G137" s="96"/>
    </row>
    <row r="138" spans="1:13" s="25" customFormat="1" ht="33.35">
      <c r="A138" s="649"/>
      <c r="B138" s="648" t="s">
        <v>43</v>
      </c>
      <c r="C138" s="297"/>
      <c r="D138" s="301"/>
      <c r="E138" s="297"/>
      <c r="F138" s="98" t="s">
        <v>41</v>
      </c>
      <c r="G138" s="96">
        <f t="shared" ref="G138" si="28">+G140</f>
        <v>-981894.3</v>
      </c>
    </row>
    <row r="139" spans="1:13" s="25" customFormat="1" ht="16.95" customHeight="1">
      <c r="A139" s="649"/>
      <c r="B139" s="649"/>
      <c r="C139" s="298"/>
      <c r="D139" s="301"/>
      <c r="E139" s="297"/>
      <c r="F139" s="110" t="s">
        <v>17</v>
      </c>
      <c r="G139" s="96"/>
    </row>
    <row r="140" spans="1:13" s="25" customFormat="1" ht="33.35">
      <c r="A140" s="649"/>
      <c r="B140" s="649"/>
      <c r="C140" s="625" t="s">
        <v>24</v>
      </c>
      <c r="D140" s="301"/>
      <c r="E140" s="297"/>
      <c r="F140" s="98" t="s">
        <v>41</v>
      </c>
      <c r="G140" s="96">
        <f t="shared" ref="G140" si="29">+G142</f>
        <v>-981894.3</v>
      </c>
      <c r="H140" s="26"/>
      <c r="I140" s="26"/>
      <c r="J140" s="26"/>
      <c r="K140" s="26"/>
      <c r="L140" s="26"/>
    </row>
    <row r="141" spans="1:13" s="25" customFormat="1" ht="16.95" customHeight="1">
      <c r="A141" s="649"/>
      <c r="B141" s="649"/>
      <c r="C141" s="626"/>
      <c r="D141" s="301"/>
      <c r="E141" s="297"/>
      <c r="F141" s="110" t="s">
        <v>17</v>
      </c>
      <c r="G141" s="96"/>
      <c r="H141" s="26"/>
      <c r="I141" s="26"/>
      <c r="J141" s="26"/>
      <c r="K141" s="26"/>
      <c r="L141" s="26"/>
    </row>
    <row r="142" spans="1:13" s="25" customFormat="1" ht="35.5">
      <c r="A142" s="649"/>
      <c r="B142" s="649"/>
      <c r="C142" s="626"/>
      <c r="D142" s="301"/>
      <c r="E142" s="297"/>
      <c r="F142" s="111" t="s">
        <v>39</v>
      </c>
      <c r="G142" s="100">
        <f>+G144+G155+G166</f>
        <v>-981894.3</v>
      </c>
      <c r="H142" s="26"/>
      <c r="I142" s="26"/>
      <c r="J142" s="26"/>
      <c r="K142" s="26"/>
      <c r="L142" s="26"/>
    </row>
    <row r="143" spans="1:13" s="25" customFormat="1" ht="16.95" customHeight="1">
      <c r="A143" s="649"/>
      <c r="B143" s="649"/>
      <c r="C143" s="626"/>
      <c r="D143" s="302"/>
      <c r="E143" s="298"/>
      <c r="F143" s="111" t="s">
        <v>58</v>
      </c>
      <c r="G143" s="249"/>
      <c r="H143" s="26"/>
      <c r="I143" s="26"/>
      <c r="J143" s="26"/>
      <c r="K143" s="26"/>
      <c r="L143" s="26"/>
    </row>
    <row r="144" spans="1:13" s="25" customFormat="1" ht="37.1" customHeight="1">
      <c r="A144" s="649"/>
      <c r="B144" s="649"/>
      <c r="C144" s="626"/>
      <c r="D144" s="637">
        <v>1045</v>
      </c>
      <c r="E144" s="622" t="s">
        <v>145</v>
      </c>
      <c r="F144" s="622"/>
      <c r="G144" s="118">
        <f>+G146</f>
        <v>2105.3000000000002</v>
      </c>
      <c r="H144" s="26"/>
      <c r="I144" s="26"/>
      <c r="J144" s="26"/>
      <c r="K144" s="26"/>
      <c r="L144" s="26"/>
      <c r="M144" s="26"/>
    </row>
    <row r="145" spans="1:13" s="25" customFormat="1" ht="16.8" customHeight="1">
      <c r="A145" s="649"/>
      <c r="B145" s="649"/>
      <c r="C145" s="626"/>
      <c r="D145" s="637"/>
      <c r="E145" s="124"/>
      <c r="F145" s="119" t="s">
        <v>17</v>
      </c>
      <c r="G145" s="118"/>
      <c r="H145" s="26"/>
      <c r="I145" s="26"/>
      <c r="J145" s="26"/>
      <c r="K145" s="26"/>
      <c r="L145" s="26"/>
      <c r="M145" s="26"/>
    </row>
    <row r="146" spans="1:13" s="25" customFormat="1" ht="54.55" customHeight="1">
      <c r="A146" s="649"/>
      <c r="B146" s="649"/>
      <c r="C146" s="626"/>
      <c r="D146" s="637"/>
      <c r="E146" s="239">
        <v>32001</v>
      </c>
      <c r="F146" s="238" t="s">
        <v>142</v>
      </c>
      <c r="G146" s="125">
        <f t="shared" ref="G146" si="30">+G148</f>
        <v>2105.3000000000002</v>
      </c>
      <c r="H146" s="26"/>
      <c r="I146" s="26"/>
      <c r="J146" s="26"/>
      <c r="K146" s="26"/>
      <c r="L146" s="26"/>
      <c r="M146" s="26"/>
    </row>
    <row r="147" spans="1:13" s="25" customFormat="1">
      <c r="A147" s="649"/>
      <c r="B147" s="649"/>
      <c r="C147" s="626"/>
      <c r="D147" s="637"/>
      <c r="E147" s="657"/>
      <c r="F147" s="119" t="s">
        <v>54</v>
      </c>
      <c r="G147" s="121"/>
    </row>
    <row r="148" spans="1:13" s="28" customFormat="1" ht="36.549999999999997" customHeight="1">
      <c r="A148" s="649"/>
      <c r="B148" s="649"/>
      <c r="C148" s="626"/>
      <c r="D148" s="637"/>
      <c r="E148" s="657"/>
      <c r="F148" s="126" t="s">
        <v>39</v>
      </c>
      <c r="G148" s="128">
        <f t="shared" ref="G148" si="31">+G150</f>
        <v>2105.3000000000002</v>
      </c>
    </row>
    <row r="149" spans="1:13" s="25" customFormat="1" ht="53.2">
      <c r="A149" s="649"/>
      <c r="B149" s="649"/>
      <c r="C149" s="626"/>
      <c r="D149" s="637"/>
      <c r="E149" s="657"/>
      <c r="F149" s="119" t="s">
        <v>44</v>
      </c>
      <c r="G149" s="121"/>
    </row>
    <row r="150" spans="1:13" s="25" customFormat="1" ht="16.8" customHeight="1">
      <c r="A150" s="649"/>
      <c r="B150" s="649"/>
      <c r="C150" s="626"/>
      <c r="D150" s="637"/>
      <c r="E150" s="657"/>
      <c r="F150" s="242" t="s">
        <v>18</v>
      </c>
      <c r="G150" s="196">
        <f>+G151</f>
        <v>2105.3000000000002</v>
      </c>
    </row>
    <row r="151" spans="1:13" s="25" customFormat="1" ht="16.8" customHeight="1">
      <c r="A151" s="649"/>
      <c r="B151" s="649"/>
      <c r="C151" s="626"/>
      <c r="D151" s="637"/>
      <c r="E151" s="659"/>
      <c r="F151" s="162" t="s">
        <v>19</v>
      </c>
      <c r="G151" s="250">
        <f t="shared" ref="G151:G153" si="32">+G152</f>
        <v>2105.3000000000002</v>
      </c>
    </row>
    <row r="152" spans="1:13" s="25" customFormat="1">
      <c r="A152" s="649"/>
      <c r="B152" s="649"/>
      <c r="C152" s="626"/>
      <c r="D152" s="637"/>
      <c r="E152" s="659"/>
      <c r="F152" s="162" t="s">
        <v>116</v>
      </c>
      <c r="G152" s="250">
        <f>+G153</f>
        <v>2105.3000000000002</v>
      </c>
    </row>
    <row r="153" spans="1:13" s="25" customFormat="1" ht="35.5">
      <c r="A153" s="649"/>
      <c r="B153" s="649"/>
      <c r="C153" s="626"/>
      <c r="D153" s="637"/>
      <c r="E153" s="659"/>
      <c r="F153" s="162" t="s">
        <v>151</v>
      </c>
      <c r="G153" s="250">
        <f t="shared" si="32"/>
        <v>2105.3000000000002</v>
      </c>
    </row>
    <row r="154" spans="1:13" s="25" customFormat="1" ht="35.5">
      <c r="A154" s="649"/>
      <c r="B154" s="649"/>
      <c r="C154" s="626"/>
      <c r="D154" s="637"/>
      <c r="E154" s="659"/>
      <c r="F154" s="162" t="s">
        <v>152</v>
      </c>
      <c r="G154" s="250">
        <f>+'Հավելված N 7'!G12</f>
        <v>2105.3000000000002</v>
      </c>
    </row>
    <row r="155" spans="1:13" s="25" customFormat="1">
      <c r="A155" s="649"/>
      <c r="B155" s="649"/>
      <c r="C155" s="626"/>
      <c r="D155" s="625">
        <v>1146</v>
      </c>
      <c r="E155" s="622" t="s">
        <v>97</v>
      </c>
      <c r="F155" s="622"/>
      <c r="G155" s="118">
        <f>+G157</f>
        <v>-256289.6</v>
      </c>
      <c r="H155" s="26"/>
      <c r="I155" s="26"/>
      <c r="J155" s="26"/>
      <c r="K155" s="26"/>
      <c r="L155" s="26"/>
      <c r="M155" s="26"/>
    </row>
    <row r="156" spans="1:13" s="25" customFormat="1" ht="16.8" customHeight="1">
      <c r="A156" s="649"/>
      <c r="B156" s="649"/>
      <c r="C156" s="626"/>
      <c r="D156" s="626"/>
      <c r="E156" s="124"/>
      <c r="F156" s="119" t="s">
        <v>17</v>
      </c>
      <c r="G156" s="118"/>
      <c r="H156" s="26"/>
      <c r="I156" s="26"/>
      <c r="J156" s="26"/>
      <c r="K156" s="26"/>
      <c r="L156" s="26"/>
      <c r="M156" s="26"/>
    </row>
    <row r="157" spans="1:13" s="25" customFormat="1" ht="33.35">
      <c r="A157" s="649"/>
      <c r="B157" s="649"/>
      <c r="C157" s="626"/>
      <c r="D157" s="626"/>
      <c r="E157" s="239">
        <v>12010</v>
      </c>
      <c r="F157" s="238" t="s">
        <v>146</v>
      </c>
      <c r="G157" s="125">
        <f t="shared" ref="G157" si="33">+G159</f>
        <v>-256289.6</v>
      </c>
      <c r="H157" s="26"/>
      <c r="I157" s="26"/>
      <c r="J157" s="26"/>
      <c r="K157" s="26"/>
      <c r="L157" s="26"/>
      <c r="M157" s="26"/>
    </row>
    <row r="158" spans="1:13" s="25" customFormat="1">
      <c r="A158" s="649"/>
      <c r="B158" s="649"/>
      <c r="C158" s="626"/>
      <c r="D158" s="626"/>
      <c r="E158" s="657"/>
      <c r="F158" s="119" t="s">
        <v>54</v>
      </c>
      <c r="G158" s="121"/>
    </row>
    <row r="159" spans="1:13" s="28" customFormat="1" ht="36.549999999999997" customHeight="1">
      <c r="A159" s="649"/>
      <c r="B159" s="649"/>
      <c r="C159" s="626"/>
      <c r="D159" s="626"/>
      <c r="E159" s="657"/>
      <c r="F159" s="126" t="s">
        <v>123</v>
      </c>
      <c r="G159" s="128">
        <f t="shared" ref="G159" si="34">+G161</f>
        <v>-256289.6</v>
      </c>
    </row>
    <row r="160" spans="1:13" s="25" customFormat="1" ht="53.2">
      <c r="A160" s="649"/>
      <c r="B160" s="649"/>
      <c r="C160" s="626"/>
      <c r="D160" s="626"/>
      <c r="E160" s="657"/>
      <c r="F160" s="119" t="s">
        <v>44</v>
      </c>
      <c r="G160" s="121"/>
    </row>
    <row r="161" spans="1:13" s="25" customFormat="1" ht="16.8" customHeight="1">
      <c r="A161" s="649"/>
      <c r="B161" s="649"/>
      <c r="C161" s="626"/>
      <c r="D161" s="626"/>
      <c r="E161" s="657"/>
      <c r="F161" s="242" t="s">
        <v>18</v>
      </c>
      <c r="G161" s="196">
        <f>+G162</f>
        <v>-256289.6</v>
      </c>
    </row>
    <row r="162" spans="1:13" s="25" customFormat="1" ht="16.8" customHeight="1">
      <c r="A162" s="649"/>
      <c r="B162" s="649"/>
      <c r="C162" s="626"/>
      <c r="D162" s="626"/>
      <c r="E162" s="657"/>
      <c r="F162" s="110" t="s">
        <v>75</v>
      </c>
      <c r="G162" s="250">
        <f t="shared" ref="G162:G164" si="35">+G163</f>
        <v>-256289.6</v>
      </c>
    </row>
    <row r="163" spans="1:13" s="25" customFormat="1">
      <c r="A163" s="649"/>
      <c r="B163" s="649"/>
      <c r="C163" s="626"/>
      <c r="D163" s="626"/>
      <c r="E163" s="657"/>
      <c r="F163" s="110" t="s">
        <v>76</v>
      </c>
      <c r="G163" s="129">
        <f>+G164</f>
        <v>-256289.6</v>
      </c>
    </row>
    <row r="164" spans="1:13" s="25" customFormat="1">
      <c r="A164" s="649"/>
      <c r="B164" s="649"/>
      <c r="C164" s="626"/>
      <c r="D164" s="626"/>
      <c r="E164" s="674"/>
      <c r="F164" s="110" t="s">
        <v>77</v>
      </c>
      <c r="G164" s="250">
        <f t="shared" si="35"/>
        <v>-256289.6</v>
      </c>
    </row>
    <row r="165" spans="1:13" s="25" customFormat="1">
      <c r="A165" s="649"/>
      <c r="B165" s="649"/>
      <c r="C165" s="626"/>
      <c r="D165" s="626"/>
      <c r="E165" s="674"/>
      <c r="F165" s="97" t="s">
        <v>124</v>
      </c>
      <c r="G165" s="129">
        <f>+'Հավելված N 6'!E24</f>
        <v>-256289.6</v>
      </c>
    </row>
    <row r="166" spans="1:13" s="25" customFormat="1">
      <c r="A166" s="649"/>
      <c r="B166" s="649"/>
      <c r="C166" s="626"/>
      <c r="D166" s="625">
        <v>1183</v>
      </c>
      <c r="E166" s="675" t="s">
        <v>79</v>
      </c>
      <c r="F166" s="676"/>
      <c r="G166" s="99">
        <f>+G168+G177</f>
        <v>-727710</v>
      </c>
      <c r="H166" s="26"/>
      <c r="I166" s="26"/>
      <c r="J166" s="26"/>
      <c r="K166" s="26"/>
      <c r="L166" s="26"/>
    </row>
    <row r="167" spans="1:13" s="25" customFormat="1" ht="16.95" customHeight="1">
      <c r="A167" s="649"/>
      <c r="B167" s="649"/>
      <c r="C167" s="626"/>
      <c r="D167" s="626"/>
      <c r="E167" s="101"/>
      <c r="F167" s="110" t="s">
        <v>17</v>
      </c>
      <c r="G167" s="96"/>
      <c r="H167" s="26"/>
      <c r="I167" s="26"/>
      <c r="J167" s="26"/>
      <c r="K167" s="26"/>
      <c r="L167" s="26"/>
    </row>
    <row r="168" spans="1:13" s="25" customFormat="1" ht="50">
      <c r="A168" s="649"/>
      <c r="B168" s="649"/>
      <c r="C168" s="626"/>
      <c r="D168" s="626"/>
      <c r="E168" s="245">
        <v>32003</v>
      </c>
      <c r="F168" s="169" t="s">
        <v>122</v>
      </c>
      <c r="G168" s="163">
        <f t="shared" ref="G168" si="36">+G170</f>
        <v>-795344.5</v>
      </c>
      <c r="H168" s="26"/>
      <c r="I168" s="26"/>
      <c r="J168" s="26"/>
      <c r="K168" s="26"/>
      <c r="L168" s="26"/>
      <c r="M168" s="26"/>
    </row>
    <row r="169" spans="1:13" s="25" customFormat="1">
      <c r="A169" s="649"/>
      <c r="B169" s="649"/>
      <c r="C169" s="626"/>
      <c r="D169" s="626"/>
      <c r="E169" s="652"/>
      <c r="F169" s="162" t="s">
        <v>54</v>
      </c>
      <c r="G169" s="164"/>
    </row>
    <row r="170" spans="1:13" s="28" customFormat="1" ht="36.549999999999997" customHeight="1">
      <c r="A170" s="649"/>
      <c r="B170" s="649"/>
      <c r="C170" s="626"/>
      <c r="D170" s="626"/>
      <c r="E170" s="653"/>
      <c r="F170" s="165" t="s">
        <v>123</v>
      </c>
      <c r="G170" s="166">
        <f t="shared" ref="G170" si="37">+G172</f>
        <v>-795344.5</v>
      </c>
    </row>
    <row r="171" spans="1:13" s="25" customFormat="1" ht="53.2">
      <c r="A171" s="649"/>
      <c r="B171" s="649"/>
      <c r="C171" s="626"/>
      <c r="D171" s="626"/>
      <c r="E171" s="653"/>
      <c r="F171" s="162" t="s">
        <v>44</v>
      </c>
      <c r="G171" s="164"/>
    </row>
    <row r="172" spans="1:13" s="25" customFormat="1" ht="16.95" customHeight="1">
      <c r="A172" s="649"/>
      <c r="B172" s="649"/>
      <c r="C172" s="626"/>
      <c r="D172" s="626"/>
      <c r="E172" s="653"/>
      <c r="F172" s="167" t="s">
        <v>18</v>
      </c>
      <c r="G172" s="196">
        <f t="shared" ref="G172:G175" si="38">+G173</f>
        <v>-795344.5</v>
      </c>
    </row>
    <row r="173" spans="1:13" s="25" customFormat="1" ht="16.95" customHeight="1">
      <c r="A173" s="649"/>
      <c r="B173" s="649"/>
      <c r="C173" s="626"/>
      <c r="D173" s="626"/>
      <c r="E173" s="653"/>
      <c r="F173" s="162" t="s">
        <v>75</v>
      </c>
      <c r="G173" s="253">
        <f t="shared" si="38"/>
        <v>-795344.5</v>
      </c>
    </row>
    <row r="174" spans="1:13" s="25" customFormat="1">
      <c r="A174" s="649"/>
      <c r="B174" s="649"/>
      <c r="C174" s="626"/>
      <c r="D174" s="626"/>
      <c r="E174" s="653"/>
      <c r="F174" s="162" t="s">
        <v>76</v>
      </c>
      <c r="G174" s="253">
        <f t="shared" si="38"/>
        <v>-795344.5</v>
      </c>
    </row>
    <row r="175" spans="1:13" s="25" customFormat="1">
      <c r="A175" s="649"/>
      <c r="B175" s="649"/>
      <c r="C175" s="626"/>
      <c r="D175" s="626"/>
      <c r="E175" s="653"/>
      <c r="F175" s="162" t="s">
        <v>77</v>
      </c>
      <c r="G175" s="253">
        <f t="shared" si="38"/>
        <v>-795344.5</v>
      </c>
    </row>
    <row r="176" spans="1:13" s="25" customFormat="1">
      <c r="A176" s="649"/>
      <c r="B176" s="649"/>
      <c r="C176" s="626"/>
      <c r="D176" s="626"/>
      <c r="E176" s="655"/>
      <c r="F176" s="168" t="s">
        <v>124</v>
      </c>
      <c r="G176" s="253">
        <f>+'Հավելված N 6'!E30</f>
        <v>-795344.5</v>
      </c>
    </row>
    <row r="177" spans="1:12" s="25" customFormat="1" ht="33.35">
      <c r="A177" s="649"/>
      <c r="B177" s="649"/>
      <c r="C177" s="626"/>
      <c r="D177" s="626"/>
      <c r="E177" s="109">
        <v>32012</v>
      </c>
      <c r="F177" s="75" t="s">
        <v>102</v>
      </c>
      <c r="G177" s="102">
        <f>+G179+G186+G193</f>
        <v>67634.5</v>
      </c>
      <c r="H177" s="26"/>
      <c r="I177" s="26"/>
      <c r="J177" s="26"/>
      <c r="K177" s="26"/>
      <c r="L177" s="26"/>
    </row>
    <row r="178" spans="1:12" s="25" customFormat="1" ht="17.5" customHeight="1">
      <c r="A178" s="649"/>
      <c r="B178" s="649"/>
      <c r="C178" s="626"/>
      <c r="D178" s="626"/>
      <c r="E178" s="652"/>
      <c r="F178" s="110" t="s">
        <v>54</v>
      </c>
      <c r="G178" s="96"/>
    </row>
    <row r="179" spans="1:12" s="28" customFormat="1" ht="35.5">
      <c r="A179" s="649"/>
      <c r="B179" s="649"/>
      <c r="C179" s="626"/>
      <c r="D179" s="626"/>
      <c r="E179" s="653"/>
      <c r="F179" s="103" t="s">
        <v>39</v>
      </c>
      <c r="G179" s="104">
        <f t="shared" ref="G179" si="39">G181</f>
        <v>280</v>
      </c>
    </row>
    <row r="180" spans="1:12" s="25" customFormat="1" ht="53.2">
      <c r="A180" s="649"/>
      <c r="B180" s="649"/>
      <c r="C180" s="626"/>
      <c r="D180" s="626"/>
      <c r="E180" s="653"/>
      <c r="F180" s="110" t="s">
        <v>44</v>
      </c>
      <c r="G180" s="96"/>
    </row>
    <row r="181" spans="1:12" s="25" customFormat="1" ht="17.5" customHeight="1">
      <c r="A181" s="649"/>
      <c r="B181" s="649"/>
      <c r="C181" s="626"/>
      <c r="D181" s="626"/>
      <c r="E181" s="653"/>
      <c r="F181" s="94" t="s">
        <v>45</v>
      </c>
      <c r="G181" s="196">
        <f t="shared" ref="G181:G182" si="40">G182</f>
        <v>280</v>
      </c>
    </row>
    <row r="182" spans="1:12" s="25" customFormat="1" ht="17.5" customHeight="1">
      <c r="A182" s="649"/>
      <c r="B182" s="649"/>
      <c r="C182" s="626"/>
      <c r="D182" s="626"/>
      <c r="E182" s="653"/>
      <c r="F182" s="162" t="s">
        <v>19</v>
      </c>
      <c r="G182" s="251">
        <f t="shared" si="40"/>
        <v>280</v>
      </c>
    </row>
    <row r="183" spans="1:12" s="25" customFormat="1" ht="17.5" customHeight="1">
      <c r="A183" s="649"/>
      <c r="B183" s="649"/>
      <c r="C183" s="626"/>
      <c r="D183" s="626"/>
      <c r="E183" s="653"/>
      <c r="F183" s="162" t="s">
        <v>116</v>
      </c>
      <c r="G183" s="251">
        <f>+G184</f>
        <v>280</v>
      </c>
    </row>
    <row r="184" spans="1:12" s="25" customFormat="1" ht="17.5" customHeight="1">
      <c r="A184" s="649"/>
      <c r="B184" s="649"/>
      <c r="C184" s="626"/>
      <c r="D184" s="626"/>
      <c r="E184" s="653"/>
      <c r="F184" s="162" t="s">
        <v>151</v>
      </c>
      <c r="G184" s="251">
        <f t="shared" ref="G184" si="41">+G185</f>
        <v>280</v>
      </c>
    </row>
    <row r="185" spans="1:12" s="25" customFormat="1" ht="35.5">
      <c r="A185" s="649"/>
      <c r="B185" s="649"/>
      <c r="C185" s="626"/>
      <c r="D185" s="626"/>
      <c r="E185" s="653"/>
      <c r="F185" s="162" t="s">
        <v>152</v>
      </c>
      <c r="G185" s="251">
        <f>+'Հավելված N 7'!G42</f>
        <v>280</v>
      </c>
    </row>
    <row r="186" spans="1:12" s="28" customFormat="1" ht="36.549999999999997" customHeight="1">
      <c r="A186" s="649"/>
      <c r="B186" s="649"/>
      <c r="C186" s="626"/>
      <c r="D186" s="626"/>
      <c r="E186" s="653"/>
      <c r="F186" s="471" t="s">
        <v>253</v>
      </c>
      <c r="G186" s="104">
        <f t="shared" ref="G186" si="42">G188</f>
        <v>9800</v>
      </c>
    </row>
    <row r="187" spans="1:12" s="25" customFormat="1" ht="53.2">
      <c r="A187" s="649"/>
      <c r="B187" s="649"/>
      <c r="C187" s="626"/>
      <c r="D187" s="626"/>
      <c r="E187" s="653"/>
      <c r="F187" s="110" t="s">
        <v>44</v>
      </c>
      <c r="G187" s="96"/>
    </row>
    <row r="188" spans="1:12" s="25" customFormat="1" ht="17.5" customHeight="1">
      <c r="A188" s="649"/>
      <c r="B188" s="649"/>
      <c r="C188" s="626"/>
      <c r="D188" s="626"/>
      <c r="E188" s="653"/>
      <c r="F188" s="94" t="s">
        <v>45</v>
      </c>
      <c r="G188" s="196">
        <f t="shared" ref="G188:G189" si="43">G189</f>
        <v>9800</v>
      </c>
    </row>
    <row r="189" spans="1:12" s="25" customFormat="1" ht="17.5" customHeight="1">
      <c r="A189" s="649"/>
      <c r="B189" s="649"/>
      <c r="C189" s="626"/>
      <c r="D189" s="626"/>
      <c r="E189" s="653"/>
      <c r="F189" s="162" t="s">
        <v>19</v>
      </c>
      <c r="G189" s="251">
        <f t="shared" si="43"/>
        <v>9800</v>
      </c>
    </row>
    <row r="190" spans="1:12" s="25" customFormat="1" ht="17.5" customHeight="1">
      <c r="A190" s="649"/>
      <c r="B190" s="649"/>
      <c r="C190" s="626"/>
      <c r="D190" s="626"/>
      <c r="E190" s="653"/>
      <c r="F190" s="162" t="s">
        <v>116</v>
      </c>
      <c r="G190" s="251">
        <f>+G191</f>
        <v>9800</v>
      </c>
    </row>
    <row r="191" spans="1:12" s="25" customFormat="1" ht="17.5" customHeight="1">
      <c r="A191" s="649"/>
      <c r="B191" s="649"/>
      <c r="C191" s="626"/>
      <c r="D191" s="626"/>
      <c r="E191" s="653"/>
      <c r="F191" s="162" t="s">
        <v>151</v>
      </c>
      <c r="G191" s="251">
        <f t="shared" ref="G191" si="44">+G192</f>
        <v>9800</v>
      </c>
    </row>
    <row r="192" spans="1:12" s="25" customFormat="1" ht="35.5">
      <c r="A192" s="649"/>
      <c r="B192" s="649"/>
      <c r="C192" s="626"/>
      <c r="D192" s="626"/>
      <c r="E192" s="653"/>
      <c r="F192" s="162" t="s">
        <v>152</v>
      </c>
      <c r="G192" s="251">
        <f>+'Հավելված N 7'!G44</f>
        <v>9800</v>
      </c>
    </row>
    <row r="193" spans="1:13" s="441" customFormat="1" ht="36.549999999999997" customHeight="1">
      <c r="A193" s="649"/>
      <c r="B193" s="649"/>
      <c r="C193" s="626"/>
      <c r="D193" s="626"/>
      <c r="E193" s="653"/>
      <c r="F193" s="471" t="s">
        <v>283</v>
      </c>
      <c r="G193" s="104">
        <f t="shared" ref="G193" si="45">G195</f>
        <v>57554.5</v>
      </c>
    </row>
    <row r="194" spans="1:13" s="438" customFormat="1" ht="53.2">
      <c r="A194" s="649"/>
      <c r="B194" s="649"/>
      <c r="C194" s="626"/>
      <c r="D194" s="626"/>
      <c r="E194" s="653"/>
      <c r="F194" s="110" t="s">
        <v>44</v>
      </c>
      <c r="G194" s="96"/>
    </row>
    <row r="195" spans="1:13" s="438" customFormat="1" ht="17.5" customHeight="1">
      <c r="A195" s="649"/>
      <c r="B195" s="649"/>
      <c r="C195" s="626"/>
      <c r="D195" s="626"/>
      <c r="E195" s="653"/>
      <c r="F195" s="94" t="s">
        <v>45</v>
      </c>
      <c r="G195" s="196">
        <f t="shared" ref="G195:G196" si="46">G196</f>
        <v>57554.5</v>
      </c>
    </row>
    <row r="196" spans="1:13" s="438" customFormat="1" ht="17.5" customHeight="1">
      <c r="A196" s="649"/>
      <c r="B196" s="649"/>
      <c r="C196" s="626"/>
      <c r="D196" s="626"/>
      <c r="E196" s="653"/>
      <c r="F196" s="162" t="s">
        <v>19</v>
      </c>
      <c r="G196" s="251">
        <f t="shared" si="46"/>
        <v>57554.5</v>
      </c>
    </row>
    <row r="197" spans="1:13" s="438" customFormat="1" ht="17.5" customHeight="1">
      <c r="A197" s="649"/>
      <c r="B197" s="649"/>
      <c r="C197" s="626"/>
      <c r="D197" s="626"/>
      <c r="E197" s="653"/>
      <c r="F197" s="162" t="s">
        <v>116</v>
      </c>
      <c r="G197" s="251">
        <f>+G198</f>
        <v>57554.5</v>
      </c>
    </row>
    <row r="198" spans="1:13" s="438" customFormat="1" ht="17.5" customHeight="1">
      <c r="A198" s="649"/>
      <c r="B198" s="649"/>
      <c r="C198" s="626"/>
      <c r="D198" s="626"/>
      <c r="E198" s="653"/>
      <c r="F198" s="162" t="s">
        <v>151</v>
      </c>
      <c r="G198" s="251">
        <f t="shared" ref="G198" si="47">+G199</f>
        <v>57554.5</v>
      </c>
    </row>
    <row r="199" spans="1:13" s="438" customFormat="1" ht="35.5">
      <c r="A199" s="649"/>
      <c r="B199" s="649"/>
      <c r="C199" s="626"/>
      <c r="D199" s="627"/>
      <c r="E199" s="655"/>
      <c r="F199" s="162" t="s">
        <v>152</v>
      </c>
      <c r="G199" s="251">
        <f>+'Հավելված N 7'!G46</f>
        <v>57554.5</v>
      </c>
    </row>
    <row r="200" spans="1:13" s="25" customFormat="1">
      <c r="A200" s="649"/>
      <c r="B200" s="648" t="s">
        <v>113</v>
      </c>
      <c r="C200" s="639"/>
      <c r="D200" s="670"/>
      <c r="E200" s="639"/>
      <c r="F200" s="244" t="s">
        <v>160</v>
      </c>
      <c r="G200" s="164">
        <f t="shared" ref="G200" si="48">+G202</f>
        <v>384.8</v>
      </c>
    </row>
    <row r="201" spans="1:13" s="25" customFormat="1" ht="16.95" customHeight="1">
      <c r="A201" s="649"/>
      <c r="B201" s="649"/>
      <c r="C201" s="639"/>
      <c r="D201" s="670"/>
      <c r="E201" s="639"/>
      <c r="F201" s="162" t="s">
        <v>17</v>
      </c>
      <c r="G201" s="164"/>
    </row>
    <row r="202" spans="1:13" s="25" customFormat="1">
      <c r="A202" s="649"/>
      <c r="B202" s="649"/>
      <c r="C202" s="648" t="s">
        <v>108</v>
      </c>
      <c r="D202" s="670"/>
      <c r="E202" s="639"/>
      <c r="F202" s="244" t="s">
        <v>160</v>
      </c>
      <c r="G202" s="164">
        <f t="shared" ref="G202" si="49">+G204</f>
        <v>384.8</v>
      </c>
      <c r="H202" s="26"/>
      <c r="I202" s="26"/>
      <c r="J202" s="26"/>
      <c r="K202" s="26"/>
      <c r="L202" s="26"/>
    </row>
    <row r="203" spans="1:13" s="25" customFormat="1" ht="16.95" customHeight="1">
      <c r="A203" s="649"/>
      <c r="B203" s="649"/>
      <c r="C203" s="649"/>
      <c r="D203" s="670"/>
      <c r="E203" s="639"/>
      <c r="F203" s="162" t="s">
        <v>17</v>
      </c>
      <c r="G203" s="164"/>
      <c r="H203" s="26"/>
      <c r="I203" s="26"/>
      <c r="J203" s="26"/>
      <c r="K203" s="26"/>
      <c r="L203" s="26"/>
    </row>
    <row r="204" spans="1:13" s="25" customFormat="1" ht="35.5">
      <c r="A204" s="649"/>
      <c r="B204" s="649"/>
      <c r="C204" s="649"/>
      <c r="D204" s="670"/>
      <c r="E204" s="639"/>
      <c r="F204" s="246" t="s">
        <v>39</v>
      </c>
      <c r="G204" s="252">
        <f>+G206</f>
        <v>384.8</v>
      </c>
      <c r="H204" s="26"/>
      <c r="I204" s="26"/>
      <c r="J204" s="26"/>
      <c r="K204" s="26"/>
      <c r="L204" s="26"/>
    </row>
    <row r="205" spans="1:13" s="25" customFormat="1" ht="16.95" customHeight="1">
      <c r="A205" s="649"/>
      <c r="B205" s="649"/>
      <c r="C205" s="649"/>
      <c r="D205" s="670"/>
      <c r="E205" s="639"/>
      <c r="F205" s="246" t="s">
        <v>58</v>
      </c>
      <c r="G205" s="252"/>
      <c r="H205" s="26"/>
      <c r="I205" s="26"/>
      <c r="J205" s="26"/>
      <c r="K205" s="26"/>
      <c r="L205" s="26"/>
    </row>
    <row r="206" spans="1:13" s="25" customFormat="1" ht="54.55" customHeight="1">
      <c r="A206" s="649"/>
      <c r="B206" s="649"/>
      <c r="C206" s="649"/>
      <c r="D206" s="673">
        <v>1130</v>
      </c>
      <c r="E206" s="665" t="s">
        <v>161</v>
      </c>
      <c r="F206" s="665"/>
      <c r="G206" s="161">
        <f>+G208</f>
        <v>384.8</v>
      </c>
      <c r="H206" s="26"/>
      <c r="I206" s="26"/>
      <c r="J206" s="26"/>
      <c r="K206" s="26"/>
      <c r="L206" s="26"/>
      <c r="M206" s="26"/>
    </row>
    <row r="207" spans="1:13" s="25" customFormat="1" ht="16.8" customHeight="1">
      <c r="A207" s="649"/>
      <c r="B207" s="649"/>
      <c r="C207" s="649"/>
      <c r="D207" s="673"/>
      <c r="E207" s="248"/>
      <c r="F207" s="162" t="s">
        <v>17</v>
      </c>
      <c r="G207" s="161"/>
      <c r="H207" s="26"/>
      <c r="I207" s="26"/>
      <c r="J207" s="26"/>
      <c r="K207" s="26"/>
      <c r="L207" s="26"/>
      <c r="M207" s="26"/>
    </row>
    <row r="208" spans="1:13" s="25" customFormat="1" ht="66.650000000000006">
      <c r="A208" s="649"/>
      <c r="B208" s="649"/>
      <c r="C208" s="649"/>
      <c r="D208" s="673"/>
      <c r="E208" s="153">
        <v>32001</v>
      </c>
      <c r="F208" s="244" t="s">
        <v>144</v>
      </c>
      <c r="G208" s="163">
        <f t="shared" ref="G208" si="50">+G210</f>
        <v>384.8</v>
      </c>
      <c r="H208" s="26"/>
      <c r="I208" s="26"/>
      <c r="J208" s="26"/>
      <c r="K208" s="26"/>
      <c r="L208" s="26"/>
      <c r="M208" s="26"/>
    </row>
    <row r="209" spans="1:7" s="25" customFormat="1">
      <c r="A209" s="649"/>
      <c r="B209" s="649"/>
      <c r="C209" s="649"/>
      <c r="D209" s="673"/>
      <c r="E209" s="666"/>
      <c r="F209" s="162" t="s">
        <v>54</v>
      </c>
      <c r="G209" s="164"/>
    </row>
    <row r="210" spans="1:7" s="28" customFormat="1" ht="36.549999999999997" customHeight="1">
      <c r="A210" s="649"/>
      <c r="B210" s="649"/>
      <c r="C210" s="649"/>
      <c r="D210" s="673"/>
      <c r="E210" s="666"/>
      <c r="F210" s="165" t="s">
        <v>39</v>
      </c>
      <c r="G210" s="166">
        <f t="shared" ref="G210" si="51">+G212</f>
        <v>384.8</v>
      </c>
    </row>
    <row r="211" spans="1:7" s="25" customFormat="1" ht="53.2">
      <c r="A211" s="649"/>
      <c r="B211" s="649"/>
      <c r="C211" s="649"/>
      <c r="D211" s="673"/>
      <c r="E211" s="666"/>
      <c r="F211" s="162" t="s">
        <v>44</v>
      </c>
      <c r="G211" s="164"/>
    </row>
    <row r="212" spans="1:7" s="25" customFormat="1" ht="16.8" customHeight="1">
      <c r="A212" s="649"/>
      <c r="B212" s="649"/>
      <c r="C212" s="649"/>
      <c r="D212" s="673"/>
      <c r="E212" s="666"/>
      <c r="F212" s="167" t="s">
        <v>18</v>
      </c>
      <c r="G212" s="196">
        <f>+G213</f>
        <v>384.8</v>
      </c>
    </row>
    <row r="213" spans="1:7" s="25" customFormat="1" ht="16.8" customHeight="1">
      <c r="A213" s="649"/>
      <c r="B213" s="649"/>
      <c r="C213" s="649"/>
      <c r="D213" s="673"/>
      <c r="E213" s="666"/>
      <c r="F213" s="162" t="s">
        <v>19</v>
      </c>
      <c r="G213" s="253">
        <f t="shared" ref="G213:G215" si="52">+G214</f>
        <v>384.8</v>
      </c>
    </row>
    <row r="214" spans="1:7" s="25" customFormat="1">
      <c r="A214" s="649"/>
      <c r="B214" s="649"/>
      <c r="C214" s="649"/>
      <c r="D214" s="673"/>
      <c r="E214" s="666"/>
      <c r="F214" s="162" t="s">
        <v>116</v>
      </c>
      <c r="G214" s="253">
        <f>+G215</f>
        <v>384.8</v>
      </c>
    </row>
    <row r="215" spans="1:7" s="25" customFormat="1" ht="35.5">
      <c r="A215" s="649"/>
      <c r="B215" s="649"/>
      <c r="C215" s="649"/>
      <c r="D215" s="673"/>
      <c r="E215" s="666"/>
      <c r="F215" s="162" t="s">
        <v>151</v>
      </c>
      <c r="G215" s="253">
        <f t="shared" si="52"/>
        <v>384.8</v>
      </c>
    </row>
    <row r="216" spans="1:7" s="25" customFormat="1" ht="35.5">
      <c r="A216" s="661"/>
      <c r="B216" s="661"/>
      <c r="C216" s="661"/>
      <c r="D216" s="673"/>
      <c r="E216" s="666"/>
      <c r="F216" s="162" t="s">
        <v>152</v>
      </c>
      <c r="G216" s="253">
        <f>+'Հավելված N 7'!G32</f>
        <v>384.8</v>
      </c>
    </row>
    <row r="217" spans="1:7" ht="9.3000000000000007" customHeight="1">
      <c r="A217" s="269"/>
    </row>
    <row r="218" spans="1:7" s="25" customFormat="1" ht="34.950000000000003" customHeight="1">
      <c r="A218" s="162"/>
      <c r="B218" s="162"/>
      <c r="C218" s="162"/>
      <c r="D218" s="167"/>
      <c r="E218" s="167"/>
      <c r="F218" s="244" t="s">
        <v>162</v>
      </c>
      <c r="G218" s="256">
        <f>+G219</f>
        <v>804641.89999999991</v>
      </c>
    </row>
    <row r="219" spans="1:7" ht="33.35">
      <c r="A219" s="667" t="s">
        <v>163</v>
      </c>
      <c r="B219" s="672"/>
      <c r="C219" s="667"/>
      <c r="D219" s="667"/>
      <c r="E219" s="667"/>
      <c r="F219" s="254" t="s">
        <v>164</v>
      </c>
      <c r="G219" s="161">
        <f t="shared" ref="G219" si="53">+G221</f>
        <v>804641.89999999991</v>
      </c>
    </row>
    <row r="220" spans="1:7">
      <c r="A220" s="667"/>
      <c r="B220" s="672"/>
      <c r="C220" s="667"/>
      <c r="D220" s="667"/>
      <c r="E220" s="667"/>
      <c r="F220" s="162" t="s">
        <v>17</v>
      </c>
      <c r="G220" s="161"/>
    </row>
    <row r="221" spans="1:7" ht="33.35">
      <c r="A221" s="667"/>
      <c r="B221" s="667" t="s">
        <v>24</v>
      </c>
      <c r="C221" s="672"/>
      <c r="D221" s="667"/>
      <c r="E221" s="667"/>
      <c r="F221" s="254" t="s">
        <v>165</v>
      </c>
      <c r="G221" s="164">
        <f t="shared" ref="G221" si="54">+G223</f>
        <v>804641.89999999991</v>
      </c>
    </row>
    <row r="222" spans="1:7">
      <c r="A222" s="667"/>
      <c r="B222" s="667"/>
      <c r="C222" s="672"/>
      <c r="D222" s="667"/>
      <c r="E222" s="667"/>
      <c r="F222" s="162" t="s">
        <v>17</v>
      </c>
      <c r="G222" s="262"/>
    </row>
    <row r="223" spans="1:7">
      <c r="A223" s="667"/>
      <c r="B223" s="667"/>
      <c r="C223" s="667" t="s">
        <v>24</v>
      </c>
      <c r="D223" s="672"/>
      <c r="E223" s="667"/>
      <c r="F223" s="244" t="s">
        <v>166</v>
      </c>
      <c r="G223" s="164">
        <f>+G225</f>
        <v>804641.89999999991</v>
      </c>
    </row>
    <row r="224" spans="1:7">
      <c r="A224" s="667"/>
      <c r="B224" s="667"/>
      <c r="C224" s="667"/>
      <c r="D224" s="672"/>
      <c r="E224" s="667"/>
      <c r="F224" s="162" t="s">
        <v>17</v>
      </c>
      <c r="G224" s="262"/>
    </row>
    <row r="225" spans="1:7">
      <c r="A225" s="667"/>
      <c r="B225" s="667"/>
      <c r="C225" s="667"/>
      <c r="D225" s="672"/>
      <c r="E225" s="667"/>
      <c r="F225" s="162" t="s">
        <v>167</v>
      </c>
      <c r="G225" s="253">
        <f t="shared" ref="G225" si="55">+G227</f>
        <v>804641.89999999991</v>
      </c>
    </row>
    <row r="226" spans="1:7">
      <c r="A226" s="667"/>
      <c r="B226" s="667"/>
      <c r="C226" s="667"/>
      <c r="D226" s="672"/>
      <c r="E226" s="667"/>
      <c r="F226" s="162" t="s">
        <v>17</v>
      </c>
      <c r="G226" s="263"/>
    </row>
    <row r="227" spans="1:7" ht="18" customHeight="1">
      <c r="A227" s="667"/>
      <c r="B227" s="667"/>
      <c r="C227" s="667"/>
      <c r="D227" s="667" t="s">
        <v>168</v>
      </c>
      <c r="E227" s="668" t="s">
        <v>169</v>
      </c>
      <c r="F227" s="669" t="s">
        <v>166</v>
      </c>
      <c r="G227" s="161">
        <f t="shared" ref="G227" si="56">+G229+G238</f>
        <v>804641.89999999991</v>
      </c>
    </row>
    <row r="228" spans="1:7">
      <c r="A228" s="667"/>
      <c r="B228" s="667"/>
      <c r="C228" s="667"/>
      <c r="D228" s="667"/>
      <c r="E228" s="257"/>
      <c r="F228" s="162" t="s">
        <v>17</v>
      </c>
      <c r="G228" s="196"/>
    </row>
    <row r="229" spans="1:7">
      <c r="A229" s="667"/>
      <c r="B229" s="667"/>
      <c r="C229" s="667"/>
      <c r="D229" s="667"/>
      <c r="E229" s="258">
        <v>11001</v>
      </c>
      <c r="F229" s="244" t="s">
        <v>166</v>
      </c>
      <c r="G229" s="264">
        <f t="shared" ref="G229" si="57">+G231</f>
        <v>1001617.3999999999</v>
      </c>
    </row>
    <row r="230" spans="1:7">
      <c r="A230" s="667"/>
      <c r="B230" s="667"/>
      <c r="C230" s="667"/>
      <c r="D230" s="667"/>
      <c r="E230" s="664"/>
      <c r="F230" s="259" t="s">
        <v>54</v>
      </c>
      <c r="G230" s="265"/>
    </row>
    <row r="231" spans="1:7" ht="36.549999999999997" customHeight="1">
      <c r="A231" s="667"/>
      <c r="B231" s="667"/>
      <c r="C231" s="667"/>
      <c r="D231" s="667"/>
      <c r="E231" s="664"/>
      <c r="F231" s="260" t="s">
        <v>167</v>
      </c>
      <c r="G231" s="266">
        <f t="shared" ref="G231" si="58">+G233</f>
        <v>1001617.3999999999</v>
      </c>
    </row>
    <row r="232" spans="1:7" ht="35.5">
      <c r="A232" s="667"/>
      <c r="B232" s="667"/>
      <c r="C232" s="667"/>
      <c r="D232" s="667"/>
      <c r="E232" s="664"/>
      <c r="F232" s="259" t="s">
        <v>170</v>
      </c>
      <c r="G232" s="265"/>
    </row>
    <row r="233" spans="1:7">
      <c r="A233" s="667"/>
      <c r="B233" s="667"/>
      <c r="C233" s="667"/>
      <c r="D233" s="667"/>
      <c r="E233" s="664"/>
      <c r="F233" s="261" t="s">
        <v>18</v>
      </c>
      <c r="G233" s="196">
        <f t="shared" ref="G233:G236" si="59">+G234</f>
        <v>1001617.3999999999</v>
      </c>
    </row>
    <row r="234" spans="1:7">
      <c r="A234" s="667"/>
      <c r="B234" s="667"/>
      <c r="C234" s="667"/>
      <c r="D234" s="667"/>
      <c r="E234" s="664"/>
      <c r="F234" s="259" t="s">
        <v>75</v>
      </c>
      <c r="G234" s="267">
        <f t="shared" si="59"/>
        <v>1001617.3999999999</v>
      </c>
    </row>
    <row r="235" spans="1:7">
      <c r="A235" s="667"/>
      <c r="B235" s="667"/>
      <c r="C235" s="667"/>
      <c r="D235" s="667"/>
      <c r="E235" s="664"/>
      <c r="F235" s="259" t="s">
        <v>76</v>
      </c>
      <c r="G235" s="267">
        <f t="shared" si="59"/>
        <v>1001617.3999999999</v>
      </c>
    </row>
    <row r="236" spans="1:7">
      <c r="A236" s="667"/>
      <c r="B236" s="667"/>
      <c r="C236" s="667"/>
      <c r="D236" s="667"/>
      <c r="E236" s="664"/>
      <c r="F236" s="259" t="s">
        <v>77</v>
      </c>
      <c r="G236" s="267">
        <f t="shared" si="59"/>
        <v>1001617.3999999999</v>
      </c>
    </row>
    <row r="237" spans="1:7">
      <c r="A237" s="667"/>
      <c r="B237" s="667"/>
      <c r="C237" s="667"/>
      <c r="D237" s="667"/>
      <c r="E237" s="664"/>
      <c r="F237" s="259" t="s">
        <v>124</v>
      </c>
      <c r="G237" s="267">
        <f>-('Հավելված N 6'!E12+'Հավելված N 7'!G10-'Հավելված N 7'!G43)+'Հավելված N 4'!G66</f>
        <v>1001617.3999999999</v>
      </c>
    </row>
    <row r="238" spans="1:7">
      <c r="A238" s="667"/>
      <c r="B238" s="667"/>
      <c r="C238" s="667"/>
      <c r="D238" s="667"/>
      <c r="E238" s="258">
        <v>11001</v>
      </c>
      <c r="F238" s="244" t="s">
        <v>166</v>
      </c>
      <c r="G238" s="264">
        <f t="shared" ref="G238" si="60">+G240</f>
        <v>-196975.5</v>
      </c>
    </row>
    <row r="239" spans="1:7">
      <c r="A239" s="667"/>
      <c r="B239" s="667"/>
      <c r="C239" s="667"/>
      <c r="D239" s="667"/>
      <c r="E239" s="664"/>
      <c r="F239" s="259" t="s">
        <v>54</v>
      </c>
      <c r="G239" s="265"/>
    </row>
    <row r="240" spans="1:7" ht="36.549999999999997" customHeight="1">
      <c r="A240" s="667"/>
      <c r="B240" s="667"/>
      <c r="C240" s="667"/>
      <c r="D240" s="667"/>
      <c r="E240" s="664"/>
      <c r="F240" s="260" t="s">
        <v>167</v>
      </c>
      <c r="G240" s="266">
        <f t="shared" ref="G240" si="61">+G242</f>
        <v>-196975.5</v>
      </c>
    </row>
    <row r="241" spans="1:7" ht="35.5">
      <c r="A241" s="667"/>
      <c r="B241" s="667"/>
      <c r="C241" s="667"/>
      <c r="D241" s="667"/>
      <c r="E241" s="664"/>
      <c r="F241" s="259" t="s">
        <v>170</v>
      </c>
      <c r="G241" s="265"/>
    </row>
    <row r="242" spans="1:7">
      <c r="A242" s="667"/>
      <c r="B242" s="667"/>
      <c r="C242" s="667"/>
      <c r="D242" s="667"/>
      <c r="E242" s="664"/>
      <c r="F242" s="261" t="s">
        <v>18</v>
      </c>
      <c r="G242" s="196">
        <f t="shared" ref="G242:G245" si="62">+G243</f>
        <v>-196975.5</v>
      </c>
    </row>
    <row r="243" spans="1:7">
      <c r="A243" s="667"/>
      <c r="B243" s="667"/>
      <c r="C243" s="667"/>
      <c r="D243" s="667"/>
      <c r="E243" s="664"/>
      <c r="F243" s="259" t="s">
        <v>75</v>
      </c>
      <c r="G243" s="267">
        <f t="shared" si="62"/>
        <v>-196975.5</v>
      </c>
    </row>
    <row r="244" spans="1:7">
      <c r="A244" s="667"/>
      <c r="B244" s="667"/>
      <c r="C244" s="667"/>
      <c r="D244" s="667"/>
      <c r="E244" s="664"/>
      <c r="F244" s="259" t="s">
        <v>76</v>
      </c>
      <c r="G244" s="267">
        <f t="shared" si="62"/>
        <v>-196975.5</v>
      </c>
    </row>
    <row r="245" spans="1:7">
      <c r="A245" s="667"/>
      <c r="B245" s="667"/>
      <c r="C245" s="667"/>
      <c r="D245" s="667"/>
      <c r="E245" s="664"/>
      <c r="F245" s="259" t="s">
        <v>77</v>
      </c>
      <c r="G245" s="267">
        <f t="shared" si="62"/>
        <v>-196975.5</v>
      </c>
    </row>
    <row r="246" spans="1:7">
      <c r="A246" s="667"/>
      <c r="B246" s="667"/>
      <c r="C246" s="667"/>
      <c r="D246" s="667"/>
      <c r="E246" s="664"/>
      <c r="F246" s="259" t="s">
        <v>124</v>
      </c>
      <c r="G246" s="267">
        <f>-G66</f>
        <v>-196975.5</v>
      </c>
    </row>
  </sheetData>
  <mergeCells count="73">
    <mergeCell ref="D14:D21"/>
    <mergeCell ref="C14:C17"/>
    <mergeCell ref="D166:D199"/>
    <mergeCell ref="B138:B199"/>
    <mergeCell ref="C140:C199"/>
    <mergeCell ref="E155:F155"/>
    <mergeCell ref="E144:F144"/>
    <mergeCell ref="E147:E154"/>
    <mergeCell ref="E158:E165"/>
    <mergeCell ref="E166:F166"/>
    <mergeCell ref="E178:E199"/>
    <mergeCell ref="E169:E176"/>
    <mergeCell ref="B200:B216"/>
    <mergeCell ref="A136:A216"/>
    <mergeCell ref="C200:C201"/>
    <mergeCell ref="D200:D205"/>
    <mergeCell ref="A219:A246"/>
    <mergeCell ref="B221:B246"/>
    <mergeCell ref="C223:C246"/>
    <mergeCell ref="D227:D246"/>
    <mergeCell ref="B136:B137"/>
    <mergeCell ref="B219:B220"/>
    <mergeCell ref="C219:C222"/>
    <mergeCell ref="D219:D226"/>
    <mergeCell ref="C202:C216"/>
    <mergeCell ref="D206:D216"/>
    <mergeCell ref="D155:D165"/>
    <mergeCell ref="D144:D154"/>
    <mergeCell ref="E230:E237"/>
    <mergeCell ref="E239:E246"/>
    <mergeCell ref="E200:E205"/>
    <mergeCell ref="E206:F206"/>
    <mergeCell ref="E209:E216"/>
    <mergeCell ref="E219:E226"/>
    <mergeCell ref="E227:F227"/>
    <mergeCell ref="C90:C111"/>
    <mergeCell ref="E94:F94"/>
    <mergeCell ref="D94:D111"/>
    <mergeCell ref="F1:G1"/>
    <mergeCell ref="D9:E9"/>
    <mergeCell ref="F9:F10"/>
    <mergeCell ref="A5:G5"/>
    <mergeCell ref="A9:C9"/>
    <mergeCell ref="F3:G3"/>
    <mergeCell ref="F2:G2"/>
    <mergeCell ref="E34:E41"/>
    <mergeCell ref="D22:D41"/>
    <mergeCell ref="D46:D74"/>
    <mergeCell ref="C18:C41"/>
    <mergeCell ref="E14:E21"/>
    <mergeCell ref="A14:A120"/>
    <mergeCell ref="B14:B15"/>
    <mergeCell ref="E90:E93"/>
    <mergeCell ref="E42:E45"/>
    <mergeCell ref="E75:E78"/>
    <mergeCell ref="E22:F22"/>
    <mergeCell ref="E25:E32"/>
    <mergeCell ref="D90:D93"/>
    <mergeCell ref="D42:D45"/>
    <mergeCell ref="C42:C56"/>
    <mergeCell ref="C75:C89"/>
    <mergeCell ref="B16:B120"/>
    <mergeCell ref="E46:F46"/>
    <mergeCell ref="E49:E56"/>
    <mergeCell ref="E79:F79"/>
    <mergeCell ref="D75:D78"/>
    <mergeCell ref="E97:E111"/>
    <mergeCell ref="C121:C135"/>
    <mergeCell ref="E121:E124"/>
    <mergeCell ref="D125:D135"/>
    <mergeCell ref="E125:F125"/>
    <mergeCell ref="E128:E135"/>
    <mergeCell ref="D121:D124"/>
  </mergeCells>
  <pageMargins left="0.2" right="0.2" top="0.25" bottom="0.25" header="0.3" footer="0.3"/>
  <pageSetup paperSize="9" scale="4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opLeftCell="A25" zoomScale="85" zoomScaleNormal="85" workbookViewId="0">
      <selection activeCell="E35" sqref="E35"/>
    </sheetView>
  </sheetViews>
  <sheetFormatPr defaultColWidth="9.296875" defaultRowHeight="17.75"/>
  <cols>
    <col min="1" max="1" width="12.8984375" style="8" bestFit="1" customWidth="1"/>
    <col min="2" max="2" width="9.296875" style="8"/>
    <col min="3" max="3" width="54.296875" style="8" customWidth="1"/>
    <col min="4" max="4" width="16.59765625" style="8" customWidth="1"/>
    <col min="5" max="8" width="18.8984375" style="8" customWidth="1"/>
    <col min="9" max="9" width="29.3984375" style="8" customWidth="1"/>
    <col min="10" max="10" width="17.296875" style="8" customWidth="1"/>
    <col min="11" max="16384" width="9.296875" style="8"/>
  </cols>
  <sheetData>
    <row r="1" spans="1:10" ht="37.5" customHeight="1">
      <c r="B1" s="52"/>
      <c r="C1" s="52"/>
      <c r="D1" s="52"/>
      <c r="E1" s="52"/>
      <c r="F1" s="680" t="s">
        <v>285</v>
      </c>
      <c r="G1" s="680"/>
      <c r="H1" s="680"/>
    </row>
    <row r="2" spans="1:10" ht="17.5" customHeight="1">
      <c r="A2" s="52"/>
      <c r="B2" s="52"/>
      <c r="C2" s="52"/>
      <c r="D2" s="52"/>
      <c r="E2" s="52"/>
      <c r="F2" s="681" t="s">
        <v>110</v>
      </c>
      <c r="G2" s="681"/>
      <c r="H2" s="681"/>
    </row>
    <row r="3" spans="1:10" ht="17.5" customHeight="1">
      <c r="A3" s="52"/>
      <c r="B3" s="52"/>
      <c r="C3" s="52"/>
      <c r="D3" s="52"/>
      <c r="E3" s="52"/>
      <c r="F3" s="681" t="s">
        <v>69</v>
      </c>
      <c r="G3" s="681"/>
      <c r="H3" s="681"/>
    </row>
    <row r="4" spans="1:10" ht="14.55" customHeight="1">
      <c r="A4" s="53"/>
      <c r="B4" s="53"/>
      <c r="C4" s="70"/>
      <c r="E4" s="54"/>
      <c r="F4" s="54"/>
      <c r="G4" s="54"/>
      <c r="H4" s="54"/>
    </row>
    <row r="5" spans="1:10">
      <c r="A5" s="682" t="s">
        <v>231</v>
      </c>
      <c r="B5" s="683"/>
      <c r="C5" s="683"/>
      <c r="D5" s="683"/>
      <c r="E5" s="683"/>
      <c r="F5" s="683"/>
      <c r="G5" s="683"/>
      <c r="H5" s="683"/>
    </row>
    <row r="6" spans="1:10" ht="34" customHeight="1">
      <c r="A6" s="683"/>
      <c r="B6" s="683"/>
      <c r="C6" s="683"/>
      <c r="D6" s="683"/>
      <c r="E6" s="683"/>
      <c r="F6" s="683"/>
      <c r="G6" s="683"/>
      <c r="H6" s="683"/>
    </row>
    <row r="7" spans="1:10">
      <c r="D7" s="55"/>
      <c r="E7" s="24"/>
    </row>
    <row r="8" spans="1:10">
      <c r="D8" s="24"/>
      <c r="E8" s="24"/>
      <c r="G8" s="56"/>
      <c r="H8" s="56" t="s">
        <v>21</v>
      </c>
    </row>
    <row r="9" spans="1:10" ht="40.450000000000003" customHeight="1">
      <c r="A9" s="684" t="s">
        <v>48</v>
      </c>
      <c r="B9" s="685"/>
      <c r="C9" s="686" t="s">
        <v>57</v>
      </c>
      <c r="D9" s="688" t="s">
        <v>74</v>
      </c>
      <c r="E9" s="690" t="s">
        <v>230</v>
      </c>
      <c r="F9" s="691"/>
      <c r="G9" s="691"/>
      <c r="H9" s="692"/>
    </row>
    <row r="10" spans="1:10" ht="107.5" customHeight="1">
      <c r="A10" s="57" t="s">
        <v>51</v>
      </c>
      <c r="B10" s="57" t="s">
        <v>52</v>
      </c>
      <c r="C10" s="687"/>
      <c r="D10" s="689"/>
      <c r="E10" s="58" t="s">
        <v>59</v>
      </c>
      <c r="F10" s="58" t="s">
        <v>60</v>
      </c>
      <c r="G10" s="58" t="s">
        <v>61</v>
      </c>
      <c r="H10" s="58" t="s">
        <v>62</v>
      </c>
      <c r="I10" s="59"/>
    </row>
    <row r="11" spans="1:10">
      <c r="A11" s="57"/>
      <c r="B11" s="57"/>
      <c r="C11" s="60" t="s">
        <v>63</v>
      </c>
      <c r="D11" s="5">
        <f>SUM(E11:H11)</f>
        <v>-1314953.9000000001</v>
      </c>
      <c r="E11" s="5">
        <f t="shared" ref="E11:H11" si="0">+E13</f>
        <v>-1051634.1000000001</v>
      </c>
      <c r="F11" s="61">
        <f t="shared" si="0"/>
        <v>-263319.8</v>
      </c>
      <c r="G11" s="61">
        <f t="shared" si="0"/>
        <v>0</v>
      </c>
      <c r="H11" s="61">
        <f t="shared" si="0"/>
        <v>0</v>
      </c>
      <c r="I11" s="62"/>
      <c r="J11" s="36"/>
    </row>
    <row r="12" spans="1:10">
      <c r="A12" s="57"/>
      <c r="B12" s="57"/>
      <c r="C12" s="60" t="s">
        <v>64</v>
      </c>
      <c r="D12" s="69"/>
      <c r="E12" s="69"/>
      <c r="F12" s="61"/>
      <c r="G12" s="61"/>
      <c r="H12" s="61"/>
    </row>
    <row r="13" spans="1:10" ht="33.35">
      <c r="A13" s="2"/>
      <c r="B13" s="3"/>
      <c r="C13" s="3" t="s">
        <v>55</v>
      </c>
      <c r="D13" s="5">
        <f>SUM(E13:H13)</f>
        <v>-1314953.9000000001</v>
      </c>
      <c r="E13" s="5">
        <f>+E15+E21+E24+E27</f>
        <v>-1051634.1000000001</v>
      </c>
      <c r="F13" s="372">
        <f t="shared" ref="F13:H13" si="1">+F15+F21+F24+F27</f>
        <v>-263319.8</v>
      </c>
      <c r="G13" s="372">
        <f t="shared" si="1"/>
        <v>0</v>
      </c>
      <c r="H13" s="372">
        <f t="shared" si="1"/>
        <v>0</v>
      </c>
      <c r="I13" s="46"/>
    </row>
    <row r="14" spans="1:10">
      <c r="A14" s="2"/>
      <c r="B14" s="2"/>
      <c r="C14" s="2" t="s">
        <v>65</v>
      </c>
      <c r="D14" s="4"/>
      <c r="E14" s="4"/>
      <c r="F14" s="4"/>
      <c r="G14" s="4"/>
      <c r="H14" s="4"/>
    </row>
    <row r="15" spans="1:10" s="522" customFormat="1" ht="42.75" customHeight="1">
      <c r="A15" s="474">
        <v>1075</v>
      </c>
      <c r="B15" s="474">
        <v>21001</v>
      </c>
      <c r="C15" s="453" t="s">
        <v>134</v>
      </c>
      <c r="D15" s="437">
        <f>SUM(E15:H15)</f>
        <v>-29510.9</v>
      </c>
      <c r="E15" s="437">
        <f>+E17</f>
        <v>0</v>
      </c>
      <c r="F15" s="437">
        <f t="shared" ref="F15:H15" si="2">+F17</f>
        <v>-29510.9</v>
      </c>
      <c r="G15" s="437">
        <f t="shared" si="2"/>
        <v>0</v>
      </c>
      <c r="H15" s="437">
        <f t="shared" si="2"/>
        <v>0</v>
      </c>
    </row>
    <row r="16" spans="1:10" s="522" customFormat="1">
      <c r="A16" s="474"/>
      <c r="B16" s="474"/>
      <c r="C16" s="523" t="s">
        <v>17</v>
      </c>
      <c r="D16" s="437"/>
      <c r="E16" s="437"/>
      <c r="F16" s="437"/>
      <c r="G16" s="437"/>
      <c r="H16" s="437"/>
    </row>
    <row r="17" spans="1:9" s="520" customFormat="1" ht="20.95" customHeight="1">
      <c r="A17" s="516"/>
      <c r="B17" s="516"/>
      <c r="C17" s="516" t="s">
        <v>322</v>
      </c>
      <c r="D17" s="517">
        <f>SUM(E17:H17)</f>
        <v>-29510.9</v>
      </c>
      <c r="E17" s="517">
        <f>+E19</f>
        <v>0</v>
      </c>
      <c r="F17" s="517">
        <f t="shared" ref="F17:H17" si="3">+F19</f>
        <v>-29510.9</v>
      </c>
      <c r="G17" s="517">
        <f t="shared" si="3"/>
        <v>0</v>
      </c>
      <c r="H17" s="517">
        <f t="shared" si="3"/>
        <v>0</v>
      </c>
    </row>
    <row r="18" spans="1:9" s="522" customFormat="1">
      <c r="A18" s="474"/>
      <c r="B18" s="474"/>
      <c r="C18" s="456" t="s">
        <v>323</v>
      </c>
      <c r="D18" s="437"/>
      <c r="E18" s="437"/>
      <c r="F18" s="437"/>
      <c r="G18" s="437"/>
      <c r="H18" s="437"/>
    </row>
    <row r="19" spans="1:9" s="520" customFormat="1">
      <c r="A19" s="344"/>
      <c r="B19" s="344"/>
      <c r="C19" s="478" t="s">
        <v>324</v>
      </c>
      <c r="D19" s="519">
        <f t="shared" ref="D19:D20" si="4">SUM(E19:H19)</f>
        <v>-29510.9</v>
      </c>
      <c r="E19" s="519">
        <f>+E20</f>
        <v>0</v>
      </c>
      <c r="F19" s="519">
        <f>+F20</f>
        <v>-29510.9</v>
      </c>
      <c r="G19" s="519">
        <f>+G20</f>
        <v>0</v>
      </c>
      <c r="H19" s="519">
        <f>+H20</f>
        <v>0</v>
      </c>
    </row>
    <row r="20" spans="1:9" s="521" customFormat="1" ht="53.2">
      <c r="A20" s="344"/>
      <c r="B20" s="344"/>
      <c r="C20" s="514" t="s">
        <v>325</v>
      </c>
      <c r="D20" s="515">
        <f t="shared" si="4"/>
        <v>-29510.9</v>
      </c>
      <c r="E20" s="515"/>
      <c r="F20" s="515">
        <f>+'Հավելված N 11'!I14+'Հավելված N 11'!I16+'Հավելված N 11'!I17+'Հավելված N 11'!I18</f>
        <v>-29510.9</v>
      </c>
      <c r="G20" s="515"/>
      <c r="H20" s="515"/>
    </row>
    <row r="21" spans="1:9" s="214" customFormat="1" ht="33.35">
      <c r="A21" s="216">
        <v>1146</v>
      </c>
      <c r="B21" s="216">
        <v>12010</v>
      </c>
      <c r="C21" s="169" t="s">
        <v>146</v>
      </c>
      <c r="D21" s="63">
        <f>+E21+F21+G21+H21</f>
        <v>-256289.6</v>
      </c>
      <c r="E21" s="217">
        <f>+E23</f>
        <v>-256289.6</v>
      </c>
      <c r="F21" s="217">
        <f t="shared" ref="F21:H21" si="5">+F23</f>
        <v>0</v>
      </c>
      <c r="G21" s="217">
        <f t="shared" si="5"/>
        <v>0</v>
      </c>
      <c r="H21" s="217">
        <f t="shared" si="5"/>
        <v>0</v>
      </c>
      <c r="I21" s="218"/>
    </row>
    <row r="22" spans="1:9" s="223" customFormat="1">
      <c r="A22" s="219"/>
      <c r="B22" s="219"/>
      <c r="C22" s="213" t="s">
        <v>17</v>
      </c>
      <c r="D22" s="220"/>
      <c r="E22" s="221"/>
      <c r="F22" s="221"/>
      <c r="G22" s="221"/>
      <c r="H22" s="220"/>
      <c r="I22" s="222"/>
    </row>
    <row r="23" spans="1:9" s="232" customFormat="1" ht="33.35">
      <c r="A23" s="229"/>
      <c r="B23" s="229"/>
      <c r="C23" s="230" t="s">
        <v>146</v>
      </c>
      <c r="D23" s="231">
        <f>SUM(E23:H23)</f>
        <v>-256289.6</v>
      </c>
      <c r="E23" s="231">
        <v>-256289.6</v>
      </c>
      <c r="F23" s="231">
        <v>0</v>
      </c>
      <c r="G23" s="231">
        <v>0</v>
      </c>
      <c r="H23" s="231">
        <v>0</v>
      </c>
    </row>
    <row r="24" spans="1:9" ht="33.35">
      <c r="A24" s="146">
        <v>1168</v>
      </c>
      <c r="B24" s="146">
        <v>32001</v>
      </c>
      <c r="C24" s="201" t="s">
        <v>136</v>
      </c>
      <c r="D24" s="63">
        <f>+E24+F24+G24+H24</f>
        <v>-233808.9</v>
      </c>
      <c r="E24" s="66">
        <f>+E26</f>
        <v>0</v>
      </c>
      <c r="F24" s="66">
        <f t="shared" ref="F24:H24" si="6">+F26</f>
        <v>-233808.9</v>
      </c>
      <c r="G24" s="66">
        <f t="shared" si="6"/>
        <v>0</v>
      </c>
      <c r="H24" s="66">
        <f t="shared" si="6"/>
        <v>0</v>
      </c>
      <c r="I24" s="24"/>
    </row>
    <row r="25" spans="1:9">
      <c r="A25" s="152"/>
      <c r="B25" s="152"/>
      <c r="C25" s="67" t="s">
        <v>17</v>
      </c>
      <c r="D25" s="65"/>
      <c r="E25" s="65"/>
      <c r="F25" s="65"/>
      <c r="G25" s="65"/>
      <c r="H25" s="65"/>
      <c r="I25" s="55"/>
    </row>
    <row r="26" spans="1:9" s="235" customFormat="1" ht="50">
      <c r="A26" s="226"/>
      <c r="B26" s="226"/>
      <c r="C26" s="233" t="s">
        <v>150</v>
      </c>
      <c r="D26" s="231">
        <f>SUM(E26:H26)</f>
        <v>-233808.9</v>
      </c>
      <c r="E26" s="231">
        <v>0</v>
      </c>
      <c r="F26" s="231">
        <v>-233808.9</v>
      </c>
      <c r="G26" s="231">
        <v>0</v>
      </c>
      <c r="H26" s="231">
        <v>0</v>
      </c>
      <c r="I26" s="234"/>
    </row>
    <row r="27" spans="1:9" s="224" customFormat="1" ht="66.650000000000006">
      <c r="A27" s="152">
        <v>1183</v>
      </c>
      <c r="B27" s="153">
        <v>32003</v>
      </c>
      <c r="C27" s="169" t="s">
        <v>122</v>
      </c>
      <c r="D27" s="155">
        <f>SUM(E27:H27)</f>
        <v>-795344.5</v>
      </c>
      <c r="E27" s="155">
        <f>+E29</f>
        <v>-795344.5</v>
      </c>
      <c r="F27" s="155">
        <f t="shared" ref="F27:H27" si="7">+F29</f>
        <v>0</v>
      </c>
      <c r="G27" s="155">
        <f t="shared" si="7"/>
        <v>0</v>
      </c>
      <c r="H27" s="155">
        <f t="shared" si="7"/>
        <v>0</v>
      </c>
    </row>
    <row r="28" spans="1:9">
      <c r="A28" s="225"/>
      <c r="B28" s="225"/>
      <c r="C28" s="226" t="s">
        <v>17</v>
      </c>
      <c r="D28" s="215"/>
      <c r="E28" s="227"/>
      <c r="F28" s="228"/>
      <c r="G28" s="215"/>
      <c r="H28" s="215"/>
    </row>
    <row r="29" spans="1:9" s="232" customFormat="1" ht="66.650000000000006">
      <c r="A29" s="229"/>
      <c r="B29" s="229"/>
      <c r="C29" s="230" t="s">
        <v>149</v>
      </c>
      <c r="D29" s="231">
        <f t="shared" ref="D29" si="8">+E29+F29+G29+H29</f>
        <v>-795344.5</v>
      </c>
      <c r="E29" s="231">
        <f>-861510.6+66166.1</f>
        <v>-795344.5</v>
      </c>
      <c r="F29" s="231">
        <v>0</v>
      </c>
      <c r="G29" s="231">
        <v>0</v>
      </c>
      <c r="H29" s="231">
        <v>0</v>
      </c>
    </row>
  </sheetData>
  <mergeCells count="8">
    <mergeCell ref="F1:H1"/>
    <mergeCell ref="F2:H2"/>
    <mergeCell ref="F3:H3"/>
    <mergeCell ref="A5:H6"/>
    <mergeCell ref="A9:B9"/>
    <mergeCell ref="C9:C10"/>
    <mergeCell ref="D9:D10"/>
    <mergeCell ref="E9:H9"/>
  </mergeCells>
  <pageMargins left="0.7" right="0.7" top="0.75" bottom="0.75" header="0.3" footer="0.3"/>
  <pageSetup paperSize="9" scale="4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opLeftCell="B1" zoomScale="90" zoomScaleNormal="90" workbookViewId="0">
      <selection activeCell="E13" sqref="E13"/>
    </sheetView>
  </sheetViews>
  <sheetFormatPr defaultColWidth="9.09765625" defaultRowHeight="17.75"/>
  <cols>
    <col min="1" max="1" width="9.09765625" style="44"/>
    <col min="2" max="3" width="9.8984375" style="8" customWidth="1"/>
    <col min="4" max="4" width="54.296875" style="8" customWidth="1"/>
    <col min="5" max="5" width="24.8984375" style="29" customWidth="1"/>
    <col min="6" max="6" width="50.09765625" style="8" customWidth="1"/>
    <col min="7" max="8" width="9.09765625" style="8"/>
    <col min="9" max="9" width="12.296875" style="8" customWidth="1"/>
    <col min="10" max="16384" width="9.09765625" style="8"/>
  </cols>
  <sheetData>
    <row r="1" spans="1:6" s="106" customFormat="1" ht="37.5" customHeight="1">
      <c r="A1" s="71"/>
      <c r="D1" s="694" t="s">
        <v>71</v>
      </c>
      <c r="E1" s="694"/>
    </row>
    <row r="2" spans="1:6" s="106" customFormat="1" ht="17.5" customHeight="1">
      <c r="A2" s="71"/>
      <c r="D2" s="693" t="s">
        <v>110</v>
      </c>
      <c r="E2" s="693"/>
    </row>
    <row r="3" spans="1:6" s="106" customFormat="1" ht="17.5" customHeight="1">
      <c r="A3" s="71"/>
      <c r="D3" s="693" t="s">
        <v>69</v>
      </c>
      <c r="E3" s="693"/>
    </row>
    <row r="4" spans="1:6" ht="13.6" customHeight="1">
      <c r="D4" s="68"/>
      <c r="E4" s="92"/>
    </row>
    <row r="5" spans="1:6" ht="85.6" customHeight="1">
      <c r="B5" s="634" t="s">
        <v>232</v>
      </c>
      <c r="C5" s="634"/>
      <c r="D5" s="634"/>
      <c r="E5" s="634"/>
    </row>
    <row r="6" spans="1:6">
      <c r="E6" s="93"/>
    </row>
    <row r="7" spans="1:6">
      <c r="E7" s="93"/>
    </row>
    <row r="8" spans="1:6">
      <c r="E8" s="335" t="s">
        <v>21</v>
      </c>
    </row>
    <row r="9" spans="1:6" ht="70.95">
      <c r="B9" s="695" t="s">
        <v>48</v>
      </c>
      <c r="C9" s="695"/>
      <c r="D9" s="686" t="s">
        <v>49</v>
      </c>
      <c r="E9" s="334" t="s">
        <v>230</v>
      </c>
    </row>
    <row r="10" spans="1:6" ht="23.95" customHeight="1">
      <c r="B10" s="697" t="s">
        <v>51</v>
      </c>
      <c r="C10" s="697" t="s">
        <v>52</v>
      </c>
      <c r="D10" s="696"/>
      <c r="E10" s="698" t="s">
        <v>50</v>
      </c>
    </row>
    <row r="11" spans="1:6">
      <c r="B11" s="697"/>
      <c r="C11" s="697"/>
      <c r="D11" s="687"/>
      <c r="E11" s="689"/>
      <c r="F11" s="24"/>
    </row>
    <row r="12" spans="1:6" ht="33.35">
      <c r="B12" s="107"/>
      <c r="C12" s="107"/>
      <c r="D12" s="1" t="s">
        <v>55</v>
      </c>
      <c r="E12" s="5">
        <f>+E14+E22+E25+E28</f>
        <v>-1314953.8999999999</v>
      </c>
      <c r="F12" s="46"/>
    </row>
    <row r="13" spans="1:6">
      <c r="B13" s="107"/>
      <c r="C13" s="107"/>
      <c r="D13" s="14" t="s">
        <v>56</v>
      </c>
      <c r="E13" s="58"/>
    </row>
    <row r="14" spans="1:6" s="477" customFormat="1" ht="33.35">
      <c r="B14" s="554">
        <v>1075</v>
      </c>
      <c r="C14" s="555">
        <v>21001</v>
      </c>
      <c r="D14" s="556" t="s">
        <v>134</v>
      </c>
      <c r="E14" s="557">
        <f t="shared" ref="E14" si="0">+E16</f>
        <v>-29510.9</v>
      </c>
    </row>
    <row r="15" spans="1:6" s="477" customFormat="1">
      <c r="B15" s="114"/>
      <c r="C15" s="114"/>
      <c r="D15" s="558" t="s">
        <v>54</v>
      </c>
      <c r="E15" s="559"/>
    </row>
    <row r="16" spans="1:6" s="477" customFormat="1" ht="33.35">
      <c r="B16" s="560"/>
      <c r="C16" s="560"/>
      <c r="D16" s="561" t="s">
        <v>39</v>
      </c>
      <c r="E16" s="562">
        <f>+E18</f>
        <v>-29510.9</v>
      </c>
    </row>
    <row r="17" spans="2:6" s="477" customFormat="1">
      <c r="B17" s="560"/>
      <c r="C17" s="560"/>
      <c r="D17" s="563" t="s">
        <v>354</v>
      </c>
      <c r="E17" s="564"/>
    </row>
    <row r="18" spans="2:6" s="477" customFormat="1">
      <c r="B18" s="560"/>
      <c r="C18" s="560"/>
      <c r="D18" s="565" t="s">
        <v>322</v>
      </c>
      <c r="E18" s="566">
        <f>+E20</f>
        <v>-29510.9</v>
      </c>
    </row>
    <row r="19" spans="2:6" s="477" customFormat="1">
      <c r="B19" s="560"/>
      <c r="C19" s="560"/>
      <c r="D19" s="567" t="s">
        <v>323</v>
      </c>
      <c r="E19" s="564"/>
    </row>
    <row r="20" spans="2:6" s="477" customFormat="1">
      <c r="B20" s="560"/>
      <c r="C20" s="560"/>
      <c r="D20" s="568" t="s">
        <v>324</v>
      </c>
      <c r="E20" s="569">
        <f>+E21</f>
        <v>-29510.9</v>
      </c>
    </row>
    <row r="21" spans="2:6" s="477" customFormat="1" ht="53.75" customHeight="1">
      <c r="B21" s="570"/>
      <c r="C21" s="570"/>
      <c r="D21" s="571" t="str">
        <f>+'Հավելված N 5'!C20</f>
        <v>Փարպի համայնքի 5-րդ դարի Ծիրանավոր եկեղեցու ամրակայում, վերականգնում և տարածքի բարեկարգում</v>
      </c>
      <c r="E21" s="572">
        <f>+'Հավելված N 5'!D20</f>
        <v>-29510.9</v>
      </c>
    </row>
    <row r="22" spans="2:6" s="112" customFormat="1" ht="33.35">
      <c r="B22" s="216">
        <v>1146</v>
      </c>
      <c r="C22" s="216">
        <v>12010</v>
      </c>
      <c r="D22" s="169" t="s">
        <v>146</v>
      </c>
      <c r="E22" s="113">
        <f>+E24</f>
        <v>-256289.6</v>
      </c>
    </row>
    <row r="23" spans="2:6" s="112" customFormat="1">
      <c r="B23" s="151"/>
      <c r="C23" s="151"/>
      <c r="D23" s="149" t="s">
        <v>53</v>
      </c>
      <c r="E23" s="115"/>
    </row>
    <row r="24" spans="2:6" s="112" customFormat="1">
      <c r="B24" s="148"/>
      <c r="C24" s="148"/>
      <c r="D24" s="150" t="s">
        <v>123</v>
      </c>
      <c r="E24" s="116">
        <f>+'Հավելված N 5'!D23</f>
        <v>-256289.6</v>
      </c>
    </row>
    <row r="25" spans="2:6" s="112" customFormat="1" ht="33.35">
      <c r="B25" s="216">
        <v>1168</v>
      </c>
      <c r="C25" s="216">
        <v>32001</v>
      </c>
      <c r="D25" s="201" t="s">
        <v>136</v>
      </c>
      <c r="E25" s="113">
        <f>+E27</f>
        <v>-233808.9</v>
      </c>
    </row>
    <row r="26" spans="2:6" s="112" customFormat="1">
      <c r="B26" s="151"/>
      <c r="C26" s="151"/>
      <c r="D26" s="149" t="s">
        <v>53</v>
      </c>
      <c r="E26" s="115"/>
    </row>
    <row r="27" spans="2:6" s="112" customFormat="1">
      <c r="B27" s="148"/>
      <c r="C27" s="148"/>
      <c r="D27" s="150" t="s">
        <v>123</v>
      </c>
      <c r="E27" s="116">
        <f>+'Հավելված N 5'!D26</f>
        <v>-233808.9</v>
      </c>
    </row>
    <row r="28" spans="2:6" s="112" customFormat="1" ht="66.650000000000006">
      <c r="B28" s="152">
        <v>1183</v>
      </c>
      <c r="C28" s="153">
        <v>32003</v>
      </c>
      <c r="D28" s="154" t="s">
        <v>122</v>
      </c>
      <c r="E28" s="155">
        <f>+E30</f>
        <v>-795344.5</v>
      </c>
    </row>
    <row r="29" spans="2:6" s="112" customFormat="1">
      <c r="B29" s="114"/>
      <c r="C29" s="114"/>
      <c r="D29" s="156" t="s">
        <v>54</v>
      </c>
      <c r="E29" s="157"/>
    </row>
    <row r="30" spans="2:6" s="112" customFormat="1">
      <c r="B30" s="158"/>
      <c r="C30" s="158"/>
      <c r="D30" s="159" t="s">
        <v>123</v>
      </c>
      <c r="E30" s="160">
        <f>+'Հավելված N 5'!D29</f>
        <v>-795344.5</v>
      </c>
      <c r="F30" s="294"/>
    </row>
  </sheetData>
  <mergeCells count="9">
    <mergeCell ref="D2:E2"/>
    <mergeCell ref="D1:E1"/>
    <mergeCell ref="B5:E5"/>
    <mergeCell ref="B9:C9"/>
    <mergeCell ref="D9:D11"/>
    <mergeCell ref="C10:C11"/>
    <mergeCell ref="B10:B11"/>
    <mergeCell ref="E10:E11"/>
    <mergeCell ref="D3:E3"/>
  </mergeCells>
  <pageMargins left="0.2" right="0.2" top="0.25" bottom="0.25" header="0.05" footer="0.05"/>
  <pageSetup paperSize="9" scale="5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51"/>
  <sheetViews>
    <sheetView topLeftCell="A5" zoomScale="70" zoomScaleNormal="70" workbookViewId="0">
      <selection activeCell="H13" sqref="H12:H13"/>
    </sheetView>
  </sheetViews>
  <sheetFormatPr defaultColWidth="9.09765625" defaultRowHeight="17.75"/>
  <cols>
    <col min="1" max="1" width="9.8984375" style="186" customWidth="1"/>
    <col min="2" max="2" width="15.09765625" style="186" customWidth="1"/>
    <col min="3" max="3" width="8" style="186" customWidth="1"/>
    <col min="4" max="4" width="7.796875" style="199" customWidth="1"/>
    <col min="5" max="5" width="39.09765625" style="199" customWidth="1"/>
    <col min="6" max="6" width="50.09765625" style="199" customWidth="1"/>
    <col min="7" max="7" width="35" style="186" customWidth="1"/>
    <col min="8" max="8" width="44" style="186" customWidth="1"/>
    <col min="9" max="10" width="9.09765625" style="186"/>
    <col min="11" max="11" width="12.09765625" style="186" customWidth="1"/>
    <col min="12" max="16384" width="9.09765625" style="186"/>
  </cols>
  <sheetData>
    <row r="1" spans="1:43" s="6" customFormat="1" ht="36.549999999999997" customHeight="1">
      <c r="F1" s="694" t="s">
        <v>95</v>
      </c>
      <c r="G1" s="694"/>
      <c r="AB1" s="708"/>
      <c r="AC1" s="708"/>
      <c r="AD1" s="708"/>
    </row>
    <row r="2" spans="1:43" s="6" customFormat="1">
      <c r="A2" s="183"/>
      <c r="B2" s="183"/>
      <c r="C2" s="183"/>
      <c r="D2" s="183"/>
      <c r="E2" s="183"/>
      <c r="F2" s="708" t="s">
        <v>111</v>
      </c>
      <c r="G2" s="708"/>
      <c r="Y2" s="183"/>
      <c r="Z2" s="183"/>
      <c r="AA2" s="708"/>
      <c r="AB2" s="708"/>
      <c r="AC2" s="708"/>
      <c r="AD2" s="708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</row>
    <row r="3" spans="1:43" s="6" customFormat="1" ht="15.85" customHeight="1">
      <c r="A3" s="183"/>
      <c r="B3" s="183"/>
      <c r="C3" s="183"/>
      <c r="D3" s="183"/>
      <c r="E3" s="183"/>
      <c r="F3" s="708" t="s">
        <v>7</v>
      </c>
      <c r="G3" s="708"/>
      <c r="Y3" s="708"/>
      <c r="Z3" s="708"/>
      <c r="AA3" s="708"/>
      <c r="AB3" s="708"/>
      <c r="AC3" s="708"/>
      <c r="AD3" s="708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</row>
    <row r="4" spans="1:43" s="6" customFormat="1">
      <c r="F4" s="147"/>
      <c r="G4" s="147"/>
      <c r="H4" s="147"/>
    </row>
    <row r="5" spans="1:43" s="6" customFormat="1" ht="15.85" customHeight="1">
      <c r="F5" s="147"/>
      <c r="G5" s="147"/>
      <c r="H5" s="147"/>
    </row>
    <row r="6" spans="1:43" s="6" customFormat="1" ht="67.599999999999994" customHeight="1">
      <c r="A6" s="699" t="s">
        <v>148</v>
      </c>
      <c r="B6" s="699"/>
      <c r="C6" s="699"/>
      <c r="D6" s="699"/>
      <c r="E6" s="699"/>
      <c r="F6" s="699"/>
      <c r="G6" s="699"/>
      <c r="H6" s="184"/>
    </row>
    <row r="7" spans="1:43" s="6" customFormat="1" ht="20.95" customHeight="1">
      <c r="A7" s="700" t="s">
        <v>21</v>
      </c>
      <c r="B7" s="700"/>
      <c r="C7" s="700"/>
      <c r="D7" s="700"/>
      <c r="E7" s="700"/>
      <c r="F7" s="700"/>
      <c r="G7" s="700"/>
      <c r="H7" s="184"/>
    </row>
    <row r="8" spans="1:43" ht="53.2">
      <c r="A8" s="701" t="s">
        <v>10</v>
      </c>
      <c r="B8" s="701"/>
      <c r="C8" s="185"/>
      <c r="D8" s="702" t="s">
        <v>16</v>
      </c>
      <c r="E8" s="703"/>
      <c r="F8" s="706" t="s">
        <v>132</v>
      </c>
      <c r="G8" s="209" t="s">
        <v>73</v>
      </c>
    </row>
    <row r="9" spans="1:43" s="187" customFormat="1">
      <c r="A9" s="333" t="s">
        <v>51</v>
      </c>
      <c r="B9" s="333" t="s">
        <v>52</v>
      </c>
      <c r="C9" s="185"/>
      <c r="D9" s="704"/>
      <c r="E9" s="705"/>
      <c r="F9" s="707"/>
      <c r="G9" s="185" t="s">
        <v>12</v>
      </c>
    </row>
    <row r="10" spans="1:43" s="187" customFormat="1" ht="31.6" customHeight="1">
      <c r="A10" s="712" t="s">
        <v>39</v>
      </c>
      <c r="B10" s="713"/>
      <c r="C10" s="713"/>
      <c r="D10" s="713"/>
      <c r="E10" s="713"/>
      <c r="F10" s="714"/>
      <c r="G10" s="155">
        <f>+G11+G14+G26+G31+G34+G40+G48</f>
        <v>510592</v>
      </c>
      <c r="H10" s="188"/>
    </row>
    <row r="11" spans="1:43" ht="24.05" customHeight="1">
      <c r="A11" s="189">
        <v>1045</v>
      </c>
      <c r="B11" s="718" t="s">
        <v>145</v>
      </c>
      <c r="C11" s="719"/>
      <c r="D11" s="719"/>
      <c r="E11" s="719"/>
      <c r="F11" s="720"/>
      <c r="G11" s="190">
        <f>+G12</f>
        <v>2105.3000000000002</v>
      </c>
    </row>
    <row r="12" spans="1:43" ht="72" customHeight="1">
      <c r="A12" s="191"/>
      <c r="B12" s="189">
        <v>32001</v>
      </c>
      <c r="C12" s="715" t="s">
        <v>142</v>
      </c>
      <c r="D12" s="716"/>
      <c r="E12" s="717"/>
      <c r="F12" s="192" t="s">
        <v>39</v>
      </c>
      <c r="G12" s="193">
        <f>+G13</f>
        <v>2105.3000000000002</v>
      </c>
      <c r="H12" s="195"/>
    </row>
    <row r="13" spans="1:43" ht="36" customHeight="1">
      <c r="A13" s="191"/>
      <c r="B13" s="191"/>
      <c r="C13" s="191"/>
      <c r="D13" s="194"/>
      <c r="E13" s="208"/>
      <c r="F13" s="336" t="s">
        <v>233</v>
      </c>
      <c r="G13" s="198">
        <v>2105.3000000000002</v>
      </c>
      <c r="H13" s="596"/>
    </row>
    <row r="14" spans="1:43" ht="24.05" customHeight="1">
      <c r="A14" s="189">
        <v>1075</v>
      </c>
      <c r="B14" s="718" t="s">
        <v>133</v>
      </c>
      <c r="C14" s="719"/>
      <c r="D14" s="719"/>
      <c r="E14" s="719"/>
      <c r="F14" s="720"/>
      <c r="G14" s="190">
        <f>+G15+G22+G24</f>
        <v>253647.8</v>
      </c>
    </row>
    <row r="15" spans="1:43" ht="33.35">
      <c r="A15" s="191"/>
      <c r="B15" s="189">
        <v>32001</v>
      </c>
      <c r="C15" s="715" t="s">
        <v>139</v>
      </c>
      <c r="D15" s="716"/>
      <c r="E15" s="717"/>
      <c r="F15" s="192" t="s">
        <v>39</v>
      </c>
      <c r="G15" s="193">
        <f>+G17+G18+G19+G20+G21</f>
        <v>45872.299999999996</v>
      </c>
      <c r="H15" s="195"/>
    </row>
    <row r="16" spans="1:43">
      <c r="A16" s="191"/>
      <c r="B16" s="191"/>
      <c r="C16" s="191"/>
      <c r="D16" s="211"/>
      <c r="E16" s="210"/>
      <c r="F16" s="200"/>
      <c r="G16" s="212"/>
    </row>
    <row r="17" spans="1:8" s="348" customFormat="1">
      <c r="A17" s="349"/>
      <c r="B17" s="349"/>
      <c r="C17" s="349"/>
      <c r="D17" s="346"/>
      <c r="E17" s="347"/>
      <c r="F17" s="350" t="s">
        <v>235</v>
      </c>
      <c r="G17" s="351">
        <v>5945.9</v>
      </c>
    </row>
    <row r="18" spans="1:8" s="348" customFormat="1" ht="53.2">
      <c r="A18" s="349"/>
      <c r="B18" s="349"/>
      <c r="C18" s="349"/>
      <c r="D18" s="346"/>
      <c r="E18" s="347"/>
      <c r="F18" s="350" t="s">
        <v>236</v>
      </c>
      <c r="G18" s="351">
        <v>11723.3</v>
      </c>
    </row>
    <row r="19" spans="1:8" s="348" customFormat="1" ht="55.9" customHeight="1">
      <c r="A19" s="349"/>
      <c r="B19" s="349"/>
      <c r="C19" s="349"/>
      <c r="D19" s="346"/>
      <c r="E19" s="347"/>
      <c r="F19" s="352" t="s">
        <v>237</v>
      </c>
      <c r="G19" s="354">
        <v>2310.1999999999998</v>
      </c>
    </row>
    <row r="20" spans="1:8" ht="35.5">
      <c r="A20" s="191"/>
      <c r="B20" s="191"/>
      <c r="C20" s="191"/>
      <c r="D20" s="211"/>
      <c r="E20" s="332"/>
      <c r="F20" s="200" t="s">
        <v>234</v>
      </c>
      <c r="G20" s="212">
        <v>9537.5</v>
      </c>
    </row>
    <row r="21" spans="1:8" ht="35.5">
      <c r="A21" s="191"/>
      <c r="B21" s="191"/>
      <c r="C21" s="191"/>
      <c r="D21" s="211"/>
      <c r="E21" s="332"/>
      <c r="F21" s="200" t="s">
        <v>321</v>
      </c>
      <c r="G21" s="212">
        <v>16355.4</v>
      </c>
    </row>
    <row r="22" spans="1:8" s="353" customFormat="1" ht="33.35">
      <c r="A22" s="359"/>
      <c r="B22" s="358">
        <v>32008</v>
      </c>
      <c r="C22" s="721" t="s">
        <v>238</v>
      </c>
      <c r="D22" s="722"/>
      <c r="E22" s="723"/>
      <c r="F22" s="360" t="s">
        <v>39</v>
      </c>
      <c r="G22" s="361">
        <f>+G23</f>
        <v>10800</v>
      </c>
      <c r="H22" s="362"/>
    </row>
    <row r="23" spans="1:8" s="353" customFormat="1" ht="35.5">
      <c r="A23" s="359"/>
      <c r="B23" s="359"/>
      <c r="C23" s="359"/>
      <c r="D23" s="356"/>
      <c r="E23" s="357"/>
      <c r="F23" s="364" t="s">
        <v>239</v>
      </c>
      <c r="G23" s="363">
        <v>10800</v>
      </c>
      <c r="H23" s="355"/>
    </row>
    <row r="24" spans="1:8" ht="33.35">
      <c r="A24" s="191"/>
      <c r="B24" s="189">
        <v>32010</v>
      </c>
      <c r="C24" s="715" t="s">
        <v>240</v>
      </c>
      <c r="D24" s="716"/>
      <c r="E24" s="717"/>
      <c r="F24" s="192" t="s">
        <v>39</v>
      </c>
      <c r="G24" s="193">
        <f>+G25</f>
        <v>196975.5</v>
      </c>
      <c r="H24" s="195"/>
    </row>
    <row r="25" spans="1:8" ht="53.2">
      <c r="A25" s="191"/>
      <c r="B25" s="191"/>
      <c r="C25" s="191"/>
      <c r="D25" s="211"/>
      <c r="E25" s="210"/>
      <c r="F25" s="365" t="s">
        <v>241</v>
      </c>
      <c r="G25" s="212">
        <f>65658.5*3</f>
        <v>196975.5</v>
      </c>
    </row>
    <row r="26" spans="1:8" ht="24.05" customHeight="1">
      <c r="A26" s="189">
        <v>1124</v>
      </c>
      <c r="B26" s="718" t="s">
        <v>141</v>
      </c>
      <c r="C26" s="719"/>
      <c r="D26" s="719"/>
      <c r="E26" s="719"/>
      <c r="F26" s="720"/>
      <c r="G26" s="190">
        <f>+G27+G29</f>
        <v>43384.9</v>
      </c>
    </row>
    <row r="27" spans="1:8" s="368" customFormat="1" ht="37.65" customHeight="1">
      <c r="A27" s="191"/>
      <c r="B27" s="386">
        <v>32001</v>
      </c>
      <c r="C27" s="727" t="s">
        <v>157</v>
      </c>
      <c r="D27" s="728"/>
      <c r="E27" s="729"/>
      <c r="F27" s="388" t="s">
        <v>39</v>
      </c>
      <c r="G27" s="193">
        <f>+G28</f>
        <v>1372.9</v>
      </c>
      <c r="H27" s="369"/>
    </row>
    <row r="28" spans="1:8" s="368" customFormat="1">
      <c r="A28" s="191"/>
      <c r="B28" s="387"/>
      <c r="C28" s="387"/>
      <c r="D28" s="389"/>
      <c r="E28" s="384"/>
      <c r="F28" s="382" t="s">
        <v>244</v>
      </c>
      <c r="G28" s="198">
        <v>1372.9</v>
      </c>
    </row>
    <row r="29" spans="1:8" ht="37.65" customHeight="1">
      <c r="A29" s="191"/>
      <c r="B29" s="366">
        <v>32002</v>
      </c>
      <c r="C29" s="724" t="s">
        <v>242</v>
      </c>
      <c r="D29" s="725"/>
      <c r="E29" s="726"/>
      <c r="F29" s="192" t="s">
        <v>39</v>
      </c>
      <c r="G29" s="193">
        <f>+G30</f>
        <v>42012</v>
      </c>
      <c r="H29" s="195"/>
    </row>
    <row r="30" spans="1:8">
      <c r="A30" s="191"/>
      <c r="B30" s="191"/>
      <c r="C30" s="191"/>
      <c r="D30" s="194"/>
      <c r="E30" s="197"/>
      <c r="F30" s="200" t="s">
        <v>140</v>
      </c>
      <c r="G30" s="198">
        <v>42012</v>
      </c>
    </row>
    <row r="31" spans="1:8" ht="53.5" customHeight="1">
      <c r="A31" s="189">
        <v>1130</v>
      </c>
      <c r="B31" s="712" t="s">
        <v>143</v>
      </c>
      <c r="C31" s="713"/>
      <c r="D31" s="713"/>
      <c r="E31" s="714"/>
      <c r="F31" s="202"/>
      <c r="G31" s="190">
        <f>+G32</f>
        <v>384.8</v>
      </c>
    </row>
    <row r="32" spans="1:8" ht="84.4" customHeight="1">
      <c r="A32" s="191"/>
      <c r="B32" s="189">
        <v>32001</v>
      </c>
      <c r="C32" s="715" t="s">
        <v>144</v>
      </c>
      <c r="D32" s="716"/>
      <c r="E32" s="717"/>
      <c r="F32" s="203" t="s">
        <v>39</v>
      </c>
      <c r="G32" s="155">
        <f>+G33</f>
        <v>384.8</v>
      </c>
    </row>
    <row r="33" spans="1:43" s="371" customFormat="1" ht="53.2">
      <c r="A33" s="204"/>
      <c r="B33" s="205"/>
      <c r="C33" s="206"/>
      <c r="D33" s="207"/>
      <c r="E33" s="207"/>
      <c r="F33" s="367" t="s">
        <v>243</v>
      </c>
      <c r="G33" s="370">
        <v>384.8</v>
      </c>
    </row>
    <row r="34" spans="1:43" ht="24.05" customHeight="1">
      <c r="A34" s="189">
        <v>1168</v>
      </c>
      <c r="B34" s="718" t="s">
        <v>135</v>
      </c>
      <c r="C34" s="719"/>
      <c r="D34" s="719"/>
      <c r="E34" s="719"/>
      <c r="F34" s="720"/>
      <c r="G34" s="190">
        <f>+G35+G37</f>
        <v>118204</v>
      </c>
    </row>
    <row r="35" spans="1:43" ht="56.45" customHeight="1">
      <c r="A35" s="394"/>
      <c r="B35" s="393">
        <v>32001</v>
      </c>
      <c r="C35" s="730" t="s">
        <v>190</v>
      </c>
      <c r="D35" s="731"/>
      <c r="E35" s="732"/>
      <c r="F35" s="395" t="s">
        <v>39</v>
      </c>
      <c r="G35" s="396">
        <v>9644</v>
      </c>
      <c r="H35" s="397"/>
      <c r="I35" s="385"/>
      <c r="J35" s="385"/>
      <c r="K35" s="385"/>
      <c r="L35" s="385"/>
      <c r="M35" s="385"/>
      <c r="N35" s="385"/>
      <c r="O35" s="385"/>
      <c r="P35" s="385"/>
      <c r="Q35" s="385"/>
      <c r="R35" s="385"/>
      <c r="S35" s="385"/>
      <c r="T35" s="385"/>
      <c r="U35" s="385"/>
      <c r="V35" s="385"/>
      <c r="W35" s="385"/>
      <c r="X35" s="385"/>
      <c r="Y35" s="385"/>
      <c r="Z35" s="385"/>
      <c r="AA35" s="385"/>
      <c r="AB35" s="385"/>
      <c r="AC35" s="385"/>
      <c r="AD35" s="385"/>
      <c r="AE35" s="385"/>
      <c r="AF35" s="385"/>
      <c r="AG35" s="385"/>
      <c r="AH35" s="385"/>
      <c r="AI35" s="385"/>
      <c r="AJ35" s="385"/>
      <c r="AK35" s="385"/>
      <c r="AL35" s="385"/>
      <c r="AM35" s="385"/>
      <c r="AN35" s="385"/>
      <c r="AO35" s="385"/>
      <c r="AP35" s="385"/>
      <c r="AQ35" s="385"/>
    </row>
    <row r="36" spans="1:43" ht="35.5">
      <c r="A36" s="394"/>
      <c r="B36" s="394"/>
      <c r="C36" s="394"/>
      <c r="D36" s="398"/>
      <c r="E36" s="391"/>
      <c r="F36" s="400" t="s">
        <v>245</v>
      </c>
      <c r="G36" s="399">
        <v>9644</v>
      </c>
      <c r="H36" s="390"/>
      <c r="I36" s="385"/>
      <c r="J36" s="385"/>
      <c r="K36" s="385"/>
      <c r="L36" s="385"/>
      <c r="M36" s="385"/>
      <c r="N36" s="385"/>
      <c r="O36" s="385"/>
      <c r="P36" s="385"/>
      <c r="Q36" s="385"/>
      <c r="R36" s="385"/>
      <c r="S36" s="385"/>
      <c r="T36" s="385"/>
      <c r="U36" s="385"/>
      <c r="V36" s="385"/>
      <c r="W36" s="385"/>
      <c r="X36" s="385"/>
      <c r="Y36" s="385"/>
      <c r="Z36" s="385"/>
      <c r="AA36" s="385"/>
      <c r="AB36" s="385"/>
      <c r="AC36" s="385"/>
      <c r="AD36" s="385"/>
      <c r="AE36" s="385"/>
      <c r="AF36" s="385"/>
      <c r="AG36" s="385"/>
      <c r="AH36" s="385"/>
      <c r="AI36" s="385"/>
      <c r="AJ36" s="385"/>
      <c r="AK36" s="385"/>
      <c r="AL36" s="385"/>
      <c r="AM36" s="385"/>
      <c r="AN36" s="385"/>
      <c r="AO36" s="385"/>
      <c r="AP36" s="385"/>
      <c r="AQ36" s="385"/>
    </row>
    <row r="37" spans="1:43" s="392" customFormat="1" ht="33.35">
      <c r="A37" s="405"/>
      <c r="B37" s="404">
        <v>32007</v>
      </c>
      <c r="C37" s="709" t="s">
        <v>246</v>
      </c>
      <c r="D37" s="710"/>
      <c r="E37" s="711"/>
      <c r="F37" s="406" t="s">
        <v>39</v>
      </c>
      <c r="G37" s="407">
        <f>+G38+G39</f>
        <v>108560</v>
      </c>
      <c r="H37" s="408"/>
    </row>
    <row r="38" spans="1:43" s="392" customFormat="1" ht="35.5">
      <c r="A38" s="405"/>
      <c r="B38" s="405"/>
      <c r="C38" s="405"/>
      <c r="D38" s="409"/>
      <c r="E38" s="402"/>
      <c r="F38" s="341" t="s">
        <v>247</v>
      </c>
      <c r="G38" s="410">
        <v>23560</v>
      </c>
      <c r="H38" s="401"/>
    </row>
    <row r="39" spans="1:43" s="403" customFormat="1" ht="35.5">
      <c r="A39" s="405"/>
      <c r="B39" s="405"/>
      <c r="C39" s="405"/>
      <c r="D39" s="409"/>
      <c r="E39" s="402"/>
      <c r="F39" s="341" t="s">
        <v>248</v>
      </c>
      <c r="G39" s="410">
        <v>85000</v>
      </c>
      <c r="H39" s="401"/>
    </row>
    <row r="40" spans="1:43" s="414" customFormat="1" ht="24.05" customHeight="1">
      <c r="A40" s="189">
        <v>1183</v>
      </c>
      <c r="B40" s="718" t="s">
        <v>79</v>
      </c>
      <c r="C40" s="719"/>
      <c r="D40" s="719"/>
      <c r="E40" s="719"/>
      <c r="F40" s="720"/>
      <c r="G40" s="190">
        <f>+G41</f>
        <v>67634.5</v>
      </c>
      <c r="H40" s="596"/>
    </row>
    <row r="41" spans="1:43" s="414" customFormat="1" ht="37.65" customHeight="1">
      <c r="A41" s="191"/>
      <c r="B41" s="189">
        <v>32012</v>
      </c>
      <c r="C41" s="715" t="s">
        <v>103</v>
      </c>
      <c r="D41" s="716"/>
      <c r="E41" s="717"/>
      <c r="F41" s="192"/>
      <c r="G41" s="193">
        <f>G42+G46+G44</f>
        <v>67634.5</v>
      </c>
      <c r="H41" s="421"/>
    </row>
    <row r="42" spans="1:43" s="528" customFormat="1" ht="36" customHeight="1">
      <c r="A42" s="191"/>
      <c r="B42" s="191"/>
      <c r="C42" s="191"/>
      <c r="D42" s="211"/>
      <c r="E42" s="332"/>
      <c r="F42" s="419" t="s">
        <v>39</v>
      </c>
      <c r="G42" s="193">
        <f>+G43</f>
        <v>280</v>
      </c>
    </row>
    <row r="43" spans="1:43" s="528" customFormat="1">
      <c r="A43" s="191"/>
      <c r="B43" s="191"/>
      <c r="C43" s="191"/>
      <c r="D43" s="211"/>
      <c r="E43" s="332"/>
      <c r="F43" s="343" t="s">
        <v>256</v>
      </c>
      <c r="G43" s="212">
        <v>280</v>
      </c>
    </row>
    <row r="44" spans="1:43" s="414" customFormat="1" ht="36" customHeight="1">
      <c r="A44" s="191"/>
      <c r="B44" s="191"/>
      <c r="C44" s="191"/>
      <c r="D44" s="211"/>
      <c r="E44" s="332"/>
      <c r="F44" s="419" t="s">
        <v>253</v>
      </c>
      <c r="G44" s="193">
        <f>+G45</f>
        <v>9800</v>
      </c>
    </row>
    <row r="45" spans="1:43" s="414" customFormat="1">
      <c r="A45" s="191"/>
      <c r="B45" s="191"/>
      <c r="C45" s="191"/>
      <c r="D45" s="211"/>
      <c r="E45" s="332"/>
      <c r="F45" s="343" t="s">
        <v>254</v>
      </c>
      <c r="G45" s="212">
        <v>9800</v>
      </c>
    </row>
    <row r="46" spans="1:43" s="425" customFormat="1" ht="36" customHeight="1">
      <c r="A46" s="191"/>
      <c r="B46" s="191"/>
      <c r="C46" s="191"/>
      <c r="D46" s="211"/>
      <c r="E46" s="332"/>
      <c r="F46" s="426" t="s">
        <v>283</v>
      </c>
      <c r="G46" s="193">
        <f>+G47</f>
        <v>57554.5</v>
      </c>
    </row>
    <row r="47" spans="1:43" s="425" customFormat="1" ht="56.95" customHeight="1">
      <c r="A47" s="191"/>
      <c r="B47" s="191"/>
      <c r="C47" s="191"/>
      <c r="D47" s="211"/>
      <c r="E47" s="332"/>
      <c r="F47" s="343" t="s">
        <v>255</v>
      </c>
      <c r="G47" s="212">
        <v>57554.5</v>
      </c>
    </row>
    <row r="48" spans="1:43">
      <c r="A48" s="416">
        <v>1196</v>
      </c>
      <c r="B48" s="733" t="s">
        <v>249</v>
      </c>
      <c r="C48" s="734"/>
      <c r="D48" s="734"/>
      <c r="E48" s="734"/>
      <c r="F48" s="735"/>
      <c r="G48" s="417">
        <v>25230.7</v>
      </c>
      <c r="H48" s="411"/>
      <c r="I48" s="403"/>
      <c r="J48" s="403"/>
      <c r="K48" s="403"/>
      <c r="L48" s="403"/>
      <c r="M48" s="403"/>
      <c r="N48" s="403"/>
      <c r="O48" s="403"/>
      <c r="P48" s="403"/>
      <c r="Q48" s="403"/>
      <c r="R48" s="403"/>
      <c r="S48" s="403"/>
      <c r="T48" s="403"/>
      <c r="U48" s="403"/>
      <c r="V48" s="403"/>
      <c r="W48" s="403"/>
      <c r="X48" s="403"/>
      <c r="Y48" s="403"/>
      <c r="Z48" s="403"/>
      <c r="AA48" s="403"/>
      <c r="AB48" s="403"/>
      <c r="AC48" s="403"/>
      <c r="AD48" s="403"/>
      <c r="AE48" s="403"/>
      <c r="AF48" s="403"/>
      <c r="AG48" s="403"/>
      <c r="AH48" s="403"/>
      <c r="AI48" s="403"/>
      <c r="AJ48" s="403"/>
      <c r="AK48" s="403"/>
      <c r="AL48" s="403"/>
      <c r="AM48" s="403"/>
      <c r="AN48" s="403"/>
      <c r="AO48" s="403"/>
      <c r="AP48" s="403"/>
      <c r="AQ48" s="403"/>
    </row>
    <row r="49" spans="1:43">
      <c r="A49" s="418"/>
      <c r="B49" s="416">
        <v>12001</v>
      </c>
      <c r="C49" s="736" t="s">
        <v>250</v>
      </c>
      <c r="D49" s="731"/>
      <c r="E49" s="732"/>
      <c r="F49" s="419"/>
      <c r="G49" s="420">
        <v>25230.7</v>
      </c>
      <c r="H49" s="421"/>
      <c r="I49" s="403"/>
      <c r="J49" s="403"/>
      <c r="K49" s="403"/>
      <c r="L49" s="403"/>
      <c r="M49" s="403"/>
      <c r="N49" s="403"/>
      <c r="O49" s="403"/>
      <c r="P49" s="403"/>
      <c r="Q49" s="403"/>
      <c r="R49" s="403"/>
      <c r="S49" s="403"/>
      <c r="T49" s="403"/>
      <c r="U49" s="403"/>
      <c r="V49" s="403"/>
      <c r="W49" s="403"/>
      <c r="X49" s="403"/>
      <c r="Y49" s="403"/>
      <c r="Z49" s="403"/>
      <c r="AA49" s="403"/>
      <c r="AB49" s="403"/>
      <c r="AC49" s="403"/>
      <c r="AD49" s="403"/>
      <c r="AE49" s="403"/>
      <c r="AF49" s="403"/>
      <c r="AG49" s="403"/>
      <c r="AH49" s="403"/>
      <c r="AI49" s="403"/>
      <c r="AJ49" s="403"/>
      <c r="AK49" s="403"/>
      <c r="AL49" s="403"/>
      <c r="AM49" s="403"/>
      <c r="AN49" s="403"/>
      <c r="AO49" s="403"/>
      <c r="AP49" s="403"/>
      <c r="AQ49" s="403"/>
    </row>
    <row r="50" spans="1:43">
      <c r="A50" s="424"/>
      <c r="B50" s="424"/>
      <c r="C50" s="424"/>
      <c r="D50" s="422"/>
      <c r="E50" s="413"/>
      <c r="F50" s="419" t="s">
        <v>251</v>
      </c>
      <c r="G50" s="420">
        <v>25230.7</v>
      </c>
      <c r="H50" s="415"/>
      <c r="I50" s="403"/>
      <c r="J50" s="403"/>
      <c r="K50" s="403"/>
      <c r="L50" s="403"/>
      <c r="M50" s="403"/>
      <c r="N50" s="403"/>
      <c r="O50" s="403"/>
      <c r="P50" s="403"/>
      <c r="Q50" s="403"/>
      <c r="R50" s="403"/>
      <c r="S50" s="403"/>
      <c r="T50" s="403"/>
      <c r="U50" s="403"/>
      <c r="V50" s="403"/>
      <c r="W50" s="403"/>
      <c r="X50" s="403"/>
      <c r="Y50" s="403"/>
      <c r="Z50" s="403"/>
      <c r="AA50" s="403"/>
      <c r="AB50" s="403"/>
      <c r="AC50" s="403"/>
      <c r="AD50" s="403"/>
      <c r="AE50" s="403"/>
      <c r="AF50" s="403"/>
      <c r="AG50" s="403"/>
      <c r="AH50" s="403"/>
      <c r="AI50" s="403"/>
      <c r="AJ50" s="403"/>
      <c r="AK50" s="403"/>
      <c r="AL50" s="403"/>
      <c r="AM50" s="403"/>
      <c r="AN50" s="403"/>
      <c r="AO50" s="403"/>
      <c r="AP50" s="403"/>
      <c r="AQ50" s="403"/>
    </row>
    <row r="51" spans="1:43" ht="35.5">
      <c r="A51" s="418"/>
      <c r="B51" s="418"/>
      <c r="C51" s="418"/>
      <c r="D51" s="422"/>
      <c r="E51" s="413"/>
      <c r="F51" s="412" t="s">
        <v>252</v>
      </c>
      <c r="G51" s="423">
        <v>25230.7</v>
      </c>
      <c r="H51" s="411"/>
      <c r="I51" s="403"/>
      <c r="J51" s="403"/>
      <c r="K51" s="403"/>
      <c r="L51" s="403"/>
      <c r="M51" s="403"/>
      <c r="N51" s="403"/>
      <c r="O51" s="403"/>
      <c r="P51" s="403"/>
      <c r="Q51" s="403"/>
      <c r="R51" s="403"/>
      <c r="S51" s="403"/>
      <c r="T51" s="403"/>
      <c r="U51" s="403"/>
      <c r="V51" s="403"/>
      <c r="W51" s="403"/>
      <c r="X51" s="403"/>
      <c r="Y51" s="403"/>
      <c r="Z51" s="403"/>
      <c r="AA51" s="403"/>
      <c r="AB51" s="403"/>
      <c r="AC51" s="403"/>
      <c r="AD51" s="403"/>
      <c r="AE51" s="403"/>
      <c r="AF51" s="403"/>
      <c r="AG51" s="403"/>
      <c r="AH51" s="403"/>
      <c r="AI51" s="403"/>
      <c r="AJ51" s="403"/>
      <c r="AK51" s="403"/>
      <c r="AL51" s="403"/>
      <c r="AM51" s="403"/>
      <c r="AN51" s="403"/>
      <c r="AO51" s="403"/>
      <c r="AP51" s="403"/>
      <c r="AQ51" s="403"/>
    </row>
  </sheetData>
  <mergeCells count="30">
    <mergeCell ref="B48:F48"/>
    <mergeCell ref="C49:E49"/>
    <mergeCell ref="B40:F40"/>
    <mergeCell ref="C41:E41"/>
    <mergeCell ref="C37:E37"/>
    <mergeCell ref="A10:F10"/>
    <mergeCell ref="B31:E31"/>
    <mergeCell ref="C32:E32"/>
    <mergeCell ref="B14:F14"/>
    <mergeCell ref="B11:F11"/>
    <mergeCell ref="C12:E12"/>
    <mergeCell ref="C24:E24"/>
    <mergeCell ref="C15:E15"/>
    <mergeCell ref="C22:E22"/>
    <mergeCell ref="B34:F34"/>
    <mergeCell ref="B26:F26"/>
    <mergeCell ref="C29:E29"/>
    <mergeCell ref="C27:E27"/>
    <mergeCell ref="C35:E35"/>
    <mergeCell ref="F1:G1"/>
    <mergeCell ref="AB1:AD1"/>
    <mergeCell ref="F2:G2"/>
    <mergeCell ref="AA2:AD2"/>
    <mergeCell ref="F3:G3"/>
    <mergeCell ref="Y3:AD3"/>
    <mergeCell ref="A6:G6"/>
    <mergeCell ref="A7:G7"/>
    <mergeCell ref="A8:B8"/>
    <mergeCell ref="D8:E9"/>
    <mergeCell ref="F8:F9"/>
  </mergeCells>
  <pageMargins left="0.2" right="0.2" top="0.25" bottom="0.25" header="0.3" footer="0.3"/>
  <pageSetup paperSize="9" scale="2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zoomScale="85" zoomScaleNormal="85" zoomScaleSheetLayoutView="115" workbookViewId="0">
      <selection activeCell="E15" sqref="E15"/>
    </sheetView>
  </sheetViews>
  <sheetFormatPr defaultColWidth="8.19921875" defaultRowHeight="17.75"/>
  <cols>
    <col min="1" max="1" width="9.796875" style="530" customWidth="1"/>
    <col min="2" max="2" width="15.5" style="530" customWidth="1"/>
    <col min="3" max="3" width="48" style="536" customWidth="1"/>
    <col min="4" max="4" width="38" style="536" customWidth="1"/>
    <col min="5" max="5" width="25.5" style="536" customWidth="1"/>
    <col min="6" max="6" width="20.69921875" style="530" customWidth="1"/>
    <col min="7" max="7" width="21" style="530" customWidth="1"/>
    <col min="8" max="9" width="8.69921875" style="530" bestFit="1" customWidth="1"/>
    <col min="10" max="16384" width="8.19921875" style="530"/>
  </cols>
  <sheetData>
    <row r="1" spans="1:6" ht="36.549999999999997" customHeight="1">
      <c r="C1" s="601" t="s">
        <v>257</v>
      </c>
      <c r="D1" s="601"/>
      <c r="E1" s="601"/>
    </row>
    <row r="2" spans="1:6" ht="17.100000000000001" customHeight="1">
      <c r="C2" s="602" t="s">
        <v>110</v>
      </c>
      <c r="D2" s="602"/>
      <c r="E2" s="602"/>
      <c r="F2" s="531"/>
    </row>
    <row r="3" spans="1:6" ht="17.100000000000001" customHeight="1">
      <c r="C3" s="602" t="s">
        <v>7</v>
      </c>
      <c r="D3" s="602"/>
      <c r="E3" s="602"/>
      <c r="F3" s="531"/>
    </row>
    <row r="4" spans="1:6">
      <c r="C4" s="532"/>
      <c r="D4" s="532"/>
      <c r="E4" s="532"/>
      <c r="F4" s="531"/>
    </row>
    <row r="5" spans="1:6">
      <c r="C5" s="532"/>
      <c r="D5" s="532"/>
      <c r="E5" s="532"/>
      <c r="F5" s="531"/>
    </row>
    <row r="6" spans="1:6" ht="46.25" customHeight="1">
      <c r="A6" s="603" t="s">
        <v>258</v>
      </c>
      <c r="B6" s="603"/>
      <c r="C6" s="603"/>
      <c r="D6" s="603"/>
      <c r="E6" s="603"/>
    </row>
    <row r="7" spans="1:6">
      <c r="A7" s="537"/>
      <c r="B7" s="537"/>
      <c r="C7" s="537"/>
      <c r="D7" s="537"/>
      <c r="E7" s="537"/>
    </row>
    <row r="8" spans="1:6" ht="17.5" customHeight="1">
      <c r="A8" s="533"/>
      <c r="B8" s="533"/>
      <c r="C8" s="533"/>
      <c r="D8" s="533"/>
      <c r="E8" s="534"/>
    </row>
    <row r="9" spans="1:6" ht="72.55" customHeight="1">
      <c r="A9" s="739" t="s">
        <v>259</v>
      </c>
      <c r="B9" s="613" t="s">
        <v>260</v>
      </c>
      <c r="C9" s="615"/>
      <c r="D9" s="739" t="s">
        <v>261</v>
      </c>
      <c r="E9" s="544" t="s">
        <v>262</v>
      </c>
    </row>
    <row r="10" spans="1:6">
      <c r="A10" s="740"/>
      <c r="B10" s="616"/>
      <c r="C10" s="618"/>
      <c r="D10" s="740"/>
      <c r="E10" s="538" t="s">
        <v>12</v>
      </c>
    </row>
    <row r="11" spans="1:6" ht="28.35" customHeight="1">
      <c r="A11" s="619" t="s">
        <v>263</v>
      </c>
      <c r="B11" s="620"/>
      <c r="C11" s="621"/>
      <c r="D11" s="539"/>
      <c r="E11" s="540">
        <f t="shared" ref="E11" si="0">+E13</f>
        <v>280</v>
      </c>
    </row>
    <row r="12" spans="1:6">
      <c r="A12" s="541"/>
      <c r="B12" s="610" t="s">
        <v>58</v>
      </c>
      <c r="C12" s="612"/>
      <c r="D12" s="542"/>
      <c r="E12" s="543"/>
    </row>
    <row r="13" spans="1:6" s="545" customFormat="1" ht="36" customHeight="1">
      <c r="A13" s="544">
        <v>6</v>
      </c>
      <c r="B13" s="737" t="s">
        <v>264</v>
      </c>
      <c r="C13" s="737"/>
      <c r="D13" s="483"/>
      <c r="E13" s="468">
        <f t="shared" ref="E13" si="1">+E14</f>
        <v>280</v>
      </c>
    </row>
    <row r="14" spans="1:6" s="547" customFormat="1" ht="73.099999999999994" customHeight="1">
      <c r="A14" s="546">
        <v>6.8</v>
      </c>
      <c r="B14" s="738" t="s">
        <v>265</v>
      </c>
      <c r="C14" s="738"/>
      <c r="D14" s="546" t="s">
        <v>266</v>
      </c>
      <c r="E14" s="470">
        <v>280</v>
      </c>
    </row>
  </sheetData>
  <mergeCells count="11">
    <mergeCell ref="A11:C11"/>
    <mergeCell ref="B12:C12"/>
    <mergeCell ref="B13:C13"/>
    <mergeCell ref="B14:C14"/>
    <mergeCell ref="C1:E1"/>
    <mergeCell ref="C2:E2"/>
    <mergeCell ref="C3:E3"/>
    <mergeCell ref="A6:E6"/>
    <mergeCell ref="A9:A10"/>
    <mergeCell ref="B9:C10"/>
    <mergeCell ref="D9:D10"/>
  </mergeCells>
  <pageMargins left="0.75" right="0.75" top="1" bottom="1" header="0.5" footer="0.5"/>
  <pageSetup paperSize="9" scale="91" orientation="landscape" r:id="rId1"/>
  <colBreaks count="1" manualBreakCount="1">
    <brk id="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8"/>
  <sheetViews>
    <sheetView topLeftCell="A105" zoomScale="85" zoomScaleNormal="85" zoomScaleSheetLayoutView="100" workbookViewId="0">
      <selection activeCell="A108" sqref="A108:XFD108"/>
    </sheetView>
  </sheetViews>
  <sheetFormatPr defaultColWidth="9.09765625" defaultRowHeight="17.75"/>
  <cols>
    <col min="1" max="1" width="5.296875" style="6" customWidth="1"/>
    <col min="2" max="2" width="24.59765625" style="6" customWidth="1"/>
    <col min="3" max="3" width="67.8984375" style="6" customWidth="1"/>
    <col min="4" max="4" width="25" style="6" customWidth="1"/>
    <col min="5" max="5" width="32" style="6" customWidth="1"/>
    <col min="6" max="6" width="49.8984375" style="6" customWidth="1"/>
    <col min="7" max="16384" width="9.09765625" style="6"/>
  </cols>
  <sheetData>
    <row r="1" spans="1:4" ht="37.5" customHeight="1">
      <c r="C1" s="759" t="s">
        <v>225</v>
      </c>
      <c r="D1" s="759"/>
    </row>
    <row r="2" spans="1:4" ht="17.5" customHeight="1">
      <c r="C2" s="708" t="s">
        <v>111</v>
      </c>
      <c r="D2" s="708"/>
    </row>
    <row r="3" spans="1:4" ht="17.5" customHeight="1">
      <c r="C3" s="708" t="s">
        <v>7</v>
      </c>
      <c r="D3" s="708"/>
    </row>
    <row r="5" spans="1:4" ht="59.55" customHeight="1">
      <c r="A5" s="43"/>
      <c r="B5" s="699" t="s">
        <v>196</v>
      </c>
      <c r="C5" s="699"/>
      <c r="D5" s="699"/>
    </row>
    <row r="6" spans="1:4" ht="23.55" customHeight="1"/>
    <row r="7" spans="1:4" ht="21.9" customHeight="1">
      <c r="A7" s="763" t="s">
        <v>93</v>
      </c>
      <c r="B7" s="763"/>
      <c r="C7" s="763"/>
      <c r="D7" s="763"/>
    </row>
    <row r="8" spans="1:4" ht="38.950000000000003" customHeight="1">
      <c r="C8" s="339" t="s">
        <v>87</v>
      </c>
      <c r="D8" s="15"/>
    </row>
    <row r="9" spans="1:4">
      <c r="B9" s="760" t="s">
        <v>8</v>
      </c>
      <c r="C9" s="761"/>
      <c r="D9" s="762"/>
    </row>
    <row r="10" spans="1:4" s="30" customFormat="1">
      <c r="B10" s="44"/>
      <c r="C10" s="44"/>
      <c r="D10" s="45"/>
    </row>
    <row r="11" spans="1:4" s="30" customFormat="1">
      <c r="B11" s="44"/>
      <c r="C11" s="44"/>
    </row>
    <row r="12" spans="1:4" s="8" customFormat="1">
      <c r="B12" s="137" t="s">
        <v>1</v>
      </c>
      <c r="C12" s="137" t="s">
        <v>2</v>
      </c>
      <c r="D12" s="138"/>
    </row>
    <row r="13" spans="1:4" s="8" customFormat="1" ht="35.5">
      <c r="B13" s="139">
        <v>1045</v>
      </c>
      <c r="C13" s="172" t="s">
        <v>145</v>
      </c>
      <c r="D13" s="137"/>
    </row>
    <row r="14" spans="1:4" s="8" customFormat="1"/>
    <row r="15" spans="1:4" s="8" customFormat="1" ht="17.75" customHeight="1">
      <c r="B15" s="715" t="s">
        <v>3</v>
      </c>
      <c r="C15" s="751"/>
      <c r="D15" s="752" t="s">
        <v>73</v>
      </c>
    </row>
    <row r="16" spans="1:4" s="8" customFormat="1" ht="64.5" customHeight="1">
      <c r="B16" s="117" t="s">
        <v>4</v>
      </c>
      <c r="C16" s="130">
        <v>1045</v>
      </c>
      <c r="D16" s="633"/>
    </row>
    <row r="17" spans="2:5" s="8" customFormat="1">
      <c r="B17" s="117" t="s">
        <v>5</v>
      </c>
      <c r="C17" s="130">
        <v>32001</v>
      </c>
      <c r="D17" s="143" t="s">
        <v>12</v>
      </c>
    </row>
    <row r="18" spans="2:5" s="8" customFormat="1" ht="53.2">
      <c r="B18" s="170" t="s">
        <v>117</v>
      </c>
      <c r="C18" s="282" t="s">
        <v>197</v>
      </c>
      <c r="D18" s="662"/>
    </row>
    <row r="19" spans="2:5" s="8" customFormat="1" ht="70.95">
      <c r="B19" s="170" t="s">
        <v>118</v>
      </c>
      <c r="C19" s="282" t="s">
        <v>198</v>
      </c>
      <c r="D19" s="663"/>
    </row>
    <row r="20" spans="2:5" s="8" customFormat="1" ht="35.5">
      <c r="B20" s="170" t="s">
        <v>119</v>
      </c>
      <c r="C20" s="282" t="s">
        <v>83</v>
      </c>
      <c r="D20" s="663"/>
    </row>
    <row r="21" spans="2:5" s="8" customFormat="1" ht="53.2">
      <c r="B21" s="162" t="s">
        <v>100</v>
      </c>
      <c r="C21" s="282" t="s">
        <v>199</v>
      </c>
      <c r="D21" s="663"/>
    </row>
    <row r="22" spans="2:5" s="8" customFormat="1">
      <c r="B22" s="753" t="s">
        <v>0</v>
      </c>
      <c r="C22" s="754"/>
      <c r="D22" s="638"/>
    </row>
    <row r="23" spans="2:5" s="8" customFormat="1" ht="36.549999999999997" customHeight="1">
      <c r="B23" s="744" t="s">
        <v>200</v>
      </c>
      <c r="C23" s="745"/>
      <c r="D23" s="140">
        <v>1</v>
      </c>
    </row>
    <row r="24" spans="2:5" s="29" customFormat="1">
      <c r="B24" s="141" t="s">
        <v>6</v>
      </c>
      <c r="C24" s="141"/>
      <c r="D24" s="142">
        <f>+'Հավելված N 3'!D23</f>
        <v>2105.3000000000002</v>
      </c>
      <c r="E24" s="50"/>
    </row>
    <row r="25" spans="2:5" s="8" customFormat="1"/>
    <row r="26" spans="2:5" s="8" customFormat="1">
      <c r="B26" s="137" t="s">
        <v>1</v>
      </c>
      <c r="C26" s="137" t="s">
        <v>2</v>
      </c>
      <c r="D26" s="138"/>
    </row>
    <row r="27" spans="2:5" s="8" customFormat="1">
      <c r="B27" s="139">
        <v>1075</v>
      </c>
      <c r="C27" s="170" t="s">
        <v>201</v>
      </c>
      <c r="D27" s="137"/>
    </row>
    <row r="28" spans="2:5" s="8" customFormat="1"/>
    <row r="29" spans="2:5" s="432" customFormat="1" ht="18" customHeight="1">
      <c r="B29" s="746" t="s">
        <v>3</v>
      </c>
      <c r="C29" s="747"/>
      <c r="D29" s="748" t="s">
        <v>91</v>
      </c>
    </row>
    <row r="30" spans="2:5" s="432" customFormat="1" ht="69.849999999999994" customHeight="1">
      <c r="B30" s="588" t="s">
        <v>4</v>
      </c>
      <c r="C30" s="589">
        <v>1075</v>
      </c>
      <c r="D30" s="748"/>
    </row>
    <row r="31" spans="2:5" s="432" customFormat="1">
      <c r="B31" s="588" t="s">
        <v>308</v>
      </c>
      <c r="C31" s="589" t="s">
        <v>357</v>
      </c>
      <c r="D31" s="552" t="s">
        <v>12</v>
      </c>
    </row>
    <row r="32" spans="2:5" s="432" customFormat="1" ht="35.5">
      <c r="B32" s="588" t="s">
        <v>33</v>
      </c>
      <c r="C32" s="590" t="s">
        <v>358</v>
      </c>
      <c r="D32" s="662"/>
    </row>
    <row r="33" spans="2:5" s="432" customFormat="1" ht="70.95">
      <c r="B33" s="588" t="s">
        <v>34</v>
      </c>
      <c r="C33" s="590" t="s">
        <v>359</v>
      </c>
      <c r="D33" s="663"/>
    </row>
    <row r="34" spans="2:5" s="432" customFormat="1" ht="35.5">
      <c r="B34" s="588" t="s">
        <v>35</v>
      </c>
      <c r="C34" s="590" t="s">
        <v>360</v>
      </c>
      <c r="D34" s="663"/>
    </row>
    <row r="35" spans="2:5" s="432" customFormat="1" ht="53.2">
      <c r="B35" s="573" t="s">
        <v>361</v>
      </c>
      <c r="C35" s="590" t="s">
        <v>120</v>
      </c>
      <c r="D35" s="663"/>
    </row>
    <row r="36" spans="2:5" s="432" customFormat="1">
      <c r="B36" s="749" t="s">
        <v>0</v>
      </c>
      <c r="C36" s="750"/>
      <c r="D36" s="638"/>
    </row>
    <row r="37" spans="2:5" s="442" customFormat="1">
      <c r="B37" s="591" t="s">
        <v>6</v>
      </c>
      <c r="C37" s="591"/>
      <c r="D37" s="592">
        <f>+'Հավելված N 3'!D36</f>
        <v>-29510.9</v>
      </c>
      <c r="E37" s="451"/>
    </row>
    <row r="38" spans="2:5" s="432" customFormat="1" ht="8.1" customHeight="1"/>
    <row r="39" spans="2:5" s="8" customFormat="1" ht="18" customHeight="1">
      <c r="B39" s="715" t="s">
        <v>3</v>
      </c>
      <c r="C39" s="751"/>
      <c r="D39" s="752" t="s">
        <v>73</v>
      </c>
    </row>
    <row r="40" spans="2:5" s="8" customFormat="1" ht="71.5" customHeight="1">
      <c r="B40" s="117" t="s">
        <v>4</v>
      </c>
      <c r="C40" s="130">
        <v>1075</v>
      </c>
      <c r="D40" s="633"/>
    </row>
    <row r="41" spans="2:5" s="8" customFormat="1">
      <c r="B41" s="117" t="s">
        <v>5</v>
      </c>
      <c r="C41" s="130">
        <v>32001</v>
      </c>
      <c r="D41" s="143" t="s">
        <v>12</v>
      </c>
    </row>
    <row r="42" spans="2:5" s="8" customFormat="1" ht="35.5">
      <c r="B42" s="170" t="s">
        <v>33</v>
      </c>
      <c r="C42" s="282" t="s">
        <v>202</v>
      </c>
      <c r="D42" s="662"/>
    </row>
    <row r="43" spans="2:5" s="8" customFormat="1" ht="70.95">
      <c r="B43" s="170" t="s">
        <v>34</v>
      </c>
      <c r="C43" s="282" t="s">
        <v>203</v>
      </c>
      <c r="D43" s="663"/>
    </row>
    <row r="44" spans="2:5" s="8" customFormat="1" ht="35.5">
      <c r="B44" s="170" t="s">
        <v>35</v>
      </c>
      <c r="C44" s="282" t="s">
        <v>83</v>
      </c>
      <c r="D44" s="663"/>
    </row>
    <row r="45" spans="2:5" s="8" customFormat="1" ht="53.2">
      <c r="B45" s="162" t="s">
        <v>100</v>
      </c>
      <c r="C45" s="282" t="s">
        <v>204</v>
      </c>
      <c r="D45" s="663"/>
    </row>
    <row r="46" spans="2:5" s="8" customFormat="1">
      <c r="B46" s="753" t="s">
        <v>0</v>
      </c>
      <c r="C46" s="754"/>
      <c r="D46" s="638"/>
    </row>
    <row r="47" spans="2:5" s="8" customFormat="1">
      <c r="B47" s="744" t="s">
        <v>205</v>
      </c>
      <c r="C47" s="745"/>
      <c r="D47" s="140">
        <v>5</v>
      </c>
    </row>
    <row r="48" spans="2:5" s="29" customFormat="1">
      <c r="B48" s="141" t="s">
        <v>6</v>
      </c>
      <c r="C48" s="141"/>
      <c r="D48" s="142">
        <f>+'Հավելված N 3'!D42</f>
        <v>45872.299999999996</v>
      </c>
      <c r="E48" s="50"/>
    </row>
    <row r="49" spans="2:5" s="8" customFormat="1" ht="8.1999999999999993" customHeight="1"/>
    <row r="50" spans="2:5" s="8" customFormat="1" ht="18" customHeight="1">
      <c r="B50" s="715" t="s">
        <v>3</v>
      </c>
      <c r="C50" s="751"/>
      <c r="D50" s="752" t="s">
        <v>73</v>
      </c>
    </row>
    <row r="51" spans="2:5" s="8" customFormat="1" ht="72.55" customHeight="1">
      <c r="B51" s="117" t="s">
        <v>4</v>
      </c>
      <c r="C51" s="130">
        <v>1075</v>
      </c>
      <c r="D51" s="633"/>
    </row>
    <row r="52" spans="2:5" s="8" customFormat="1">
      <c r="B52" s="452" t="s">
        <v>5</v>
      </c>
      <c r="C52" s="481">
        <v>32008</v>
      </c>
      <c r="D52" s="143" t="s">
        <v>12</v>
      </c>
    </row>
    <row r="53" spans="2:5" s="8" customFormat="1" ht="35.5">
      <c r="B53" s="525" t="s">
        <v>117</v>
      </c>
      <c r="C53" s="496" t="s">
        <v>238</v>
      </c>
      <c r="D53" s="662"/>
    </row>
    <row r="54" spans="2:5" s="8" customFormat="1" ht="35.5">
      <c r="B54" s="452" t="s">
        <v>118</v>
      </c>
      <c r="C54" s="496" t="s">
        <v>286</v>
      </c>
      <c r="D54" s="663"/>
    </row>
    <row r="55" spans="2:5" s="8" customFormat="1" ht="35.5">
      <c r="B55" s="455" t="s">
        <v>119</v>
      </c>
      <c r="C55" s="496" t="s">
        <v>187</v>
      </c>
      <c r="D55" s="663"/>
    </row>
    <row r="56" spans="2:5" s="8" customFormat="1" ht="53.2">
      <c r="B56" s="466" t="s">
        <v>100</v>
      </c>
      <c r="C56" s="496" t="s">
        <v>294</v>
      </c>
      <c r="D56" s="663"/>
    </row>
    <row r="57" spans="2:5" s="8" customFormat="1">
      <c r="B57" s="753" t="s">
        <v>0</v>
      </c>
      <c r="C57" s="754"/>
      <c r="D57" s="638"/>
    </row>
    <row r="58" spans="2:5" s="8" customFormat="1">
      <c r="B58" s="744" t="s">
        <v>94</v>
      </c>
      <c r="C58" s="745"/>
      <c r="D58" s="140">
        <v>1</v>
      </c>
    </row>
    <row r="59" spans="2:5" s="29" customFormat="1">
      <c r="B59" s="141" t="s">
        <v>6</v>
      </c>
      <c r="C59" s="141"/>
      <c r="D59" s="142">
        <f>+'Հավելված N 3'!D48</f>
        <v>10800</v>
      </c>
      <c r="E59" s="50"/>
    </row>
    <row r="60" spans="2:5" s="432" customFormat="1" ht="8.1999999999999993" customHeight="1"/>
    <row r="61" spans="2:5" s="432" customFormat="1" ht="18" customHeight="1">
      <c r="B61" s="715" t="s">
        <v>3</v>
      </c>
      <c r="C61" s="751"/>
      <c r="D61" s="752" t="s">
        <v>73</v>
      </c>
    </row>
    <row r="62" spans="2:5" s="432" customFormat="1" ht="72.55" customHeight="1">
      <c r="B62" s="117" t="s">
        <v>4</v>
      </c>
      <c r="C62" s="130">
        <v>1075</v>
      </c>
      <c r="D62" s="633"/>
    </row>
    <row r="63" spans="2:5" s="432" customFormat="1">
      <c r="B63" s="452" t="s">
        <v>5</v>
      </c>
      <c r="C63" s="481">
        <v>32010</v>
      </c>
      <c r="D63" s="143" t="s">
        <v>12</v>
      </c>
    </row>
    <row r="64" spans="2:5" s="432" customFormat="1" ht="35.5">
      <c r="B64" s="525" t="s">
        <v>117</v>
      </c>
      <c r="C64" s="496" t="s">
        <v>240</v>
      </c>
      <c r="D64" s="662"/>
    </row>
    <row r="65" spans="2:5" s="432" customFormat="1" ht="35.5">
      <c r="B65" s="452" t="s">
        <v>118</v>
      </c>
      <c r="C65" s="496" t="s">
        <v>296</v>
      </c>
      <c r="D65" s="663"/>
    </row>
    <row r="66" spans="2:5" s="432" customFormat="1" ht="35.5">
      <c r="B66" s="455" t="s">
        <v>119</v>
      </c>
      <c r="C66" s="496" t="s">
        <v>187</v>
      </c>
      <c r="D66" s="663"/>
    </row>
    <row r="67" spans="2:5" s="432" customFormat="1" ht="53.2">
      <c r="B67" s="466" t="s">
        <v>100</v>
      </c>
      <c r="C67" s="496" t="s">
        <v>295</v>
      </c>
      <c r="D67" s="663"/>
    </row>
    <row r="68" spans="2:5" s="432" customFormat="1">
      <c r="B68" s="753" t="s">
        <v>0</v>
      </c>
      <c r="C68" s="754"/>
      <c r="D68" s="638"/>
    </row>
    <row r="69" spans="2:5" s="432" customFormat="1">
      <c r="B69" s="744" t="s">
        <v>297</v>
      </c>
      <c r="C69" s="745"/>
      <c r="D69" s="140">
        <v>3</v>
      </c>
    </row>
    <row r="70" spans="2:5" s="442" customFormat="1">
      <c r="B70" s="141" t="s">
        <v>6</v>
      </c>
      <c r="C70" s="141"/>
      <c r="D70" s="142">
        <f>+'Հավելված N 3'!D54</f>
        <v>196975.5</v>
      </c>
      <c r="E70" s="451"/>
    </row>
    <row r="71" spans="2:5" s="8" customFormat="1"/>
    <row r="72" spans="2:5" s="8" customFormat="1">
      <c r="B72" s="279" t="s">
        <v>1</v>
      </c>
      <c r="C72" s="279" t="s">
        <v>2</v>
      </c>
      <c r="D72" s="47"/>
    </row>
    <row r="73" spans="2:5" s="8" customFormat="1">
      <c r="B73" s="139">
        <v>1124</v>
      </c>
      <c r="C73" s="170" t="s">
        <v>156</v>
      </c>
      <c r="D73" s="17"/>
    </row>
    <row r="74" spans="2:5" s="8" customFormat="1"/>
    <row r="75" spans="2:5" s="8" customFormat="1" ht="18" customHeight="1">
      <c r="B75" s="715" t="s">
        <v>3</v>
      </c>
      <c r="C75" s="755"/>
      <c r="D75" s="752" t="s">
        <v>73</v>
      </c>
    </row>
    <row r="76" spans="2:5" s="8" customFormat="1" ht="72.55" customHeight="1">
      <c r="B76" s="170" t="s">
        <v>4</v>
      </c>
      <c r="C76" s="255">
        <v>1124</v>
      </c>
      <c r="D76" s="633"/>
    </row>
    <row r="77" spans="2:5" s="8" customFormat="1">
      <c r="B77" s="170" t="s">
        <v>5</v>
      </c>
      <c r="C77" s="255">
        <v>32001</v>
      </c>
      <c r="D77" s="237" t="s">
        <v>9</v>
      </c>
    </row>
    <row r="78" spans="2:5" s="8" customFormat="1" ht="35.5">
      <c r="B78" s="283" t="s">
        <v>117</v>
      </c>
      <c r="C78" s="282" t="s">
        <v>206</v>
      </c>
      <c r="D78" s="662"/>
    </row>
    <row r="79" spans="2:5" s="8" customFormat="1" ht="35.5">
      <c r="B79" s="170" t="s">
        <v>118</v>
      </c>
      <c r="C79" s="282" t="s">
        <v>206</v>
      </c>
      <c r="D79" s="663"/>
    </row>
    <row r="80" spans="2:5" s="8" customFormat="1" ht="35.5">
      <c r="B80" s="211" t="s">
        <v>119</v>
      </c>
      <c r="C80" s="282" t="s">
        <v>83</v>
      </c>
      <c r="D80" s="663"/>
    </row>
    <row r="81" spans="2:5" s="8" customFormat="1" ht="70.95">
      <c r="B81" s="162" t="s">
        <v>207</v>
      </c>
      <c r="C81" s="255" t="s">
        <v>208</v>
      </c>
      <c r="D81" s="663"/>
    </row>
    <row r="82" spans="2:5" s="8" customFormat="1" ht="18" customHeight="1">
      <c r="B82" s="756" t="s">
        <v>0</v>
      </c>
      <c r="C82" s="757"/>
      <c r="D82" s="638"/>
    </row>
    <row r="83" spans="2:5" s="8" customFormat="1" ht="18" customHeight="1">
      <c r="B83" s="744" t="s">
        <v>209</v>
      </c>
      <c r="C83" s="758"/>
      <c r="D83" s="51">
        <v>1</v>
      </c>
    </row>
    <row r="84" spans="2:5" s="29" customFormat="1">
      <c r="B84" s="18" t="s">
        <v>6</v>
      </c>
      <c r="C84" s="18"/>
      <c r="D84" s="49">
        <f>+'Հավելված N 3'!D67</f>
        <v>1372.9</v>
      </c>
      <c r="E84" s="50"/>
    </row>
    <row r="85" spans="2:5" s="432" customFormat="1" ht="8.1" customHeight="1"/>
    <row r="86" spans="2:5" s="432" customFormat="1" ht="18" customHeight="1">
      <c r="B86" s="777" t="s">
        <v>3</v>
      </c>
      <c r="C86" s="779"/>
      <c r="D86" s="741" t="s">
        <v>73</v>
      </c>
    </row>
    <row r="87" spans="2:5" s="432" customFormat="1" ht="73.650000000000006" customHeight="1">
      <c r="B87" s="452" t="s">
        <v>4</v>
      </c>
      <c r="C87" s="481">
        <v>1124</v>
      </c>
      <c r="D87" s="741"/>
    </row>
    <row r="88" spans="2:5" s="432" customFormat="1">
      <c r="B88" s="452" t="s">
        <v>5</v>
      </c>
      <c r="C88" s="458">
        <v>32002</v>
      </c>
      <c r="D88" s="489" t="s">
        <v>12</v>
      </c>
    </row>
    <row r="89" spans="2:5" s="432" customFormat="1" ht="35.5">
      <c r="B89" s="452" t="s">
        <v>117</v>
      </c>
      <c r="C89" s="458" t="s">
        <v>242</v>
      </c>
      <c r="D89" s="467"/>
    </row>
    <row r="90" spans="2:5" s="432" customFormat="1" ht="70.95">
      <c r="B90" s="463" t="s">
        <v>118</v>
      </c>
      <c r="C90" s="465" t="s">
        <v>298</v>
      </c>
      <c r="D90" s="662"/>
    </row>
    <row r="91" spans="2:5" s="432" customFormat="1" ht="35.5">
      <c r="B91" s="463" t="s">
        <v>119</v>
      </c>
      <c r="C91" s="465" t="s">
        <v>187</v>
      </c>
      <c r="D91" s="663"/>
    </row>
    <row r="92" spans="2:5" s="432" customFormat="1" ht="53.2">
      <c r="B92" s="463" t="s">
        <v>100</v>
      </c>
      <c r="C92" s="464" t="s">
        <v>208</v>
      </c>
      <c r="D92" s="663"/>
    </row>
    <row r="93" spans="2:5" s="432" customFormat="1" ht="18" customHeight="1">
      <c r="B93" s="742" t="s">
        <v>0</v>
      </c>
      <c r="C93" s="743"/>
      <c r="D93" s="638"/>
    </row>
    <row r="94" spans="2:5" s="432" customFormat="1" ht="18" customHeight="1">
      <c r="B94" s="780" t="s">
        <v>299</v>
      </c>
      <c r="C94" s="781"/>
      <c r="D94" s="498">
        <v>1</v>
      </c>
    </row>
    <row r="95" spans="2:5" s="442" customFormat="1">
      <c r="B95" s="487" t="s">
        <v>6</v>
      </c>
      <c r="C95" s="487"/>
      <c r="D95" s="488">
        <f>+'Հավելված N 3'!D73</f>
        <v>42012</v>
      </c>
      <c r="E95" s="451"/>
    </row>
    <row r="96" spans="2:5" s="8" customFormat="1"/>
    <row r="97" spans="2:5" s="8" customFormat="1">
      <c r="B97" s="279" t="s">
        <v>1</v>
      </c>
      <c r="C97" s="279" t="s">
        <v>2</v>
      </c>
      <c r="D97" s="47"/>
    </row>
    <row r="98" spans="2:5" s="8" customFormat="1" ht="53.2">
      <c r="B98" s="139">
        <v>1130</v>
      </c>
      <c r="C98" s="170" t="s">
        <v>182</v>
      </c>
      <c r="D98" s="17"/>
    </row>
    <row r="99" spans="2:5" s="8" customFormat="1"/>
    <row r="100" spans="2:5" s="8" customFormat="1" ht="18" customHeight="1">
      <c r="B100" s="715" t="s">
        <v>3</v>
      </c>
      <c r="C100" s="755"/>
      <c r="D100" s="741" t="s">
        <v>73</v>
      </c>
    </row>
    <row r="101" spans="2:5" s="8" customFormat="1" ht="72.55" customHeight="1">
      <c r="B101" s="170" t="s">
        <v>4</v>
      </c>
      <c r="C101" s="255">
        <v>1130</v>
      </c>
      <c r="D101" s="741"/>
    </row>
    <row r="102" spans="2:5" s="8" customFormat="1">
      <c r="B102" s="170" t="s">
        <v>5</v>
      </c>
      <c r="C102" s="255">
        <v>32001</v>
      </c>
      <c r="D102" s="237" t="s">
        <v>9</v>
      </c>
    </row>
    <row r="103" spans="2:5" s="8" customFormat="1" ht="70.95">
      <c r="B103" s="211" t="s">
        <v>117</v>
      </c>
      <c r="C103" s="282" t="s">
        <v>144</v>
      </c>
      <c r="D103" s="662"/>
    </row>
    <row r="104" spans="2:5" s="8" customFormat="1" ht="53.2">
      <c r="B104" s="170" t="s">
        <v>118</v>
      </c>
      <c r="C104" s="282" t="s">
        <v>185</v>
      </c>
      <c r="D104" s="663"/>
    </row>
    <row r="105" spans="2:5" s="8" customFormat="1" ht="35.5">
      <c r="B105" s="211" t="s">
        <v>119</v>
      </c>
      <c r="C105" s="282" t="s">
        <v>66</v>
      </c>
      <c r="D105" s="663"/>
    </row>
    <row r="106" spans="2:5" s="8" customFormat="1" ht="53.2">
      <c r="B106" s="162" t="s">
        <v>210</v>
      </c>
      <c r="C106" s="255" t="s">
        <v>211</v>
      </c>
      <c r="D106" s="663"/>
    </row>
    <row r="107" spans="2:5" s="8" customFormat="1" ht="18" customHeight="1">
      <c r="B107" s="756" t="s">
        <v>0</v>
      </c>
      <c r="C107" s="757"/>
      <c r="D107" s="638"/>
    </row>
    <row r="108" spans="2:5" s="432" customFormat="1" ht="18" customHeight="1">
      <c r="B108" s="787" t="s">
        <v>300</v>
      </c>
      <c r="C108" s="788"/>
      <c r="D108" s="381">
        <v>1</v>
      </c>
    </row>
    <row r="109" spans="2:5" s="29" customFormat="1">
      <c r="B109" s="18" t="s">
        <v>6</v>
      </c>
      <c r="C109" s="18"/>
      <c r="D109" s="49">
        <f>+'Հավելված N 3'!D86</f>
        <v>384.8</v>
      </c>
      <c r="E109" s="50"/>
    </row>
    <row r="110" spans="2:5" s="8" customFormat="1"/>
    <row r="111" spans="2:5" s="8" customFormat="1">
      <c r="B111" s="17" t="s">
        <v>1</v>
      </c>
      <c r="C111" s="17" t="s">
        <v>2</v>
      </c>
      <c r="D111" s="47"/>
    </row>
    <row r="112" spans="2:5" s="8" customFormat="1">
      <c r="B112" s="48">
        <v>1146</v>
      </c>
      <c r="C112" s="82" t="s">
        <v>96</v>
      </c>
      <c r="D112" s="17"/>
    </row>
    <row r="113" spans="2:5" s="8" customFormat="1"/>
    <row r="114" spans="2:5" s="8" customFormat="1" ht="18" customHeight="1">
      <c r="B114" s="785" t="s">
        <v>3</v>
      </c>
      <c r="C114" s="786"/>
      <c r="D114" s="741" t="s">
        <v>91</v>
      </c>
    </row>
    <row r="115" spans="2:5" s="8" customFormat="1" ht="69.849999999999994" customHeight="1">
      <c r="B115" s="16" t="s">
        <v>4</v>
      </c>
      <c r="C115" s="77">
        <v>1146</v>
      </c>
      <c r="D115" s="741"/>
    </row>
    <row r="116" spans="2:5" s="8" customFormat="1">
      <c r="B116" s="74" t="s">
        <v>5</v>
      </c>
      <c r="C116" s="77">
        <v>12010</v>
      </c>
      <c r="D116" s="89" t="s">
        <v>9</v>
      </c>
    </row>
    <row r="117" spans="2:5" s="8" customFormat="1" ht="35.5">
      <c r="B117" s="83" t="s">
        <v>33</v>
      </c>
      <c r="C117" s="90" t="s">
        <v>212</v>
      </c>
      <c r="D117" s="662"/>
    </row>
    <row r="118" spans="2:5" s="8" customFormat="1" ht="35.5">
      <c r="B118" s="83" t="s">
        <v>34</v>
      </c>
      <c r="C118" s="90" t="s">
        <v>213</v>
      </c>
      <c r="D118" s="663"/>
    </row>
    <row r="119" spans="2:5" s="8" customFormat="1" ht="35.5">
      <c r="B119" s="83" t="s">
        <v>35</v>
      </c>
      <c r="C119" s="84" t="s">
        <v>214</v>
      </c>
      <c r="D119" s="663"/>
    </row>
    <row r="120" spans="2:5" s="8" customFormat="1" ht="53.2">
      <c r="B120" s="83" t="s">
        <v>215</v>
      </c>
      <c r="C120" s="84" t="s">
        <v>216</v>
      </c>
      <c r="D120" s="663"/>
    </row>
    <row r="121" spans="2:5" s="8" customFormat="1" ht="18" customHeight="1">
      <c r="B121" s="756" t="s">
        <v>0</v>
      </c>
      <c r="C121" s="757"/>
      <c r="D121" s="638"/>
    </row>
    <row r="122" spans="2:5" s="29" customFormat="1">
      <c r="B122" s="18" t="s">
        <v>6</v>
      </c>
      <c r="C122" s="18"/>
      <c r="D122" s="49">
        <f>+'Հավելված N 3'!D99</f>
        <v>-256289.6</v>
      </c>
      <c r="E122" s="50"/>
    </row>
    <row r="123" spans="2:5" s="8" customFormat="1"/>
    <row r="124" spans="2:5" s="8" customFormat="1">
      <c r="B124" s="137" t="s">
        <v>1</v>
      </c>
      <c r="C124" s="137" t="s">
        <v>2</v>
      </c>
      <c r="D124" s="138"/>
    </row>
    <row r="125" spans="2:5" s="8" customFormat="1">
      <c r="B125" s="139">
        <v>1168</v>
      </c>
      <c r="C125" s="172" t="s">
        <v>217</v>
      </c>
      <c r="D125" s="137"/>
    </row>
    <row r="126" spans="2:5" s="8" customFormat="1"/>
    <row r="127" spans="2:5" s="8" customFormat="1">
      <c r="B127" s="715" t="s">
        <v>3</v>
      </c>
      <c r="C127" s="751"/>
      <c r="D127" s="741" t="s">
        <v>91</v>
      </c>
    </row>
    <row r="128" spans="2:5" s="8" customFormat="1" ht="72" customHeight="1">
      <c r="B128" s="117" t="s">
        <v>4</v>
      </c>
      <c r="C128" s="130">
        <v>1168</v>
      </c>
      <c r="D128" s="741"/>
    </row>
    <row r="129" spans="2:5" s="8" customFormat="1">
      <c r="B129" s="117" t="s">
        <v>5</v>
      </c>
      <c r="C129" s="130">
        <v>32001</v>
      </c>
      <c r="D129" s="143" t="s">
        <v>12</v>
      </c>
    </row>
    <row r="130" spans="2:5" s="8" customFormat="1" ht="53.2">
      <c r="B130" s="170" t="s">
        <v>33</v>
      </c>
      <c r="C130" s="282" t="s">
        <v>218</v>
      </c>
      <c r="D130" s="662"/>
    </row>
    <row r="131" spans="2:5" s="8" customFormat="1" ht="70.95">
      <c r="B131" s="170" t="s">
        <v>34</v>
      </c>
      <c r="C131" s="282" t="s">
        <v>219</v>
      </c>
      <c r="D131" s="663"/>
    </row>
    <row r="132" spans="2:5" s="8" customFormat="1" ht="35.5">
      <c r="B132" s="170" t="s">
        <v>35</v>
      </c>
      <c r="C132" s="282" t="s">
        <v>83</v>
      </c>
      <c r="D132" s="663"/>
    </row>
    <row r="133" spans="2:5" s="8" customFormat="1" ht="53.2">
      <c r="B133" s="162" t="s">
        <v>100</v>
      </c>
      <c r="C133" s="282" t="s">
        <v>220</v>
      </c>
      <c r="D133" s="663"/>
    </row>
    <row r="134" spans="2:5" s="8" customFormat="1">
      <c r="B134" s="753" t="s">
        <v>0</v>
      </c>
      <c r="C134" s="754"/>
      <c r="D134" s="638"/>
    </row>
    <row r="135" spans="2:5" s="29" customFormat="1">
      <c r="B135" s="141" t="s">
        <v>6</v>
      </c>
      <c r="C135" s="141"/>
      <c r="D135" s="142">
        <f>+'Հավելված N 3'!D112</f>
        <v>-224164.9</v>
      </c>
      <c r="E135" s="50"/>
    </row>
    <row r="136" spans="2:5" s="430" customFormat="1" ht="8.1" customHeight="1"/>
    <row r="137" spans="2:5" s="432" customFormat="1" ht="17.75" customHeight="1">
      <c r="B137" s="777" t="s">
        <v>3</v>
      </c>
      <c r="C137" s="778"/>
      <c r="D137" s="741" t="s">
        <v>73</v>
      </c>
    </row>
    <row r="138" spans="2:5" s="432" customFormat="1" ht="69.849999999999994" customHeight="1">
      <c r="B138" s="452" t="s">
        <v>4</v>
      </c>
      <c r="C138" s="481">
        <v>1168</v>
      </c>
      <c r="D138" s="741"/>
    </row>
    <row r="139" spans="2:5" s="432" customFormat="1">
      <c r="B139" s="452" t="s">
        <v>5</v>
      </c>
      <c r="C139" s="481">
        <v>32007</v>
      </c>
      <c r="D139" s="489" t="s">
        <v>12</v>
      </c>
    </row>
    <row r="140" spans="2:5" s="432" customFormat="1" ht="35.5">
      <c r="B140" s="452" t="s">
        <v>117</v>
      </c>
      <c r="C140" s="496" t="s">
        <v>301</v>
      </c>
      <c r="D140" s="662"/>
    </row>
    <row r="141" spans="2:5" s="432" customFormat="1" ht="35.5">
      <c r="B141" s="452" t="s">
        <v>118</v>
      </c>
      <c r="C141" s="496" t="s">
        <v>302</v>
      </c>
      <c r="D141" s="663"/>
    </row>
    <row r="142" spans="2:5" s="432" customFormat="1" ht="35.5">
      <c r="B142" s="452" t="s">
        <v>119</v>
      </c>
      <c r="C142" s="496" t="s">
        <v>83</v>
      </c>
      <c r="D142" s="663"/>
    </row>
    <row r="143" spans="2:5" s="432" customFormat="1" ht="53.2">
      <c r="B143" s="466" t="s">
        <v>303</v>
      </c>
      <c r="C143" s="496" t="s">
        <v>304</v>
      </c>
      <c r="D143" s="663"/>
    </row>
    <row r="144" spans="2:5" s="432" customFormat="1">
      <c r="B144" s="742" t="s">
        <v>0</v>
      </c>
      <c r="C144" s="743"/>
      <c r="D144" s="638"/>
    </row>
    <row r="145" spans="2:5" s="432" customFormat="1" ht="37.65" customHeight="1">
      <c r="B145" s="780" t="s">
        <v>305</v>
      </c>
      <c r="C145" s="781"/>
      <c r="D145" s="486">
        <v>2</v>
      </c>
    </row>
    <row r="146" spans="2:5" s="442" customFormat="1">
      <c r="B146" s="487" t="s">
        <v>6</v>
      </c>
      <c r="C146" s="487"/>
      <c r="D146" s="488">
        <f>+'Հավելված N 3'!D118</f>
        <v>108560</v>
      </c>
      <c r="E146" s="451"/>
    </row>
    <row r="148" spans="2:5">
      <c r="B148" s="21" t="s">
        <v>1</v>
      </c>
      <c r="C148" s="782" t="s">
        <v>2</v>
      </c>
      <c r="D148" s="783"/>
    </row>
    <row r="149" spans="2:5">
      <c r="B149" s="48">
        <v>1183</v>
      </c>
      <c r="C149" s="19" t="s">
        <v>84</v>
      </c>
      <c r="D149" s="19"/>
    </row>
    <row r="150" spans="2:5">
      <c r="B150" s="8"/>
      <c r="C150" s="8"/>
      <c r="D150" s="8"/>
    </row>
    <row r="151" spans="2:5" s="76" customFormat="1" ht="18" customHeight="1">
      <c r="B151" s="765" t="s">
        <v>3</v>
      </c>
      <c r="C151" s="766"/>
      <c r="D151" s="741" t="s">
        <v>91</v>
      </c>
    </row>
    <row r="152" spans="2:5" s="8" customFormat="1" ht="70.400000000000006" customHeight="1">
      <c r="B152" s="16" t="s">
        <v>32</v>
      </c>
      <c r="C152" s="77">
        <v>1183</v>
      </c>
      <c r="D152" s="741"/>
    </row>
    <row r="153" spans="2:5" s="76" customFormat="1">
      <c r="B153" s="11" t="s">
        <v>101</v>
      </c>
      <c r="C153" s="37">
        <v>32003</v>
      </c>
      <c r="D153" s="145" t="s">
        <v>9</v>
      </c>
    </row>
    <row r="154" spans="2:5" s="76" customFormat="1" ht="35.5">
      <c r="B154" s="181" t="s">
        <v>33</v>
      </c>
      <c r="C154" s="173" t="s">
        <v>128</v>
      </c>
      <c r="D154" s="662"/>
    </row>
    <row r="155" spans="2:5" s="76" customFormat="1" ht="74.95" customHeight="1">
      <c r="B155" s="181" t="s">
        <v>34</v>
      </c>
      <c r="C155" s="173" t="s">
        <v>129</v>
      </c>
      <c r="D155" s="663"/>
    </row>
    <row r="156" spans="2:5" s="76" customFormat="1" ht="35.5">
      <c r="B156" s="181" t="s">
        <v>35</v>
      </c>
      <c r="C156" s="182" t="s">
        <v>83</v>
      </c>
      <c r="D156" s="663"/>
    </row>
    <row r="157" spans="2:5" s="76" customFormat="1" ht="72" customHeight="1">
      <c r="B157" s="181" t="s">
        <v>86</v>
      </c>
      <c r="C157" s="182" t="s">
        <v>130</v>
      </c>
      <c r="D157" s="663"/>
    </row>
    <row r="158" spans="2:5" s="76" customFormat="1">
      <c r="B158" s="767" t="s">
        <v>36</v>
      </c>
      <c r="C158" s="767"/>
      <c r="D158" s="638"/>
    </row>
    <row r="159" spans="2:5" s="76" customFormat="1">
      <c r="B159" s="18" t="s">
        <v>37</v>
      </c>
      <c r="C159" s="18"/>
      <c r="D159" s="49">
        <f>+'Հավելված N 3'!D131</f>
        <v>-795344.5</v>
      </c>
    </row>
    <row r="160" spans="2:5" ht="9.9499999999999993" customHeight="1"/>
    <row r="161" spans="2:5">
      <c r="B161" s="769" t="s">
        <v>3</v>
      </c>
      <c r="C161" s="770"/>
      <c r="D161" s="741" t="s">
        <v>73</v>
      </c>
      <c r="E161" s="8"/>
    </row>
    <row r="162" spans="2:5" s="8" customFormat="1" ht="69.349999999999994" customHeight="1">
      <c r="B162" s="16" t="s">
        <v>32</v>
      </c>
      <c r="C162" s="37">
        <v>1183</v>
      </c>
      <c r="D162" s="741"/>
      <c r="E162" s="6"/>
    </row>
    <row r="163" spans="2:5">
      <c r="B163" s="83" t="s">
        <v>101</v>
      </c>
      <c r="C163" s="77">
        <v>32012</v>
      </c>
      <c r="D163" s="108" t="s">
        <v>9</v>
      </c>
    </row>
    <row r="164" spans="2:5" ht="35.5">
      <c r="B164" s="83" t="s">
        <v>33</v>
      </c>
      <c r="C164" s="85" t="s">
        <v>104</v>
      </c>
      <c r="D164" s="771"/>
    </row>
    <row r="165" spans="2:5" ht="35.5">
      <c r="B165" s="83" t="s">
        <v>34</v>
      </c>
      <c r="C165" s="85" t="s">
        <v>105</v>
      </c>
      <c r="D165" s="772"/>
    </row>
    <row r="166" spans="2:5" ht="35.5">
      <c r="B166" s="83" t="s">
        <v>35</v>
      </c>
      <c r="C166" s="84" t="s">
        <v>83</v>
      </c>
      <c r="D166" s="772"/>
    </row>
    <row r="167" spans="2:5" ht="54" customHeight="1">
      <c r="B167" s="83" t="s">
        <v>100</v>
      </c>
      <c r="C167" s="84" t="s">
        <v>85</v>
      </c>
      <c r="D167" s="772"/>
    </row>
    <row r="168" spans="2:5">
      <c r="B168" s="774" t="s">
        <v>36</v>
      </c>
      <c r="C168" s="774"/>
      <c r="D168" s="773"/>
    </row>
    <row r="169" spans="2:5">
      <c r="B169" s="768" t="s">
        <v>106</v>
      </c>
      <c r="C169" s="768"/>
      <c r="D169" s="105">
        <v>3</v>
      </c>
    </row>
    <row r="170" spans="2:5">
      <c r="B170" s="20" t="s">
        <v>37</v>
      </c>
      <c r="C170" s="20"/>
      <c r="D170" s="49">
        <f>+'Հավելված N 3'!D137</f>
        <v>67634.5</v>
      </c>
    </row>
    <row r="171" spans="2:5" s="430" customFormat="1">
      <c r="B171" s="497"/>
      <c r="C171" s="497"/>
      <c r="D171" s="490"/>
    </row>
    <row r="172" spans="2:5" s="432" customFormat="1">
      <c r="B172" s="484" t="s">
        <v>1</v>
      </c>
      <c r="C172" s="484" t="s">
        <v>2</v>
      </c>
      <c r="D172" s="454"/>
    </row>
    <row r="173" spans="2:5" s="432" customFormat="1">
      <c r="B173" s="485">
        <v>1196</v>
      </c>
      <c r="C173" s="491" t="s">
        <v>306</v>
      </c>
      <c r="D173" s="484"/>
    </row>
    <row r="174" spans="2:5" s="432" customFormat="1"/>
    <row r="175" spans="2:5" s="432" customFormat="1" ht="17.75" customHeight="1">
      <c r="B175" s="777" t="s">
        <v>3</v>
      </c>
      <c r="C175" s="778"/>
      <c r="D175" s="741" t="s">
        <v>73</v>
      </c>
    </row>
    <row r="176" spans="2:5" s="432" customFormat="1" ht="73.099999999999994" customHeight="1">
      <c r="B176" s="452" t="s">
        <v>32</v>
      </c>
      <c r="C176" s="481" t="s">
        <v>307</v>
      </c>
      <c r="D176" s="741"/>
    </row>
    <row r="177" spans="1:5" s="432" customFormat="1" ht="35.5">
      <c r="B177" s="452" t="s">
        <v>308</v>
      </c>
      <c r="C177" s="481" t="s">
        <v>309</v>
      </c>
      <c r="D177" s="489" t="s">
        <v>12</v>
      </c>
    </row>
    <row r="178" spans="1:5" s="432" customFormat="1" ht="53.2">
      <c r="B178" s="452" t="s">
        <v>33</v>
      </c>
      <c r="C178" s="496" t="s">
        <v>310</v>
      </c>
      <c r="D178" s="662"/>
    </row>
    <row r="179" spans="1:5" s="432" customFormat="1" ht="35.5">
      <c r="B179" s="452" t="s">
        <v>34</v>
      </c>
      <c r="C179" s="496" t="s">
        <v>311</v>
      </c>
      <c r="D179" s="663"/>
    </row>
    <row r="180" spans="1:5" s="432" customFormat="1" ht="35.5">
      <c r="B180" s="452" t="s">
        <v>35</v>
      </c>
      <c r="C180" s="496" t="s">
        <v>312</v>
      </c>
      <c r="D180" s="663"/>
    </row>
    <row r="181" spans="1:5" s="432" customFormat="1" ht="53.2">
      <c r="B181" s="466" t="s">
        <v>215</v>
      </c>
      <c r="C181" s="496" t="s">
        <v>314</v>
      </c>
      <c r="D181" s="663"/>
    </row>
    <row r="182" spans="1:5" s="432" customFormat="1">
      <c r="B182" s="742" t="s">
        <v>0</v>
      </c>
      <c r="C182" s="743"/>
      <c r="D182" s="638"/>
    </row>
    <row r="183" spans="1:5" s="432" customFormat="1">
      <c r="B183" s="780" t="s">
        <v>313</v>
      </c>
      <c r="C183" s="784"/>
      <c r="D183" s="550">
        <v>1</v>
      </c>
    </row>
    <row r="184" spans="1:5" s="457" customFormat="1" ht="17.5" customHeight="1">
      <c r="B184" s="780" t="s">
        <v>94</v>
      </c>
      <c r="C184" s="781"/>
      <c r="D184" s="550">
        <v>1</v>
      </c>
    </row>
    <row r="185" spans="1:5" s="442" customFormat="1">
      <c r="B185" s="487" t="s">
        <v>6</v>
      </c>
      <c r="C185" s="487"/>
      <c r="D185" s="488">
        <f>+'Հավելված N 3'!D150</f>
        <v>25230.7</v>
      </c>
      <c r="E185" s="451"/>
    </row>
    <row r="186" spans="1:5">
      <c r="B186" s="286"/>
      <c r="C186" s="286"/>
      <c r="D186" s="144"/>
    </row>
    <row r="187" spans="1:5">
      <c r="B187" s="286"/>
      <c r="C187" s="286"/>
      <c r="D187" s="144"/>
    </row>
    <row r="188" spans="1:5">
      <c r="B188" s="286"/>
      <c r="C188" s="286"/>
      <c r="D188" s="144"/>
    </row>
    <row r="189" spans="1:5">
      <c r="B189" s="286"/>
      <c r="C189" s="286"/>
      <c r="D189" s="144"/>
    </row>
    <row r="190" spans="1:5">
      <c r="B190" s="286"/>
      <c r="C190" s="286"/>
      <c r="D190" s="144"/>
    </row>
    <row r="191" spans="1:5">
      <c r="B191" s="286"/>
      <c r="C191" s="286"/>
      <c r="D191" s="144"/>
    </row>
    <row r="192" spans="1:5" ht="21.9" customHeight="1">
      <c r="A192" s="763" t="s">
        <v>221</v>
      </c>
      <c r="B192" s="763"/>
      <c r="C192" s="763"/>
      <c r="D192" s="763"/>
    </row>
    <row r="193" spans="2:5" ht="38.950000000000003" customHeight="1">
      <c r="C193" s="339" t="s">
        <v>123</v>
      </c>
      <c r="D193" s="15"/>
    </row>
    <row r="194" spans="2:5">
      <c r="B194" s="760" t="s">
        <v>8</v>
      </c>
      <c r="C194" s="761"/>
      <c r="D194" s="762"/>
    </row>
    <row r="195" spans="2:5" s="30" customFormat="1">
      <c r="B195" s="44"/>
      <c r="C195" s="44"/>
      <c r="D195" s="45"/>
    </row>
    <row r="196" spans="2:5" s="30" customFormat="1">
      <c r="B196" s="44"/>
      <c r="C196" s="44"/>
    </row>
    <row r="197" spans="2:5">
      <c r="B197" s="279" t="s">
        <v>1</v>
      </c>
      <c r="C197" s="279" t="s">
        <v>2</v>
      </c>
      <c r="D197" s="221"/>
    </row>
    <row r="198" spans="2:5">
      <c r="B198" s="139">
        <v>1139</v>
      </c>
      <c r="C198" s="172" t="s">
        <v>169</v>
      </c>
      <c r="D198" s="221"/>
    </row>
    <row r="200" spans="2:5">
      <c r="B200" s="775" t="s">
        <v>3</v>
      </c>
      <c r="C200" s="776"/>
      <c r="D200" s="741" t="s">
        <v>73</v>
      </c>
    </row>
    <row r="201" spans="2:5" ht="69.849999999999994" customHeight="1">
      <c r="B201" s="170" t="s">
        <v>4</v>
      </c>
      <c r="C201" s="255">
        <v>1139</v>
      </c>
      <c r="D201" s="741"/>
    </row>
    <row r="202" spans="2:5">
      <c r="B202" s="211" t="s">
        <v>5</v>
      </c>
      <c r="C202" s="287">
        <v>11001</v>
      </c>
      <c r="D202" s="284" t="s">
        <v>9</v>
      </c>
    </row>
    <row r="203" spans="2:5" ht="35.5">
      <c r="B203" s="211" t="s">
        <v>117</v>
      </c>
      <c r="C203" s="282" t="s">
        <v>169</v>
      </c>
      <c r="D203" s="221"/>
    </row>
    <row r="204" spans="2:5" ht="70.95">
      <c r="B204" s="211" t="s">
        <v>118</v>
      </c>
      <c r="C204" s="282" t="s">
        <v>222</v>
      </c>
      <c r="D204" s="221"/>
    </row>
    <row r="205" spans="2:5" ht="35.5">
      <c r="B205" s="211" t="s">
        <v>119</v>
      </c>
      <c r="C205" s="282" t="s">
        <v>223</v>
      </c>
      <c r="D205" s="221"/>
    </row>
    <row r="206" spans="2:5" ht="53.2">
      <c r="B206" s="285" t="s">
        <v>224</v>
      </c>
      <c r="C206" s="282" t="s">
        <v>123</v>
      </c>
      <c r="D206" s="221"/>
    </row>
    <row r="207" spans="2:5">
      <c r="B207" s="288"/>
      <c r="C207" s="289" t="s">
        <v>0</v>
      </c>
      <c r="D207" s="221"/>
    </row>
    <row r="208" spans="2:5">
      <c r="B208" s="764" t="s">
        <v>6</v>
      </c>
      <c r="C208" s="764"/>
      <c r="D208" s="290">
        <f>+'Հավելված N 3'!D165</f>
        <v>1001617.3999999999</v>
      </c>
      <c r="E208" s="597"/>
    </row>
    <row r="209" spans="2:4" ht="8.75" customHeight="1"/>
    <row r="210" spans="2:4">
      <c r="B210" s="775" t="s">
        <v>3</v>
      </c>
      <c r="C210" s="776"/>
      <c r="D210" s="741" t="s">
        <v>91</v>
      </c>
    </row>
    <row r="211" spans="2:4" ht="70.400000000000006" customHeight="1">
      <c r="B211" s="170" t="s">
        <v>4</v>
      </c>
      <c r="C211" s="255">
        <v>1139</v>
      </c>
      <c r="D211" s="741"/>
    </row>
    <row r="212" spans="2:4">
      <c r="B212" s="211" t="s">
        <v>5</v>
      </c>
      <c r="C212" s="287">
        <v>11001</v>
      </c>
      <c r="D212" s="284" t="s">
        <v>9</v>
      </c>
    </row>
    <row r="213" spans="2:4" ht="35.5">
      <c r="B213" s="211" t="s">
        <v>117</v>
      </c>
      <c r="C213" s="282" t="s">
        <v>169</v>
      </c>
      <c r="D213" s="221"/>
    </row>
    <row r="214" spans="2:4" ht="70.95">
      <c r="B214" s="211" t="s">
        <v>118</v>
      </c>
      <c r="C214" s="282" t="s">
        <v>222</v>
      </c>
      <c r="D214" s="221"/>
    </row>
    <row r="215" spans="2:4" ht="35.5">
      <c r="B215" s="211" t="s">
        <v>119</v>
      </c>
      <c r="C215" s="282" t="s">
        <v>223</v>
      </c>
      <c r="D215" s="221"/>
    </row>
    <row r="216" spans="2:4" ht="53.2">
      <c r="B216" s="285" t="s">
        <v>224</v>
      </c>
      <c r="C216" s="282" t="s">
        <v>123</v>
      </c>
      <c r="D216" s="221"/>
    </row>
    <row r="217" spans="2:4">
      <c r="B217" s="288"/>
      <c r="C217" s="289" t="s">
        <v>0</v>
      </c>
      <c r="D217" s="221"/>
    </row>
    <row r="218" spans="2:4">
      <c r="B218" s="764" t="s">
        <v>6</v>
      </c>
      <c r="C218" s="764"/>
      <c r="D218" s="290">
        <f>+'Հավելված N 3'!D171</f>
        <v>-196975.5</v>
      </c>
    </row>
  </sheetData>
  <mergeCells count="82">
    <mergeCell ref="C148:D148"/>
    <mergeCell ref="B137:C137"/>
    <mergeCell ref="D103:D107"/>
    <mergeCell ref="B183:C183"/>
    <mergeCell ref="B184:C184"/>
    <mergeCell ref="B107:C107"/>
    <mergeCell ref="D114:D115"/>
    <mergeCell ref="B114:C114"/>
    <mergeCell ref="B121:C121"/>
    <mergeCell ref="B108:C108"/>
    <mergeCell ref="B145:C145"/>
    <mergeCell ref="B210:C210"/>
    <mergeCell ref="B175:C175"/>
    <mergeCell ref="D175:D176"/>
    <mergeCell ref="D178:D182"/>
    <mergeCell ref="B182:C182"/>
    <mergeCell ref="B218:C218"/>
    <mergeCell ref="D200:D201"/>
    <mergeCell ref="D210:D211"/>
    <mergeCell ref="D161:D162"/>
    <mergeCell ref="D151:D152"/>
    <mergeCell ref="B151:C151"/>
    <mergeCell ref="D154:D158"/>
    <mergeCell ref="B158:C158"/>
    <mergeCell ref="B169:C169"/>
    <mergeCell ref="B161:C161"/>
    <mergeCell ref="D164:D168"/>
    <mergeCell ref="B168:C168"/>
    <mergeCell ref="A192:D192"/>
    <mergeCell ref="B194:D194"/>
    <mergeCell ref="B200:C200"/>
    <mergeCell ref="B208:C208"/>
    <mergeCell ref="C2:D2"/>
    <mergeCell ref="C1:D1"/>
    <mergeCell ref="B9:D9"/>
    <mergeCell ref="A7:D7"/>
    <mergeCell ref="B5:D5"/>
    <mergeCell ref="C3:D3"/>
    <mergeCell ref="B15:C15"/>
    <mergeCell ref="D18:D22"/>
    <mergeCell ref="B22:C22"/>
    <mergeCell ref="D15:D16"/>
    <mergeCell ref="B23:C23"/>
    <mergeCell ref="B39:C39"/>
    <mergeCell ref="D39:D40"/>
    <mergeCell ref="D42:D46"/>
    <mergeCell ref="B46:C46"/>
    <mergeCell ref="D78:D82"/>
    <mergeCell ref="B82:C82"/>
    <mergeCell ref="D75:D76"/>
    <mergeCell ref="B61:C61"/>
    <mergeCell ref="D61:D62"/>
    <mergeCell ref="D64:D68"/>
    <mergeCell ref="B68:C68"/>
    <mergeCell ref="B134:C134"/>
    <mergeCell ref="D130:D134"/>
    <mergeCell ref="B100:C100"/>
    <mergeCell ref="D100:D101"/>
    <mergeCell ref="B58:C58"/>
    <mergeCell ref="B75:C75"/>
    <mergeCell ref="B83:C83"/>
    <mergeCell ref="B86:C86"/>
    <mergeCell ref="D86:D87"/>
    <mergeCell ref="D90:D93"/>
    <mergeCell ref="B93:C93"/>
    <mergeCell ref="B94:C94"/>
    <mergeCell ref="D137:D138"/>
    <mergeCell ref="D140:D144"/>
    <mergeCell ref="B144:C144"/>
    <mergeCell ref="B69:C69"/>
    <mergeCell ref="B29:C29"/>
    <mergeCell ref="D29:D30"/>
    <mergeCell ref="D32:D36"/>
    <mergeCell ref="B36:C36"/>
    <mergeCell ref="B47:C47"/>
    <mergeCell ref="B50:C50"/>
    <mergeCell ref="D50:D51"/>
    <mergeCell ref="D53:D57"/>
    <mergeCell ref="B57:C57"/>
    <mergeCell ref="D117:D121"/>
    <mergeCell ref="B127:C127"/>
    <mergeCell ref="D127:D12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7"/>
  <sheetViews>
    <sheetView topLeftCell="A293" zoomScale="85" zoomScaleNormal="85" zoomScaleSheetLayoutView="100" workbookViewId="0">
      <selection activeCell="C293" sqref="C1:C1048576"/>
    </sheetView>
  </sheetViews>
  <sheetFormatPr defaultColWidth="9.09765625" defaultRowHeight="17.75"/>
  <cols>
    <col min="1" max="1" width="5.296875" style="430" customWidth="1"/>
    <col min="2" max="2" width="24.59765625" style="430" customWidth="1"/>
    <col min="3" max="3" width="67.8984375" style="430" customWidth="1"/>
    <col min="4" max="4" width="25" style="430" customWidth="1"/>
    <col min="5" max="5" width="32" style="430" customWidth="1"/>
    <col min="6" max="6" width="49.8984375" style="430" customWidth="1"/>
    <col min="7" max="16384" width="9.09765625" style="430"/>
  </cols>
  <sheetData>
    <row r="1" spans="1:4" ht="37.5" customHeight="1">
      <c r="C1" s="759" t="s">
        <v>315</v>
      </c>
      <c r="D1" s="759"/>
    </row>
    <row r="2" spans="1:4" ht="17.5" customHeight="1">
      <c r="C2" s="708" t="s">
        <v>111</v>
      </c>
      <c r="D2" s="708"/>
    </row>
    <row r="3" spans="1:4" ht="17.5" customHeight="1">
      <c r="C3" s="708" t="s">
        <v>7</v>
      </c>
      <c r="D3" s="708"/>
    </row>
    <row r="5" spans="1:4" ht="59.55" customHeight="1">
      <c r="A5" s="448"/>
      <c r="B5" s="699" t="s">
        <v>316</v>
      </c>
      <c r="C5" s="699"/>
      <c r="D5" s="699"/>
    </row>
    <row r="6" spans="1:4" ht="23.55" customHeight="1"/>
    <row r="7" spans="1:4" ht="21.9" customHeight="1">
      <c r="A7" s="763" t="s">
        <v>121</v>
      </c>
      <c r="B7" s="763"/>
      <c r="C7" s="763"/>
      <c r="D7" s="763"/>
    </row>
    <row r="8" spans="1:4" ht="38.950000000000003" customHeight="1">
      <c r="C8" s="339" t="s">
        <v>87</v>
      </c>
      <c r="D8" s="435"/>
    </row>
    <row r="9" spans="1:4">
      <c r="B9" s="760" t="s">
        <v>92</v>
      </c>
      <c r="C9" s="761"/>
      <c r="D9" s="762"/>
    </row>
    <row r="10" spans="1:4" s="443" customFormat="1">
      <c r="B10" s="449"/>
      <c r="C10" s="449"/>
      <c r="D10" s="450"/>
    </row>
    <row r="11" spans="1:4" s="443" customFormat="1">
      <c r="B11" s="449"/>
      <c r="C11" s="449"/>
    </row>
    <row r="12" spans="1:4" s="432" customFormat="1">
      <c r="B12" s="137" t="s">
        <v>1</v>
      </c>
      <c r="C12" s="137" t="s">
        <v>2</v>
      </c>
      <c r="D12" s="138"/>
    </row>
    <row r="13" spans="1:4" s="432" customFormat="1" ht="35.5">
      <c r="B13" s="342">
        <v>1045</v>
      </c>
      <c r="C13" s="172" t="s">
        <v>145</v>
      </c>
      <c r="D13" s="137"/>
    </row>
    <row r="14" spans="1:4" s="432" customFormat="1"/>
    <row r="15" spans="1:4" s="432" customFormat="1" ht="17.75" customHeight="1">
      <c r="B15" s="715" t="s">
        <v>3</v>
      </c>
      <c r="C15" s="751"/>
      <c r="D15" s="752" t="s">
        <v>73</v>
      </c>
    </row>
    <row r="16" spans="1:4" s="432" customFormat="1" ht="64.5" customHeight="1">
      <c r="B16" s="117" t="s">
        <v>4</v>
      </c>
      <c r="C16" s="130">
        <v>1045</v>
      </c>
      <c r="D16" s="633"/>
    </row>
    <row r="17" spans="2:5" s="432" customFormat="1">
      <c r="B17" s="117" t="s">
        <v>5</v>
      </c>
      <c r="C17" s="130">
        <v>32001</v>
      </c>
      <c r="D17" s="143" t="s">
        <v>12</v>
      </c>
    </row>
    <row r="18" spans="2:5" s="432" customFormat="1" ht="53.2">
      <c r="B18" s="170" t="s">
        <v>117</v>
      </c>
      <c r="C18" s="282" t="s">
        <v>197</v>
      </c>
      <c r="D18" s="662"/>
    </row>
    <row r="19" spans="2:5" s="432" customFormat="1" ht="70.95">
      <c r="B19" s="170" t="s">
        <v>118</v>
      </c>
      <c r="C19" s="282" t="s">
        <v>198</v>
      </c>
      <c r="D19" s="663"/>
    </row>
    <row r="20" spans="2:5" s="432" customFormat="1" ht="35.5">
      <c r="B20" s="170" t="s">
        <v>119</v>
      </c>
      <c r="C20" s="282" t="s">
        <v>83</v>
      </c>
      <c r="D20" s="663"/>
    </row>
    <row r="21" spans="2:5" s="432" customFormat="1" ht="53.2">
      <c r="B21" s="162" t="s">
        <v>100</v>
      </c>
      <c r="C21" s="282" t="s">
        <v>199</v>
      </c>
      <c r="D21" s="663"/>
    </row>
    <row r="22" spans="2:5" s="432" customFormat="1">
      <c r="B22" s="753" t="s">
        <v>0</v>
      </c>
      <c r="C22" s="754"/>
      <c r="D22" s="638"/>
    </row>
    <row r="23" spans="2:5" s="432" customFormat="1" ht="36.549999999999997" customHeight="1">
      <c r="B23" s="744" t="s">
        <v>200</v>
      </c>
      <c r="C23" s="745"/>
      <c r="D23" s="140">
        <v>1</v>
      </c>
    </row>
    <row r="24" spans="2:5" s="442" customFormat="1">
      <c r="B24" s="141" t="s">
        <v>6</v>
      </c>
      <c r="C24" s="141"/>
      <c r="D24" s="142">
        <f>+'Հավելված N 4'!G148</f>
        <v>2105.3000000000002</v>
      </c>
      <c r="E24" s="451"/>
    </row>
    <row r="25" spans="2:5" s="432" customFormat="1"/>
    <row r="26" spans="2:5" s="432" customFormat="1">
      <c r="B26" s="137" t="s">
        <v>1</v>
      </c>
      <c r="C26" s="137" t="s">
        <v>2</v>
      </c>
      <c r="D26" s="138"/>
    </row>
    <row r="27" spans="2:5" s="432" customFormat="1">
      <c r="B27" s="342">
        <v>1075</v>
      </c>
      <c r="C27" s="170" t="s">
        <v>201</v>
      </c>
      <c r="D27" s="137"/>
    </row>
    <row r="28" spans="2:5" s="432" customFormat="1"/>
    <row r="29" spans="2:5" s="432" customFormat="1" ht="18" customHeight="1">
      <c r="B29" s="746" t="s">
        <v>3</v>
      </c>
      <c r="C29" s="747"/>
      <c r="D29" s="748" t="s">
        <v>91</v>
      </c>
    </row>
    <row r="30" spans="2:5" s="432" customFormat="1" ht="69.849999999999994" customHeight="1">
      <c r="B30" s="588" t="s">
        <v>4</v>
      </c>
      <c r="C30" s="589">
        <v>1075</v>
      </c>
      <c r="D30" s="748"/>
    </row>
    <row r="31" spans="2:5" s="432" customFormat="1">
      <c r="B31" s="588" t="s">
        <v>308</v>
      </c>
      <c r="C31" s="589" t="s">
        <v>357</v>
      </c>
      <c r="D31" s="552" t="s">
        <v>12</v>
      </c>
    </row>
    <row r="32" spans="2:5" s="432" customFormat="1" ht="35.5">
      <c r="B32" s="588" t="s">
        <v>33</v>
      </c>
      <c r="C32" s="590" t="s">
        <v>358</v>
      </c>
      <c r="D32" s="662"/>
    </row>
    <row r="33" spans="2:5" s="432" customFormat="1" ht="70.95">
      <c r="B33" s="588" t="s">
        <v>34</v>
      </c>
      <c r="C33" s="590" t="s">
        <v>359</v>
      </c>
      <c r="D33" s="663"/>
    </row>
    <row r="34" spans="2:5" s="432" customFormat="1" ht="35.5">
      <c r="B34" s="588" t="s">
        <v>35</v>
      </c>
      <c r="C34" s="590" t="s">
        <v>360</v>
      </c>
      <c r="D34" s="663"/>
    </row>
    <row r="35" spans="2:5" s="432" customFormat="1" ht="53.2">
      <c r="B35" s="573" t="s">
        <v>361</v>
      </c>
      <c r="C35" s="590" t="s">
        <v>120</v>
      </c>
      <c r="D35" s="663"/>
    </row>
    <row r="36" spans="2:5" s="432" customFormat="1">
      <c r="B36" s="749" t="s">
        <v>0</v>
      </c>
      <c r="C36" s="750"/>
      <c r="D36" s="638"/>
    </row>
    <row r="37" spans="2:5" s="442" customFormat="1">
      <c r="B37" s="591" t="s">
        <v>6</v>
      </c>
      <c r="C37" s="591"/>
      <c r="D37" s="592">
        <f>+'Հավելված N 4'!G129</f>
        <v>-29510.9</v>
      </c>
      <c r="E37" s="451"/>
    </row>
    <row r="38" spans="2:5" s="432" customFormat="1" ht="8.1" customHeight="1"/>
    <row r="39" spans="2:5" s="432" customFormat="1" ht="18" customHeight="1">
      <c r="B39" s="715" t="s">
        <v>3</v>
      </c>
      <c r="C39" s="751"/>
      <c r="D39" s="752" t="s">
        <v>73</v>
      </c>
    </row>
    <row r="40" spans="2:5" s="432" customFormat="1" ht="71.5" customHeight="1">
      <c r="B40" s="117" t="s">
        <v>4</v>
      </c>
      <c r="C40" s="130">
        <v>1075</v>
      </c>
      <c r="D40" s="633"/>
    </row>
    <row r="41" spans="2:5" s="432" customFormat="1">
      <c r="B41" s="117" t="s">
        <v>5</v>
      </c>
      <c r="C41" s="130">
        <v>32001</v>
      </c>
      <c r="D41" s="143" t="s">
        <v>12</v>
      </c>
    </row>
    <row r="42" spans="2:5" s="432" customFormat="1" ht="35.5">
      <c r="B42" s="170" t="s">
        <v>33</v>
      </c>
      <c r="C42" s="282" t="s">
        <v>202</v>
      </c>
      <c r="D42" s="662"/>
    </row>
    <row r="43" spans="2:5" s="432" customFormat="1" ht="70.95">
      <c r="B43" s="170" t="s">
        <v>34</v>
      </c>
      <c r="C43" s="282" t="s">
        <v>203</v>
      </c>
      <c r="D43" s="663"/>
    </row>
    <row r="44" spans="2:5" s="432" customFormat="1" ht="35.5">
      <c r="B44" s="170" t="s">
        <v>35</v>
      </c>
      <c r="C44" s="282" t="s">
        <v>83</v>
      </c>
      <c r="D44" s="663"/>
    </row>
    <row r="45" spans="2:5" s="432" customFormat="1" ht="53.2">
      <c r="B45" s="162" t="s">
        <v>100</v>
      </c>
      <c r="C45" s="282" t="s">
        <v>204</v>
      </c>
      <c r="D45" s="663"/>
    </row>
    <row r="46" spans="2:5" s="432" customFormat="1">
      <c r="B46" s="753" t="s">
        <v>0</v>
      </c>
      <c r="C46" s="754"/>
      <c r="D46" s="638"/>
    </row>
    <row r="47" spans="2:5" s="432" customFormat="1">
      <c r="B47" s="744" t="s">
        <v>205</v>
      </c>
      <c r="C47" s="745"/>
      <c r="D47" s="140">
        <v>5</v>
      </c>
    </row>
    <row r="48" spans="2:5" s="442" customFormat="1">
      <c r="B48" s="141" t="s">
        <v>6</v>
      </c>
      <c r="C48" s="141"/>
      <c r="D48" s="142">
        <f>+'Հավելված N 4'!G50</f>
        <v>45872.299999999996</v>
      </c>
      <c r="E48" s="451"/>
    </row>
    <row r="49" spans="2:5" s="432" customFormat="1" ht="8.1999999999999993" customHeight="1"/>
    <row r="50" spans="2:5" s="432" customFormat="1" ht="18" customHeight="1">
      <c r="B50" s="715" t="s">
        <v>3</v>
      </c>
      <c r="C50" s="751"/>
      <c r="D50" s="752" t="s">
        <v>73</v>
      </c>
    </row>
    <row r="51" spans="2:5" s="432" customFormat="1" ht="72.55" customHeight="1">
      <c r="B51" s="117" t="s">
        <v>4</v>
      </c>
      <c r="C51" s="130">
        <v>1075</v>
      </c>
      <c r="D51" s="633"/>
    </row>
    <row r="52" spans="2:5" s="432" customFormat="1">
      <c r="B52" s="452" t="s">
        <v>5</v>
      </c>
      <c r="C52" s="481">
        <v>32008</v>
      </c>
      <c r="D52" s="143" t="s">
        <v>12</v>
      </c>
    </row>
    <row r="53" spans="2:5" s="432" customFormat="1" ht="35.5">
      <c r="B53" s="525" t="s">
        <v>117</v>
      </c>
      <c r="C53" s="496" t="s">
        <v>238</v>
      </c>
      <c r="D53" s="662"/>
    </row>
    <row r="54" spans="2:5" s="432" customFormat="1" ht="35.5">
      <c r="B54" s="452" t="s">
        <v>118</v>
      </c>
      <c r="C54" s="496" t="s">
        <v>286</v>
      </c>
      <c r="D54" s="663"/>
    </row>
    <row r="55" spans="2:5" s="432" customFormat="1" ht="35.5">
      <c r="B55" s="455" t="s">
        <v>119</v>
      </c>
      <c r="C55" s="496" t="s">
        <v>187</v>
      </c>
      <c r="D55" s="663"/>
    </row>
    <row r="56" spans="2:5" s="432" customFormat="1" ht="53.2">
      <c r="B56" s="466" t="s">
        <v>100</v>
      </c>
      <c r="C56" s="496" t="s">
        <v>294</v>
      </c>
      <c r="D56" s="663"/>
    </row>
    <row r="57" spans="2:5" s="432" customFormat="1">
      <c r="B57" s="753" t="s">
        <v>0</v>
      </c>
      <c r="C57" s="754"/>
      <c r="D57" s="638"/>
    </row>
    <row r="58" spans="2:5" s="432" customFormat="1">
      <c r="B58" s="744" t="s">
        <v>94</v>
      </c>
      <c r="C58" s="745"/>
      <c r="D58" s="140">
        <v>1</v>
      </c>
    </row>
    <row r="59" spans="2:5" s="442" customFormat="1">
      <c r="B59" s="141" t="s">
        <v>6</v>
      </c>
      <c r="C59" s="141"/>
      <c r="D59" s="142">
        <f>+'Հավելված N 4'!G59</f>
        <v>10800</v>
      </c>
      <c r="E59" s="451"/>
    </row>
    <row r="60" spans="2:5" s="432" customFormat="1" ht="8.1999999999999993" customHeight="1"/>
    <row r="61" spans="2:5" s="432" customFormat="1" ht="18" customHeight="1">
      <c r="B61" s="715" t="s">
        <v>3</v>
      </c>
      <c r="C61" s="751"/>
      <c r="D61" s="752" t="s">
        <v>73</v>
      </c>
    </row>
    <row r="62" spans="2:5" s="432" customFormat="1" ht="72.55" customHeight="1">
      <c r="B62" s="117" t="s">
        <v>4</v>
      </c>
      <c r="C62" s="130">
        <v>1075</v>
      </c>
      <c r="D62" s="633"/>
    </row>
    <row r="63" spans="2:5" s="432" customFormat="1">
      <c r="B63" s="452" t="s">
        <v>5</v>
      </c>
      <c r="C63" s="481">
        <v>32010</v>
      </c>
      <c r="D63" s="143" t="s">
        <v>12</v>
      </c>
    </row>
    <row r="64" spans="2:5" s="432" customFormat="1" ht="35.5">
      <c r="B64" s="525" t="s">
        <v>117</v>
      </c>
      <c r="C64" s="496" t="s">
        <v>240</v>
      </c>
      <c r="D64" s="662"/>
    </row>
    <row r="65" spans="2:5" s="432" customFormat="1" ht="35.5">
      <c r="B65" s="452" t="s">
        <v>118</v>
      </c>
      <c r="C65" s="496" t="s">
        <v>296</v>
      </c>
      <c r="D65" s="663"/>
    </row>
    <row r="66" spans="2:5" s="432" customFormat="1" ht="35.5">
      <c r="B66" s="455" t="s">
        <v>119</v>
      </c>
      <c r="C66" s="496" t="s">
        <v>187</v>
      </c>
      <c r="D66" s="663"/>
    </row>
    <row r="67" spans="2:5" s="432" customFormat="1" ht="53.2">
      <c r="B67" s="466" t="s">
        <v>100</v>
      </c>
      <c r="C67" s="496" t="s">
        <v>295</v>
      </c>
      <c r="D67" s="663"/>
    </row>
    <row r="68" spans="2:5" s="432" customFormat="1">
      <c r="B68" s="753" t="s">
        <v>0</v>
      </c>
      <c r="C68" s="754"/>
      <c r="D68" s="638"/>
    </row>
    <row r="69" spans="2:5" s="432" customFormat="1">
      <c r="B69" s="744" t="s">
        <v>297</v>
      </c>
      <c r="C69" s="745"/>
      <c r="D69" s="140">
        <v>3</v>
      </c>
    </row>
    <row r="70" spans="2:5" s="442" customFormat="1">
      <c r="B70" s="141" t="s">
        <v>6</v>
      </c>
      <c r="C70" s="141"/>
      <c r="D70" s="142">
        <f>+'Հավելված N 4'!G68</f>
        <v>196975.5</v>
      </c>
      <c r="E70" s="451"/>
    </row>
    <row r="71" spans="2:5" s="432" customFormat="1"/>
    <row r="72" spans="2:5" s="432" customFormat="1">
      <c r="B72" s="279" t="s">
        <v>1</v>
      </c>
      <c r="C72" s="279" t="s">
        <v>2</v>
      </c>
      <c r="D72" s="379"/>
    </row>
    <row r="73" spans="2:5" s="432" customFormat="1">
      <c r="B73" s="342">
        <v>1124</v>
      </c>
      <c r="C73" s="170" t="s">
        <v>156</v>
      </c>
      <c r="D73" s="375"/>
    </row>
    <row r="74" spans="2:5" s="432" customFormat="1"/>
    <row r="75" spans="2:5" s="432" customFormat="1" ht="18" customHeight="1">
      <c r="B75" s="715" t="s">
        <v>3</v>
      </c>
      <c r="C75" s="755"/>
      <c r="D75" s="752" t="s">
        <v>73</v>
      </c>
    </row>
    <row r="76" spans="2:5" s="432" customFormat="1" ht="72.55" customHeight="1">
      <c r="B76" s="170" t="s">
        <v>4</v>
      </c>
      <c r="C76" s="255">
        <v>1124</v>
      </c>
      <c r="D76" s="633"/>
    </row>
    <row r="77" spans="2:5" s="432" customFormat="1">
      <c r="B77" s="170" t="s">
        <v>5</v>
      </c>
      <c r="C77" s="255">
        <v>32001</v>
      </c>
      <c r="D77" s="383" t="s">
        <v>9</v>
      </c>
    </row>
    <row r="78" spans="2:5" s="432" customFormat="1" ht="35.5">
      <c r="B78" s="283" t="s">
        <v>117</v>
      </c>
      <c r="C78" s="282" t="s">
        <v>206</v>
      </c>
      <c r="D78" s="662"/>
    </row>
    <row r="79" spans="2:5" s="432" customFormat="1" ht="35.5">
      <c r="B79" s="170" t="s">
        <v>118</v>
      </c>
      <c r="C79" s="282" t="s">
        <v>206</v>
      </c>
      <c r="D79" s="663"/>
    </row>
    <row r="80" spans="2:5" s="432" customFormat="1" ht="35.5">
      <c r="B80" s="211" t="s">
        <v>119</v>
      </c>
      <c r="C80" s="282" t="s">
        <v>83</v>
      </c>
      <c r="D80" s="663"/>
    </row>
    <row r="81" spans="2:5" s="432" customFormat="1" ht="70.95">
      <c r="B81" s="162" t="s">
        <v>207</v>
      </c>
      <c r="C81" s="255" t="s">
        <v>208</v>
      </c>
      <c r="D81" s="663"/>
    </row>
    <row r="82" spans="2:5" s="432" customFormat="1" ht="18" customHeight="1">
      <c r="B82" s="756" t="s">
        <v>0</v>
      </c>
      <c r="C82" s="757"/>
      <c r="D82" s="638"/>
    </row>
    <row r="83" spans="2:5" s="432" customFormat="1" ht="18" customHeight="1">
      <c r="B83" s="744" t="s">
        <v>209</v>
      </c>
      <c r="C83" s="758"/>
      <c r="D83" s="381">
        <v>1</v>
      </c>
    </row>
    <row r="84" spans="2:5" s="442" customFormat="1">
      <c r="B84" s="376" t="s">
        <v>6</v>
      </c>
      <c r="C84" s="376"/>
      <c r="D84" s="380">
        <f>+'Հավելված N 4'!G26</f>
        <v>1372.9</v>
      </c>
      <c r="E84" s="451"/>
    </row>
    <row r="85" spans="2:5" s="432" customFormat="1" ht="8.1" customHeight="1"/>
    <row r="86" spans="2:5" s="432" customFormat="1" ht="18" customHeight="1">
      <c r="B86" s="777" t="s">
        <v>3</v>
      </c>
      <c r="C86" s="779"/>
      <c r="D86" s="741" t="s">
        <v>73</v>
      </c>
    </row>
    <row r="87" spans="2:5" s="432" customFormat="1" ht="73.650000000000006" customHeight="1">
      <c r="B87" s="452" t="s">
        <v>4</v>
      </c>
      <c r="C87" s="481">
        <v>1124</v>
      </c>
      <c r="D87" s="741"/>
    </row>
    <row r="88" spans="2:5" s="432" customFormat="1">
      <c r="B88" s="452" t="s">
        <v>5</v>
      </c>
      <c r="C88" s="458">
        <v>32002</v>
      </c>
      <c r="D88" s="489" t="s">
        <v>12</v>
      </c>
    </row>
    <row r="89" spans="2:5" s="432" customFormat="1" ht="35.5">
      <c r="B89" s="452" t="s">
        <v>117</v>
      </c>
      <c r="C89" s="458" t="s">
        <v>242</v>
      </c>
      <c r="D89" s="467"/>
    </row>
    <row r="90" spans="2:5" s="432" customFormat="1" ht="70.95">
      <c r="B90" s="463" t="s">
        <v>118</v>
      </c>
      <c r="C90" s="465" t="s">
        <v>298</v>
      </c>
      <c r="D90" s="662"/>
    </row>
    <row r="91" spans="2:5" s="432" customFormat="1" ht="35.5">
      <c r="B91" s="463" t="s">
        <v>119</v>
      </c>
      <c r="C91" s="465" t="s">
        <v>187</v>
      </c>
      <c r="D91" s="663"/>
    </row>
    <row r="92" spans="2:5" s="432" customFormat="1" ht="53.2">
      <c r="B92" s="463" t="s">
        <v>100</v>
      </c>
      <c r="C92" s="464" t="s">
        <v>208</v>
      </c>
      <c r="D92" s="663"/>
    </row>
    <row r="93" spans="2:5" s="432" customFormat="1" ht="18" customHeight="1">
      <c r="B93" s="742" t="s">
        <v>0</v>
      </c>
      <c r="C93" s="743"/>
      <c r="D93" s="638"/>
    </row>
    <row r="94" spans="2:5" s="432" customFormat="1" ht="18" customHeight="1">
      <c r="B94" s="780" t="s">
        <v>299</v>
      </c>
      <c r="C94" s="781"/>
      <c r="D94" s="498">
        <v>1</v>
      </c>
    </row>
    <row r="95" spans="2:5" s="442" customFormat="1">
      <c r="B95" s="487" t="s">
        <v>6</v>
      </c>
      <c r="C95" s="487"/>
      <c r="D95" s="488">
        <f>+'Հավելված N 4'!G35</f>
        <v>42012</v>
      </c>
      <c r="E95" s="451"/>
    </row>
    <row r="96" spans="2:5" s="432" customFormat="1"/>
    <row r="97" spans="2:5" s="432" customFormat="1">
      <c r="B97" s="279" t="s">
        <v>1</v>
      </c>
      <c r="C97" s="279" t="s">
        <v>2</v>
      </c>
      <c r="D97" s="379"/>
    </row>
    <row r="98" spans="2:5" s="432" customFormat="1" ht="53.2">
      <c r="B98" s="342">
        <v>1130</v>
      </c>
      <c r="C98" s="170" t="s">
        <v>182</v>
      </c>
      <c r="D98" s="375"/>
    </row>
    <row r="99" spans="2:5" s="432" customFormat="1"/>
    <row r="100" spans="2:5" s="432" customFormat="1" ht="18" customHeight="1">
      <c r="B100" s="715" t="s">
        <v>3</v>
      </c>
      <c r="C100" s="755"/>
      <c r="D100" s="741" t="s">
        <v>73</v>
      </c>
    </row>
    <row r="101" spans="2:5" s="432" customFormat="1" ht="72.55" customHeight="1">
      <c r="B101" s="170" t="s">
        <v>4</v>
      </c>
      <c r="C101" s="255">
        <v>1130</v>
      </c>
      <c r="D101" s="741"/>
    </row>
    <row r="102" spans="2:5" s="432" customFormat="1">
      <c r="B102" s="170" t="s">
        <v>5</v>
      </c>
      <c r="C102" s="255">
        <v>32001</v>
      </c>
      <c r="D102" s="383" t="s">
        <v>9</v>
      </c>
    </row>
    <row r="103" spans="2:5" s="432" customFormat="1" ht="70.95">
      <c r="B103" s="211" t="s">
        <v>117</v>
      </c>
      <c r="C103" s="282" t="s">
        <v>144</v>
      </c>
      <c r="D103" s="662"/>
    </row>
    <row r="104" spans="2:5" s="432" customFormat="1" ht="53.2">
      <c r="B104" s="170" t="s">
        <v>118</v>
      </c>
      <c r="C104" s="282" t="s">
        <v>185</v>
      </c>
      <c r="D104" s="663"/>
    </row>
    <row r="105" spans="2:5" s="432" customFormat="1" ht="35.5">
      <c r="B105" s="211" t="s">
        <v>119</v>
      </c>
      <c r="C105" s="282" t="s">
        <v>66</v>
      </c>
      <c r="D105" s="663"/>
    </row>
    <row r="106" spans="2:5" s="432" customFormat="1" ht="53.2">
      <c r="B106" s="162" t="s">
        <v>210</v>
      </c>
      <c r="C106" s="255" t="s">
        <v>211</v>
      </c>
      <c r="D106" s="663"/>
    </row>
    <row r="107" spans="2:5" s="432" customFormat="1" ht="18" customHeight="1">
      <c r="B107" s="756" t="s">
        <v>0</v>
      </c>
      <c r="C107" s="757"/>
      <c r="D107" s="638"/>
    </row>
    <row r="108" spans="2:5" s="432" customFormat="1" ht="18" customHeight="1">
      <c r="B108" s="787" t="s">
        <v>300</v>
      </c>
      <c r="C108" s="788"/>
      <c r="D108" s="381">
        <v>1</v>
      </c>
    </row>
    <row r="109" spans="2:5" s="442" customFormat="1">
      <c r="B109" s="376" t="s">
        <v>6</v>
      </c>
      <c r="C109" s="376"/>
      <c r="D109" s="380">
        <f>+'Հավելված N 4'!G210</f>
        <v>384.8</v>
      </c>
      <c r="E109" s="451"/>
    </row>
    <row r="110" spans="2:5" s="432" customFormat="1"/>
    <row r="111" spans="2:5" s="432" customFormat="1">
      <c r="B111" s="137" t="s">
        <v>1</v>
      </c>
      <c r="C111" s="137" t="s">
        <v>2</v>
      </c>
      <c r="D111" s="138"/>
    </row>
    <row r="112" spans="2:5" s="432" customFormat="1">
      <c r="B112" s="342">
        <v>1168</v>
      </c>
      <c r="C112" s="172" t="s">
        <v>217</v>
      </c>
      <c r="D112" s="137"/>
    </row>
    <row r="113" spans="2:5" s="432" customFormat="1"/>
    <row r="114" spans="2:5" s="432" customFormat="1" ht="17.75" customHeight="1">
      <c r="B114" s="715" t="s">
        <v>3</v>
      </c>
      <c r="C114" s="751"/>
      <c r="D114" s="741" t="s">
        <v>73</v>
      </c>
    </row>
    <row r="115" spans="2:5" s="432" customFormat="1" ht="72" customHeight="1">
      <c r="B115" s="117" t="s">
        <v>4</v>
      </c>
      <c r="C115" s="130">
        <v>1168</v>
      </c>
      <c r="D115" s="741"/>
    </row>
    <row r="116" spans="2:5" s="432" customFormat="1">
      <c r="B116" s="117" t="s">
        <v>5</v>
      </c>
      <c r="C116" s="130">
        <v>32001</v>
      </c>
      <c r="D116" s="143" t="s">
        <v>12</v>
      </c>
    </row>
    <row r="117" spans="2:5" s="432" customFormat="1" ht="53.2">
      <c r="B117" s="170" t="s">
        <v>33</v>
      </c>
      <c r="C117" s="282" t="s">
        <v>218</v>
      </c>
      <c r="D117" s="662"/>
    </row>
    <row r="118" spans="2:5" s="432" customFormat="1" ht="70.95">
      <c r="B118" s="170" t="s">
        <v>34</v>
      </c>
      <c r="C118" s="282" t="s">
        <v>219</v>
      </c>
      <c r="D118" s="663"/>
    </row>
    <row r="119" spans="2:5" s="432" customFormat="1" ht="35.5">
      <c r="B119" s="170" t="s">
        <v>35</v>
      </c>
      <c r="C119" s="282" t="s">
        <v>83</v>
      </c>
      <c r="D119" s="663"/>
    </row>
    <row r="120" spans="2:5" s="432" customFormat="1" ht="53.2">
      <c r="B120" s="162" t="s">
        <v>100</v>
      </c>
      <c r="C120" s="282" t="s">
        <v>220</v>
      </c>
      <c r="D120" s="663"/>
    </row>
    <row r="121" spans="2:5" s="432" customFormat="1">
      <c r="B121" s="753" t="s">
        <v>0</v>
      </c>
      <c r="C121" s="754"/>
      <c r="D121" s="638"/>
    </row>
    <row r="122" spans="2:5" s="442" customFormat="1">
      <c r="B122" s="141" t="s">
        <v>6</v>
      </c>
      <c r="C122" s="141"/>
      <c r="D122" s="142">
        <f>+'Հավելված N 4'!G98</f>
        <v>9644</v>
      </c>
      <c r="E122" s="451"/>
    </row>
    <row r="123" spans="2:5" ht="8.1" customHeight="1"/>
    <row r="124" spans="2:5" s="432" customFormat="1" ht="17.75" customHeight="1">
      <c r="B124" s="777" t="s">
        <v>3</v>
      </c>
      <c r="C124" s="778"/>
      <c r="D124" s="741" t="s">
        <v>73</v>
      </c>
    </row>
    <row r="125" spans="2:5" s="432" customFormat="1" ht="69.849999999999994" customHeight="1">
      <c r="B125" s="452" t="s">
        <v>4</v>
      </c>
      <c r="C125" s="481">
        <v>1168</v>
      </c>
      <c r="D125" s="741"/>
    </row>
    <row r="126" spans="2:5" s="432" customFormat="1">
      <c r="B126" s="452" t="s">
        <v>5</v>
      </c>
      <c r="C126" s="481">
        <v>32007</v>
      </c>
      <c r="D126" s="489" t="s">
        <v>12</v>
      </c>
    </row>
    <row r="127" spans="2:5" s="432" customFormat="1" ht="35.5">
      <c r="B127" s="452" t="s">
        <v>117</v>
      </c>
      <c r="C127" s="496" t="s">
        <v>301</v>
      </c>
      <c r="D127" s="662"/>
    </row>
    <row r="128" spans="2:5" s="432" customFormat="1" ht="35.5">
      <c r="B128" s="452" t="s">
        <v>118</v>
      </c>
      <c r="C128" s="496" t="s">
        <v>302</v>
      </c>
      <c r="D128" s="663"/>
    </row>
    <row r="129" spans="2:5" s="432" customFormat="1" ht="35.5">
      <c r="B129" s="452" t="s">
        <v>119</v>
      </c>
      <c r="C129" s="496" t="s">
        <v>83</v>
      </c>
      <c r="D129" s="663"/>
    </row>
    <row r="130" spans="2:5" s="432" customFormat="1" ht="53.2">
      <c r="B130" s="466" t="s">
        <v>303</v>
      </c>
      <c r="C130" s="496" t="s">
        <v>304</v>
      </c>
      <c r="D130" s="663"/>
    </row>
    <row r="131" spans="2:5" s="432" customFormat="1">
      <c r="B131" s="742" t="s">
        <v>0</v>
      </c>
      <c r="C131" s="743"/>
      <c r="D131" s="638"/>
    </row>
    <row r="132" spans="2:5" s="432" customFormat="1" ht="37.65" customHeight="1">
      <c r="B132" s="780" t="s">
        <v>305</v>
      </c>
      <c r="C132" s="781"/>
      <c r="D132" s="486">
        <v>2</v>
      </c>
    </row>
    <row r="133" spans="2:5" s="442" customFormat="1">
      <c r="B133" s="487" t="s">
        <v>6</v>
      </c>
      <c r="C133" s="487"/>
      <c r="D133" s="488">
        <f>+'Հավելված N 4'!G114</f>
        <v>108560</v>
      </c>
      <c r="E133" s="451"/>
    </row>
    <row r="135" spans="2:5">
      <c r="B135" s="436" t="s">
        <v>1</v>
      </c>
      <c r="C135" s="782" t="s">
        <v>2</v>
      </c>
      <c r="D135" s="783"/>
    </row>
    <row r="136" spans="2:5">
      <c r="B136" s="48">
        <v>1183</v>
      </c>
      <c r="C136" s="377" t="s">
        <v>84</v>
      </c>
      <c r="D136" s="377"/>
    </row>
    <row r="137" spans="2:5">
      <c r="B137" s="432"/>
      <c r="C137" s="432"/>
      <c r="D137" s="432"/>
    </row>
    <row r="138" spans="2:5">
      <c r="B138" s="769" t="s">
        <v>3</v>
      </c>
      <c r="C138" s="770"/>
      <c r="D138" s="741" t="s">
        <v>73</v>
      </c>
      <c r="E138" s="432"/>
    </row>
    <row r="139" spans="2:5" s="432" customFormat="1" ht="69.349999999999994" customHeight="1">
      <c r="B139" s="374" t="s">
        <v>32</v>
      </c>
      <c r="C139" s="378">
        <v>1183</v>
      </c>
      <c r="D139" s="741"/>
      <c r="E139" s="430"/>
    </row>
    <row r="140" spans="2:5">
      <c r="B140" s="83" t="s">
        <v>101</v>
      </c>
      <c r="C140" s="77">
        <v>32012</v>
      </c>
      <c r="D140" s="383" t="s">
        <v>9</v>
      </c>
    </row>
    <row r="141" spans="2:5" ht="35.5">
      <c r="B141" s="83" t="s">
        <v>33</v>
      </c>
      <c r="C141" s="340" t="s">
        <v>104</v>
      </c>
      <c r="D141" s="771"/>
    </row>
    <row r="142" spans="2:5" ht="35.5">
      <c r="B142" s="83" t="s">
        <v>34</v>
      </c>
      <c r="C142" s="340" t="s">
        <v>105</v>
      </c>
      <c r="D142" s="772"/>
    </row>
    <row r="143" spans="2:5" ht="35.5">
      <c r="B143" s="83" t="s">
        <v>35</v>
      </c>
      <c r="C143" s="84" t="s">
        <v>83</v>
      </c>
      <c r="D143" s="772"/>
    </row>
    <row r="144" spans="2:5" ht="54" customHeight="1">
      <c r="B144" s="83" t="s">
        <v>100</v>
      </c>
      <c r="C144" s="84" t="s">
        <v>85</v>
      </c>
      <c r="D144" s="772"/>
    </row>
    <row r="145" spans="1:4">
      <c r="B145" s="774" t="s">
        <v>36</v>
      </c>
      <c r="C145" s="774"/>
      <c r="D145" s="773"/>
    </row>
    <row r="146" spans="1:4">
      <c r="B146" s="768" t="s">
        <v>106</v>
      </c>
      <c r="C146" s="768"/>
      <c r="D146" s="105">
        <v>1</v>
      </c>
    </row>
    <row r="147" spans="1:4">
      <c r="B147" s="20" t="s">
        <v>37</v>
      </c>
      <c r="C147" s="20"/>
      <c r="D147" s="380">
        <f>+'Հավելված N 4'!G179</f>
        <v>280</v>
      </c>
    </row>
    <row r="148" spans="1:4">
      <c r="B148" s="497"/>
      <c r="C148" s="497"/>
      <c r="D148" s="490"/>
    </row>
    <row r="149" spans="1:4">
      <c r="B149" s="497"/>
      <c r="C149" s="497"/>
      <c r="D149" s="490"/>
    </row>
    <row r="150" spans="1:4">
      <c r="B150" s="497"/>
      <c r="C150" s="497"/>
      <c r="D150" s="490"/>
    </row>
    <row r="151" spans="1:4">
      <c r="B151" s="497"/>
      <c r="C151" s="497"/>
      <c r="D151" s="490"/>
    </row>
    <row r="152" spans="1:4">
      <c r="B152" s="497"/>
      <c r="C152" s="497"/>
      <c r="D152" s="490"/>
    </row>
    <row r="153" spans="1:4">
      <c r="B153" s="497"/>
      <c r="C153" s="497"/>
      <c r="D153" s="490"/>
    </row>
    <row r="154" spans="1:4" s="457" customFormat="1">
      <c r="B154" s="429"/>
      <c r="C154" s="429"/>
      <c r="D154" s="345"/>
    </row>
    <row r="155" spans="1:4" ht="21.9" customHeight="1">
      <c r="A155" s="763" t="s">
        <v>317</v>
      </c>
      <c r="B155" s="763"/>
      <c r="C155" s="763"/>
      <c r="D155" s="763"/>
    </row>
    <row r="156" spans="1:4" ht="38.950000000000003" customHeight="1">
      <c r="C156" s="339" t="s">
        <v>251</v>
      </c>
      <c r="D156" s="435"/>
    </row>
    <row r="157" spans="1:4">
      <c r="B157" s="760" t="s">
        <v>92</v>
      </c>
      <c r="C157" s="761"/>
      <c r="D157" s="762"/>
    </row>
    <row r="158" spans="1:4" s="443" customFormat="1">
      <c r="B158" s="449"/>
      <c r="C158" s="449"/>
      <c r="D158" s="450"/>
    </row>
    <row r="159" spans="1:4" s="443" customFormat="1">
      <c r="B159" s="449"/>
      <c r="C159" s="449"/>
    </row>
    <row r="160" spans="1:4" s="432" customFormat="1">
      <c r="B160" s="484" t="s">
        <v>1</v>
      </c>
      <c r="C160" s="484" t="s">
        <v>2</v>
      </c>
      <c r="D160" s="454"/>
    </row>
    <row r="161" spans="2:5" s="432" customFormat="1">
      <c r="B161" s="485">
        <v>1196</v>
      </c>
      <c r="C161" s="452" t="s">
        <v>306</v>
      </c>
      <c r="D161" s="484"/>
    </row>
    <row r="162" spans="2:5" s="432" customFormat="1"/>
    <row r="163" spans="2:5" s="432" customFormat="1" ht="17.75" customHeight="1">
      <c r="B163" s="777" t="s">
        <v>3</v>
      </c>
      <c r="C163" s="778"/>
      <c r="D163" s="741" t="s">
        <v>73</v>
      </c>
    </row>
    <row r="164" spans="2:5" s="432" customFormat="1" ht="73.099999999999994" customHeight="1">
      <c r="B164" s="452" t="s">
        <v>32</v>
      </c>
      <c r="C164" s="481" t="s">
        <v>307</v>
      </c>
      <c r="D164" s="741"/>
    </row>
    <row r="165" spans="2:5" s="432" customFormat="1">
      <c r="B165" s="452" t="s">
        <v>308</v>
      </c>
      <c r="C165" s="481" t="s">
        <v>309</v>
      </c>
      <c r="D165" s="489" t="s">
        <v>12</v>
      </c>
    </row>
    <row r="166" spans="2:5" s="432" customFormat="1" ht="53.2">
      <c r="B166" s="452" t="s">
        <v>33</v>
      </c>
      <c r="C166" s="496" t="s">
        <v>310</v>
      </c>
      <c r="D166" s="662"/>
    </row>
    <row r="167" spans="2:5" s="432" customFormat="1" ht="35.5">
      <c r="B167" s="452" t="s">
        <v>34</v>
      </c>
      <c r="C167" s="496" t="s">
        <v>311</v>
      </c>
      <c r="D167" s="663"/>
    </row>
    <row r="168" spans="2:5" s="432" customFormat="1" ht="35.5">
      <c r="B168" s="452" t="s">
        <v>35</v>
      </c>
      <c r="C168" s="496" t="s">
        <v>312</v>
      </c>
      <c r="D168" s="663"/>
    </row>
    <row r="169" spans="2:5" s="432" customFormat="1" ht="53.2">
      <c r="B169" s="466" t="s">
        <v>215</v>
      </c>
      <c r="C169" s="496" t="s">
        <v>314</v>
      </c>
      <c r="D169" s="663"/>
    </row>
    <row r="170" spans="2:5" s="432" customFormat="1">
      <c r="B170" s="742" t="s">
        <v>0</v>
      </c>
      <c r="C170" s="743"/>
      <c r="D170" s="638"/>
    </row>
    <row r="171" spans="2:5" s="432" customFormat="1">
      <c r="B171" s="780" t="s">
        <v>313</v>
      </c>
      <c r="C171" s="791"/>
      <c r="D171" s="550">
        <v>1</v>
      </c>
    </row>
    <row r="172" spans="2:5" s="432" customFormat="1" ht="17.5" customHeight="1">
      <c r="B172" s="780" t="s">
        <v>94</v>
      </c>
      <c r="C172" s="781"/>
      <c r="D172" s="550">
        <v>1</v>
      </c>
    </row>
    <row r="173" spans="2:5" s="442" customFormat="1">
      <c r="B173" s="487" t="s">
        <v>6</v>
      </c>
      <c r="C173" s="487"/>
      <c r="D173" s="488">
        <f>+'Հավելված N 4'!G83</f>
        <v>25230.7</v>
      </c>
      <c r="E173" s="451"/>
    </row>
    <row r="174" spans="2:5">
      <c r="B174" s="497"/>
      <c r="C174" s="497"/>
      <c r="D174" s="490"/>
    </row>
    <row r="175" spans="2:5">
      <c r="B175" s="497"/>
      <c r="C175" s="497"/>
      <c r="D175" s="490"/>
    </row>
    <row r="176" spans="2:5">
      <c r="B176" s="497"/>
      <c r="C176" s="497"/>
      <c r="D176" s="490"/>
    </row>
    <row r="177" spans="1:5">
      <c r="B177" s="497"/>
      <c r="C177" s="497"/>
      <c r="D177" s="490"/>
    </row>
    <row r="178" spans="1:5">
      <c r="B178" s="497"/>
      <c r="C178" s="497"/>
      <c r="D178" s="490"/>
    </row>
    <row r="179" spans="1:5">
      <c r="B179" s="497"/>
      <c r="C179" s="497"/>
      <c r="D179" s="490"/>
    </row>
    <row r="180" spans="1:5" s="457" customFormat="1">
      <c r="B180" s="429"/>
      <c r="C180" s="429"/>
      <c r="D180" s="345"/>
    </row>
    <row r="181" spans="1:5" ht="21.9" customHeight="1">
      <c r="A181" s="763" t="s">
        <v>318</v>
      </c>
      <c r="B181" s="763"/>
      <c r="C181" s="763"/>
      <c r="D181" s="763"/>
    </row>
    <row r="182" spans="1:5" ht="38.950000000000003" customHeight="1">
      <c r="C182" s="339" t="s">
        <v>253</v>
      </c>
      <c r="D182" s="435"/>
    </row>
    <row r="183" spans="1:5">
      <c r="B183" s="760" t="s">
        <v>92</v>
      </c>
      <c r="C183" s="761"/>
      <c r="D183" s="762"/>
    </row>
    <row r="184" spans="1:5" s="443" customFormat="1">
      <c r="B184" s="449"/>
      <c r="C184" s="449"/>
      <c r="D184" s="450"/>
    </row>
    <row r="186" spans="1:5">
      <c r="B186" s="436" t="s">
        <v>1</v>
      </c>
      <c r="C186" s="782" t="s">
        <v>2</v>
      </c>
      <c r="D186" s="783"/>
    </row>
    <row r="187" spans="1:5">
      <c r="B187" s="48">
        <v>1183</v>
      </c>
      <c r="C187" s="377" t="s">
        <v>84</v>
      </c>
      <c r="D187" s="377"/>
    </row>
    <row r="188" spans="1:5">
      <c r="B188" s="432"/>
      <c r="C188" s="432"/>
      <c r="D188" s="432"/>
    </row>
    <row r="189" spans="1:5">
      <c r="B189" s="769" t="s">
        <v>3</v>
      </c>
      <c r="C189" s="770"/>
      <c r="D189" s="741" t="s">
        <v>73</v>
      </c>
      <c r="E189" s="432"/>
    </row>
    <row r="190" spans="1:5" s="432" customFormat="1" ht="69.349999999999994" customHeight="1">
      <c r="B190" s="374" t="s">
        <v>32</v>
      </c>
      <c r="C190" s="378">
        <v>1183</v>
      </c>
      <c r="D190" s="741"/>
      <c r="E190" s="430"/>
    </row>
    <row r="191" spans="1:5">
      <c r="B191" s="83" t="s">
        <v>101</v>
      </c>
      <c r="C191" s="77">
        <v>32012</v>
      </c>
      <c r="D191" s="383" t="s">
        <v>9</v>
      </c>
    </row>
    <row r="192" spans="1:5" ht="35.5">
      <c r="B192" s="83" t="s">
        <v>33</v>
      </c>
      <c r="C192" s="340" t="s">
        <v>104</v>
      </c>
      <c r="D192" s="771"/>
    </row>
    <row r="193" spans="1:4" ht="35.5">
      <c r="B193" s="83" t="s">
        <v>34</v>
      </c>
      <c r="C193" s="340" t="s">
        <v>105</v>
      </c>
      <c r="D193" s="772"/>
    </row>
    <row r="194" spans="1:4" ht="35.5">
      <c r="B194" s="83" t="s">
        <v>35</v>
      </c>
      <c r="C194" s="84" t="s">
        <v>83</v>
      </c>
      <c r="D194" s="772"/>
    </row>
    <row r="195" spans="1:4" ht="54" customHeight="1">
      <c r="B195" s="83" t="s">
        <v>100</v>
      </c>
      <c r="C195" s="84" t="s">
        <v>85</v>
      </c>
      <c r="D195" s="772"/>
    </row>
    <row r="196" spans="1:4">
      <c r="B196" s="774" t="s">
        <v>36</v>
      </c>
      <c r="C196" s="774"/>
      <c r="D196" s="773"/>
    </row>
    <row r="197" spans="1:4">
      <c r="B197" s="768" t="s">
        <v>106</v>
      </c>
      <c r="C197" s="768"/>
      <c r="D197" s="105">
        <v>1</v>
      </c>
    </row>
    <row r="198" spans="1:4">
      <c r="B198" s="20" t="s">
        <v>37</v>
      </c>
      <c r="C198" s="20"/>
      <c r="D198" s="380">
        <f>+'Հավելված N 4'!G186</f>
        <v>9800</v>
      </c>
    </row>
    <row r="199" spans="1:4">
      <c r="B199" s="497"/>
      <c r="C199" s="497"/>
      <c r="D199" s="490"/>
    </row>
    <row r="200" spans="1:4">
      <c r="B200" s="497"/>
      <c r="C200" s="497"/>
      <c r="D200" s="490"/>
    </row>
    <row r="201" spans="1:4">
      <c r="B201" s="497"/>
      <c r="C201" s="497"/>
      <c r="D201" s="490"/>
    </row>
    <row r="202" spans="1:4">
      <c r="B202" s="497"/>
      <c r="C202" s="497"/>
      <c r="D202" s="490"/>
    </row>
    <row r="203" spans="1:4">
      <c r="B203" s="497"/>
      <c r="C203" s="497"/>
      <c r="D203" s="490"/>
    </row>
    <row r="204" spans="1:4">
      <c r="B204" s="497"/>
      <c r="C204" s="497"/>
      <c r="D204" s="490"/>
    </row>
    <row r="205" spans="1:4" s="457" customFormat="1">
      <c r="B205" s="429"/>
      <c r="C205" s="429"/>
      <c r="D205" s="345"/>
    </row>
    <row r="206" spans="1:4" ht="21.9" customHeight="1">
      <c r="A206" s="763" t="s">
        <v>319</v>
      </c>
      <c r="B206" s="763"/>
      <c r="C206" s="763"/>
      <c r="D206" s="763"/>
    </row>
    <row r="207" spans="1:4" ht="38.950000000000003" customHeight="1">
      <c r="C207" s="339" t="s">
        <v>283</v>
      </c>
      <c r="D207" s="435"/>
    </row>
    <row r="208" spans="1:4">
      <c r="B208" s="760" t="s">
        <v>92</v>
      </c>
      <c r="C208" s="761"/>
      <c r="D208" s="762"/>
    </row>
    <row r="209" spans="2:5" s="443" customFormat="1">
      <c r="B209" s="449"/>
      <c r="C209" s="449"/>
      <c r="D209" s="450"/>
    </row>
    <row r="211" spans="2:5">
      <c r="B211" s="436" t="s">
        <v>1</v>
      </c>
      <c r="C211" s="782" t="s">
        <v>2</v>
      </c>
      <c r="D211" s="783"/>
    </row>
    <row r="212" spans="2:5">
      <c r="B212" s="48">
        <v>1183</v>
      </c>
      <c r="C212" s="377" t="s">
        <v>84</v>
      </c>
      <c r="D212" s="377"/>
    </row>
    <row r="213" spans="2:5">
      <c r="B213" s="432"/>
      <c r="C213" s="432"/>
      <c r="D213" s="432"/>
    </row>
    <row r="214" spans="2:5">
      <c r="B214" s="769" t="s">
        <v>3</v>
      </c>
      <c r="C214" s="770"/>
      <c r="D214" s="741" t="s">
        <v>73</v>
      </c>
      <c r="E214" s="432"/>
    </row>
    <row r="215" spans="2:5" s="432" customFormat="1" ht="69.349999999999994" customHeight="1">
      <c r="B215" s="374" t="s">
        <v>32</v>
      </c>
      <c r="C215" s="378">
        <v>1183</v>
      </c>
      <c r="D215" s="741"/>
      <c r="E215" s="430"/>
    </row>
    <row r="216" spans="2:5">
      <c r="B216" s="83" t="s">
        <v>101</v>
      </c>
      <c r="C216" s="77">
        <v>32012</v>
      </c>
      <c r="D216" s="383" t="s">
        <v>9</v>
      </c>
    </row>
    <row r="217" spans="2:5" ht="35.5">
      <c r="B217" s="83" t="s">
        <v>33</v>
      </c>
      <c r="C217" s="340" t="s">
        <v>104</v>
      </c>
      <c r="D217" s="771"/>
    </row>
    <row r="218" spans="2:5" ht="35.5">
      <c r="B218" s="83" t="s">
        <v>34</v>
      </c>
      <c r="C218" s="340" t="s">
        <v>105</v>
      </c>
      <c r="D218" s="772"/>
    </row>
    <row r="219" spans="2:5" ht="35.5">
      <c r="B219" s="83" t="s">
        <v>35</v>
      </c>
      <c r="C219" s="84" t="s">
        <v>83</v>
      </c>
      <c r="D219" s="772"/>
    </row>
    <row r="220" spans="2:5" ht="54" customHeight="1">
      <c r="B220" s="83" t="s">
        <v>100</v>
      </c>
      <c r="C220" s="84" t="s">
        <v>85</v>
      </c>
      <c r="D220" s="772"/>
    </row>
    <row r="221" spans="2:5">
      <c r="B221" s="774" t="s">
        <v>36</v>
      </c>
      <c r="C221" s="774"/>
      <c r="D221" s="773"/>
    </row>
    <row r="222" spans="2:5">
      <c r="B222" s="768" t="s">
        <v>106</v>
      </c>
      <c r="C222" s="768"/>
      <c r="D222" s="105">
        <v>1</v>
      </c>
    </row>
    <row r="223" spans="2:5">
      <c r="B223" s="20" t="s">
        <v>37</v>
      </c>
      <c r="C223" s="20"/>
      <c r="D223" s="380">
        <f>+'Հավելված N 4'!G193</f>
        <v>57554.5</v>
      </c>
    </row>
    <row r="224" spans="2:5" s="443" customFormat="1">
      <c r="B224" s="449"/>
      <c r="C224" s="449"/>
    </row>
    <row r="225" spans="1:4">
      <c r="B225" s="497"/>
      <c r="C225" s="497"/>
      <c r="D225" s="490"/>
    </row>
    <row r="226" spans="1:4">
      <c r="B226" s="497"/>
      <c r="C226" s="497"/>
      <c r="D226" s="490"/>
    </row>
    <row r="227" spans="1:4">
      <c r="B227" s="497"/>
      <c r="C227" s="497"/>
      <c r="D227" s="490"/>
    </row>
    <row r="228" spans="1:4">
      <c r="B228" s="497"/>
      <c r="C228" s="497"/>
      <c r="D228" s="490"/>
    </row>
    <row r="229" spans="1:4">
      <c r="B229" s="497"/>
      <c r="C229" s="497"/>
      <c r="D229" s="490"/>
    </row>
    <row r="230" spans="1:4">
      <c r="B230" s="497"/>
      <c r="C230" s="497"/>
      <c r="D230" s="490"/>
    </row>
    <row r="231" spans="1:4" s="457" customFormat="1">
      <c r="B231" s="429"/>
      <c r="C231" s="429"/>
      <c r="D231" s="345"/>
    </row>
    <row r="232" spans="1:4" ht="21.9" customHeight="1">
      <c r="A232" s="763" t="s">
        <v>131</v>
      </c>
      <c r="B232" s="763"/>
      <c r="C232" s="763"/>
      <c r="D232" s="763"/>
    </row>
    <row r="233" spans="1:4" ht="38.950000000000003" customHeight="1">
      <c r="C233" s="339" t="s">
        <v>123</v>
      </c>
      <c r="D233" s="435"/>
    </row>
    <row r="234" spans="1:4">
      <c r="B234" s="760" t="s">
        <v>8</v>
      </c>
      <c r="C234" s="761"/>
      <c r="D234" s="762"/>
    </row>
    <row r="235" spans="1:4" s="443" customFormat="1">
      <c r="B235" s="449"/>
      <c r="C235" s="449"/>
      <c r="D235" s="450"/>
    </row>
    <row r="236" spans="1:4" s="443" customFormat="1">
      <c r="B236" s="449"/>
      <c r="C236" s="449"/>
    </row>
    <row r="237" spans="1:4">
      <c r="B237" s="279" t="s">
        <v>1</v>
      </c>
      <c r="C237" s="279" t="s">
        <v>2</v>
      </c>
      <c r="D237" s="221"/>
    </row>
    <row r="238" spans="1:4">
      <c r="B238" s="342">
        <v>1139</v>
      </c>
      <c r="C238" s="172" t="s">
        <v>169</v>
      </c>
      <c r="D238" s="221"/>
    </row>
    <row r="240" spans="1:4">
      <c r="B240" s="775" t="s">
        <v>3</v>
      </c>
      <c r="C240" s="776"/>
      <c r="D240" s="741" t="s">
        <v>73</v>
      </c>
    </row>
    <row r="241" spans="2:4" ht="69.849999999999994" customHeight="1">
      <c r="B241" s="170" t="s">
        <v>4</v>
      </c>
      <c r="C241" s="255">
        <v>1139</v>
      </c>
      <c r="D241" s="741"/>
    </row>
    <row r="242" spans="2:4">
      <c r="B242" s="211" t="s">
        <v>5</v>
      </c>
      <c r="C242" s="287">
        <v>11001</v>
      </c>
      <c r="D242" s="383" t="s">
        <v>9</v>
      </c>
    </row>
    <row r="243" spans="2:4" ht="35.5">
      <c r="B243" s="211" t="s">
        <v>117</v>
      </c>
      <c r="C243" s="282" t="s">
        <v>169</v>
      </c>
      <c r="D243" s="221"/>
    </row>
    <row r="244" spans="2:4" ht="70.95">
      <c r="B244" s="211" t="s">
        <v>118</v>
      </c>
      <c r="C244" s="282" t="s">
        <v>222</v>
      </c>
      <c r="D244" s="221"/>
    </row>
    <row r="245" spans="2:4" ht="35.5">
      <c r="B245" s="211" t="s">
        <v>119</v>
      </c>
      <c r="C245" s="282" t="s">
        <v>223</v>
      </c>
      <c r="D245" s="221"/>
    </row>
    <row r="246" spans="2:4" ht="53.2">
      <c r="B246" s="332" t="s">
        <v>224</v>
      </c>
      <c r="C246" s="282" t="s">
        <v>123</v>
      </c>
      <c r="D246" s="221"/>
    </row>
    <row r="247" spans="2:4">
      <c r="B247" s="288"/>
      <c r="C247" s="289" t="s">
        <v>0</v>
      </c>
      <c r="D247" s="221"/>
    </row>
    <row r="248" spans="2:4">
      <c r="B248" s="764" t="s">
        <v>6</v>
      </c>
      <c r="C248" s="764"/>
      <c r="D248" s="290">
        <f>+'Հավելված N 4'!G231</f>
        <v>1001617.3999999999</v>
      </c>
    </row>
    <row r="249" spans="2:4" ht="8.75" customHeight="1"/>
    <row r="250" spans="2:4">
      <c r="B250" s="775" t="s">
        <v>3</v>
      </c>
      <c r="C250" s="776"/>
      <c r="D250" s="741" t="s">
        <v>91</v>
      </c>
    </row>
    <row r="251" spans="2:4" ht="70.400000000000006" customHeight="1">
      <c r="B251" s="170" t="s">
        <v>4</v>
      </c>
      <c r="C251" s="255">
        <v>1139</v>
      </c>
      <c r="D251" s="741"/>
    </row>
    <row r="252" spans="2:4">
      <c r="B252" s="211" t="s">
        <v>5</v>
      </c>
      <c r="C252" s="287">
        <v>11001</v>
      </c>
      <c r="D252" s="383" t="s">
        <v>9</v>
      </c>
    </row>
    <row r="253" spans="2:4" ht="35.5">
      <c r="B253" s="211" t="s">
        <v>117</v>
      </c>
      <c r="C253" s="282" t="s">
        <v>169</v>
      </c>
      <c r="D253" s="221"/>
    </row>
    <row r="254" spans="2:4" ht="70.95">
      <c r="B254" s="211" t="s">
        <v>118</v>
      </c>
      <c r="C254" s="282" t="s">
        <v>222</v>
      </c>
      <c r="D254" s="221"/>
    </row>
    <row r="255" spans="2:4" ht="35.5">
      <c r="B255" s="211" t="s">
        <v>119</v>
      </c>
      <c r="C255" s="282" t="s">
        <v>223</v>
      </c>
      <c r="D255" s="221"/>
    </row>
    <row r="256" spans="2:4" ht="53.2">
      <c r="B256" s="332" t="s">
        <v>224</v>
      </c>
      <c r="C256" s="282" t="s">
        <v>123</v>
      </c>
      <c r="D256" s="221"/>
    </row>
    <row r="257" spans="2:5">
      <c r="B257" s="288"/>
      <c r="C257" s="289" t="s">
        <v>0</v>
      </c>
      <c r="D257" s="221"/>
    </row>
    <row r="258" spans="2:5">
      <c r="B258" s="764" t="s">
        <v>6</v>
      </c>
      <c r="C258" s="764"/>
      <c r="D258" s="290">
        <f>+'Հավելված N 4'!G240</f>
        <v>-196975.5</v>
      </c>
    </row>
    <row r="259" spans="2:5" s="432" customFormat="1"/>
    <row r="260" spans="2:5" s="432" customFormat="1">
      <c r="B260" s="375" t="s">
        <v>1</v>
      </c>
      <c r="C260" s="375" t="s">
        <v>2</v>
      </c>
      <c r="D260" s="379"/>
    </row>
    <row r="261" spans="2:5" s="432" customFormat="1">
      <c r="B261" s="48">
        <v>1146</v>
      </c>
      <c r="C261" s="292" t="s">
        <v>96</v>
      </c>
      <c r="D261" s="375"/>
    </row>
    <row r="262" spans="2:5" s="432" customFormat="1"/>
    <row r="263" spans="2:5" s="432" customFormat="1" ht="18" customHeight="1">
      <c r="B263" s="785" t="s">
        <v>3</v>
      </c>
      <c r="C263" s="786"/>
      <c r="D263" s="741" t="s">
        <v>91</v>
      </c>
    </row>
    <row r="264" spans="2:5" s="432" customFormat="1" ht="69.849999999999994" customHeight="1">
      <c r="B264" s="374" t="s">
        <v>4</v>
      </c>
      <c r="C264" s="77">
        <v>1146</v>
      </c>
      <c r="D264" s="741"/>
    </row>
    <row r="265" spans="2:5" s="432" customFormat="1">
      <c r="B265" s="74" t="s">
        <v>5</v>
      </c>
      <c r="C265" s="77">
        <v>12010</v>
      </c>
      <c r="D265" s="383" t="s">
        <v>9</v>
      </c>
    </row>
    <row r="266" spans="2:5" s="432" customFormat="1" ht="35.5">
      <c r="B266" s="293" t="s">
        <v>33</v>
      </c>
      <c r="C266" s="77" t="s">
        <v>212</v>
      </c>
      <c r="D266" s="662"/>
    </row>
    <row r="267" spans="2:5" s="432" customFormat="1" ht="35.5">
      <c r="B267" s="293" t="s">
        <v>34</v>
      </c>
      <c r="C267" s="77" t="s">
        <v>213</v>
      </c>
      <c r="D267" s="663"/>
    </row>
    <row r="268" spans="2:5" s="432" customFormat="1" ht="35.5">
      <c r="B268" s="293" t="s">
        <v>35</v>
      </c>
      <c r="C268" s="84" t="s">
        <v>214</v>
      </c>
      <c r="D268" s="663"/>
    </row>
    <row r="269" spans="2:5" s="432" customFormat="1" ht="53.2">
      <c r="B269" s="293" t="s">
        <v>215</v>
      </c>
      <c r="C269" s="84" t="s">
        <v>216</v>
      </c>
      <c r="D269" s="663"/>
    </row>
    <row r="270" spans="2:5" s="432" customFormat="1" ht="18" customHeight="1">
      <c r="B270" s="756" t="s">
        <v>0</v>
      </c>
      <c r="C270" s="757"/>
      <c r="D270" s="638"/>
    </row>
    <row r="271" spans="2:5" s="442" customFormat="1">
      <c r="B271" s="376" t="s">
        <v>6</v>
      </c>
      <c r="C271" s="376"/>
      <c r="D271" s="380">
        <f>+'Հավելված N 4'!G159</f>
        <v>-256289.6</v>
      </c>
      <c r="E271" s="451"/>
    </row>
    <row r="272" spans="2:5" s="432" customFormat="1"/>
    <row r="273" spans="2:5" s="432" customFormat="1">
      <c r="B273" s="137" t="s">
        <v>1</v>
      </c>
      <c r="C273" s="137" t="s">
        <v>2</v>
      </c>
      <c r="D273" s="138"/>
    </row>
    <row r="274" spans="2:5" s="432" customFormat="1">
      <c r="B274" s="342">
        <v>1168</v>
      </c>
      <c r="C274" s="170" t="s">
        <v>217</v>
      </c>
      <c r="D274" s="137"/>
    </row>
    <row r="275" spans="2:5" s="432" customFormat="1"/>
    <row r="276" spans="2:5" s="432" customFormat="1">
      <c r="B276" s="715" t="s">
        <v>3</v>
      </c>
      <c r="C276" s="751"/>
      <c r="D276" s="741" t="s">
        <v>91</v>
      </c>
    </row>
    <row r="277" spans="2:5" s="432" customFormat="1" ht="72" customHeight="1">
      <c r="B277" s="117" t="s">
        <v>4</v>
      </c>
      <c r="C277" s="130">
        <v>1168</v>
      </c>
      <c r="D277" s="741"/>
    </row>
    <row r="278" spans="2:5" s="432" customFormat="1">
      <c r="B278" s="117" t="s">
        <v>5</v>
      </c>
      <c r="C278" s="130">
        <v>32001</v>
      </c>
      <c r="D278" s="143" t="s">
        <v>12</v>
      </c>
    </row>
    <row r="279" spans="2:5" s="432" customFormat="1" ht="53.2">
      <c r="B279" s="170" t="s">
        <v>33</v>
      </c>
      <c r="C279" s="282" t="s">
        <v>218</v>
      </c>
      <c r="D279" s="662"/>
    </row>
    <row r="280" spans="2:5" s="432" customFormat="1" ht="70.95">
      <c r="B280" s="170" t="s">
        <v>34</v>
      </c>
      <c r="C280" s="282" t="s">
        <v>219</v>
      </c>
      <c r="D280" s="663"/>
    </row>
    <row r="281" spans="2:5" s="432" customFormat="1" ht="35.5">
      <c r="B281" s="170" t="s">
        <v>35</v>
      </c>
      <c r="C281" s="282" t="s">
        <v>83</v>
      </c>
      <c r="D281" s="663"/>
    </row>
    <row r="282" spans="2:5" s="432" customFormat="1" ht="53.2">
      <c r="B282" s="162" t="s">
        <v>100</v>
      </c>
      <c r="C282" s="282" t="s">
        <v>220</v>
      </c>
      <c r="D282" s="663"/>
    </row>
    <row r="283" spans="2:5" s="432" customFormat="1">
      <c r="B283" s="753" t="s">
        <v>0</v>
      </c>
      <c r="C283" s="754"/>
      <c r="D283" s="638"/>
    </row>
    <row r="284" spans="2:5" s="442" customFormat="1">
      <c r="B284" s="141" t="s">
        <v>6</v>
      </c>
      <c r="C284" s="141"/>
      <c r="D284" s="142">
        <f>+'Հավելված N 4'!G105</f>
        <v>-233808.9</v>
      </c>
      <c r="E284" s="451"/>
    </row>
    <row r="285" spans="2:5" s="432" customFormat="1"/>
    <row r="286" spans="2:5" s="432" customFormat="1">
      <c r="B286" s="529" t="s">
        <v>1</v>
      </c>
      <c r="C286" s="789" t="s">
        <v>2</v>
      </c>
      <c r="D286" s="790"/>
    </row>
    <row r="287" spans="2:5" s="432" customFormat="1">
      <c r="B287" s="48">
        <v>1183</v>
      </c>
      <c r="C287" s="374" t="s">
        <v>84</v>
      </c>
      <c r="D287" s="374"/>
    </row>
    <row r="288" spans="2:5" s="432" customFormat="1"/>
    <row r="289" spans="2:4" s="432" customFormat="1" ht="18" customHeight="1">
      <c r="B289" s="765" t="s">
        <v>3</v>
      </c>
      <c r="C289" s="766"/>
      <c r="D289" s="741" t="s">
        <v>91</v>
      </c>
    </row>
    <row r="290" spans="2:4" s="432" customFormat="1" ht="70.400000000000006" customHeight="1">
      <c r="B290" s="374" t="s">
        <v>32</v>
      </c>
      <c r="C290" s="77">
        <v>1183</v>
      </c>
      <c r="D290" s="741"/>
    </row>
    <row r="291" spans="2:4" s="432" customFormat="1">
      <c r="B291" s="373" t="s">
        <v>101</v>
      </c>
      <c r="C291" s="378">
        <v>32003</v>
      </c>
      <c r="D291" s="383" t="s">
        <v>9</v>
      </c>
    </row>
    <row r="292" spans="2:4" s="432" customFormat="1" ht="35.5">
      <c r="B292" s="291" t="s">
        <v>33</v>
      </c>
      <c r="C292" s="173" t="s">
        <v>128</v>
      </c>
      <c r="D292" s="662"/>
    </row>
    <row r="293" spans="2:4" s="432" customFormat="1" ht="74.95" customHeight="1">
      <c r="B293" s="291" t="s">
        <v>34</v>
      </c>
      <c r="C293" s="173" t="s">
        <v>129</v>
      </c>
      <c r="D293" s="663"/>
    </row>
    <row r="294" spans="2:4" s="432" customFormat="1" ht="35.5">
      <c r="B294" s="291" t="s">
        <v>35</v>
      </c>
      <c r="C294" s="182" t="s">
        <v>83</v>
      </c>
      <c r="D294" s="663"/>
    </row>
    <row r="295" spans="2:4" s="432" customFormat="1" ht="72" customHeight="1">
      <c r="B295" s="291" t="s">
        <v>86</v>
      </c>
      <c r="C295" s="182" t="s">
        <v>130</v>
      </c>
      <c r="D295" s="663"/>
    </row>
    <row r="296" spans="2:4" s="432" customFormat="1">
      <c r="B296" s="767" t="s">
        <v>36</v>
      </c>
      <c r="C296" s="767"/>
      <c r="D296" s="638"/>
    </row>
    <row r="297" spans="2:4" s="432" customFormat="1">
      <c r="B297" s="376" t="s">
        <v>37</v>
      </c>
      <c r="C297" s="376"/>
      <c r="D297" s="380">
        <f>+'Հավելված N 4'!G170</f>
        <v>-795344.5</v>
      </c>
    </row>
  </sheetData>
  <mergeCells count="105">
    <mergeCell ref="D166:D170"/>
    <mergeCell ref="B170:C170"/>
    <mergeCell ref="B171:C171"/>
    <mergeCell ref="B276:C276"/>
    <mergeCell ref="D276:D277"/>
    <mergeCell ref="D292:D296"/>
    <mergeCell ref="B296:C296"/>
    <mergeCell ref="B197:C197"/>
    <mergeCell ref="A206:D206"/>
    <mergeCell ref="B208:D208"/>
    <mergeCell ref="C211:D211"/>
    <mergeCell ref="D266:D270"/>
    <mergeCell ref="B270:C270"/>
    <mergeCell ref="B289:C289"/>
    <mergeCell ref="D289:D290"/>
    <mergeCell ref="B138:C138"/>
    <mergeCell ref="D138:D139"/>
    <mergeCell ref="D141:D145"/>
    <mergeCell ref="B145:C145"/>
    <mergeCell ref="B146:C146"/>
    <mergeCell ref="B172:C172"/>
    <mergeCell ref="D279:D283"/>
    <mergeCell ref="B283:C283"/>
    <mergeCell ref="C286:D286"/>
    <mergeCell ref="A155:D155"/>
    <mergeCell ref="B157:D157"/>
    <mergeCell ref="A181:D181"/>
    <mergeCell ref="B183:D183"/>
    <mergeCell ref="C186:D186"/>
    <mergeCell ref="B163:C163"/>
    <mergeCell ref="D163:D164"/>
    <mergeCell ref="A232:D232"/>
    <mergeCell ref="B234:D234"/>
    <mergeCell ref="B240:C240"/>
    <mergeCell ref="D240:D241"/>
    <mergeCell ref="B189:C189"/>
    <mergeCell ref="D189:D190"/>
    <mergeCell ref="B114:C114"/>
    <mergeCell ref="D114:D115"/>
    <mergeCell ref="B214:C214"/>
    <mergeCell ref="D214:D215"/>
    <mergeCell ref="D217:D221"/>
    <mergeCell ref="B108:C108"/>
    <mergeCell ref="B263:C263"/>
    <mergeCell ref="D263:D264"/>
    <mergeCell ref="B221:C221"/>
    <mergeCell ref="B222:C222"/>
    <mergeCell ref="D117:D121"/>
    <mergeCell ref="B121:C121"/>
    <mergeCell ref="B124:C124"/>
    <mergeCell ref="D124:D125"/>
    <mergeCell ref="D127:D131"/>
    <mergeCell ref="B131:C131"/>
    <mergeCell ref="B248:C248"/>
    <mergeCell ref="B250:C250"/>
    <mergeCell ref="D250:D251"/>
    <mergeCell ref="B258:C258"/>
    <mergeCell ref="B132:C132"/>
    <mergeCell ref="C135:D135"/>
    <mergeCell ref="D192:D196"/>
    <mergeCell ref="B196:C196"/>
    <mergeCell ref="D90:D93"/>
    <mergeCell ref="B93:C93"/>
    <mergeCell ref="B94:C94"/>
    <mergeCell ref="B100:C100"/>
    <mergeCell ref="D100:D101"/>
    <mergeCell ref="D103:D107"/>
    <mergeCell ref="B107:C107"/>
    <mergeCell ref="B75:C75"/>
    <mergeCell ref="D75:D76"/>
    <mergeCell ref="D78:D82"/>
    <mergeCell ref="B82:C82"/>
    <mergeCell ref="B83:C83"/>
    <mergeCell ref="B86:C86"/>
    <mergeCell ref="D86:D87"/>
    <mergeCell ref="B58:C58"/>
    <mergeCell ref="B61:C61"/>
    <mergeCell ref="D61:D62"/>
    <mergeCell ref="D64:D68"/>
    <mergeCell ref="B68:C68"/>
    <mergeCell ref="B69:C69"/>
    <mergeCell ref="D42:D46"/>
    <mergeCell ref="B46:C46"/>
    <mergeCell ref="B47:C47"/>
    <mergeCell ref="B50:C50"/>
    <mergeCell ref="D50:D51"/>
    <mergeCell ref="D53:D57"/>
    <mergeCell ref="B57:C57"/>
    <mergeCell ref="B15:C15"/>
    <mergeCell ref="D15:D16"/>
    <mergeCell ref="D18:D22"/>
    <mergeCell ref="B22:C22"/>
    <mergeCell ref="B23:C23"/>
    <mergeCell ref="B39:C39"/>
    <mergeCell ref="D39:D40"/>
    <mergeCell ref="C1:D1"/>
    <mergeCell ref="C2:D2"/>
    <mergeCell ref="C3:D3"/>
    <mergeCell ref="B5:D5"/>
    <mergeCell ref="A7:D7"/>
    <mergeCell ref="B9:D9"/>
    <mergeCell ref="B29:C29"/>
    <mergeCell ref="D29:D30"/>
    <mergeCell ref="D32:D36"/>
    <mergeCell ref="B36:C3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8"/>
  <sheetViews>
    <sheetView zoomScale="85" zoomScaleNormal="85" workbookViewId="0">
      <selection activeCell="F22" sqref="F22"/>
    </sheetView>
  </sheetViews>
  <sheetFormatPr defaultColWidth="9.19921875" defaultRowHeight="17.75"/>
  <cols>
    <col min="1" max="4" width="18.19921875" style="432" customWidth="1"/>
    <col min="5" max="6" width="14.19921875" style="432" customWidth="1"/>
    <col min="7" max="7" width="19.8984375" style="499" bestFit="1" customWidth="1"/>
    <col min="8" max="8" width="14.19921875" style="432" customWidth="1"/>
    <col min="9" max="9" width="30.19921875" style="432" customWidth="1"/>
    <col min="10" max="10" width="19.59765625" style="432" customWidth="1"/>
    <col min="11" max="11" width="9.19921875" style="432"/>
    <col min="12" max="13" width="11" style="432" bestFit="1" customWidth="1"/>
    <col min="14" max="16384" width="9.19921875" style="432"/>
  </cols>
  <sheetData>
    <row r="1" spans="1:11" ht="37.5" customHeight="1">
      <c r="H1" s="630" t="s">
        <v>320</v>
      </c>
      <c r="I1" s="630"/>
    </row>
    <row r="2" spans="1:11" ht="17.5" customHeight="1">
      <c r="H2" s="631" t="s">
        <v>111</v>
      </c>
      <c r="I2" s="631"/>
    </row>
    <row r="3" spans="1:11" ht="17.5" customHeight="1">
      <c r="H3" s="631" t="s">
        <v>7</v>
      </c>
      <c r="I3" s="631"/>
    </row>
    <row r="4" spans="1:11" ht="13.7" customHeight="1">
      <c r="I4" s="473"/>
      <c r="J4" s="499"/>
      <c r="K4" s="499"/>
    </row>
    <row r="5" spans="1:11" ht="43" customHeight="1">
      <c r="A5" s="634" t="s">
        <v>349</v>
      </c>
      <c r="B5" s="634"/>
      <c r="C5" s="634"/>
      <c r="D5" s="634"/>
      <c r="E5" s="634"/>
      <c r="F5" s="634"/>
      <c r="G5" s="634"/>
      <c r="H5" s="634"/>
      <c r="I5" s="634"/>
    </row>
    <row r="6" spans="1:11" ht="16" customHeight="1">
      <c r="A6" s="797"/>
      <c r="B6" s="797"/>
      <c r="C6" s="797"/>
      <c r="D6" s="797"/>
      <c r="E6" s="797"/>
      <c r="F6" s="797"/>
      <c r="G6" s="797"/>
      <c r="H6" s="797"/>
      <c r="I6" s="797"/>
    </row>
    <row r="7" spans="1:11" ht="101.45" customHeight="1">
      <c r="A7" s="741" t="s">
        <v>327</v>
      </c>
      <c r="B7" s="798" t="s">
        <v>328</v>
      </c>
      <c r="C7" s="799"/>
      <c r="D7" s="800"/>
      <c r="E7" s="741" t="s">
        <v>329</v>
      </c>
      <c r="F7" s="741" t="s">
        <v>330</v>
      </c>
      <c r="G7" s="804" t="s">
        <v>331</v>
      </c>
      <c r="H7" s="805" t="s">
        <v>230</v>
      </c>
      <c r="I7" s="806"/>
    </row>
    <row r="8" spans="1:11" ht="35.5" customHeight="1">
      <c r="A8" s="741"/>
      <c r="B8" s="801"/>
      <c r="C8" s="802"/>
      <c r="D8" s="803"/>
      <c r="E8" s="741"/>
      <c r="F8" s="741"/>
      <c r="G8" s="804"/>
      <c r="H8" s="428" t="s">
        <v>332</v>
      </c>
      <c r="I8" s="500" t="s">
        <v>333</v>
      </c>
    </row>
    <row r="9" spans="1:11">
      <c r="A9" s="493">
        <v>1</v>
      </c>
      <c r="B9" s="792">
        <v>2</v>
      </c>
      <c r="C9" s="793"/>
      <c r="D9" s="794"/>
      <c r="E9" s="501">
        <v>3</v>
      </c>
      <c r="F9" s="501">
        <v>4</v>
      </c>
      <c r="G9" s="525">
        <v>5</v>
      </c>
      <c r="H9" s="501">
        <v>6</v>
      </c>
      <c r="I9" s="493">
        <v>7</v>
      </c>
    </row>
    <row r="10" spans="1:11" ht="45" customHeight="1">
      <c r="A10" s="795" t="s">
        <v>39</v>
      </c>
      <c r="B10" s="795"/>
      <c r="C10" s="795"/>
      <c r="D10" s="795"/>
      <c r="E10" s="795"/>
      <c r="F10" s="795"/>
      <c r="G10" s="795"/>
      <c r="H10" s="795"/>
      <c r="I10" s="502">
        <f>+I11</f>
        <v>-29510.9</v>
      </c>
      <c r="J10" s="503"/>
    </row>
    <row r="11" spans="1:11" s="442" customFormat="1" ht="35.5" customHeight="1">
      <c r="A11" s="518" t="s">
        <v>334</v>
      </c>
      <c r="B11" s="518" t="s">
        <v>335</v>
      </c>
      <c r="C11" s="518" t="s">
        <v>346</v>
      </c>
      <c r="D11" s="814" t="s">
        <v>159</v>
      </c>
      <c r="E11" s="815"/>
      <c r="F11" s="815"/>
      <c r="G11" s="815"/>
      <c r="H11" s="816"/>
      <c r="I11" s="504">
        <f>+I12</f>
        <v>-29510.9</v>
      </c>
    </row>
    <row r="12" spans="1:11" s="506" customFormat="1" ht="54.95" customHeight="1">
      <c r="A12" s="452" t="s">
        <v>347</v>
      </c>
      <c r="B12" s="817" t="s">
        <v>134</v>
      </c>
      <c r="C12" s="817"/>
      <c r="D12" s="817"/>
      <c r="E12" s="817"/>
      <c r="F12" s="817"/>
      <c r="G12" s="817"/>
      <c r="H12" s="817"/>
      <c r="I12" s="505">
        <f>+I13+I15</f>
        <v>-29510.9</v>
      </c>
    </row>
    <row r="13" spans="1:11" s="442" customFormat="1" ht="20.95" customHeight="1">
      <c r="A13" s="507"/>
      <c r="B13" s="811" t="s">
        <v>336</v>
      </c>
      <c r="C13" s="812"/>
      <c r="D13" s="813"/>
      <c r="E13" s="508"/>
      <c r="F13" s="508"/>
      <c r="G13" s="508"/>
      <c r="H13" s="509"/>
      <c r="I13" s="510">
        <f>SUM(I14:I14)</f>
        <v>-29266.5</v>
      </c>
    </row>
    <row r="14" spans="1:11" s="512" customFormat="1" ht="18" customHeight="1">
      <c r="A14" s="549" t="s">
        <v>350</v>
      </c>
      <c r="B14" s="796" t="s">
        <v>348</v>
      </c>
      <c r="C14" s="796"/>
      <c r="D14" s="796"/>
      <c r="E14" s="500" t="s">
        <v>337</v>
      </c>
      <c r="F14" s="489" t="s">
        <v>338</v>
      </c>
      <c r="G14" s="492"/>
      <c r="H14" s="511"/>
      <c r="I14" s="510">
        <v>-29266.5</v>
      </c>
    </row>
    <row r="15" spans="1:11" s="512" customFormat="1" ht="20.95" customHeight="1">
      <c r="A15" s="476"/>
      <c r="B15" s="811" t="s">
        <v>339</v>
      </c>
      <c r="C15" s="812"/>
      <c r="D15" s="813"/>
      <c r="E15" s="508" t="s">
        <v>340</v>
      </c>
      <c r="F15" s="508" t="s">
        <v>340</v>
      </c>
      <c r="G15" s="508" t="s">
        <v>340</v>
      </c>
      <c r="H15" s="513"/>
      <c r="I15" s="510">
        <f>SUM(I16:I18)</f>
        <v>-244.39999999999998</v>
      </c>
    </row>
    <row r="16" spans="1:11" s="512" customFormat="1" ht="17.899999999999999" customHeight="1">
      <c r="A16" s="549" t="s">
        <v>352</v>
      </c>
      <c r="B16" s="807" t="s">
        <v>341</v>
      </c>
      <c r="C16" s="808"/>
      <c r="D16" s="809"/>
      <c r="E16" s="489" t="s">
        <v>342</v>
      </c>
      <c r="F16" s="489" t="s">
        <v>343</v>
      </c>
      <c r="G16" s="492">
        <v>15587</v>
      </c>
      <c r="H16" s="511">
        <v>-1</v>
      </c>
      <c r="I16" s="510">
        <v>-15.5</v>
      </c>
    </row>
    <row r="17" spans="1:9" s="512" customFormat="1" ht="17.899999999999999" customHeight="1">
      <c r="A17" s="549" t="s">
        <v>353</v>
      </c>
      <c r="B17" s="807" t="s">
        <v>341</v>
      </c>
      <c r="C17" s="808"/>
      <c r="D17" s="809"/>
      <c r="E17" s="489" t="s">
        <v>342</v>
      </c>
      <c r="F17" s="489" t="s">
        <v>343</v>
      </c>
      <c r="G17" s="492"/>
      <c r="H17" s="511"/>
      <c r="I17" s="510">
        <v>-92.2</v>
      </c>
    </row>
    <row r="18" spans="1:9" s="512" customFormat="1">
      <c r="A18" s="549" t="s">
        <v>351</v>
      </c>
      <c r="B18" s="810" t="s">
        <v>344</v>
      </c>
      <c r="C18" s="810"/>
      <c r="D18" s="810"/>
      <c r="E18" s="489" t="s">
        <v>345</v>
      </c>
      <c r="F18" s="489" t="s">
        <v>343</v>
      </c>
      <c r="G18" s="492"/>
      <c r="H18" s="511"/>
      <c r="I18" s="510">
        <v>-136.69999999999999</v>
      </c>
    </row>
  </sheetData>
  <mergeCells count="20">
    <mergeCell ref="B16:D16"/>
    <mergeCell ref="B17:D17"/>
    <mergeCell ref="B18:D18"/>
    <mergeCell ref="B15:D15"/>
    <mergeCell ref="D11:H11"/>
    <mergeCell ref="B12:H12"/>
    <mergeCell ref="B13:D13"/>
    <mergeCell ref="B9:D9"/>
    <mergeCell ref="A10:H10"/>
    <mergeCell ref="B14:D14"/>
    <mergeCell ref="H1:I1"/>
    <mergeCell ref="H2:I2"/>
    <mergeCell ref="H3:I3"/>
    <mergeCell ref="A5:I6"/>
    <mergeCell ref="A7:A8"/>
    <mergeCell ref="B7:D8"/>
    <mergeCell ref="E7:E8"/>
    <mergeCell ref="F7:F8"/>
    <mergeCell ref="G7:G8"/>
    <mergeCell ref="H7:I7"/>
  </mergeCells>
  <pageMargins left="0.25" right="0.25" top="0.75" bottom="0.75" header="0.3" footer="0.3"/>
  <pageSetup paperSize="9" scale="7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opLeftCell="A37" zoomScale="70" zoomScaleNormal="70" zoomScaleSheetLayoutView="100" workbookViewId="0">
      <selection activeCell="H5" sqref="H5"/>
    </sheetView>
  </sheetViews>
  <sheetFormatPr defaultColWidth="9.09765625" defaultRowHeight="17.75"/>
  <cols>
    <col min="1" max="3" width="8.8984375" style="8" customWidth="1"/>
    <col min="4" max="4" width="10.296875" style="8" customWidth="1"/>
    <col min="5" max="5" width="14.59765625" style="8" customWidth="1"/>
    <col min="6" max="6" width="62.09765625" style="8" customWidth="1"/>
    <col min="7" max="7" width="28.69921875" style="8" customWidth="1"/>
    <col min="8" max="8" width="49.8984375" style="8" customWidth="1"/>
    <col min="9" max="9" width="14.296875" style="8" customWidth="1"/>
    <col min="10" max="16384" width="9.09765625" style="8"/>
  </cols>
  <sheetData>
    <row r="1" spans="1:7" ht="38.049999999999997" customHeight="1">
      <c r="F1" s="759" t="s">
        <v>326</v>
      </c>
      <c r="G1" s="759"/>
    </row>
    <row r="2" spans="1:7" ht="17.350000000000001" customHeight="1">
      <c r="G2" s="325" t="s">
        <v>111</v>
      </c>
    </row>
    <row r="3" spans="1:7" ht="17.350000000000001" customHeight="1">
      <c r="G3" s="325" t="s">
        <v>7</v>
      </c>
    </row>
    <row r="6" spans="1:7" ht="52.55" customHeight="1">
      <c r="A6" s="634" t="s">
        <v>226</v>
      </c>
      <c r="B6" s="634"/>
      <c r="C6" s="634"/>
      <c r="D6" s="634"/>
      <c r="E6" s="634"/>
      <c r="F6" s="634"/>
      <c r="G6" s="634"/>
    </row>
    <row r="8" spans="1:7">
      <c r="G8" s="551"/>
    </row>
    <row r="9" spans="1:7" s="25" customFormat="1" ht="110.15" customHeight="1">
      <c r="A9" s="822" t="s">
        <v>22</v>
      </c>
      <c r="B9" s="822"/>
      <c r="C9" s="822"/>
      <c r="D9" s="822" t="s">
        <v>10</v>
      </c>
      <c r="E9" s="822"/>
      <c r="F9" s="822" t="s">
        <v>16</v>
      </c>
      <c r="G9" s="489" t="s">
        <v>227</v>
      </c>
    </row>
    <row r="10" spans="1:7" s="25" customFormat="1" ht="45" customHeight="1">
      <c r="A10" s="328" t="s">
        <v>228</v>
      </c>
      <c r="B10" s="328" t="s">
        <v>229</v>
      </c>
      <c r="C10" s="328" t="s">
        <v>23</v>
      </c>
      <c r="D10" s="328" t="s">
        <v>13</v>
      </c>
      <c r="E10" s="328" t="s">
        <v>14</v>
      </c>
      <c r="F10" s="822"/>
      <c r="G10" s="328" t="s">
        <v>12</v>
      </c>
    </row>
    <row r="11" spans="1:7" s="25" customFormat="1" ht="22.6" customHeight="1">
      <c r="A11" s="295"/>
      <c r="B11" s="295"/>
      <c r="C11" s="295"/>
      <c r="D11" s="328"/>
      <c r="E11" s="328"/>
      <c r="F11" s="299" t="s">
        <v>20</v>
      </c>
      <c r="G11" s="314">
        <f t="shared" ref="G11" si="0">+G13+G34</f>
        <v>0</v>
      </c>
    </row>
    <row r="12" spans="1:7" s="25" customFormat="1" ht="22.6" customHeight="1">
      <c r="A12" s="295"/>
      <c r="B12" s="295"/>
      <c r="C12" s="295"/>
      <c r="D12" s="328"/>
      <c r="E12" s="328"/>
      <c r="F12" s="295" t="s">
        <v>38</v>
      </c>
      <c r="G12" s="314"/>
    </row>
    <row r="13" spans="1:7" s="23" customFormat="1" ht="27" customHeight="1">
      <c r="A13" s="318"/>
      <c r="B13" s="318"/>
      <c r="C13" s="318"/>
      <c r="D13" s="328"/>
      <c r="E13" s="328"/>
      <c r="F13" s="299" t="s">
        <v>162</v>
      </c>
      <c r="G13" s="314">
        <f t="shared" ref="G13" si="1">+G14</f>
        <v>-196975.5</v>
      </c>
    </row>
    <row r="14" spans="1:7" ht="33.35">
      <c r="A14" s="818" t="s">
        <v>163</v>
      </c>
      <c r="B14" s="818"/>
      <c r="C14" s="818"/>
      <c r="D14" s="818"/>
      <c r="E14" s="818"/>
      <c r="F14" s="304" t="s">
        <v>164</v>
      </c>
      <c r="G14" s="314">
        <f t="shared" ref="G14" si="2">+G16</f>
        <v>-196975.5</v>
      </c>
    </row>
    <row r="15" spans="1:7">
      <c r="A15" s="818"/>
      <c r="B15" s="818"/>
      <c r="C15" s="818"/>
      <c r="D15" s="818"/>
      <c r="E15" s="818"/>
      <c r="F15" s="295" t="s">
        <v>17</v>
      </c>
      <c r="G15" s="305"/>
    </row>
    <row r="16" spans="1:7" ht="33.35">
      <c r="A16" s="818"/>
      <c r="B16" s="818" t="s">
        <v>24</v>
      </c>
      <c r="C16" s="818"/>
      <c r="D16" s="818"/>
      <c r="E16" s="818"/>
      <c r="F16" s="304" t="s">
        <v>165</v>
      </c>
      <c r="G16" s="314">
        <f t="shared" ref="G16" si="3">+G18</f>
        <v>-196975.5</v>
      </c>
    </row>
    <row r="17" spans="1:7">
      <c r="A17" s="818"/>
      <c r="B17" s="818"/>
      <c r="C17" s="818"/>
      <c r="D17" s="818"/>
      <c r="E17" s="818"/>
      <c r="F17" s="295" t="s">
        <v>17</v>
      </c>
      <c r="G17" s="305"/>
    </row>
    <row r="18" spans="1:7">
      <c r="A18" s="818"/>
      <c r="B18" s="818"/>
      <c r="C18" s="818" t="s">
        <v>24</v>
      </c>
      <c r="D18" s="818"/>
      <c r="E18" s="818"/>
      <c r="F18" s="299" t="s">
        <v>166</v>
      </c>
      <c r="G18" s="329">
        <f t="shared" ref="G18" si="4">+G20</f>
        <v>-196975.5</v>
      </c>
    </row>
    <row r="19" spans="1:7" ht="18" customHeight="1">
      <c r="A19" s="818"/>
      <c r="B19" s="818"/>
      <c r="C19" s="818"/>
      <c r="D19" s="818"/>
      <c r="E19" s="818"/>
      <c r="F19" s="295" t="s">
        <v>17</v>
      </c>
      <c r="G19" s="306"/>
    </row>
    <row r="20" spans="1:7">
      <c r="A20" s="818"/>
      <c r="B20" s="818"/>
      <c r="C20" s="818"/>
      <c r="D20" s="818"/>
      <c r="E20" s="818"/>
      <c r="F20" s="295" t="s">
        <v>167</v>
      </c>
      <c r="G20" s="329">
        <f t="shared" ref="G20" si="5">+G22</f>
        <v>-196975.5</v>
      </c>
    </row>
    <row r="21" spans="1:7">
      <c r="A21" s="818"/>
      <c r="B21" s="818"/>
      <c r="C21" s="818"/>
      <c r="D21" s="818"/>
      <c r="E21" s="818"/>
      <c r="F21" s="295" t="s">
        <v>17</v>
      </c>
      <c r="G21" s="330"/>
    </row>
    <row r="22" spans="1:7" s="29" customFormat="1" ht="22.6" customHeight="1">
      <c r="A22" s="818"/>
      <c r="B22" s="818"/>
      <c r="C22" s="818"/>
      <c r="D22" s="818" t="s">
        <v>168</v>
      </c>
      <c r="E22" s="820" t="s">
        <v>169</v>
      </c>
      <c r="F22" s="820" t="s">
        <v>166</v>
      </c>
      <c r="G22" s="329">
        <f t="shared" ref="G22" si="6">+G24</f>
        <v>-196975.5</v>
      </c>
    </row>
    <row r="23" spans="1:7" ht="17.75" customHeight="1">
      <c r="A23" s="818"/>
      <c r="B23" s="818"/>
      <c r="C23" s="818"/>
      <c r="D23" s="818"/>
      <c r="E23" s="331"/>
      <c r="F23" s="295" t="s">
        <v>17</v>
      </c>
      <c r="G23" s="307"/>
    </row>
    <row r="24" spans="1:7" ht="20.05" customHeight="1">
      <c r="A24" s="818"/>
      <c r="B24" s="818"/>
      <c r="C24" s="818"/>
      <c r="D24" s="818"/>
      <c r="E24" s="327" t="s">
        <v>194</v>
      </c>
      <c r="F24" s="299" t="s">
        <v>166</v>
      </c>
      <c r="G24" s="308">
        <f t="shared" ref="G24" si="7">+G26</f>
        <v>-196975.5</v>
      </c>
    </row>
    <row r="25" spans="1:7" ht="17.75" customHeight="1">
      <c r="A25" s="818"/>
      <c r="B25" s="818"/>
      <c r="C25" s="818"/>
      <c r="D25" s="818"/>
      <c r="E25" s="821"/>
      <c r="F25" s="295" t="s">
        <v>54</v>
      </c>
      <c r="G25" s="309"/>
    </row>
    <row r="26" spans="1:7">
      <c r="A26" s="818"/>
      <c r="B26" s="818"/>
      <c r="C26" s="818"/>
      <c r="D26" s="818"/>
      <c r="E26" s="821"/>
      <c r="F26" s="310" t="s">
        <v>167</v>
      </c>
      <c r="G26" s="311">
        <f t="shared" ref="G26" si="8">+G28</f>
        <v>-196975.5</v>
      </c>
    </row>
    <row r="27" spans="1:7" ht="53.2">
      <c r="A27" s="818"/>
      <c r="B27" s="818"/>
      <c r="C27" s="818"/>
      <c r="D27" s="818"/>
      <c r="E27" s="821"/>
      <c r="F27" s="295" t="s">
        <v>44</v>
      </c>
      <c r="G27" s="309"/>
    </row>
    <row r="28" spans="1:7" ht="17.75" customHeight="1">
      <c r="A28" s="818"/>
      <c r="B28" s="818"/>
      <c r="C28" s="818"/>
      <c r="D28" s="818"/>
      <c r="E28" s="821"/>
      <c r="F28" s="328" t="s">
        <v>18</v>
      </c>
      <c r="G28" s="307">
        <f t="shared" ref="G28:G31" si="9">+G29</f>
        <v>-196975.5</v>
      </c>
    </row>
    <row r="29" spans="1:7" ht="17.75" customHeight="1">
      <c r="A29" s="818"/>
      <c r="B29" s="818"/>
      <c r="C29" s="818"/>
      <c r="D29" s="818"/>
      <c r="E29" s="821"/>
      <c r="F29" s="259" t="s">
        <v>75</v>
      </c>
      <c r="G29" s="309">
        <f t="shared" si="9"/>
        <v>-196975.5</v>
      </c>
    </row>
    <row r="30" spans="1:7" ht="17.75" customHeight="1">
      <c r="A30" s="818"/>
      <c r="B30" s="818"/>
      <c r="C30" s="818"/>
      <c r="D30" s="818"/>
      <c r="E30" s="821"/>
      <c r="F30" s="259" t="s">
        <v>76</v>
      </c>
      <c r="G30" s="309">
        <f t="shared" si="9"/>
        <v>-196975.5</v>
      </c>
    </row>
    <row r="31" spans="1:7" ht="17.75" customHeight="1">
      <c r="A31" s="818"/>
      <c r="B31" s="818"/>
      <c r="C31" s="818"/>
      <c r="D31" s="818"/>
      <c r="E31" s="821"/>
      <c r="F31" s="259" t="s">
        <v>77</v>
      </c>
      <c r="G31" s="309">
        <f t="shared" si="9"/>
        <v>-196975.5</v>
      </c>
    </row>
    <row r="32" spans="1:7" ht="17.5" customHeight="1">
      <c r="A32" s="818"/>
      <c r="B32" s="818"/>
      <c r="C32" s="818"/>
      <c r="D32" s="818"/>
      <c r="E32" s="821"/>
      <c r="F32" s="259" t="s">
        <v>124</v>
      </c>
      <c r="G32" s="309">
        <f>+'Հավելված N 4'!G246</f>
        <v>-196975.5</v>
      </c>
    </row>
    <row r="33" spans="1:14" ht="9.4" customHeight="1">
      <c r="A33" s="269"/>
      <c r="B33" s="270"/>
      <c r="C33" s="312"/>
      <c r="D33" s="295"/>
      <c r="E33" s="295"/>
    </row>
    <row r="34" spans="1:14" s="23" customFormat="1" ht="33.35">
      <c r="A34" s="318"/>
      <c r="B34" s="318"/>
      <c r="C34" s="318"/>
      <c r="D34" s="318"/>
      <c r="E34" s="318"/>
      <c r="F34" s="299" t="s">
        <v>55</v>
      </c>
      <c r="G34" s="314">
        <f>+G35</f>
        <v>196975.5</v>
      </c>
    </row>
    <row r="35" spans="1:14" s="25" customFormat="1" ht="17.350000000000001" customHeight="1">
      <c r="A35" s="648" t="s">
        <v>113</v>
      </c>
      <c r="B35" s="824"/>
      <c r="C35" s="825"/>
      <c r="D35" s="677"/>
      <c r="E35" s="313"/>
      <c r="F35" s="324" t="s">
        <v>114</v>
      </c>
      <c r="G35" s="314">
        <f>+G37</f>
        <v>196975.5</v>
      </c>
    </row>
    <row r="36" spans="1:14" s="25" customFormat="1" ht="16.399999999999999" customHeight="1">
      <c r="A36" s="649"/>
      <c r="B36" s="824"/>
      <c r="C36" s="663"/>
      <c r="D36" s="678"/>
      <c r="E36" s="297"/>
      <c r="F36" s="119" t="s">
        <v>17</v>
      </c>
      <c r="G36" s="315"/>
    </row>
    <row r="37" spans="1:14" s="25" customFormat="1">
      <c r="A37" s="649"/>
      <c r="B37" s="819" t="s">
        <v>109</v>
      </c>
      <c r="C37" s="326"/>
      <c r="D37" s="678"/>
      <c r="E37" s="297"/>
      <c r="F37" s="324" t="s">
        <v>153</v>
      </c>
      <c r="G37" s="316">
        <f t="shared" ref="G37" si="10">+G39</f>
        <v>196975.5</v>
      </c>
    </row>
    <row r="38" spans="1:14" s="25" customFormat="1" ht="16.8" customHeight="1">
      <c r="A38" s="649"/>
      <c r="B38" s="649"/>
      <c r="C38" s="326"/>
      <c r="D38" s="678"/>
      <c r="E38" s="297"/>
      <c r="F38" s="119" t="s">
        <v>17</v>
      </c>
      <c r="G38" s="315"/>
    </row>
    <row r="39" spans="1:14" s="25" customFormat="1">
      <c r="A39" s="649"/>
      <c r="B39" s="649"/>
      <c r="C39" s="819" t="s">
        <v>109</v>
      </c>
      <c r="D39" s="678"/>
      <c r="E39" s="297"/>
      <c r="F39" s="337" t="s">
        <v>138</v>
      </c>
      <c r="G39" s="316">
        <f t="shared" ref="G39" si="11">+G41</f>
        <v>196975.5</v>
      </c>
      <c r="H39" s="26"/>
      <c r="I39" s="26"/>
      <c r="J39" s="26"/>
      <c r="K39" s="26"/>
      <c r="L39" s="26"/>
      <c r="M39" s="26"/>
      <c r="N39" s="26"/>
    </row>
    <row r="40" spans="1:14" s="25" customFormat="1" ht="16.8" customHeight="1">
      <c r="A40" s="649"/>
      <c r="B40" s="649"/>
      <c r="C40" s="649"/>
      <c r="D40" s="678"/>
      <c r="E40" s="297"/>
      <c r="F40" s="295" t="s">
        <v>17</v>
      </c>
      <c r="G40" s="317"/>
      <c r="H40" s="26"/>
      <c r="I40" s="26"/>
      <c r="J40" s="26"/>
      <c r="K40" s="26"/>
      <c r="L40" s="26"/>
      <c r="M40" s="26"/>
      <c r="N40" s="26"/>
    </row>
    <row r="41" spans="1:14" s="25" customFormat="1" ht="35.5">
      <c r="A41" s="649"/>
      <c r="B41" s="649"/>
      <c r="C41" s="649"/>
      <c r="D41" s="678"/>
      <c r="E41" s="297"/>
      <c r="F41" s="318" t="s">
        <v>39</v>
      </c>
      <c r="G41" s="317">
        <f t="shared" ref="G41" si="12">+G43</f>
        <v>196975.5</v>
      </c>
      <c r="H41" s="26"/>
      <c r="I41" s="26"/>
      <c r="J41" s="26"/>
      <c r="K41" s="26"/>
      <c r="L41" s="26"/>
      <c r="M41" s="26"/>
      <c r="N41" s="26"/>
    </row>
    <row r="42" spans="1:14" s="25" customFormat="1" ht="16.8" customHeight="1">
      <c r="A42" s="649"/>
      <c r="B42" s="649"/>
      <c r="C42" s="649"/>
      <c r="D42" s="679"/>
      <c r="E42" s="297"/>
      <c r="F42" s="319" t="s">
        <v>17</v>
      </c>
      <c r="G42" s="317"/>
      <c r="H42" s="26"/>
      <c r="I42" s="26"/>
      <c r="J42" s="26"/>
      <c r="K42" s="26"/>
      <c r="L42" s="26"/>
      <c r="M42" s="26"/>
      <c r="N42" s="26"/>
    </row>
    <row r="43" spans="1:14" s="25" customFormat="1" ht="18" customHeight="1">
      <c r="A43" s="649"/>
      <c r="B43" s="649"/>
      <c r="C43" s="649"/>
      <c r="D43" s="625">
        <v>1075</v>
      </c>
      <c r="E43" s="622" t="s">
        <v>154</v>
      </c>
      <c r="F43" s="622"/>
      <c r="G43" s="314">
        <f t="shared" ref="G43" si="13">+G45</f>
        <v>196975.5</v>
      </c>
      <c r="H43" s="26"/>
      <c r="I43" s="26"/>
      <c r="J43" s="26"/>
      <c r="K43" s="26"/>
      <c r="L43" s="26"/>
      <c r="M43" s="26"/>
      <c r="N43" s="26"/>
    </row>
    <row r="44" spans="1:14" s="25" customFormat="1" ht="16.8" customHeight="1">
      <c r="A44" s="649"/>
      <c r="B44" s="649"/>
      <c r="C44" s="649"/>
      <c r="D44" s="626"/>
      <c r="E44" s="124"/>
      <c r="F44" s="119" t="s">
        <v>17</v>
      </c>
      <c r="G44" s="317"/>
      <c r="H44" s="26"/>
      <c r="I44" s="26"/>
      <c r="J44" s="26"/>
      <c r="K44" s="26"/>
      <c r="L44" s="26"/>
      <c r="M44" s="26"/>
      <c r="N44" s="26"/>
    </row>
    <row r="45" spans="1:14" s="25" customFormat="1">
      <c r="A45" s="649"/>
      <c r="B45" s="649"/>
      <c r="C45" s="649"/>
      <c r="D45" s="626"/>
      <c r="E45" s="475">
        <v>32010</v>
      </c>
      <c r="F45" s="434" t="s">
        <v>240</v>
      </c>
      <c r="G45" s="320">
        <f t="shared" ref="G45" si="14">+G47</f>
        <v>196975.5</v>
      </c>
      <c r="H45" s="26"/>
      <c r="I45" s="26"/>
      <c r="J45" s="26"/>
      <c r="K45" s="26"/>
      <c r="L45" s="26"/>
      <c r="M45" s="26"/>
      <c r="N45" s="26"/>
    </row>
    <row r="46" spans="1:14" s="25" customFormat="1" ht="16.8" customHeight="1">
      <c r="A46" s="649"/>
      <c r="B46" s="649"/>
      <c r="C46" s="649"/>
      <c r="D46" s="626"/>
      <c r="E46" s="823"/>
      <c r="F46" s="466" t="s">
        <v>54</v>
      </c>
      <c r="G46" s="315"/>
    </row>
    <row r="47" spans="1:14" s="28" customFormat="1" ht="35.5">
      <c r="A47" s="649"/>
      <c r="B47" s="649"/>
      <c r="C47" s="649"/>
      <c r="D47" s="626"/>
      <c r="E47" s="823"/>
      <c r="F47" s="471" t="s">
        <v>39</v>
      </c>
      <c r="G47" s="321">
        <f t="shared" ref="G47" si="15">+G49</f>
        <v>196975.5</v>
      </c>
    </row>
    <row r="48" spans="1:14" s="25" customFormat="1" ht="53.2">
      <c r="A48" s="649"/>
      <c r="B48" s="649"/>
      <c r="C48" s="649"/>
      <c r="D48" s="626"/>
      <c r="E48" s="823"/>
      <c r="F48" s="466" t="s">
        <v>44</v>
      </c>
      <c r="G48" s="315"/>
    </row>
    <row r="49" spans="1:7" s="25" customFormat="1" ht="16.8" customHeight="1">
      <c r="A49" s="649"/>
      <c r="B49" s="649"/>
      <c r="C49" s="649"/>
      <c r="D49" s="626"/>
      <c r="E49" s="823"/>
      <c r="F49" s="467" t="s">
        <v>18</v>
      </c>
      <c r="G49" s="322">
        <f t="shared" ref="G49:G52" si="16">+G50</f>
        <v>196975.5</v>
      </c>
    </row>
    <row r="50" spans="1:7" s="25" customFormat="1" ht="16.8" customHeight="1">
      <c r="A50" s="649"/>
      <c r="B50" s="649"/>
      <c r="C50" s="649"/>
      <c r="D50" s="626"/>
      <c r="E50" s="823"/>
      <c r="F50" s="466" t="s">
        <v>277</v>
      </c>
      <c r="G50" s="303">
        <f t="shared" si="16"/>
        <v>196975.5</v>
      </c>
    </row>
    <row r="51" spans="1:7" s="25" customFormat="1" ht="16.8" customHeight="1">
      <c r="A51" s="649"/>
      <c r="B51" s="649"/>
      <c r="C51" s="649"/>
      <c r="D51" s="626"/>
      <c r="E51" s="823"/>
      <c r="F51" s="466" t="s">
        <v>278</v>
      </c>
      <c r="G51" s="303">
        <f t="shared" si="16"/>
        <v>196975.5</v>
      </c>
    </row>
    <row r="52" spans="1:7" s="25" customFormat="1" ht="16.8" customHeight="1">
      <c r="A52" s="649"/>
      <c r="B52" s="649"/>
      <c r="C52" s="649"/>
      <c r="D52" s="626"/>
      <c r="E52" s="823"/>
      <c r="F52" s="466" t="s">
        <v>279</v>
      </c>
      <c r="G52" s="303">
        <f t="shared" si="16"/>
        <v>196975.5</v>
      </c>
    </row>
    <row r="53" spans="1:7" s="25" customFormat="1" ht="35.5">
      <c r="A53" s="661"/>
      <c r="B53" s="661"/>
      <c r="C53" s="661"/>
      <c r="D53" s="627"/>
      <c r="E53" s="823"/>
      <c r="F53" s="466" t="s">
        <v>152</v>
      </c>
      <c r="G53" s="303">
        <f>+'Հավելված N 4'!G74</f>
        <v>196975.5</v>
      </c>
    </row>
  </sheetData>
  <mergeCells count="24">
    <mergeCell ref="E43:F43"/>
    <mergeCell ref="E46:E53"/>
    <mergeCell ref="D35:D42"/>
    <mergeCell ref="B35:B36"/>
    <mergeCell ref="C35:C36"/>
    <mergeCell ref="A6:G6"/>
    <mergeCell ref="A9:C9"/>
    <mergeCell ref="D9:E9"/>
    <mergeCell ref="F9:F10"/>
    <mergeCell ref="F1:G1"/>
    <mergeCell ref="E14:E21"/>
    <mergeCell ref="B16:B32"/>
    <mergeCell ref="C18:C32"/>
    <mergeCell ref="D22:D32"/>
    <mergeCell ref="E22:F22"/>
    <mergeCell ref="E25:E32"/>
    <mergeCell ref="A35:A53"/>
    <mergeCell ref="A14:A32"/>
    <mergeCell ref="B14:B15"/>
    <mergeCell ref="C14:C17"/>
    <mergeCell ref="D14:D21"/>
    <mergeCell ref="B37:B53"/>
    <mergeCell ref="C39:C53"/>
    <mergeCell ref="D43:D53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Հավելված N 1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  <vt:lpstr>Հավելված N 11</vt:lpstr>
      <vt:lpstr>Հավելված N 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https://mul2.gov.am/tasks/900406/oneclick/havelvatsner.xlsx?token=fba36bd2c7b81a8389de4eb911e9ee57</cp:keywords>
  <cp:lastModifiedBy>User</cp:lastModifiedBy>
  <cp:lastPrinted>2023-12-15T14:15:08Z</cp:lastPrinted>
  <dcterms:created xsi:type="dcterms:W3CDTF">2022-01-04T07:12:58Z</dcterms:created>
  <dcterms:modified xsi:type="dcterms:W3CDTF">2023-12-18T17:34:44Z</dcterms:modified>
</cp:coreProperties>
</file>