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2December\Krtutyun_Hanrakrtutyun\Lramshakvac\"/>
    </mc:Choice>
  </mc:AlternateContent>
  <bookViews>
    <workbookView showHorizontalScroll="0" showVerticalScroll="0" xWindow="0" yWindow="0" windowWidth="28800" windowHeight="12480" activeTab="4"/>
  </bookViews>
  <sheets>
    <sheet name="havelvac 1" sheetId="1" r:id="rId1"/>
    <sheet name="havelvac 2" sheetId="2" r:id="rId2"/>
    <sheet name="havelvac 3" sheetId="13" r:id="rId3"/>
    <sheet name="havelvac 4" sheetId="15" r:id="rId4"/>
    <sheet name="havelvac 5" sheetId="6" r:id="rId5"/>
    <sheet name="havelvac 6" sheetId="9" r:id="rId6"/>
  </sheets>
  <definedNames>
    <definedName name="_xlnm._FilterDatabase" localSheetId="3" hidden="1">'havelvac 4'!$A$7:$G$13</definedName>
    <definedName name="_xlnm._FilterDatabase" localSheetId="4" hidden="1">'havelvac 5'!$A$1:$A$36</definedName>
    <definedName name="a" localSheetId="3">#REF!</definedName>
    <definedName name="a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ELVAC10" localSheetId="3">#REF!</definedName>
    <definedName name="HAVELVAC10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220" i="6" l="1"/>
  <c r="G14" i="15" l="1"/>
  <c r="G13" i="15" s="1"/>
  <c r="G12" i="15" s="1"/>
  <c r="G11" i="15" s="1"/>
  <c r="G10" i="15" s="1"/>
  <c r="G9" i="15" s="1"/>
  <c r="G12" i="13" l="1"/>
  <c r="G433" i="2" l="1"/>
  <c r="G424" i="2"/>
  <c r="G410" i="2"/>
  <c r="G403" i="2"/>
  <c r="G387" i="2"/>
  <c r="D108" i="1" s="1"/>
  <c r="G349" i="2"/>
  <c r="D96" i="1" s="1"/>
  <c r="G28" i="2"/>
  <c r="G440" i="2" l="1"/>
  <c r="G369" i="2"/>
  <c r="G368" i="2" s="1"/>
  <c r="G367" i="2" s="1"/>
  <c r="G366" i="2" s="1"/>
  <c r="G365" i="2" s="1"/>
  <c r="G363" i="2" s="1"/>
  <c r="G56" i="2"/>
  <c r="G55" i="2" s="1"/>
  <c r="G54" i="2" s="1"/>
  <c r="G53" i="2" s="1"/>
  <c r="G52" i="2" s="1"/>
  <c r="G50" i="2" s="1"/>
  <c r="G417" i="2"/>
  <c r="G11" i="13" l="1"/>
  <c r="G10" i="13" s="1"/>
  <c r="G439" i="2" l="1"/>
  <c r="G438" i="2" s="1"/>
  <c r="G437" i="2" s="1"/>
  <c r="G436" i="2" s="1"/>
  <c r="G434" i="2" s="1"/>
  <c r="C152" i="6"/>
  <c r="C126" i="6"/>
  <c r="C127" i="6"/>
  <c r="C113" i="6"/>
  <c r="C114" i="6"/>
  <c r="C115" i="6"/>
  <c r="C116" i="6"/>
  <c r="C100" i="6"/>
  <c r="C101" i="6"/>
  <c r="C102" i="6"/>
  <c r="C103" i="6"/>
  <c r="C87" i="6"/>
  <c r="C88" i="6"/>
  <c r="C89" i="6"/>
  <c r="C90" i="6"/>
  <c r="C75" i="6"/>
  <c r="C76" i="6"/>
  <c r="C77" i="6"/>
  <c r="C74" i="6"/>
  <c r="C61" i="6"/>
  <c r="C62" i="6"/>
  <c r="C63" i="6"/>
  <c r="C64" i="6"/>
  <c r="G432" i="2" l="1"/>
  <c r="G431" i="2" s="1"/>
  <c r="G430" i="2" s="1"/>
  <c r="G429" i="2" s="1"/>
  <c r="G427" i="2" s="1"/>
  <c r="G425" i="2" s="1"/>
  <c r="D120" i="1" s="1"/>
  <c r="G27" i="2" l="1"/>
  <c r="G26" i="2" s="1"/>
  <c r="G25" i="2" s="1"/>
  <c r="G24" i="2" s="1"/>
  <c r="G22" i="2" s="1"/>
  <c r="G35" i="2"/>
  <c r="G34" i="2" s="1"/>
  <c r="G33" i="2" s="1"/>
  <c r="G32" i="2" s="1"/>
  <c r="G31" i="2" s="1"/>
  <c r="G29" i="2" s="1"/>
  <c r="G42" i="2"/>
  <c r="G41" i="2" s="1"/>
  <c r="G40" i="2" s="1"/>
  <c r="G39" i="2" s="1"/>
  <c r="G38" i="2" s="1"/>
  <c r="G36" i="2" s="1"/>
  <c r="G63" i="2"/>
  <c r="G62" i="2" s="1"/>
  <c r="G61" i="2" s="1"/>
  <c r="G60" i="2" s="1"/>
  <c r="G59" i="2" s="1"/>
  <c r="G57" i="2" s="1"/>
  <c r="G69" i="2"/>
  <c r="G68" i="2" s="1"/>
  <c r="G67" i="2" s="1"/>
  <c r="G66" i="2" s="1"/>
  <c r="G64" i="2" s="1"/>
  <c r="G70" i="2"/>
  <c r="G395" i="2" l="1"/>
  <c r="G394" i="2" s="1"/>
  <c r="G393" i="2" s="1"/>
  <c r="G392" i="2" s="1"/>
  <c r="G390" i="2" s="1"/>
  <c r="G318" i="2"/>
  <c r="G317" i="2" s="1"/>
  <c r="G316" i="2" s="1"/>
  <c r="G315" i="2" s="1"/>
  <c r="G314" i="2" s="1"/>
  <c r="G313" i="2" s="1"/>
  <c r="G312" i="2" s="1"/>
  <c r="G310" i="2" s="1"/>
  <c r="D48" i="1"/>
  <c r="C91" i="6" s="1"/>
  <c r="G402" i="2" l="1"/>
  <c r="G401" i="2" s="1"/>
  <c r="G400" i="2" s="1"/>
  <c r="G399" i="2" s="1"/>
  <c r="G397" i="2" s="1"/>
  <c r="G423" i="2"/>
  <c r="G422" i="2" s="1"/>
  <c r="G421" i="2" s="1"/>
  <c r="G420" i="2" s="1"/>
  <c r="G418" i="2" s="1"/>
  <c r="G409" i="2"/>
  <c r="G408" i="2" s="1"/>
  <c r="G407" i="2" s="1"/>
  <c r="G406" i="2" s="1"/>
  <c r="G404" i="2" s="1"/>
  <c r="G386" i="2"/>
  <c r="G385" i="2" s="1"/>
  <c r="G384" i="2" s="1"/>
  <c r="G383" i="2" s="1"/>
  <c r="G381" i="2" s="1"/>
  <c r="G379" i="2" s="1"/>
  <c r="G336" i="2"/>
  <c r="G335" i="2" s="1"/>
  <c r="G334" i="2" s="1"/>
  <c r="G333" i="2" s="1"/>
  <c r="G332" i="2" s="1"/>
  <c r="G331" i="2" s="1"/>
  <c r="G330" i="2" s="1"/>
  <c r="G328" i="2" s="1"/>
  <c r="D78" i="1" s="1"/>
  <c r="G376" i="2"/>
  <c r="G375" i="2" s="1"/>
  <c r="G374" i="2" s="1"/>
  <c r="G373" i="2" s="1"/>
  <c r="G372" i="2" s="1"/>
  <c r="G370" i="2" s="1"/>
  <c r="G362" i="2"/>
  <c r="G361" i="2" s="1"/>
  <c r="G360" i="2" s="1"/>
  <c r="G359" i="2" s="1"/>
  <c r="G358" i="2" s="1"/>
  <c r="G356" i="2" s="1"/>
  <c r="G231" i="2"/>
  <c r="G230" i="2" s="1"/>
  <c r="G229" i="2" s="1"/>
  <c r="G228" i="2" s="1"/>
  <c r="G227" i="2" s="1"/>
  <c r="G225" i="2" s="1"/>
  <c r="G327" i="2"/>
  <c r="G326" i="2" s="1"/>
  <c r="G325" i="2" s="1"/>
  <c r="G324" i="2" s="1"/>
  <c r="G323" i="2" s="1"/>
  <c r="G322" i="2" s="1"/>
  <c r="G321" i="2" s="1"/>
  <c r="G319" i="2" s="1"/>
  <c r="G309" i="2"/>
  <c r="G308" i="2" s="1"/>
  <c r="G307" i="2" s="1"/>
  <c r="G306" i="2" s="1"/>
  <c r="G305" i="2" s="1"/>
  <c r="G303" i="2" s="1"/>
  <c r="G302" i="2"/>
  <c r="G301" i="2" s="1"/>
  <c r="G300" i="2" s="1"/>
  <c r="G299" i="2" s="1"/>
  <c r="G298" i="2" s="1"/>
  <c r="G296" i="2" s="1"/>
  <c r="G295" i="2"/>
  <c r="G294" i="2" s="1"/>
  <c r="G293" i="2" s="1"/>
  <c r="G292" i="2" s="1"/>
  <c r="G291" i="2" s="1"/>
  <c r="G289" i="2" s="1"/>
  <c r="G281" i="2"/>
  <c r="G280" i="2" s="1"/>
  <c r="G279" i="2" s="1"/>
  <c r="G278" i="2" s="1"/>
  <c r="G277" i="2" s="1"/>
  <c r="G275" i="2" s="1"/>
  <c r="G274" i="2"/>
  <c r="G273" i="2" s="1"/>
  <c r="G272" i="2" s="1"/>
  <c r="G271" i="2" s="1"/>
  <c r="G270" i="2" s="1"/>
  <c r="G268" i="2" s="1"/>
  <c r="G267" i="2"/>
  <c r="G266" i="2" s="1"/>
  <c r="G265" i="2" s="1"/>
  <c r="G264" i="2" s="1"/>
  <c r="G263" i="2" s="1"/>
  <c r="G261" i="2" s="1"/>
  <c r="G256" i="2"/>
  <c r="G255" i="2" s="1"/>
  <c r="G254" i="2" s="1"/>
  <c r="G253" i="2" s="1"/>
  <c r="G252" i="2" s="1"/>
  <c r="G251" i="2" s="1"/>
  <c r="G250" i="2" s="1"/>
  <c r="G248" i="2" s="1"/>
  <c r="G247" i="2"/>
  <c r="G246" i="2" s="1"/>
  <c r="G245" i="2" s="1"/>
  <c r="G244" i="2" s="1"/>
  <c r="G243" i="2" s="1"/>
  <c r="G242" i="2" s="1"/>
  <c r="G241" i="2" s="1"/>
  <c r="G239" i="2" s="1"/>
  <c r="G238" i="2"/>
  <c r="G237" i="2" s="1"/>
  <c r="G236" i="2" s="1"/>
  <c r="G235" i="2" s="1"/>
  <c r="G234" i="2" s="1"/>
  <c r="G232" i="2" s="1"/>
  <c r="G224" i="2"/>
  <c r="G223" i="2" s="1"/>
  <c r="G222" i="2" s="1"/>
  <c r="G221" i="2" s="1"/>
  <c r="G220" i="2" s="1"/>
  <c r="G218" i="2" s="1"/>
  <c r="G217" i="2"/>
  <c r="G216" i="2" s="1"/>
  <c r="G215" i="2" s="1"/>
  <c r="G214" i="2" s="1"/>
  <c r="G213" i="2" s="1"/>
  <c r="G211" i="2" s="1"/>
  <c r="G210" i="2"/>
  <c r="G209" i="2" s="1"/>
  <c r="G208" i="2" s="1"/>
  <c r="G207" i="2" s="1"/>
  <c r="G206" i="2" s="1"/>
  <c r="G204" i="2" s="1"/>
  <c r="G203" i="2"/>
  <c r="G202" i="2" s="1"/>
  <c r="G201" i="2" s="1"/>
  <c r="G200" i="2" s="1"/>
  <c r="G199" i="2" s="1"/>
  <c r="G197" i="2" s="1"/>
  <c r="G189" i="2"/>
  <c r="G188" i="2" s="1"/>
  <c r="G187" i="2" s="1"/>
  <c r="G186" i="2" s="1"/>
  <c r="G185" i="2" s="1"/>
  <c r="G183" i="2" s="1"/>
  <c r="G182" i="2"/>
  <c r="G181" i="2" s="1"/>
  <c r="G180" i="2" s="1"/>
  <c r="G179" i="2" s="1"/>
  <c r="G178" i="2" s="1"/>
  <c r="G176" i="2" s="1"/>
  <c r="G175" i="2"/>
  <c r="G174" i="2" s="1"/>
  <c r="G173" i="2" s="1"/>
  <c r="G172" i="2" s="1"/>
  <c r="G171" i="2" s="1"/>
  <c r="G169" i="2" s="1"/>
  <c r="G155" i="2"/>
  <c r="G154" i="2" s="1"/>
  <c r="G153" i="2" s="1"/>
  <c r="G152" i="2" s="1"/>
  <c r="G146" i="2"/>
  <c r="G145" i="2" s="1"/>
  <c r="G144" i="2" s="1"/>
  <c r="G143" i="2" s="1"/>
  <c r="G142" i="2" s="1"/>
  <c r="G141" i="2" s="1"/>
  <c r="G140" i="2" s="1"/>
  <c r="G138" i="2" s="1"/>
  <c r="G137" i="2"/>
  <c r="G130" i="2"/>
  <c r="G123" i="2"/>
  <c r="G116" i="2"/>
  <c r="G109" i="2"/>
  <c r="G95" i="2"/>
  <c r="G88" i="2"/>
  <c r="G81" i="2"/>
  <c r="D66" i="1"/>
  <c r="C128" i="6" s="1"/>
  <c r="D60" i="1"/>
  <c r="C117" i="6" s="1"/>
  <c r="D54" i="1"/>
  <c r="C104" i="6" s="1"/>
  <c r="D42" i="1"/>
  <c r="C78" i="6" s="1"/>
  <c r="D36" i="1"/>
  <c r="C65" i="6" s="1"/>
  <c r="G354" i="2" l="1"/>
  <c r="G151" i="2"/>
  <c r="G149" i="2" s="1"/>
  <c r="G147" i="2" s="1"/>
  <c r="G49" i="2"/>
  <c r="G48" i="2" s="1"/>
  <c r="G47" i="2" s="1"/>
  <c r="G46" i="2" s="1"/>
  <c r="G43" i="2" s="1"/>
  <c r="G20" i="2" s="1"/>
  <c r="D72" i="1" s="1"/>
  <c r="C141" i="6" s="1"/>
  <c r="G288" i="2"/>
  <c r="G287" i="2" s="1"/>
  <c r="G286" i="2" s="1"/>
  <c r="G285" i="2" s="1"/>
  <c r="G284" i="2" s="1"/>
  <c r="G282" i="2" s="1"/>
  <c r="G259" i="2" s="1"/>
  <c r="G102" i="2"/>
  <c r="G196" i="2"/>
  <c r="G195" i="2" s="1"/>
  <c r="G194" i="2" s="1"/>
  <c r="G193" i="2" s="1"/>
  <c r="G192" i="2" s="1"/>
  <c r="G190" i="2" s="1"/>
  <c r="G348" i="2"/>
  <c r="G347" i="2" s="1"/>
  <c r="G346" i="2" s="1"/>
  <c r="G345" i="2" s="1"/>
  <c r="G344" i="2" s="1"/>
  <c r="G343" i="2" s="1"/>
  <c r="G342" i="2" s="1"/>
  <c r="G341" i="2" s="1"/>
  <c r="G339" i="2" s="1"/>
  <c r="G337" i="2" s="1"/>
  <c r="D90" i="1"/>
  <c r="G16" i="2" l="1"/>
  <c r="G45" i="2"/>
  <c r="D30" i="1"/>
  <c r="C52" i="6" s="1"/>
  <c r="G257" i="2"/>
  <c r="D84" i="1"/>
  <c r="G416" i="2"/>
  <c r="G415" i="2" s="1"/>
  <c r="G414" i="2" s="1"/>
  <c r="G413" i="2" s="1"/>
  <c r="G411" i="2" s="1"/>
  <c r="G388" i="2" s="1"/>
  <c r="G377" i="2" s="1"/>
  <c r="D114" i="1" l="1"/>
  <c r="D102" i="1" s="1"/>
  <c r="C210" i="6"/>
  <c r="B380" i="9"/>
  <c r="B612" i="9"/>
  <c r="B725" i="9"/>
  <c r="B28" i="9" l="1"/>
  <c r="G129" i="2"/>
  <c r="G128" i="2" s="1"/>
  <c r="G127" i="2" s="1"/>
  <c r="G126" i="2" s="1"/>
  <c r="G80" i="2"/>
  <c r="G79" i="2" s="1"/>
  <c r="G78" i="2" s="1"/>
  <c r="G77" i="2" s="1"/>
  <c r="G75" i="2" s="1"/>
  <c r="B820" i="9"/>
  <c r="B785" i="9"/>
  <c r="B320" i="9"/>
  <c r="G124" i="2" l="1"/>
  <c r="G136" i="2" l="1"/>
  <c r="G135" i="2" s="1"/>
  <c r="G134" i="2" s="1"/>
  <c r="G133" i="2" s="1"/>
  <c r="G122" i="2"/>
  <c r="G121" i="2" s="1"/>
  <c r="G120" i="2" s="1"/>
  <c r="G119" i="2" s="1"/>
  <c r="G117" i="2" s="1"/>
  <c r="G94" i="2"/>
  <c r="G93" i="2" s="1"/>
  <c r="G92" i="2" s="1"/>
  <c r="G91" i="2" s="1"/>
  <c r="G89" i="2" s="1"/>
  <c r="G87" i="2"/>
  <c r="G86" i="2" s="1"/>
  <c r="G85" i="2" s="1"/>
  <c r="G84" i="2" s="1"/>
  <c r="G82" i="2" s="1"/>
  <c r="G108" i="2"/>
  <c r="G107" i="2" s="1"/>
  <c r="G106" i="2" s="1"/>
  <c r="G101" i="2"/>
  <c r="G100" i="2" s="1"/>
  <c r="G99" i="2" s="1"/>
  <c r="G98" i="2" s="1"/>
  <c r="G96" i="2" s="1"/>
  <c r="G115" i="2"/>
  <c r="G114" i="2" s="1"/>
  <c r="G113" i="2" s="1"/>
  <c r="G112" i="2" s="1"/>
  <c r="G110" i="2" s="1"/>
  <c r="G105" i="2" l="1"/>
  <c r="G103" i="2" s="1"/>
  <c r="G131" i="2"/>
  <c r="G73" i="2" l="1"/>
  <c r="G71" i="2" s="1"/>
  <c r="D18" i="1" l="1"/>
  <c r="G14" i="2"/>
  <c r="C26" i="6"/>
  <c r="G168" i="2"/>
  <c r="G167" i="2" s="1"/>
  <c r="G166" i="2" s="1"/>
  <c r="G165" i="2" s="1"/>
  <c r="G164" i="2" s="1"/>
  <c r="G162" i="2" s="1"/>
  <c r="G160" i="2" l="1"/>
  <c r="G158" i="2" s="1"/>
  <c r="G156" i="2" s="1"/>
  <c r="D24" i="1" l="1"/>
  <c r="D11" i="1" s="1"/>
  <c r="D132" i="1" s="1"/>
  <c r="C39" i="6" l="1"/>
  <c r="D193" i="9"/>
  <c r="C237" i="6"/>
  <c r="G451" i="2"/>
  <c r="G450" i="2" s="1"/>
  <c r="G449" i="2" s="1"/>
  <c r="G448" i="2" s="1"/>
  <c r="G447" i="2" s="1"/>
  <c r="G446" i="2" s="1"/>
  <c r="G445" i="2" s="1"/>
  <c r="G443" i="2" s="1"/>
  <c r="G441" i="2" s="1"/>
  <c r="G352" i="2" s="1"/>
  <c r="G350" i="2" s="1"/>
  <c r="G12" i="2" s="1"/>
  <c r="G10" i="2" s="1"/>
  <c r="G8" i="2" s="1"/>
  <c r="D126" i="1"/>
  <c r="D9" i="1" s="1"/>
  <c r="G18" i="2"/>
  <c r="D8" i="1" l="1"/>
</calcChain>
</file>

<file path=xl/sharedStrings.xml><?xml version="1.0" encoding="utf-8"?>
<sst xmlns="http://schemas.openxmlformats.org/spreadsheetml/2006/main" count="2264" uniqueCount="351">
  <si>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</si>
  <si>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</si>
  <si>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</si>
  <si>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</si>
  <si>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</si>
  <si>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</si>
  <si>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</si>
  <si>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</si>
  <si>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</si>
  <si>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</si>
  <si>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</si>
  <si>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</si>
  <si>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</si>
  <si>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</si>
  <si>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</si>
  <si>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</si>
  <si>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</si>
  <si>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</si>
  <si>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</si>
  <si>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</si>
  <si>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</si>
  <si>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</si>
  <si>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</si>
  <si>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</si>
  <si>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</si>
  <si>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</si>
  <si>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</si>
  <si>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</si>
  <si>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</si>
  <si>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</si>
  <si>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</si>
  <si>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</si>
  <si>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</si>
  <si>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</si>
  <si>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</si>
  <si>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</si>
  <si>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</si>
  <si>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09</t>
  </si>
  <si>
    <t xml:space="preserve"> Ծառայությունների մատուցում</t>
  </si>
  <si>
    <t>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</si>
  <si>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</si>
  <si>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</si>
  <si>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</si>
  <si>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</si>
  <si>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</si>
  <si>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</si>
  <si>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</si>
  <si>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</si>
  <si>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Արդյունքի չափորոշիչներ</t>
  </si>
  <si>
    <t xml:space="preserve">ՀՀ Կրթության, գիտության, մշակույթի և սպորտի նախարարություն </t>
  </si>
  <si>
    <t xml:space="preserve"> ԿՐԹՈՒԹՅՈՒՆ</t>
  </si>
  <si>
    <t xml:space="preserve"> Տարի </t>
  </si>
  <si>
    <t xml:space="preserve">ՀՀ կառավարության  2023 թվականի </t>
  </si>
  <si>
    <t xml:space="preserve"> ՀՀ տարածքային կառավարման և ենթակառուցվածքների նախարարություն</t>
  </si>
  <si>
    <t xml:space="preserve"> ՀՀ  Արարատի  մարզպետարան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</si>
  <si>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</si>
  <si>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</si>
  <si>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</si>
  <si>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</si>
  <si>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</si>
  <si>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</si>
  <si>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Տավուշի մարզպետարան</t>
  </si>
  <si>
    <t>Ցուցանիշների փոփոխություն (ավելացումները նշված են դրական նշանով, իսկ  նվազեցումները՝ փակագծերում)</t>
  </si>
  <si>
    <t>Հավելված N 4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</si>
  <si>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</si>
  <si>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նշանով, իսկ նվազեցումները՝ փակագծերում)</t>
  </si>
  <si>
    <t xml:space="preserve"> Միջնակարգ ընդհանուր կրթություն</t>
  </si>
  <si>
    <t>02</t>
  </si>
  <si>
    <t xml:space="preserve"> Հիմնական ընդհանուր կրթություն</t>
  </si>
  <si>
    <t xml:space="preserve"> Հանրակրթության ծրագիր</t>
  </si>
  <si>
    <t xml:space="preserve"> ՀՀ  կրթության , գիտության, մշակույթի և սպորտի նախարարություն</t>
  </si>
  <si>
    <t xml:space="preserve"> ՀՀ Արագածոտնի  մարզպետարան</t>
  </si>
  <si>
    <t xml:space="preserve"> 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</si>
  <si>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</si>
  <si>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Տրանսֆերտների տրամադրում </t>
  </si>
  <si>
    <t xml:space="preserve"> Շահառուների ընտրության չափորոշիչները՛ </t>
  </si>
  <si>
    <t xml:space="preserve"> 1146 </t>
  </si>
  <si>
    <t>Ցուցանիշների փոփոխությունը 
(ավելացումները նշված են դրական նշանով)</t>
  </si>
  <si>
    <t xml:space="preserve"> 01</t>
  </si>
  <si>
    <t xml:space="preserve"> ՀՀ Վայոց Ձորի մարզպետարան</t>
  </si>
  <si>
    <t xml:space="preserve"> 02</t>
  </si>
  <si>
    <t>/հազար դրամ/</t>
  </si>
  <si>
    <t>Հավելված N 5</t>
  </si>
  <si>
    <t xml:space="preserve"> 11005 </t>
  </si>
  <si>
    <t xml:space="preserve"> Ծառայությունների մատուցում </t>
  </si>
  <si>
    <t xml:space="preserve"> 11001 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</si>
  <si>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</si>
  <si>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</si>
  <si>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Ծառայությունը մատուցող կազմակերպության(ների) անվանում(ներ)ը՛ </t>
  </si>
  <si>
    <t xml:space="preserve"> Տարրական ընդհանուր կրթության դասարանների սովորողների միջին տարեկան թիվը /մարդ /, որից՛ </t>
  </si>
  <si>
    <t xml:space="preserve"> տղա </t>
  </si>
  <si>
    <t xml:space="preserve"> աղջիկ </t>
  </si>
  <si>
    <t xml:space="preserve"> Գիտելիքների ստուգման արդյունքում սովորողների միջին գնահատականը </t>
  </si>
  <si>
    <t xml:space="preserve"> 11002 </t>
  </si>
  <si>
    <t xml:space="preserve"> Հիմնական ընդհանուր հանրակրթություն 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</si>
  <si>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 </t>
  </si>
  <si>
    <t xml:space="preserve"> Հիմնական ընդհանուր կրթության դասարանների սովորողների միջին տարեկան թիվը /մարդ /, որից </t>
  </si>
  <si>
    <t xml:space="preserve"> 11003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</si>
  <si>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</si>
  <si>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</si>
  <si>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Միջնակարգ ընդհանուր կրթության դասարանների սովորողների միջին տարեկան թիվը /մարդ /, որից </t>
  </si>
  <si>
    <t xml:space="preserve"> Ծրագրի միջոցառումները </t>
  </si>
  <si>
    <t xml:space="preserve"> ՀՀ ԿԳՄՍՆ ենթակայության հանրակրթական դպրոցներ </t>
  </si>
  <si>
    <t xml:space="preserve"> Սնունդ ստացող երեխաների թիվը /մարդ / </t>
  </si>
  <si>
    <t xml:space="preserve"> ՀՀ ԿԳՄՍՆ ենթակայության հանրակրթական ուսումնական հաստատություններ </t>
  </si>
  <si>
    <t xml:space="preserve"> 11004 </t>
  </si>
  <si>
    <t xml:space="preserve"> Տարրական հատուկ հանրակրթություն </t>
  </si>
  <si>
    <t xml:space="preserve"> Պարտադիր կրթության առաջին մակարդակում սովորողների ընդգրկվածության և գրագիտության ապահովում </t>
  </si>
  <si>
    <t xml:space="preserve"> ՀՀ ԿԳՄՍՆ ենթակայության հատուկ կրթություն իրականացնող ուսումնական հաստատություններ </t>
  </si>
  <si>
    <t xml:space="preserve"> Սովորողների միջին տարեկան թիվը /մարդ /, որից՛ </t>
  </si>
  <si>
    <t xml:space="preserve"> Հիմնական հատուկ հանրակրթություն </t>
  </si>
  <si>
    <t xml:space="preserve"> Պարտադիր կրթության երկրորդ մակարդակում սովորողների ընդգրկվածության և գրագիտության ապահովում </t>
  </si>
  <si>
    <t xml:space="preserve"> 11006 </t>
  </si>
  <si>
    <t xml:space="preserve"> Միջնակարգ հատուկ հանրակրթություն </t>
  </si>
  <si>
    <t xml:space="preserve"> Պարտադիր կրթության երրորդ մակարդակում սովորողների ընդգրկվածության՛ գրագիտության և համակողմանի զարգացման բարձր մակարդակի ապահովում </t>
  </si>
  <si>
    <t xml:space="preserve"> 11010 </t>
  </si>
  <si>
    <t xml:space="preserve"> Տարրական մասնագիտացված հանրակրթություն </t>
  </si>
  <si>
    <t xml:space="preserve"> Տարրական կրթության մակարդակում մասնագիտացված հանրակրթական ծառայությունների մատուցման միջոցով սովորողների ընդգրկվածության և գրագիտության ապահովում </t>
  </si>
  <si>
    <t xml:space="preserve"> ՀՀ ԿԳՄՍՆ ենթակայության մասնագիտացված հանրակրթական ուսումնական հաստատություններ </t>
  </si>
  <si>
    <t xml:space="preserve"> 11011 </t>
  </si>
  <si>
    <t xml:space="preserve"> Հիմնական մասնագիտացված հանրակրթություն 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</si>
  <si>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 </t>
  </si>
  <si>
    <t xml:space="preserve"> 11012 </t>
  </si>
  <si>
    <t xml:space="preserve"> Միջնակարգ մասնագիտացված հանրակրթություն 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</si>
  <si>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 </t>
  </si>
  <si>
    <t xml:space="preserve"> Մարզպետարանի ենթակայության հանրակրթական ուսումնական հաստատություններ </t>
  </si>
  <si>
    <t xml:space="preserve"> Տարրական ընդհանուր կրթության դասարանների սովորողների միջին տարեկան թիվը /մարդ /, որից </t>
  </si>
  <si>
    <t xml:space="preserve"> 11001</t>
  </si>
  <si>
    <t xml:space="preserve"> Տարրական ընդհանուր հանրակրթություն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</si>
  <si>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</si>
  <si>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 11002</t>
  </si>
  <si>
    <t xml:space="preserve"> Հիմնական ընդհանուր հանրակրթություն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</si>
  <si>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</t>
  </si>
  <si>
    <t xml:space="preserve"> 11003</t>
  </si>
  <si>
    <t xml:space="preserve"> Միջնակարգ ընդհանուր հանրակրթություն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</si>
  <si>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</si>
  <si>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 xml:space="preserve"> 11004</t>
  </si>
  <si>
    <t xml:space="preserve"> Տարրական հատուկ հանրակրթություն</t>
  </si>
  <si>
    <t xml:space="preserve"> Պարտադիր կրթության առաջին մակարդակում սովորողների ընդգրկվածության և գրագիտության ապահովում</t>
  </si>
  <si>
    <t xml:space="preserve"> 11005</t>
  </si>
  <si>
    <t xml:space="preserve"> Հիմնական հատուկ հանրակրթություն</t>
  </si>
  <si>
    <t xml:space="preserve"> Պարտադիր կրթության երկրորդ մակարդակում սովորողների ընդգրկվածության և գրագիտության ապահովում</t>
  </si>
  <si>
    <t xml:space="preserve"> 11006</t>
  </si>
  <si>
    <t xml:space="preserve"> Միջնակարգ հատուկ հանրակրթություն</t>
  </si>
  <si>
    <t xml:space="preserve"> Պարտադիր կրթության երրորդ մակարդակում սովորողների ընդգրկվածության՛ գրագիտության և համակողմանի զարգացման բարձր մակարդակի ապահովում</t>
  </si>
  <si>
    <t xml:space="preserve"> 11010</t>
  </si>
  <si>
    <t xml:space="preserve"> Տարրական մասնագիտացված հանրակրթություն</t>
  </si>
  <si>
    <t xml:space="preserve"> Տարրական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</si>
  <si>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11011</t>
  </si>
  <si>
    <t xml:space="preserve"> Հիմնական մասնագիտացված հանրակրթություն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</si>
  <si>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</si>
  <si>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11012</t>
  </si>
  <si>
    <t xml:space="preserve"> Միջնակարգ մասնագիտացված հանրակրթություն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</si>
  <si>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</t>
  </si>
  <si>
    <t xml:space="preserve"> Նախադպրոցական և տարրական ընդհանուր կրթություն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</si>
  <si>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</si>
  <si>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</si>
  <si>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</si>
  <si>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Միջնակարգ (լրիվ)  ընդհանուր կրթություն</t>
  </si>
  <si>
    <t xml:space="preserve"> 1192 </t>
  </si>
  <si>
    <t xml:space="preserve"> 11022 </t>
  </si>
  <si>
    <t xml:space="preserve"> Հանրակրթական  հիմնական  և նախադպրոցական ծրագրեր իրականացնող ուսումնական հաստատությունների հերթական ատեստավորման ենթակա ուսուցչի և մանկավարժի վերապատրաստում </t>
  </si>
  <si>
    <t xml:space="preserve">  Հանրակրթական հիմնական և նախադպրոցական ծրագրեր իրականացնող ուսումնական հաստատությունների հերթական ատեստավորման ենթակա ուսուցիչների և մանկավարժների վերապատրաստման գործընթացի կազմակերպում և իրականացում </t>
  </si>
  <si>
    <t xml:space="preserve"> Մասնագիտացված կազմակերպություն </t>
  </si>
  <si>
    <t xml:space="preserve"> Կրթության որակի ապահովում </t>
  </si>
  <si>
    <t xml:space="preserve">  Վերապատրաստված ուսուցիչների թիվը </t>
  </si>
  <si>
    <t xml:space="preserve"> Վերապատրաստված մանկավարժական աշխատողների թիվը </t>
  </si>
  <si>
    <t xml:space="preserve"> 11013 </t>
  </si>
  <si>
    <t xml:space="preserve"> Նախադպրոցական կրթություն </t>
  </si>
  <si>
    <t xml:space="preserve"> 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 </t>
  </si>
  <si>
    <t xml:space="preserve"> ՀՀ ԿԳՄՍՆ ենթակայության նախադպրոցական կրթություն իրականացնող ուսումնական հաստատություններ </t>
  </si>
  <si>
    <t xml:space="preserve"> Ծառայությունը ստացող երեխաների միջին տարեկան թիվը /մարդ /, որից՛ </t>
  </si>
  <si>
    <t xml:space="preserve"> Սնունդ ստացող երեխաների միջին տարեկան թիվը /մարդ / </t>
  </si>
  <si>
    <t xml:space="preserve"> Մարզպետարանի ենթակայության նախադպրոցական կրթություն իրականացնող ուսումնական հաստատություններ </t>
  </si>
  <si>
    <t xml:space="preserve">Ծառայությունների մատուցում </t>
  </si>
  <si>
    <t xml:space="preserve">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 </t>
  </si>
  <si>
    <t xml:space="preserve">Նախադպրոցական կրթություն </t>
  </si>
  <si>
    <t xml:space="preserve"> 11020 </t>
  </si>
  <si>
    <t xml:space="preserve"> Ցուցանիշների փոփոխությունը (ավելացումները նշված են դրական նշանով, իսկ նվազեցումները՝ փակագծերում) </t>
  </si>
  <si>
    <t xml:space="preserve"> Միջնակարգ հանրակրթություն երեկոյան դպրոցում (Շիրակի մարզ) </t>
  </si>
  <si>
    <t xml:space="preserve"> ՀՀ ԱՆ Արթիկի քրեակատարողական հիմնարկում գտնվող ազատազրկված և միջնակարգ կրթություն չունեցող անձանց շրջանակում հանրակրթական ծառայությունների մատուցում </t>
  </si>
  <si>
    <t xml:space="preserve"> Մարզպետարանի ենթակայության երեկոյան դպրոց </t>
  </si>
  <si>
    <t xml:space="preserve"> Ծառայությունը ստացող սովորողների թվաքանակը, մարդ </t>
  </si>
  <si>
    <t xml:space="preserve"> 12004 </t>
  </si>
  <si>
    <t xml:space="preserve"> Ատեստավորման միջոցով որակավորում ստացած ուսուցիչներին հավելավճարների տրամադրում </t>
  </si>
  <si>
    <t xml:space="preserve"> Ատեստավորման միջոցով տարակարգի որակավորում ստացած ուսուցիչներին համաապատասխան հավելավճարի տրամադրման ապահովում </t>
  </si>
  <si>
    <t xml:space="preserve"> Ատեստավորման արդյունքում որակավորում ստացած ուսուցիչներ </t>
  </si>
  <si>
    <t xml:space="preserve"> Որակավորման տարակարգ ստացած ուսուցիչների թիվը /մարդ/, որից՛ </t>
  </si>
  <si>
    <t xml:space="preserve"> տղամարդ </t>
  </si>
  <si>
    <t xml:space="preserve"> կին </t>
  </si>
  <si>
    <t xml:space="preserve">ՀՀ ԿԳՄՍՆ ենթակայության հատուկ կրթություն իրականացնող ուսումնական հաստատություններ </t>
  </si>
  <si>
    <t xml:space="preserve">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</si>
  <si>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Մարզպետարանի ենթակայության հանրակրթական ուսումնական հաստատություններ </t>
  </si>
  <si>
    <t xml:space="preserve"> Նախադպրոցական կրթություն մակարդակում սաների ընդգրկվածության՝ զարգացման բարձր մակարդակի ապահովում՝ 5-6 տարեկան երեխաների նախապատրաստում տարրական դպրոցին </t>
  </si>
  <si>
    <t>Միջոցառման տեսակը՝</t>
  </si>
  <si>
    <t>Շահառուների ընտրության չափորոշիչները՝</t>
  </si>
  <si>
    <t xml:space="preserve">ՀՀ Սյունիքի մարզպետային ենթակայության նախադպրոցական կրթություն իրականացնող ուսումնական հաստատություններ </t>
  </si>
  <si>
    <t xml:space="preserve"> Միջնակարգ ընդհանուր կրթության դասարանների սովորողների միջին տարեկան թիվը, մարդ </t>
  </si>
  <si>
    <t xml:space="preserve"> 1148 </t>
  </si>
  <si>
    <t xml:space="preserve"> Արտադպրոցական դաստիարակության ծրագիր </t>
  </si>
  <si>
    <t xml:space="preserve"> Արտադպրոցական դաստիարակություն </t>
  </si>
  <si>
    <t xml:space="preserve"> Արվեստի, երաժշտության, սպորտի դասընթացներ մարզադպրոցներում , ստեղծագործական և արտադպրոցական դաստիարակության այլ կենտրոններում </t>
  </si>
  <si>
    <t xml:space="preserve"> Մասնագիտացված կազմակերպություններ </t>
  </si>
  <si>
    <t xml:space="preserve"> Ատեստավորման նոր համակարգի ներդրում՛ ուղղված ուսուցիչների որակի բարձրացմանը </t>
  </si>
  <si>
    <t xml:space="preserve"> Կամավոր ատեստավորմանը մասնակցած ուսուցիչների թիվը, մարդ </t>
  </si>
  <si>
    <t xml:space="preserve"> Կամավոր ատեստավորման արդյունքում հավելավճար ստացող ուսուցիչների թվաքանակը </t>
  </si>
  <si>
    <t xml:space="preserve"> Հանրակրթական դպրոցներում դասավանդող ուսուցիչների կամավոր ատեստավորման համակարգի մշակում և ներդրում </t>
  </si>
  <si>
    <t xml:space="preserve">Ծառայությունը մատուցող կազմակերպության(ների) անվանում(ներ)ը՛ </t>
  </si>
  <si>
    <t xml:space="preserve">Միջոցառման տեսակը` </t>
  </si>
  <si>
    <t xml:space="preserve">Նկարագրությունը` </t>
  </si>
  <si>
    <t xml:space="preserve">Հանրակրթական հիմնական և նախադպրոցական ծրագրեր իրականացնող ուսումնական հաստատությունների հերթական ատեստավորման ենթակա ուսուցիչների և մանկավարժների վերապատրաստման գործընթացի կազմակերպում և իրականացում </t>
  </si>
  <si>
    <t xml:space="preserve">Հանրակրթական  հիմնական  և նախադպրոցական ծրագրեր իրականացնող ուսումնական հաստատությունների հերթական ատեստավորման ենթակա ուսուցչի և մանկավարժի վերապատրաստում </t>
  </si>
  <si>
    <t xml:space="preserve">Մասնագիտացված կազմակերպություն </t>
  </si>
  <si>
    <t xml:space="preserve"> 11013</t>
  </si>
  <si>
    <t xml:space="preserve"> Նախադպրոցական կրթություն</t>
  </si>
  <si>
    <t xml:space="preserve"> 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</t>
  </si>
  <si>
    <t>1146</t>
  </si>
  <si>
    <t>11013</t>
  </si>
  <si>
    <t xml:space="preserve"> 06</t>
  </si>
  <si>
    <t xml:space="preserve"> Կրթությանը տրամադրվող օժանդակ ծառայություններ</t>
  </si>
  <si>
    <t xml:space="preserve"> 12004</t>
  </si>
  <si>
    <t xml:space="preserve"> Ատեստավորման միջոցով որակավորում ստացած ուսուցիչներին հավելավճարների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</si>
  <si>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</si>
  <si>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</si>
  <si>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</si>
  <si>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Ատեստավորման միջոցով տարակարգի որակավորում ստացած ուսուցիչներին համաապատասխան հավելավճարի տրամադրման ապահովում</t>
  </si>
  <si>
    <t xml:space="preserve"> Տրանսֆերտների տրամադրում</t>
  </si>
  <si>
    <t xml:space="preserve"> 11020</t>
  </si>
  <si>
    <t xml:space="preserve"> Միջնակարգ հանրակրթություն երեկոյան դպրոցում (Շիրակի մարզ)</t>
  </si>
  <si>
    <t xml:space="preserve"> ՀՀ ԱՆ Արթիկի քրեակատարողական հիմնարկում գտնվող ազատազրկված և միջնակարգ կրթություն չունեցող անձանց շրջանակում հանրակրթական ծառայությունների մատուցում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</si>
  <si>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</si>
  <si>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</si>
  <si>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</si>
  <si>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Արտադպրոցական դաստիարակություն</t>
  </si>
  <si>
    <t xml:space="preserve"> Արվեստի, երաժշտության, սպորտի դասընթացներ մարզադպրոցներում , ստեղծագործական և արտադպրոցական դաստիարակության այլ կենտրոններում</t>
  </si>
  <si>
    <t>05</t>
  </si>
  <si>
    <t xml:space="preserve"> Ըստ մակարդակների չդասակարգվող կրթություն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</si>
  <si>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</si>
  <si>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</si>
  <si>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</si>
  <si>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Վերջնական արդյունքի նկարագրությունը`</t>
  </si>
  <si>
    <t xml:space="preserve"> Ատեստավորման նոր համակարգի ներդրում՛ ուղղված ուսուցիչների որակի բարձրացմանը</t>
  </si>
  <si>
    <t xml:space="preserve"> Հանրակրթական դպրոցներում դասավանդող ուսուցիչների կամավոր ատեստավորման համակարգի մշակում և ներդրում</t>
  </si>
  <si>
    <t xml:space="preserve"> 11022</t>
  </si>
  <si>
    <t xml:space="preserve"> Հանրակրթական  հիմնական  և նախադպրոցական ծրագրեր իրականացնող ուսումնական հաստատությունների հերթական ատեստավորման ենթակա ուսուցչի և մանկավարժի վերապատրաստում</t>
  </si>
  <si>
    <t xml:space="preserve">  Հանրակրթական հիմնական և նախադպրոցական ծրագրեր իրականացնող ուսումնական հաստատությունների հերթական ատեստավորման ենթակա ուսուցիչների և մանկավարժների վերապատրաստման գործընթացի կազմակերպում և իրականացում</t>
  </si>
  <si>
    <t>Սուբսիդիաներ պետական կազմակերպություններին</t>
  </si>
  <si>
    <t>Մասնագիտական զարգացման և վարձատրության փոխկապակցված համակարգի ներդրում՝ նախադպրոցական հաստատությունների մանկավարժներին տարակարգի շնորհման գործընթացի միջոցով</t>
  </si>
  <si>
    <t>Նախադպրոցական ծառայությունների որակի շարունակական բարձրացման նախադրյալների ապահովում</t>
  </si>
  <si>
    <t xml:space="preserve"> ՍՈՑԻԱԼԱԿԱՆ ՆՊԱՍՏՆԵՐ ԵՎ ԿԵՆՍԱԹՈՇԱԿՆԵՐ</t>
  </si>
  <si>
    <t xml:space="preserve">Կոտայքի մարզպետարան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</si>
  <si>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</si>
  <si>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Միջնակարգ ընդհանուր կրթության դասարանների սովորողների միջին տարեկան թիվը /մարդ /, որից՛ </t>
  </si>
  <si>
    <t xml:space="preserve"> ՀՀ կրթության, գիտության, մշակույթի և սպորտի նախարարության, ՀՀ պաշտպանության նախարարության ենթակայության մասնագիտացված հանրակրթական կրթություն իրականացնող ուսումնական հաստատություններ </t>
  </si>
  <si>
    <t xml:space="preserve"> ՀՀ կրթության, գիտության, մշակույթի և սպորտի նախարարության, Երևանի քաղաքապետարանի, ՀՀ մարզպետարանների ենթակայության նախադպրոցական կրթություն իրականացնող ուսումնական հաստատություններ </t>
  </si>
  <si>
    <t>Ցուցանիշների փոփոխությունը (նվազեցումները՝ փակագծերում)</t>
  </si>
  <si>
    <t xml:space="preserve"> Արդյունքի չափորոշիչներ</t>
  </si>
  <si>
    <t xml:space="preserve"> Ծրագրի դասիչը </t>
  </si>
  <si>
    <t xml:space="preserve"> Ծրագրի անվանումը </t>
  </si>
  <si>
    <t xml:space="preserve"> Հաստատությունների թիվ, հատ </t>
  </si>
  <si>
    <t xml:space="preserve"> Սաների թիվ, մարդ, այդ թվում` </t>
  </si>
  <si>
    <t xml:space="preserve"> Կամավոր ատեստավորմանը ընթացիկ տարում մասնակցած ուսուցիչների թիվը, մարդ </t>
  </si>
  <si>
    <t xml:space="preserve">  </t>
  </si>
  <si>
    <t xml:space="preserve"> Կամավոր ատեստավորման արդյունքում հավելավճար ստացած ուսուցիչների ընդհանուր թվաքանակը, որից </t>
  </si>
  <si>
    <t xml:space="preserve"> Կամավոր ատեստավորման արդյունքում ընթացիկ տարում ատեստավորվող և հավելավճար ստացող ուսուցիչների թվաքանակը </t>
  </si>
  <si>
    <t>Ցուցանիշների փոփոխություն (ավելացումները նշված են դրական նշանով)</t>
  </si>
  <si>
    <t xml:space="preserve"> Վերապատրաստված ուսուցիչների թիվը </t>
  </si>
  <si>
    <t xml:space="preserve"> Շահառուների ընտրության չափորոշիչները սահմանված են ԿԳՄՍ նախարարի հրամանով </t>
  </si>
  <si>
    <t>ՆՈՒՀ-երի տարակարգ ստացած մանկավարժական աշխատողների թվաքանակ, մարդ</t>
  </si>
  <si>
    <t xml:space="preserve">Միջոցառման վրա կատարվող ծախսը (հազար դրամ) </t>
  </si>
  <si>
    <t xml:space="preserve"> ՆՈՒՀ-երի տարակարգ ստացած մանկավարժական աշխատողների թվաքանակ, մարդ</t>
  </si>
  <si>
    <t>Միջոցառման վրա կատարվող ծախսը (հազար դրամ)</t>
  </si>
  <si>
    <t>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</t>
  </si>
  <si>
    <t xml:space="preserve">«Աշտարակի տարածքային մանկավարժահոգեբանական աջակցության կենտրոն» ՊՈԱԿ            </t>
  </si>
  <si>
    <t xml:space="preserve">«Երևանի թիվ 1 տարածքային մանկավարժահոգեբանական աջակցության կենտրոն» ՊՈԱԿ            </t>
  </si>
  <si>
    <t xml:space="preserve">«Երևանի թիվ 2 տարածքային մանկավարժահոգեբանական աջակցության կենտրոն» ՊՈԱԿ            </t>
  </si>
  <si>
    <t xml:space="preserve">«Երևանի թիվ 3 տարածքային մանկավարժահոգեբանական աջակցության կենտրոն» ՊՈԱԿ            </t>
  </si>
  <si>
    <t xml:space="preserve">«Երևանի թիվ 4 տարածքային մանկավարժահոգեբանական աջակցության կենտրոն» ՊՈԱԿ            </t>
  </si>
  <si>
    <t xml:space="preserve">«Գեղարքունիքի տարածքային մանկավարժահոգեբանական աջակցության կենտրոն» ՊՈԱԿ            </t>
  </si>
  <si>
    <t xml:space="preserve">«Կոտայքի տարածքային մանկավարժահոգեբանական աջակցության կենտրոն» ՊՈԱԿ            </t>
  </si>
  <si>
    <t xml:space="preserve">                                       Հավելված 3</t>
  </si>
  <si>
    <t>հազար դրամ</t>
  </si>
  <si>
    <t xml:space="preserve"> 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</si>
  <si>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</si>
  <si>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</si>
  <si>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կրթության, գիտության, մշակույթի և սպորտի նախարարություն</t>
  </si>
  <si>
    <t>Հանրակրթության ծրագիր</t>
  </si>
  <si>
    <t xml:space="preserve"> Համընդհանուր ներառական կրթության համակարգի ներդրում</t>
  </si>
  <si>
    <t xml:space="preserve"> 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</si>
  <si>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t xml:space="preserve"> Խոցելի խմբերի երեխաների ընդգրկվածության ապահովում հանրակրթական հաստատություններում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</si>
  <si>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</si>
  <si>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</t>
  </si>
  <si>
    <t xml:space="preserve"> 1193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</si>
  <si>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</si>
  <si>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</si>
  <si>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</si>
  <si>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1193 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</si>
  <si>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 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</si>
  <si>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 </t>
  </si>
  <si>
    <t xml:space="preserve"> Մասնագիտացված կազմակերպություններ,  </t>
  </si>
  <si>
    <t xml:space="preserve"> Մանկավարժահոգեբանական աջակցության կենտրոններիթիվ, հատ </t>
  </si>
  <si>
    <t xml:space="preserve"> Կրթության առանձնահատուկ պայմանների կարիքի բացահայտման համար գնահատվող երեխաների թիվ, երեխա </t>
  </si>
  <si>
    <t xml:space="preserve"> Մանկավարժահոգեբանական աջակցության ծառայություններ ստացող երեխաների թիվ, երեխա </t>
  </si>
  <si>
    <t xml:space="preserve"> Համընդհանուր ներառական կրթության համակարգի ներդրում </t>
  </si>
  <si>
    <t xml:space="preserve">                                   
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2022 ԹՎԱԿԱՆԻ ԴԵԿՏԵՄԲԵՐԻ 29-Ի  N  2111-Ն ՈՐՈՇՄԱՆ  N 5 ՀԱՎԵԼՎԱԾԻ N 1 ԱՂՅՈՒՍԱԿՈՒՄ ԿԱՏԱՐՎՈՂ  ՓՈՓՈԽՈՒԹՅՈՒՆՆԵՐԸ</t>
  </si>
  <si>
    <t xml:space="preserve">ՀԱՅԱՍՏԱՆԻ ՀԱՆՐԱՊԵՏՈՒԹՅԱՆ ԿԱՌԱՎԱՐՈՒԹՅԱՆ 2022 ԹՎԱԿԱՆԻ ԴԵԿՏԵՄԲԵՐԻ 29-Ի N 2111-Ն ՈՐՈՇՄԱՆ N 3 ԵՎ N 4  ՀԱՎԵԼՎԱԾՆԵՐՈՒՄ  ԿԱՏԱՐՎՈՂ   ՓՈՓՈԽՈՒԹՅՈՒՆՆԵՐԸ </t>
  </si>
  <si>
    <t xml:space="preserve"> ՀԱՅԱՍՏԱՆԻ ՀԱՆՐԱՊԵՏՈՒԹՅԱՆ ԿԱՌԱՎԱՐՈՒԹՅԱՆ 2022 ԹՎԱԿԱՆԻ ԴԵԿՏԵՄԲԵՐԻ 29-Ի N 2111-Ն ՈՐՈՇՄԱՆ N 9 ՀԱՎԵԼՎԱԾԻ  
NN 9.13 ԱՂՅՈՒՍԱԿՈՒՄ ԿԱՏԱՐՎՈՂ  ՓՈՓՈԽՈՒԹՅՈՒՆՆԵՐԸ</t>
  </si>
  <si>
    <t>Ցուցանիշների փոփոխություն (նվազեցումները՝ փակագծերում)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</si>
  <si>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</si>
  <si>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</si>
  <si>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«Արթիկի տարածքային մանկավարժահոգեբանական աջակցության կենտրոն» ՊՈԱԿ            </t>
  </si>
  <si>
    <t xml:space="preserve">«Շիրակի տարածքային մանկավարժահոգեբանական աջակցության կենտրոն» ՊՈԱԿ    </t>
  </si>
  <si>
    <t xml:space="preserve">«Վաղարշապատի տարածքային մանկավարժահոգեբանական աջակցության կենտրոն»  ՊՈԱԿ                                               </t>
  </si>
  <si>
    <t xml:space="preserve">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</si>
  <si>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Միջոցառման անվանումը` </t>
  </si>
  <si>
    <t xml:space="preserve">Պարտադիր կրթության երկրորդ մակարդակում սովորողների ընդգրկվածության, գրագիտության և համակողմանի զարգացման բարձր մակարդակի ապահովում </t>
  </si>
  <si>
    <t xml:space="preserve">Հիմնական ընդհանուր կրթության դասարանների սովորողների միջին տարեկան թիվը /մարդ /, որից՛ </t>
  </si>
  <si>
    <t xml:space="preserve">Վերապատրաստված ուսուցիչների թիվը </t>
  </si>
  <si>
    <t xml:space="preserve">Վերապատրաստված մանկավարժական աշխատողների թիվը </t>
  </si>
  <si>
    <t>Ատեստավորման միջոցով որակավորում ստացած ուսուցիչներին հավելավճարների տրամադրում</t>
  </si>
  <si>
    <t>Հանրակրթական  հիմնական  և նախադպրոցական ծրագրեր իրականացնող ուսումնական հաստատությունների հերթական ատեստավորման ենթակա ուսուցչի և մանկավարժի վերապատրաստում</t>
  </si>
  <si>
    <t>Կրթության որակի ապահովում</t>
  </si>
  <si>
    <t xml:space="preserve"> Աղյուսակ 9.1.7</t>
  </si>
  <si>
    <t xml:space="preserve">Կրթության որակի ապահովում </t>
  </si>
  <si>
    <t xml:space="preserve"> Աղյուսակ 9.1.13 </t>
  </si>
  <si>
    <t xml:space="preserve"> Աղյուսակ 9.1.48 </t>
  </si>
  <si>
    <t xml:space="preserve"> Աղյուսակ 9.1.49 </t>
  </si>
  <si>
    <t xml:space="preserve"> Աղյուսակ 9.1.50 </t>
  </si>
  <si>
    <t xml:space="preserve"> Աղյուսակ 9.1.51 </t>
  </si>
  <si>
    <t xml:space="preserve"> Աղյուսակ 9.1.52 </t>
  </si>
  <si>
    <t xml:space="preserve"> Աղյուսակ 9.1.53 </t>
  </si>
  <si>
    <t xml:space="preserve"> Աղյուսակ 9.1.54 </t>
  </si>
  <si>
    <t xml:space="preserve"> Աղյուսակ 9.1.55 </t>
  </si>
  <si>
    <t xml:space="preserve"> Աղյուսակ 9.1.56 </t>
  </si>
  <si>
    <t xml:space="preserve"> Աղյուսակ 9.1.57 </t>
  </si>
  <si>
    <t xml:space="preserve">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</si>
  <si>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Միջնակարգ ընդհանուր հանրակրթություն </t>
  </si>
  <si>
    <t xml:space="preserve">«Արմավիրի տարածքային մանկավարժահոգեբանական աջակցության կենտրոն» ՊՈԱԿ                                            </t>
  </si>
  <si>
    <t xml:space="preserve">Բյուջետային հատկացումների գլխավոր կարգադրիչներ, ծրագրերի, միջոցառումների և միջոցառումներն իրականացնող պետական մարմինների անվանումները 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</si>
  <si>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</si>
  <si>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</si>
  <si>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</si>
  <si>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</si>
  <si>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09</t>
  </si>
  <si>
    <t>ԿՐԹՈՒԹՅՈՒՆ</t>
  </si>
  <si>
    <t>Կրթությանը տրամադրվող օժանդակ ծառայություններ</t>
  </si>
  <si>
    <t>Հավելված N 6</t>
  </si>
  <si>
    <t>ՀԱՅԱՍՏԱՆԻ ՀԱՆՐԱՊԵՏՈՒԹՅԱՆ ԿԱՌԱՎԱՐՈՒԹՅԱՆ 2022 ԹՎԱԿԱՆԻ ԴԵԿՏԵՄԲԵՐԻ 29-Ի N 2111-Ն ՈՐՈՇՄԱՆ N 5 ՀԱՎԵԼՎԱԾԻ N 7  ԱՂՅՈՒՍԱԿՈՒՄ ԿԱՏԱՐՎՈՂ ՓՈՓՈԽՈՒԹՅՈՒՆՆԵՐԸ</t>
  </si>
  <si>
    <t>ՀԱՅԱՍՏԱՆԻ ՀԱՆՐԱՊԵՏՈՒԹՅԱՆ ԿԱՌԱՎԱՐՈՒԹՅԱՆ 2022 ԹՎԱԿԱՆԻ ԴԵԿՏԵՄԲԵՐԻ 29-Ի N 2111-Ն ՈՐՈՇՄԱՆ N 9.1 ՀԱՎԵԼՎԱԾԻ  NN 9.1.7, 9.1.13, 9.1.48, 9.1.49, 9.1.50, 9.1.51, 9.1.52, 9.1.53, 9.1.54, 9.1.55, 9.1.56 ԵՎ 9.1.57  ԱՂՅՈՒՍԱԿՆԵՐՈՒՄ ԿԱՏԱՐՎՈՂ ՓՈՓՈԽՈՒԹՅՈՒՆՆԵՐԸ</t>
  </si>
  <si>
    <t>ՀԱՅԱՍՏԱՆԻ ՀԱՆՐԱՊԵՏՈՒԹՅԱՆ ԿԱՌԱՎԱՐՈՒԹՅԱՆ 2022 ԹՎԱԿԱՆԻ ԴԵԿՏԵՄԲԵՐԻ 29-Ի N 2111-Ն ՈՐՈՇՄԱՆ N 8  ՀԱՎԵԼՎԱԾՈՒՄ  ԿԱՏԱՐՎՈՂ   ՓՈՓՈԽՈՒԹՅՈՒՆԸ ԵՎ ԼՐԱՑՈՒՄԸ</t>
  </si>
  <si>
    <t>Տարրական ընդհանուր կրթություն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</si>
</sst>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##,##0;\(##,##0\);\-"/>
    <numFmt numFmtId="168" formatCode="##,##0.00;\(##,##0.00\);\-"/>
    <numFmt numFmtId="169" formatCode="0.0"/>
    <numFmt numFmtId="170" formatCode="#,##0.000"/>
    <numFmt numFmtId="171" formatCode="_-* #,##0.00\ _₽_-;\-* #,##0.00\ _₽_-;_-* &quot;-&quot;??\ _₽_-;_-@_-"/>
    <numFmt numFmtId="172" formatCode="_-* #,##0.00\ _֏_-;\-* #,##0.00\ _֏_-;_-* &quot;-&quot;??\ _֏_-;_-@_-"/>
    <numFmt numFmtId="173" formatCode="0_);\(0\)"/>
    <numFmt numFmtId="174" formatCode="General_)"/>
    <numFmt numFmtId="175" formatCode="_-* #,##0.00_р_._-;\-* #,##0.00_р_._-;_-* &quot;-&quot;??_р_._-;_-@_-"/>
    <numFmt numFmtId="176" formatCode="#,##0.0_);\(#,##0.0\)"/>
    <numFmt numFmtId="177" formatCode="0.0_);\(0.0\)"/>
    <numFmt numFmtId="178" formatCode="_(* #,##0_);_(* \(#,##0\);_(* &quot;-&quot;??_);_(@_)"/>
    <numFmt numFmtId="179" formatCode="#,##0.0"/>
  </numFmts>
  <fonts count="114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i/>
      <sz val="8"/>
      <name val="GHEA Grapalat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color rgb="FFFF0000"/>
      <name val="GHEA Grapalat"/>
      <family val="3"/>
    </font>
    <font>
      <sz val="9"/>
      <color rgb="FF000099"/>
      <name val="Arial LatArm"/>
      <family val="2"/>
    </font>
    <font>
      <b/>
      <sz val="12"/>
      <color theme="1"/>
      <name val="GHEA Grapalat"/>
      <family val="2"/>
    </font>
    <font>
      <b/>
      <sz val="10"/>
      <name val="GHEA Grapalat"/>
      <family val="3"/>
    </font>
    <font>
      <i/>
      <sz val="10"/>
      <name val="GHEA Grapalat"/>
      <family val="3"/>
    </font>
    <font>
      <sz val="8"/>
      <color rgb="FFFF0000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508">
    <xf numFmtId="0" fontId="0" fillId="0" borderId="0">
      <alignment horizontal="left" vertical="top" wrapText="1"/>
    </xf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2" borderId="0" applyNumberFormat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4" applyNumberFormat="0" applyAlignment="0" applyProtection="0"/>
    <xf numFmtId="0" fontId="23" fillId="6" borderId="5" applyNumberFormat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26" fillId="7" borderId="7" applyNumberFormat="0" applyAlignment="0" applyProtection="0"/>
    <xf numFmtId="0" fontId="27" fillId="0" borderId="0" applyNumberFormat="0" applyFill="0" applyBorder="0" applyAlignment="0" applyProtection="0"/>
    <xf numFmtId="0" fontId="14" fillId="8" borderId="8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30" fillId="32" borderId="0" applyNumberFormat="0" applyBorder="0" applyAlignment="0" applyProtection="0"/>
    <xf numFmtId="164" fontId="31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166" fontId="32" fillId="0" borderId="0" applyFont="0" applyFill="0" applyBorder="0" applyAlignment="0" applyProtection="0"/>
    <xf numFmtId="0" fontId="32" fillId="0" borderId="0"/>
    <xf numFmtId="0" fontId="32" fillId="0" borderId="0"/>
    <xf numFmtId="0" fontId="35" fillId="0" borderId="0"/>
    <xf numFmtId="43" fontId="36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6" fillId="0" borderId="0"/>
    <xf numFmtId="0" fontId="33" fillId="0" borderId="0"/>
    <xf numFmtId="0" fontId="31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31" fillId="0" borderId="0">
      <alignment horizontal="left" vertical="top" wrapText="1"/>
    </xf>
    <xf numFmtId="0" fontId="13" fillId="0" borderId="0"/>
    <xf numFmtId="0" fontId="13" fillId="0" borderId="0"/>
    <xf numFmtId="0" fontId="12" fillId="0" borderId="0"/>
    <xf numFmtId="0" fontId="11" fillId="0" borderId="0"/>
    <xf numFmtId="43" fontId="11" fillId="0" borderId="0" applyFont="0" applyFill="0" applyBorder="0" applyAlignment="0" applyProtection="0"/>
    <xf numFmtId="0" fontId="36" fillId="0" borderId="0"/>
    <xf numFmtId="9" fontId="11" fillId="0" borderId="0" applyFont="0" applyFill="0" applyBorder="0" applyAlignment="0" applyProtection="0"/>
    <xf numFmtId="0" fontId="35" fillId="0" borderId="0"/>
    <xf numFmtId="0" fontId="35" fillId="0" borderId="0"/>
    <xf numFmtId="0" fontId="10" fillId="0" borderId="0"/>
    <xf numFmtId="0" fontId="12" fillId="0" borderId="0"/>
    <xf numFmtId="0" fontId="47" fillId="0" borderId="0"/>
    <xf numFmtId="43" fontId="12" fillId="0" borderId="0" applyFont="0" applyFill="0" applyBorder="0" applyAlignment="0" applyProtection="0"/>
    <xf numFmtId="164" fontId="48" fillId="0" borderId="0" applyFill="0" applyBorder="0" applyProtection="0">
      <alignment horizontal="right" vertical="top"/>
    </xf>
    <xf numFmtId="0" fontId="49" fillId="0" borderId="0"/>
    <xf numFmtId="0" fontId="9" fillId="0" borderId="0"/>
    <xf numFmtId="0" fontId="31" fillId="0" borderId="0">
      <alignment horizontal="left" vertical="top" wrapText="1"/>
    </xf>
    <xf numFmtId="0" fontId="32" fillId="0" borderId="0"/>
    <xf numFmtId="167" fontId="31" fillId="0" borderId="0" applyFill="0" applyBorder="0" applyProtection="0">
      <alignment horizontal="right" vertical="top"/>
    </xf>
    <xf numFmtId="0" fontId="12" fillId="0" borderId="0"/>
    <xf numFmtId="0" fontId="36" fillId="0" borderId="0"/>
    <xf numFmtId="0" fontId="8" fillId="0" borderId="0"/>
    <xf numFmtId="43" fontId="8" fillId="0" borderId="0" applyFont="0" applyFill="0" applyBorder="0" applyAlignment="0" applyProtection="0"/>
    <xf numFmtId="0" fontId="32" fillId="0" borderId="0"/>
    <xf numFmtId="0" fontId="35" fillId="0" borderId="0"/>
    <xf numFmtId="43" fontId="32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/>
    <xf numFmtId="0" fontId="53" fillId="0" borderId="0"/>
    <xf numFmtId="0" fontId="8" fillId="0" borderId="0"/>
    <xf numFmtId="0" fontId="36" fillId="0" borderId="0"/>
    <xf numFmtId="0" fontId="35" fillId="0" borderId="0"/>
    <xf numFmtId="0" fontId="8" fillId="0" borderId="0"/>
    <xf numFmtId="0" fontId="12" fillId="0" borderId="0"/>
    <xf numFmtId="0" fontId="32" fillId="0" borderId="0"/>
    <xf numFmtId="0" fontId="8" fillId="0" borderId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47" fillId="0" borderId="0" applyFont="0" applyFill="0" applyBorder="0" applyAlignment="0" applyProtection="0"/>
    <xf numFmtId="0" fontId="55" fillId="0" borderId="0"/>
    <xf numFmtId="0" fontId="8" fillId="0" borderId="0"/>
    <xf numFmtId="43" fontId="8" fillId="0" borderId="0" applyFont="0" applyFill="0" applyBorder="0" applyAlignment="0" applyProtection="0"/>
    <xf numFmtId="9" fontId="47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171" fontId="36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1" fontId="47" fillId="0" borderId="0" applyFont="0" applyFill="0" applyBorder="0" applyAlignment="0" applyProtection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5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58" fillId="3" borderId="0" applyNumberFormat="0" applyBorder="0" applyAlignment="0" applyProtection="0"/>
    <xf numFmtId="0" fontId="59" fillId="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60" fillId="4" borderId="0" applyNumberFormat="0" applyBorder="0" applyAlignment="0" applyProtection="0"/>
    <xf numFmtId="0" fontId="55" fillId="0" borderId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171" fontId="36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1" fontId="47" fillId="0" borderId="0" applyFont="0" applyFill="0" applyBorder="0" applyAlignment="0" applyProtection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36" fillId="0" borderId="0"/>
    <xf numFmtId="0" fontId="36" fillId="0" borderId="0"/>
    <xf numFmtId="0" fontId="33" fillId="0" borderId="0"/>
    <xf numFmtId="0" fontId="36" fillId="0" borderId="0"/>
    <xf numFmtId="0" fontId="36" fillId="0" borderId="0"/>
    <xf numFmtId="0" fontId="36" fillId="0" borderId="0"/>
    <xf numFmtId="4" fontId="56" fillId="0" borderId="18" applyFill="0" applyProtection="0">
      <alignment horizontal="right" vertical="center"/>
    </xf>
    <xf numFmtId="0" fontId="35" fillId="0" borderId="0"/>
    <xf numFmtId="0" fontId="8" fillId="0" borderId="0"/>
    <xf numFmtId="0" fontId="47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36" fillId="0" borderId="0"/>
    <xf numFmtId="0" fontId="61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4" fillId="0" borderId="0"/>
    <xf numFmtId="0" fontId="12" fillId="0" borderId="0"/>
    <xf numFmtId="0" fontId="63" fillId="13" borderId="0" applyNumberFormat="0" applyBorder="0" applyAlignment="0" applyProtection="0"/>
    <xf numFmtId="0" fontId="4" fillId="8" borderId="8" applyNumberFormat="0" applyFont="0" applyAlignment="0" applyProtection="0"/>
    <xf numFmtId="0" fontId="62" fillId="0" borderId="0">
      <alignment horizontal="left" vertical="top" wrapText="1"/>
    </xf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2" fillId="8" borderId="8" applyNumberFormat="0" applyFont="0" applyAlignment="0" applyProtection="0"/>
    <xf numFmtId="0" fontId="33" fillId="0" borderId="0"/>
    <xf numFmtId="0" fontId="15" fillId="0" borderId="0" applyNumberFormat="0" applyFill="0" applyBorder="0" applyAlignment="0" applyProtection="0"/>
    <xf numFmtId="0" fontId="63" fillId="32" borderId="0" applyNumberFormat="0" applyBorder="0" applyAlignment="0" applyProtection="0"/>
    <xf numFmtId="0" fontId="63" fillId="20" borderId="0" applyNumberFormat="0" applyBorder="0" applyAlignment="0" applyProtection="0"/>
    <xf numFmtId="0" fontId="63" fillId="9" borderId="0" applyNumberFormat="0" applyBorder="0" applyAlignment="0" applyProtection="0"/>
    <xf numFmtId="0" fontId="63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5" borderId="0" applyNumberFormat="0" applyBorder="0" applyAlignment="0" applyProtection="0"/>
    <xf numFmtId="0" fontId="63" fillId="16" borderId="0" applyNumberFormat="0" applyBorder="0" applyAlignment="0" applyProtection="0"/>
    <xf numFmtId="0" fontId="71" fillId="0" borderId="0" applyNumberFormat="0" applyFill="0" applyBorder="0" applyAlignment="0" applyProtection="0"/>
    <xf numFmtId="0" fontId="63" fillId="12" borderId="0" applyNumberFormat="0" applyBorder="0" applyAlignment="0" applyProtection="0"/>
    <xf numFmtId="0" fontId="69" fillId="0" borderId="1" applyNumberFormat="0" applyFill="0" applyAlignment="0" applyProtection="0"/>
    <xf numFmtId="0" fontId="63" fillId="24" borderId="0" applyNumberFormat="0" applyBorder="0" applyAlignment="0" applyProtection="0"/>
    <xf numFmtId="0" fontId="71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73" fillId="0" borderId="6" applyNumberFormat="0" applyFill="0" applyAlignment="0" applyProtection="0"/>
    <xf numFmtId="0" fontId="12" fillId="18" borderId="0" applyNumberFormat="0" applyBorder="0" applyAlignment="0" applyProtection="0"/>
    <xf numFmtId="0" fontId="12" fillId="14" borderId="0" applyNumberFormat="0" applyBorder="0" applyAlignment="0" applyProtection="0"/>
    <xf numFmtId="0" fontId="63" fillId="28" borderId="0" applyNumberFormat="0" applyBorder="0" applyAlignment="0" applyProtection="0"/>
    <xf numFmtId="0" fontId="67" fillId="0" borderId="0" applyNumberFormat="0" applyFill="0" applyBorder="0" applyAlignment="0" applyProtection="0"/>
    <xf numFmtId="0" fontId="63" fillId="21" borderId="0" applyNumberFormat="0" applyBorder="0" applyAlignment="0" applyProtection="0"/>
    <xf numFmtId="0" fontId="74" fillId="4" borderId="0" applyNumberFormat="0" applyBorder="0" applyAlignment="0" applyProtection="0"/>
    <xf numFmtId="0" fontId="12" fillId="27" borderId="0" applyNumberFormat="0" applyBorder="0" applyAlignment="0" applyProtection="0"/>
    <xf numFmtId="0" fontId="12" fillId="23" borderId="0" applyNumberFormat="0" applyBorder="0" applyAlignment="0" applyProtection="0"/>
    <xf numFmtId="0" fontId="65" fillId="6" borderId="4" applyNumberFormat="0" applyAlignment="0" applyProtection="0"/>
    <xf numFmtId="0" fontId="68" fillId="2" borderId="0" applyNumberFormat="0" applyBorder="0" applyAlignment="0" applyProtection="0"/>
    <xf numFmtId="0" fontId="75" fillId="6" borderId="5" applyNumberFormat="0" applyAlignment="0" applyProtection="0"/>
    <xf numFmtId="0" fontId="72" fillId="5" borderId="4" applyNumberFormat="0" applyAlignment="0" applyProtection="0"/>
    <xf numFmtId="0" fontId="70" fillId="0" borderId="2" applyNumberFormat="0" applyFill="0" applyAlignment="0" applyProtection="0"/>
    <xf numFmtId="0" fontId="76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6" fillId="7" borderId="7" applyNumberFormat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77" fillId="0" borderId="9" applyNumberFormat="0" applyFill="0" applyAlignment="0" applyProtection="0"/>
    <xf numFmtId="0" fontId="63" fillId="17" borderId="0" applyNumberFormat="0" applyBorder="0" applyAlignment="0" applyProtection="0"/>
    <xf numFmtId="0" fontId="12" fillId="26" borderId="0" applyNumberFormat="0" applyBorder="0" applyAlignment="0" applyProtection="0"/>
    <xf numFmtId="0" fontId="64" fillId="3" borderId="0" applyNumberFormat="0" applyBorder="0" applyAlignment="0" applyProtection="0"/>
    <xf numFmtId="0" fontId="12" fillId="1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0" fontId="35" fillId="0" borderId="0"/>
    <xf numFmtId="0" fontId="80" fillId="4" borderId="0" applyNumberFormat="0" applyBorder="0" applyAlignment="0" applyProtection="0"/>
    <xf numFmtId="0" fontId="33" fillId="0" borderId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38" borderId="0" applyNumberFormat="0" applyBorder="0" applyAlignment="0" applyProtection="0"/>
    <xf numFmtId="0" fontId="79" fillId="42" borderId="0" applyNumberFormat="0" applyBorder="0" applyAlignment="0" applyProtection="0"/>
    <xf numFmtId="0" fontId="79" fillId="43" borderId="0" applyNumberFormat="0" applyBorder="0" applyAlignment="0" applyProtection="0"/>
    <xf numFmtId="0" fontId="79" fillId="44" borderId="0" applyNumberFormat="0" applyBorder="0" applyAlignment="0" applyProtection="0"/>
    <xf numFmtId="0" fontId="79" fillId="45" borderId="0" applyNumberFormat="0" applyBorder="0" applyAlignment="0" applyProtection="0"/>
    <xf numFmtId="0" fontId="79" fillId="39" borderId="0" applyNumberFormat="0" applyBorder="0" applyAlignment="0" applyProtection="0"/>
    <xf numFmtId="0" fontId="79" fillId="38" borderId="0" applyNumberFormat="0" applyBorder="0" applyAlignment="0" applyProtection="0"/>
    <xf numFmtId="0" fontId="79" fillId="44" borderId="0" applyNumberFormat="0" applyBorder="0" applyAlignment="0" applyProtection="0"/>
    <xf numFmtId="0" fontId="79" fillId="46" borderId="0" applyNumberFormat="0" applyBorder="0" applyAlignment="0" applyProtection="0"/>
    <xf numFmtId="0" fontId="81" fillId="47" borderId="0" applyNumberFormat="0" applyBorder="0" applyAlignment="0" applyProtection="0"/>
    <xf numFmtId="0" fontId="81" fillId="45" borderId="0" applyNumberFormat="0" applyBorder="0" applyAlignment="0" applyProtection="0"/>
    <xf numFmtId="0" fontId="81" fillId="39" borderId="0" applyNumberFormat="0" applyBorder="0" applyAlignment="0" applyProtection="0"/>
    <xf numFmtId="0" fontId="81" fillId="40" borderId="0" applyNumberFormat="0" applyBorder="0" applyAlignment="0" applyProtection="0"/>
    <xf numFmtId="0" fontId="81" fillId="48" borderId="0" applyNumberFormat="0" applyBorder="0" applyAlignment="0" applyProtection="0"/>
    <xf numFmtId="0" fontId="81" fillId="41" borderId="0" applyNumberFormat="0" applyBorder="0" applyAlignment="0" applyProtection="0"/>
    <xf numFmtId="0" fontId="81" fillId="49" borderId="0" applyNumberFormat="0" applyBorder="0" applyAlignment="0" applyProtection="0"/>
    <xf numFmtId="0" fontId="81" fillId="50" borderId="0" applyNumberFormat="0" applyBorder="0" applyAlignment="0" applyProtection="0"/>
    <xf numFmtId="0" fontId="81" fillId="51" borderId="0" applyNumberFormat="0" applyBorder="0" applyAlignment="0" applyProtection="0"/>
    <xf numFmtId="0" fontId="81" fillId="40" borderId="0" applyNumberFormat="0" applyBorder="0" applyAlignment="0" applyProtection="0"/>
    <xf numFmtId="0" fontId="81" fillId="48" borderId="0" applyNumberFormat="0" applyBorder="0" applyAlignment="0" applyProtection="0"/>
    <xf numFmtId="0" fontId="81" fillId="52" borderId="0" applyNumberFormat="0" applyBorder="0" applyAlignment="0" applyProtection="0"/>
    <xf numFmtId="0" fontId="82" fillId="36" borderId="0" applyNumberFormat="0" applyBorder="0" applyAlignment="0" applyProtection="0"/>
    <xf numFmtId="0" fontId="83" fillId="53" borderId="19" applyNumberFormat="0" applyAlignment="0" applyProtection="0"/>
    <xf numFmtId="0" fontId="84" fillId="54" borderId="20" applyNumberFormat="0" applyAlignment="0" applyProtection="0"/>
    <xf numFmtId="43" fontId="3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37" borderId="0" applyNumberFormat="0" applyBorder="0" applyAlignment="0" applyProtection="0"/>
    <xf numFmtId="0" fontId="87" fillId="0" borderId="21" applyNumberFormat="0" applyFill="0" applyAlignment="0" applyProtection="0"/>
    <xf numFmtId="0" fontId="88" fillId="0" borderId="22" applyNumberFormat="0" applyFill="0" applyAlignment="0" applyProtection="0"/>
    <xf numFmtId="0" fontId="89" fillId="0" borderId="23" applyNumberFormat="0" applyFill="0" applyAlignment="0" applyProtection="0"/>
    <xf numFmtId="0" fontId="89" fillId="0" borderId="0" applyNumberFormat="0" applyFill="0" applyBorder="0" applyAlignment="0" applyProtection="0"/>
    <xf numFmtId="0" fontId="90" fillId="43" borderId="19" applyNumberFormat="0" applyAlignment="0" applyProtection="0"/>
    <xf numFmtId="0" fontId="91" fillId="0" borderId="24" applyNumberFormat="0" applyFill="0" applyAlignment="0" applyProtection="0"/>
    <xf numFmtId="0" fontId="92" fillId="55" borderId="0" applyNumberFormat="0" applyBorder="0" applyAlignment="0" applyProtection="0"/>
    <xf numFmtId="1" fontId="97" fillId="0" borderId="0"/>
    <xf numFmtId="1" fontId="97" fillId="0" borderId="0"/>
    <xf numFmtId="1" fontId="97" fillId="0" borderId="0"/>
    <xf numFmtId="0" fontId="4" fillId="0" borderId="0"/>
    <xf numFmtId="0" fontId="32" fillId="56" borderId="25" applyNumberFormat="0" applyFont="0" applyAlignment="0" applyProtection="0"/>
    <xf numFmtId="0" fontId="93" fillId="53" borderId="26" applyNumberFormat="0" applyAlignment="0" applyProtection="0"/>
    <xf numFmtId="0" fontId="55" fillId="0" borderId="0"/>
    <xf numFmtId="0" fontId="55" fillId="0" borderId="0"/>
    <xf numFmtId="0" fontId="94" fillId="0" borderId="0" applyNumberFormat="0" applyFill="0" applyBorder="0" applyAlignment="0" applyProtection="0"/>
    <xf numFmtId="0" fontId="95" fillId="0" borderId="27" applyNumberFormat="0" applyFill="0" applyAlignment="0" applyProtection="0"/>
    <xf numFmtId="0" fontId="96" fillId="0" borderId="0" applyNumberFormat="0" applyFill="0" applyBorder="0" applyAlignment="0" applyProtection="0"/>
    <xf numFmtId="1" fontId="97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55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0" fontId="83" fillId="53" borderId="19" applyNumberFormat="0" applyAlignment="0" applyProtection="0"/>
    <xf numFmtId="43" fontId="3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0" fontId="90" fillId="43" borderId="19" applyNumberFormat="0" applyAlignment="0" applyProtection="0"/>
    <xf numFmtId="38" fontId="98" fillId="0" borderId="0"/>
    <xf numFmtId="38" fontId="99" fillId="0" borderId="0"/>
    <xf numFmtId="38" fontId="100" fillId="0" borderId="0"/>
    <xf numFmtId="38" fontId="101" fillId="0" borderId="0"/>
    <xf numFmtId="0" fontId="102" fillId="0" borderId="0"/>
    <xf numFmtId="0" fontId="102" fillId="0" borderId="0"/>
    <xf numFmtId="0" fontId="103" fillId="0" borderId="0"/>
    <xf numFmtId="0" fontId="35" fillId="0" borderId="0"/>
    <xf numFmtId="0" fontId="33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2" fillId="0" borderId="0"/>
    <xf numFmtId="0" fontId="47" fillId="0" borderId="0"/>
    <xf numFmtId="0" fontId="54" fillId="0" borderId="0"/>
    <xf numFmtId="0" fontId="32" fillId="0" borderId="0"/>
    <xf numFmtId="0" fontId="32" fillId="0" borderId="0"/>
    <xf numFmtId="0" fontId="53" fillId="0" borderId="0"/>
    <xf numFmtId="0" fontId="36" fillId="0" borderId="0"/>
    <xf numFmtId="0" fontId="32" fillId="0" borderId="0"/>
    <xf numFmtId="0" fontId="36" fillId="0" borderId="0"/>
    <xf numFmtId="0" fontId="33" fillId="0" borderId="0"/>
    <xf numFmtId="0" fontId="33" fillId="0" borderId="0"/>
    <xf numFmtId="0" fontId="35" fillId="0" borderId="0"/>
    <xf numFmtId="0" fontId="53" fillId="0" borderId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32" fillId="56" borderId="25" applyNumberFormat="0" applyFon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0" fontId="93" fillId="53" borderId="26" applyNumberFormat="0" applyAlignment="0" applyProtection="0"/>
    <xf numFmtId="9" fontId="35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174" fontId="104" fillId="0" borderId="28">
      <protection locked="0"/>
    </xf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3" fillId="6" borderId="5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24" fillId="6" borderId="4" applyNumberFormat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4" fontId="105" fillId="57" borderId="28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6" fillId="0" borderId="0"/>
    <xf numFmtId="0" fontId="36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6" fillId="0" borderId="0"/>
    <xf numFmtId="0" fontId="36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4" fillId="0" borderId="0"/>
    <xf numFmtId="0" fontId="7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6" fillId="0" borderId="0"/>
    <xf numFmtId="0" fontId="79" fillId="0" borderId="0"/>
    <xf numFmtId="0" fontId="7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5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1" fillId="0" borderId="0">
      <alignment horizontal="left" vertical="top" wrapText="1"/>
    </xf>
    <xf numFmtId="0" fontId="12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61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0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0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0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0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0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0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87">
    <xf numFmtId="0" fontId="0" fillId="0" borderId="0" xfId="0">
      <alignment horizontal="left" vertical="top" wrapText="1"/>
    </xf>
    <xf numFmtId="0" fontId="37" fillId="0" borderId="0" xfId="0" applyFont="1">
      <alignment horizontal="left" vertical="top" wrapText="1"/>
    </xf>
    <xf numFmtId="0" fontId="37" fillId="0" borderId="0" xfId="0" applyFont="1" applyAlignment="1"/>
    <xf numFmtId="0" fontId="39" fillId="0" borderId="0" xfId="0" applyFont="1" applyAlignment="1">
      <alignment horizontal="center" vertical="top" wrapText="1"/>
    </xf>
    <xf numFmtId="0" fontId="40" fillId="0" borderId="10" xfId="0" applyFont="1" applyBorder="1" applyAlignment="1">
      <alignment horizontal="center" vertical="center" wrapText="1"/>
    </xf>
    <xf numFmtId="0" fontId="42" fillId="0" borderId="10" xfId="0" applyFont="1" applyBorder="1">
      <alignment horizontal="left" vertical="top" wrapText="1"/>
    </xf>
    <xf numFmtId="0" fontId="38" fillId="0" borderId="0" xfId="0" applyFont="1">
      <alignment horizontal="left" vertical="top" wrapText="1"/>
    </xf>
    <xf numFmtId="0" fontId="38" fillId="0" borderId="0" xfId="0" applyFont="1" applyAlignment="1"/>
    <xf numFmtId="0" fontId="43" fillId="0" borderId="10" xfId="0" applyFont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center" wrapText="1"/>
    </xf>
    <xf numFmtId="0" fontId="38" fillId="33" borderId="0" xfId="0" applyFont="1" applyFill="1" applyAlignment="1">
      <alignment horizontal="left" vertical="top"/>
    </xf>
    <xf numFmtId="164" fontId="38" fillId="0" borderId="0" xfId="42" applyFont="1" applyBorder="1">
      <alignment horizontal="right" vertical="top"/>
    </xf>
    <xf numFmtId="0" fontId="41" fillId="33" borderId="10" xfId="0" applyFont="1" applyFill="1" applyBorder="1" applyAlignment="1">
      <alignment vertical="top" wrapText="1"/>
    </xf>
    <xf numFmtId="0" fontId="41" fillId="0" borderId="0" xfId="0" applyFont="1" applyAlignment="1">
      <alignment horizontal="center" wrapText="1"/>
    </xf>
    <xf numFmtId="0" fontId="38" fillId="0" borderId="10" xfId="0" applyFont="1" applyBorder="1">
      <alignment horizontal="left" vertical="top" wrapText="1"/>
    </xf>
    <xf numFmtId="0" fontId="37" fillId="0" borderId="10" xfId="0" applyFont="1" applyBorder="1" applyAlignment="1">
      <alignment horizontal="center" vertical="center" wrapText="1"/>
    </xf>
    <xf numFmtId="0" fontId="43" fillId="0" borderId="10" xfId="0" applyFont="1" applyBorder="1">
      <alignment horizontal="left" vertical="top" wrapText="1"/>
    </xf>
    <xf numFmtId="0" fontId="41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horizontal="left" vertical="center" wrapText="1"/>
    </xf>
    <xf numFmtId="0" fontId="41" fillId="0" borderId="10" xfId="0" applyFont="1" applyBorder="1" applyAlignment="1">
      <alignment vertical="center" wrapText="1"/>
    </xf>
    <xf numFmtId="0" fontId="46" fillId="0" borderId="0" xfId="0" applyFont="1">
      <alignment horizontal="left" vertical="top" wrapText="1"/>
    </xf>
    <xf numFmtId="0" fontId="38" fillId="0" borderId="10" xfId="0" applyFont="1" applyBorder="1" applyAlignment="1">
      <alignment horizontal="center" vertical="center" wrapText="1"/>
    </xf>
    <xf numFmtId="0" fontId="41" fillId="0" borderId="0" xfId="0" applyFont="1" applyAlignment="1">
      <alignment wrapText="1"/>
    </xf>
    <xf numFmtId="0" fontId="38" fillId="33" borderId="0" xfId="0" applyFont="1" applyFill="1" applyAlignment="1"/>
    <xf numFmtId="0" fontId="41" fillId="33" borderId="11" xfId="0" applyFont="1" applyFill="1" applyBorder="1" applyAlignment="1"/>
    <xf numFmtId="0" fontId="41" fillId="33" borderId="15" xfId="0" applyFont="1" applyFill="1" applyBorder="1" applyAlignment="1"/>
    <xf numFmtId="0" fontId="41" fillId="33" borderId="14" xfId="0" applyFont="1" applyFill="1" applyBorder="1" applyAlignment="1"/>
    <xf numFmtId="0" fontId="41" fillId="0" borderId="10" xfId="0" applyFont="1" applyBorder="1" applyAlignment="1">
      <alignment vertical="top" wrapText="1"/>
    </xf>
    <xf numFmtId="0" fontId="37" fillId="0" borderId="10" xfId="0" applyFont="1" applyBorder="1">
      <alignment horizontal="left" vertical="top" wrapText="1"/>
    </xf>
    <xf numFmtId="0" fontId="38" fillId="0" borderId="16" xfId="0" applyFont="1" applyBorder="1" applyAlignment="1">
      <alignment horizontal="right" vertical="top" wrapText="1"/>
    </xf>
    <xf numFmtId="0" fontId="41" fillId="0" borderId="10" xfId="0" applyFont="1" applyBorder="1">
      <alignment horizontal="left" vertical="top" wrapText="1"/>
    </xf>
    <xf numFmtId="165" fontId="41" fillId="0" borderId="10" xfId="53" applyNumberFormat="1" applyFont="1" applyFill="1" applyBorder="1" applyAlignment="1">
      <alignment horizontal="center" vertical="center" wrapText="1"/>
    </xf>
    <xf numFmtId="0" fontId="41" fillId="33" borderId="10" xfId="0" applyFont="1" applyFill="1" applyBorder="1" applyAlignment="1">
      <alignment horizontal="center" vertical="center" wrapText="1"/>
    </xf>
    <xf numFmtId="164" fontId="41" fillId="0" borderId="10" xfId="74" applyFont="1" applyBorder="1">
      <alignment horizontal="right" vertical="top"/>
    </xf>
    <xf numFmtId="0" fontId="41" fillId="0" borderId="10" xfId="0" applyFont="1" applyBorder="1" applyAlignment="1">
      <alignment horizontal="center" vertical="center" wrapText="1"/>
    </xf>
    <xf numFmtId="0" fontId="51" fillId="0" borderId="10" xfId="0" applyFont="1" applyBorder="1">
      <alignment horizontal="left" vertical="top" wrapText="1"/>
    </xf>
    <xf numFmtId="0" fontId="51" fillId="0" borderId="13" xfId="0" applyFont="1" applyBorder="1">
      <alignment horizontal="left" vertical="top" wrapText="1"/>
    </xf>
    <xf numFmtId="0" fontId="42" fillId="0" borderId="0" xfId="0" applyFont="1" applyBorder="1">
      <alignment horizontal="left" vertical="top" wrapText="1"/>
    </xf>
    <xf numFmtId="0" fontId="42" fillId="0" borderId="0" xfId="0" applyFont="1" applyBorder="1" applyAlignment="1">
      <alignment horizontal="left" vertical="center" wrapText="1"/>
    </xf>
    <xf numFmtId="0" fontId="51" fillId="0" borderId="0" xfId="0" applyFont="1" applyBorder="1">
      <alignment horizontal="left" vertical="top" wrapText="1"/>
    </xf>
    <xf numFmtId="0" fontId="42" fillId="0" borderId="10" xfId="0" applyFont="1" applyBorder="1" applyAlignment="1">
      <alignment horizontal="right" vertical="top" wrapText="1"/>
    </xf>
    <xf numFmtId="169" fontId="42" fillId="0" borderId="10" xfId="0" applyNumberFormat="1" applyFont="1" applyBorder="1" applyAlignment="1">
      <alignment horizontal="right" vertical="top" wrapText="1"/>
    </xf>
    <xf numFmtId="164" fontId="42" fillId="0" borderId="10" xfId="74" applyFont="1" applyBorder="1">
      <alignment horizontal="right" vertical="top"/>
    </xf>
    <xf numFmtId="0" fontId="42" fillId="0" borderId="0" xfId="0" applyFont="1">
      <alignment horizontal="left" vertical="top" wrapText="1"/>
    </xf>
    <xf numFmtId="167" fontId="42" fillId="0" borderId="10" xfId="74" applyNumberFormat="1" applyFont="1" applyBorder="1">
      <alignment horizontal="right" vertical="top"/>
    </xf>
    <xf numFmtId="164" fontId="42" fillId="0" borderId="10" xfId="74" applyNumberFormat="1" applyFont="1" applyBorder="1">
      <alignment horizontal="right" vertical="top"/>
    </xf>
    <xf numFmtId="169" fontId="38" fillId="0" borderId="10" xfId="0" applyNumberFormat="1" applyFont="1" applyBorder="1" applyAlignment="1"/>
    <xf numFmtId="167" fontId="42" fillId="0" borderId="10" xfId="79" applyNumberFormat="1" applyFont="1" applyFill="1" applyBorder="1" applyAlignment="1">
      <alignment horizontal="right" vertical="top"/>
    </xf>
    <xf numFmtId="164" fontId="38" fillId="0" borderId="10" xfId="79" applyNumberFormat="1" applyFont="1" applyFill="1" applyBorder="1" applyAlignment="1">
      <alignment horizontal="right" vertical="top"/>
    </xf>
    <xf numFmtId="167" fontId="42" fillId="0" borderId="10" xfId="79" applyNumberFormat="1" applyFont="1" applyFill="1" applyBorder="1" applyAlignment="1">
      <alignment horizontal="right" vertical="top"/>
    </xf>
    <xf numFmtId="167" fontId="42" fillId="0" borderId="10" xfId="79" applyNumberFormat="1" applyFont="1" applyFill="1" applyBorder="1" applyAlignment="1">
      <alignment horizontal="right" vertical="top"/>
    </xf>
    <xf numFmtId="164" fontId="42" fillId="0" borderId="10" xfId="79" applyNumberFormat="1" applyFont="1" applyFill="1" applyBorder="1" applyAlignment="1">
      <alignment horizontal="right" vertical="top"/>
    </xf>
    <xf numFmtId="0" fontId="42" fillId="0" borderId="10" xfId="0" applyFont="1" applyBorder="1">
      <alignment horizontal="left" vertical="top" wrapText="1"/>
    </xf>
    <xf numFmtId="0" fontId="41" fillId="0" borderId="10" xfId="0" applyFont="1" applyBorder="1">
      <alignment horizontal="left" vertical="top" wrapText="1"/>
    </xf>
    <xf numFmtId="0" fontId="42" fillId="0" borderId="0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right" vertical="top" wrapText="1"/>
    </xf>
    <xf numFmtId="0" fontId="0" fillId="0" borderId="0" xfId="0" applyFont="1" applyAlignment="1">
      <alignment horizontal="left" vertical="top" wrapText="1"/>
    </xf>
    <xf numFmtId="0" fontId="50" fillId="0" borderId="0" xfId="0" applyFont="1" applyBorder="1" applyAlignment="1">
      <alignment horizontal="right" vertical="top" wrapText="1"/>
    </xf>
    <xf numFmtId="0" fontId="0" fillId="0" borderId="10" xfId="0" applyFont="1" applyBorder="1" applyAlignment="1">
      <alignment horizontal="left" vertical="top" wrapText="1"/>
    </xf>
    <xf numFmtId="0" fontId="42" fillId="0" borderId="10" xfId="0" applyFont="1" applyBorder="1">
      <alignment horizontal="left" vertical="top" wrapText="1"/>
    </xf>
    <xf numFmtId="0" fontId="38" fillId="0" borderId="0" xfId="0" applyFont="1" applyAlignment="1">
      <alignment horizontal="center" vertical="top" wrapText="1"/>
    </xf>
    <xf numFmtId="0" fontId="38" fillId="0" borderId="0" xfId="0" applyFont="1" applyAlignment="1">
      <alignment horizontal="center"/>
    </xf>
    <xf numFmtId="0" fontId="38" fillId="0" borderId="10" xfId="43" applyFont="1" applyBorder="1" applyAlignment="1">
      <alignment horizontal="center" vertical="center" wrapText="1"/>
    </xf>
    <xf numFmtId="0" fontId="42" fillId="0" borderId="10" xfId="0" applyFont="1" applyBorder="1">
      <alignment horizontal="left" vertical="top" wrapText="1"/>
    </xf>
    <xf numFmtId="0" fontId="0" fillId="0" borderId="10" xfId="0" applyFill="1" applyBorder="1">
      <alignment horizontal="left" vertical="top" wrapText="1"/>
    </xf>
    <xf numFmtId="0" fontId="51" fillId="0" borderId="29" xfId="0" applyFont="1" applyBorder="1" applyAlignment="1">
      <alignment horizontal="center" vertical="center" wrapText="1"/>
    </xf>
    <xf numFmtId="0" fontId="0" fillId="0" borderId="29" xfId="0" applyBorder="1">
      <alignment horizontal="left" vertical="top" wrapText="1"/>
    </xf>
    <xf numFmtId="4" fontId="54" fillId="33" borderId="29" xfId="0" applyNumberFormat="1" applyFont="1" applyFill="1" applyBorder="1" applyAlignment="1">
      <alignment horizontal="center" vertical="center" wrapText="1"/>
    </xf>
    <xf numFmtId="0" fontId="40" fillId="0" borderId="29" xfId="80" applyFont="1" applyBorder="1" applyAlignment="1">
      <alignment horizontal="left" vertical="top" wrapText="1"/>
    </xf>
    <xf numFmtId="0" fontId="38" fillId="33" borderId="29" xfId="80" applyFont="1" applyFill="1" applyBorder="1" applyAlignment="1">
      <alignment vertical="top" wrapText="1"/>
    </xf>
    <xf numFmtId="0" fontId="40" fillId="33" borderId="29" xfId="80" applyFont="1" applyFill="1" applyBorder="1" applyAlignment="1">
      <alignment wrapText="1"/>
    </xf>
    <xf numFmtId="0" fontId="40" fillId="33" borderId="29" xfId="80" applyFont="1" applyFill="1" applyBorder="1" applyAlignment="1">
      <alignment vertical="top" wrapText="1"/>
    </xf>
    <xf numFmtId="0" fontId="38" fillId="33" borderId="29" xfId="80" applyFont="1" applyFill="1" applyBorder="1" applyAlignment="1">
      <alignment horizontal="center" vertical="top" wrapText="1"/>
    </xf>
    <xf numFmtId="0" fontId="38" fillId="33" borderId="30" xfId="80" applyFont="1" applyFill="1" applyBorder="1" applyAlignment="1">
      <alignment horizontal="left" vertical="top" wrapText="1"/>
    </xf>
    <xf numFmtId="0" fontId="38" fillId="33" borderId="31" xfId="80" applyFont="1" applyFill="1" applyBorder="1" applyAlignment="1">
      <alignment horizontal="center" vertical="top" wrapText="1"/>
    </xf>
    <xf numFmtId="173" fontId="38" fillId="33" borderId="29" xfId="80" applyNumberFormat="1" applyFont="1" applyFill="1" applyBorder="1" applyAlignment="1">
      <alignment vertical="top" wrapText="1"/>
    </xf>
    <xf numFmtId="0" fontId="40" fillId="0" borderId="29" xfId="80" applyFont="1" applyBorder="1" applyAlignment="1">
      <alignment horizontal="center" vertical="center" wrapText="1"/>
    </xf>
    <xf numFmtId="0" fontId="43" fillId="33" borderId="29" xfId="80" applyFont="1" applyFill="1" applyBorder="1" applyAlignment="1">
      <alignment horizontal="left" vertical="top" wrapText="1"/>
    </xf>
    <xf numFmtId="167" fontId="42" fillId="0" borderId="29" xfId="79" applyNumberFormat="1" applyFont="1" applyFill="1" applyBorder="1" applyAlignment="1">
      <alignment horizontal="right" vertical="center"/>
    </xf>
    <xf numFmtId="0" fontId="42" fillId="0" borderId="29" xfId="0" applyFont="1" applyBorder="1">
      <alignment horizontal="left" vertical="top" wrapText="1"/>
    </xf>
    <xf numFmtId="0" fontId="31" fillId="0" borderId="29" xfId="77" applyBorder="1">
      <alignment horizontal="left" vertical="top" wrapText="1"/>
    </xf>
    <xf numFmtId="164" fontId="42" fillId="0" borderId="29" xfId="79" applyNumberFormat="1" applyFont="1" applyFill="1" applyBorder="1" applyAlignment="1">
      <alignment horizontal="right" vertical="center"/>
    </xf>
    <xf numFmtId="0" fontId="41" fillId="33" borderId="29" xfId="0" applyFont="1" applyFill="1" applyBorder="1" applyAlignment="1">
      <alignment vertical="top" wrapText="1"/>
    </xf>
    <xf numFmtId="0" fontId="0" fillId="0" borderId="29" xfId="0" applyFont="1" applyBorder="1">
      <alignment horizontal="left" vertical="top" wrapText="1"/>
    </xf>
    <xf numFmtId="0" fontId="43" fillId="0" borderId="29" xfId="0" applyFont="1" applyBorder="1">
      <alignment horizontal="left" vertical="top" wrapText="1"/>
    </xf>
    <xf numFmtId="0" fontId="37" fillId="0" borderId="29" xfId="0" applyFont="1" applyBorder="1" applyAlignment="1">
      <alignment horizontal="left" vertical="top" wrapText="1"/>
    </xf>
    <xf numFmtId="0" fontId="41" fillId="0" borderId="29" xfId="0" applyFont="1" applyBorder="1" applyAlignment="1">
      <alignment horizontal="left" vertical="top" wrapText="1"/>
    </xf>
    <xf numFmtId="0" fontId="37" fillId="0" borderId="29" xfId="0" applyFont="1" applyBorder="1">
      <alignment horizontal="left" vertical="top" wrapText="1"/>
    </xf>
    <xf numFmtId="164" fontId="41" fillId="0" borderId="29" xfId="74" applyFont="1" applyBorder="1">
      <alignment horizontal="right" vertical="top"/>
    </xf>
    <xf numFmtId="0" fontId="38" fillId="33" borderId="29" xfId="0" applyNumberFormat="1" applyFont="1" applyFill="1" applyBorder="1" applyAlignment="1">
      <alignment horizontal="left" vertical="top" wrapText="1"/>
    </xf>
    <xf numFmtId="0" fontId="37" fillId="0" borderId="29" xfId="0" applyFont="1" applyBorder="1" applyAlignment="1">
      <alignment horizontal="left" vertical="top" wrapText="1"/>
    </xf>
    <xf numFmtId="0" fontId="38" fillId="0" borderId="29" xfId="0" applyNumberFormat="1" applyFont="1" applyFill="1" applyBorder="1" applyAlignment="1">
      <alignment horizontal="left" vertical="center" wrapText="1"/>
    </xf>
    <xf numFmtId="0" fontId="46" fillId="0" borderId="29" xfId="0" applyFont="1" applyFill="1" applyBorder="1" applyAlignment="1">
      <alignment vertical="center" wrapText="1"/>
    </xf>
    <xf numFmtId="169" fontId="41" fillId="0" borderId="29" xfId="0" applyNumberFormat="1" applyFont="1" applyBorder="1" applyAlignment="1">
      <alignment horizontal="right" vertical="top" wrapText="1"/>
    </xf>
    <xf numFmtId="0" fontId="42" fillId="0" borderId="29" xfId="0" applyFont="1" applyFill="1" applyBorder="1" applyAlignment="1">
      <alignment horizontal="left" vertical="center" wrapText="1"/>
    </xf>
    <xf numFmtId="0" fontId="37" fillId="0" borderId="32" xfId="0" applyFont="1" applyBorder="1" applyAlignment="1">
      <alignment horizontal="left" vertical="top" wrapText="1"/>
    </xf>
    <xf numFmtId="0" fontId="38" fillId="0" borderId="0" xfId="0" applyFont="1" applyAlignment="1"/>
    <xf numFmtId="0" fontId="37" fillId="0" borderId="32" xfId="0" applyFont="1" applyBorder="1">
      <alignment horizontal="left" vertical="top" wrapText="1"/>
    </xf>
    <xf numFmtId="173" fontId="38" fillId="33" borderId="29" xfId="2354" applyNumberFormat="1" applyFont="1" applyFill="1" applyBorder="1" applyAlignment="1">
      <alignment vertical="top" wrapText="1"/>
    </xf>
    <xf numFmtId="170" fontId="38" fillId="0" borderId="29" xfId="42" applyNumberFormat="1" applyFont="1" applyFill="1" applyBorder="1" applyAlignment="1">
      <alignment horizontal="right" vertical="top"/>
    </xf>
    <xf numFmtId="4" fontId="107" fillId="0" borderId="0" xfId="0" applyNumberFormat="1" applyFont="1">
      <alignment horizontal="left" vertical="top" wrapText="1"/>
    </xf>
    <xf numFmtId="173" fontId="38" fillId="33" borderId="29" xfId="2354" applyNumberFormat="1" applyFont="1" applyFill="1" applyBorder="1" applyAlignment="1">
      <alignment vertical="top" wrapText="1"/>
    </xf>
    <xf numFmtId="170" fontId="38" fillId="0" borderId="29" xfId="42" applyNumberFormat="1" applyFont="1" applyFill="1" applyBorder="1" applyAlignment="1">
      <alignment horizontal="right" vertical="top"/>
    </xf>
    <xf numFmtId="0" fontId="41" fillId="0" borderId="10" xfId="0" applyFont="1" applyBorder="1" applyAlignment="1">
      <alignment horizontal="center" vertical="top" wrapText="1"/>
    </xf>
    <xf numFmtId="0" fontId="41" fillId="0" borderId="10" xfId="0" applyFont="1" applyBorder="1">
      <alignment horizontal="left" vertical="top" wrapText="1"/>
    </xf>
    <xf numFmtId="165" fontId="37" fillId="0" borderId="0" xfId="53" applyNumberFormat="1" applyFont="1" applyFill="1" applyAlignment="1">
      <alignment horizontal="left" vertical="top" wrapText="1"/>
    </xf>
    <xf numFmtId="0" fontId="44" fillId="0" borderId="10" xfId="0" applyFont="1" applyBorder="1" applyAlignment="1">
      <alignment horizontal="center" vertical="center" wrapText="1"/>
    </xf>
    <xf numFmtId="165" fontId="37" fillId="0" borderId="29" xfId="53" applyNumberFormat="1" applyFont="1" applyFill="1" applyBorder="1" applyAlignment="1">
      <alignment horizontal="left" vertical="top" wrapText="1"/>
    </xf>
    <xf numFmtId="0" fontId="39" fillId="0" borderId="14" xfId="0" applyFont="1" applyFill="1" applyBorder="1" applyAlignment="1">
      <alignment vertical="center"/>
    </xf>
    <xf numFmtId="164" fontId="37" fillId="0" borderId="0" xfId="42" applyFont="1" applyFill="1" applyBorder="1">
      <alignment horizontal="right" vertical="top"/>
    </xf>
    <xf numFmtId="0" fontId="43" fillId="0" borderId="10" xfId="0" applyFont="1" applyFill="1" applyBorder="1" applyAlignment="1">
      <alignment horizontal="left" vertical="center" wrapText="1"/>
    </xf>
    <xf numFmtId="0" fontId="43" fillId="0" borderId="10" xfId="0" applyFont="1" applyFill="1" applyBorder="1">
      <alignment horizontal="left" vertical="top" wrapText="1"/>
    </xf>
    <xf numFmtId="164" fontId="43" fillId="0" borderId="10" xfId="74" applyNumberFormat="1" applyFont="1" applyFill="1" applyBorder="1">
      <alignment horizontal="right" vertical="top"/>
    </xf>
    <xf numFmtId="164" fontId="43" fillId="0" borderId="29" xfId="74" applyNumberFormat="1" applyFont="1" applyFill="1" applyBorder="1">
      <alignment horizontal="right" vertical="top"/>
    </xf>
    <xf numFmtId="168" fontId="37" fillId="0" borderId="14" xfId="42" applyNumberFormat="1" applyFont="1" applyFill="1" applyBorder="1">
      <alignment horizontal="right" vertical="top"/>
    </xf>
    <xf numFmtId="0" fontId="37" fillId="0" borderId="14" xfId="0" applyFont="1" applyFill="1" applyBorder="1" applyAlignment="1">
      <alignment vertical="top" wrapText="1"/>
    </xf>
    <xf numFmtId="164" fontId="37" fillId="0" borderId="14" xfId="42" applyFont="1" applyFill="1" applyBorder="1">
      <alignment horizontal="right" vertical="top"/>
    </xf>
    <xf numFmtId="0" fontId="37" fillId="0" borderId="0" xfId="0" applyFont="1" applyAlignment="1">
      <alignment horizontal="left" vertical="top" wrapText="1"/>
    </xf>
    <xf numFmtId="0" fontId="37" fillId="0" borderId="0" xfId="0" applyFont="1" applyFill="1">
      <alignment horizontal="left" vertical="top" wrapText="1"/>
    </xf>
    <xf numFmtId="0" fontId="37" fillId="0" borderId="0" xfId="0" applyFont="1" applyFill="1" applyAlignment="1"/>
    <xf numFmtId="0" fontId="39" fillId="0" borderId="11" xfId="0" applyFont="1" applyFill="1" applyBorder="1" applyAlignment="1">
      <alignment vertical="center"/>
    </xf>
    <xf numFmtId="0" fontId="39" fillId="0" borderId="15" xfId="0" applyFont="1" applyFill="1" applyBorder="1" applyAlignment="1">
      <alignment vertical="center"/>
    </xf>
    <xf numFmtId="0" fontId="37" fillId="0" borderId="0" xfId="0" applyFont="1" applyFill="1" applyAlignment="1">
      <alignment horizontal="left" vertical="center" wrapText="1"/>
    </xf>
    <xf numFmtId="0" fontId="37" fillId="0" borderId="0" xfId="0" applyFont="1" applyFill="1" applyAlignment="1">
      <alignment horizontal="left" vertical="top"/>
    </xf>
    <xf numFmtId="0" fontId="39" fillId="0" borderId="10" xfId="0" applyFont="1" applyFill="1" applyBorder="1" applyAlignment="1">
      <alignment vertical="center" wrapText="1"/>
    </xf>
    <xf numFmtId="0" fontId="39" fillId="0" borderId="10" xfId="0" applyFont="1" applyFill="1" applyBorder="1" applyAlignment="1">
      <alignment horizontal="left" vertical="center" wrapText="1"/>
    </xf>
    <xf numFmtId="0" fontId="39" fillId="0" borderId="10" xfId="0" applyFont="1" applyFill="1" applyBorder="1">
      <alignment horizontal="left" vertical="top" wrapText="1"/>
    </xf>
    <xf numFmtId="0" fontId="39" fillId="0" borderId="10" xfId="0" applyFont="1" applyFill="1" applyBorder="1" applyAlignment="1">
      <alignment horizontal="center" vertical="center" wrapText="1"/>
    </xf>
    <xf numFmtId="0" fontId="108" fillId="0" borderId="10" xfId="0" applyFont="1" applyFill="1" applyBorder="1" applyAlignment="1">
      <alignment horizontal="center" vertical="center" wrapText="1"/>
    </xf>
    <xf numFmtId="0" fontId="43" fillId="0" borderId="30" xfId="0" applyFont="1" applyFill="1" applyBorder="1" applyAlignment="1">
      <alignment horizontal="left" vertical="top" wrapText="1"/>
    </xf>
    <xf numFmtId="0" fontId="43" fillId="0" borderId="31" xfId="0" applyFont="1" applyFill="1" applyBorder="1" applyAlignment="1">
      <alignment horizontal="left" vertical="top" wrapText="1"/>
    </xf>
    <xf numFmtId="164" fontId="37" fillId="0" borderId="29" xfId="42" applyFont="1" applyFill="1" applyBorder="1">
      <alignment horizontal="right" vertical="top"/>
    </xf>
    <xf numFmtId="0" fontId="41" fillId="0" borderId="29" xfId="0" applyFont="1" applyFill="1" applyBorder="1" applyAlignment="1">
      <alignment horizontal="left" vertical="top" wrapText="1"/>
    </xf>
    <xf numFmtId="0" fontId="51" fillId="0" borderId="29" xfId="0" applyFont="1" applyFill="1" applyBorder="1" applyAlignment="1">
      <alignment horizontal="left" vertical="top" wrapText="1"/>
    </xf>
    <xf numFmtId="165" fontId="41" fillId="0" borderId="29" xfId="53" applyNumberFormat="1" applyFont="1" applyFill="1" applyBorder="1" applyAlignment="1">
      <alignment horizontal="center" vertical="top" wrapText="1"/>
    </xf>
    <xf numFmtId="0" fontId="37" fillId="0" borderId="29" xfId="0" applyFont="1" applyFill="1" applyBorder="1" applyAlignment="1">
      <alignment horizontal="left" vertical="top" wrapText="1"/>
    </xf>
    <xf numFmtId="0" fontId="43" fillId="0" borderId="29" xfId="0" applyFont="1" applyFill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vertical="top" wrapText="1"/>
    </xf>
    <xf numFmtId="165" fontId="37" fillId="0" borderId="29" xfId="53" applyNumberFormat="1" applyFont="1" applyFill="1" applyBorder="1" applyAlignment="1">
      <alignment horizontal="right" vertical="top" wrapText="1"/>
    </xf>
    <xf numFmtId="0" fontId="41" fillId="0" borderId="29" xfId="0" applyFont="1" applyFill="1" applyBorder="1" applyAlignment="1">
      <alignment horizontal="center" vertical="center" wrapText="1"/>
    </xf>
    <xf numFmtId="0" fontId="110" fillId="0" borderId="10" xfId="0" applyFont="1" applyFill="1" applyBorder="1" applyAlignment="1">
      <alignment horizontal="left" vertical="center" wrapText="1"/>
    </xf>
    <xf numFmtId="0" fontId="46" fillId="33" borderId="0" xfId="0" applyFont="1" applyFill="1" applyAlignment="1">
      <alignment horizontal="right"/>
    </xf>
    <xf numFmtId="0" fontId="42" fillId="0" borderId="10" xfId="0" applyFont="1" applyBorder="1" applyAlignment="1">
      <alignment horizontal="left" vertical="top" wrapText="1"/>
    </xf>
    <xf numFmtId="0" fontId="38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106" fillId="0" borderId="10" xfId="0" applyFont="1" applyFill="1" applyBorder="1" applyAlignment="1">
      <alignment horizontal="left" vertical="top" wrapText="1"/>
    </xf>
    <xf numFmtId="0" fontId="106" fillId="0" borderId="10" xfId="0" applyFont="1" applyFill="1" applyBorder="1" applyAlignment="1">
      <alignment vertical="top" wrapText="1"/>
    </xf>
    <xf numFmtId="0" fontId="38" fillId="0" borderId="10" xfId="0" applyFont="1" applyFill="1" applyBorder="1" applyAlignment="1">
      <alignment horizontal="right" wrapText="1"/>
    </xf>
    <xf numFmtId="0" fontId="38" fillId="0" borderId="10" xfId="0" applyFont="1" applyBorder="1" applyAlignment="1">
      <alignment horizontal="left" vertical="top" wrapText="1"/>
    </xf>
    <xf numFmtId="0" fontId="42" fillId="0" borderId="10" xfId="0" applyNumberFormat="1" applyFont="1" applyFill="1" applyBorder="1" applyAlignment="1">
      <alignment horizontal="left" vertical="center" wrapText="1"/>
    </xf>
    <xf numFmtId="2" fontId="38" fillId="0" borderId="10" xfId="0" applyNumberFormat="1" applyFont="1" applyFill="1" applyBorder="1" applyAlignment="1">
      <alignment horizontal="right" vertical="top" wrapText="1"/>
    </xf>
    <xf numFmtId="0" fontId="38" fillId="33" borderId="10" xfId="0" applyNumberFormat="1" applyFont="1" applyFill="1" applyBorder="1" applyAlignment="1">
      <alignment horizontal="left" vertical="top" wrapText="1"/>
    </xf>
    <xf numFmtId="0" fontId="111" fillId="0" borderId="0" xfId="0" applyFont="1" applyAlignment="1"/>
    <xf numFmtId="0" fontId="46" fillId="33" borderId="0" xfId="0" applyFont="1" applyFill="1" applyAlignment="1"/>
    <xf numFmtId="0" fontId="38" fillId="33" borderId="0" xfId="0" applyFont="1" applyFill="1" applyAlignment="1">
      <alignment horizontal="right" wrapText="1"/>
    </xf>
    <xf numFmtId="0" fontId="45" fillId="33" borderId="0" xfId="0" applyFont="1" applyFill="1" applyAlignment="1">
      <alignment horizontal="center" wrapText="1"/>
    </xf>
    <xf numFmtId="0" fontId="37" fillId="0" borderId="0" xfId="0" applyFont="1" applyFill="1">
      <alignment horizontal="left" vertical="top" wrapText="1"/>
    </xf>
    <xf numFmtId="0" fontId="38" fillId="33" borderId="10" xfId="0" applyFont="1" applyFill="1" applyBorder="1" applyAlignment="1">
      <alignment vertical="top" wrapText="1"/>
    </xf>
    <xf numFmtId="0" fontId="42" fillId="0" borderId="10" xfId="0" applyFont="1" applyFill="1" applyBorder="1" applyAlignment="1">
      <alignment horizontal="left" vertical="top" wrapText="1"/>
    </xf>
    <xf numFmtId="0" fontId="43" fillId="0" borderId="10" xfId="0" applyFont="1" applyBorder="1" applyAlignment="1">
      <alignment horizontal="left" vertical="top" wrapText="1"/>
    </xf>
    <xf numFmtId="0" fontId="41" fillId="0" borderId="10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42" fillId="0" borderId="10" xfId="0" applyFont="1" applyFill="1" applyBorder="1" applyAlignment="1">
      <alignment horizontal="left" vertical="center" wrapText="1"/>
    </xf>
    <xf numFmtId="0" fontId="38" fillId="0" borderId="10" xfId="0" applyFont="1" applyBorder="1" applyAlignment="1"/>
    <xf numFmtId="0" fontId="41" fillId="33" borderId="10" xfId="0" applyFont="1" applyFill="1" applyBorder="1" applyAlignment="1">
      <alignment horizontal="center" vertical="center"/>
    </xf>
    <xf numFmtId="0" fontId="38" fillId="0" borderId="0" xfId="0" applyFont="1" applyAlignment="1"/>
    <xf numFmtId="0" fontId="38" fillId="0" borderId="10" xfId="0" applyFont="1" applyBorder="1" applyAlignment="1">
      <alignment horizontal="left" vertical="top" wrapText="1"/>
    </xf>
    <xf numFmtId="0" fontId="38" fillId="33" borderId="10" xfId="0" applyFont="1" applyFill="1" applyBorder="1" applyAlignment="1">
      <alignment horizontal="left" vertical="top"/>
    </xf>
    <xf numFmtId="167" fontId="38" fillId="0" borderId="10" xfId="42" applyNumberFormat="1" applyFont="1" applyBorder="1" applyAlignment="1">
      <alignment horizontal="right"/>
    </xf>
    <xf numFmtId="0" fontId="42" fillId="0" borderId="10" xfId="0" applyNumberFormat="1" applyFont="1" applyFill="1" applyBorder="1" applyAlignment="1">
      <alignment horizontal="left" vertical="center" wrapText="1"/>
    </xf>
    <xf numFmtId="168" fontId="38" fillId="0" borderId="10" xfId="42" applyNumberFormat="1" applyFont="1" applyBorder="1" applyAlignment="1">
      <alignment horizontal="right" vertical="top"/>
    </xf>
    <xf numFmtId="0" fontId="42" fillId="34" borderId="10" xfId="0" applyFont="1" applyFill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0" fontId="38" fillId="33" borderId="10" xfId="0" applyNumberFormat="1" applyFont="1" applyFill="1" applyBorder="1" applyAlignment="1">
      <alignment horizontal="left" vertical="top" wrapText="1"/>
    </xf>
    <xf numFmtId="0" fontId="41" fillId="33" borderId="10" xfId="0" applyNumberFormat="1" applyFont="1" applyFill="1" applyBorder="1" applyAlignment="1">
      <alignment horizontal="left" vertical="top" wrapText="1"/>
    </xf>
    <xf numFmtId="0" fontId="111" fillId="0" borderId="10" xfId="0" applyFont="1" applyBorder="1" applyAlignment="1"/>
    <xf numFmtId="0" fontId="41" fillId="33" borderId="10" xfId="0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vertical="center"/>
    </xf>
    <xf numFmtId="4" fontId="41" fillId="33" borderId="10" xfId="43" applyNumberFormat="1" applyFont="1" applyFill="1" applyBorder="1" applyAlignment="1">
      <alignment horizontal="center" vertical="center" wrapText="1"/>
    </xf>
    <xf numFmtId="168" fontId="38" fillId="33" borderId="10" xfId="0" applyNumberFormat="1" applyFont="1" applyFill="1" applyBorder="1" applyAlignment="1">
      <alignment horizontal="right" vertical="center" wrapText="1"/>
    </xf>
    <xf numFmtId="0" fontId="45" fillId="0" borderId="10" xfId="0" applyFont="1" applyBorder="1" applyAlignment="1">
      <alignment horizontal="center" vertical="center" wrapText="1"/>
    </xf>
    <xf numFmtId="49" fontId="38" fillId="0" borderId="10" xfId="0" applyNumberFormat="1" applyFont="1" applyBorder="1" applyAlignment="1">
      <alignment horizontal="left" vertical="center" wrapText="1"/>
    </xf>
    <xf numFmtId="49" fontId="106" fillId="0" borderId="10" xfId="0" applyNumberFormat="1" applyFont="1" applyBorder="1" applyAlignment="1">
      <alignment horizontal="center" vertical="center"/>
    </xf>
    <xf numFmtId="49" fontId="106" fillId="0" borderId="10" xfId="0" applyNumberFormat="1" applyFont="1" applyBorder="1" applyAlignment="1">
      <alignment horizontal="left" vertical="center"/>
    </xf>
    <xf numFmtId="49" fontId="46" fillId="0" borderId="10" xfId="0" applyNumberFormat="1" applyFont="1" applyBorder="1" applyAlignment="1">
      <alignment horizontal="center" vertical="center" wrapText="1"/>
    </xf>
    <xf numFmtId="49" fontId="46" fillId="0" borderId="10" xfId="0" applyNumberFormat="1" applyFont="1" applyBorder="1" applyAlignment="1">
      <alignment horizontal="left" vertical="center" wrapText="1"/>
    </xf>
    <xf numFmtId="49" fontId="41" fillId="0" borderId="10" xfId="0" applyNumberFormat="1" applyFont="1" applyBorder="1" applyAlignment="1">
      <alignment horizontal="center" vertical="top" wrapText="1"/>
    </xf>
    <xf numFmtId="0" fontId="41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center" vertical="center" wrapText="1"/>
    </xf>
    <xf numFmtId="0" fontId="51" fillId="34" borderId="10" xfId="0" applyFont="1" applyFill="1" applyBorder="1" applyAlignment="1">
      <alignment horizontal="left" vertical="center" wrapText="1"/>
    </xf>
    <xf numFmtId="0" fontId="44" fillId="0" borderId="10" xfId="0" applyFont="1" applyBorder="1" applyAlignment="1">
      <alignment vertical="center" wrapText="1"/>
    </xf>
    <xf numFmtId="0" fontId="44" fillId="0" borderId="10" xfId="0" applyFont="1" applyBorder="1" applyAlignment="1">
      <alignment horizontal="center" vertical="center"/>
    </xf>
    <xf numFmtId="0" fontId="44" fillId="0" borderId="10" xfId="0" applyFont="1" applyBorder="1" applyAlignment="1">
      <alignment vertical="top"/>
    </xf>
    <xf numFmtId="164" fontId="38" fillId="0" borderId="10" xfId="74" applyFont="1" applyBorder="1">
      <alignment horizontal="right" vertical="top"/>
    </xf>
    <xf numFmtId="164" fontId="41" fillId="0" borderId="10" xfId="74" applyNumberFormat="1" applyFont="1" applyBorder="1">
      <alignment horizontal="right" vertical="top"/>
    </xf>
    <xf numFmtId="0" fontId="51" fillId="0" borderId="10" xfId="0" applyFont="1" applyFill="1" applyBorder="1" applyAlignment="1">
      <alignment horizontal="left" vertical="top" wrapText="1"/>
    </xf>
    <xf numFmtId="165" fontId="41" fillId="0" borderId="10" xfId="53" applyNumberFormat="1" applyFont="1" applyFill="1" applyBorder="1" applyAlignment="1">
      <alignment horizontal="center" vertical="top" wrapText="1"/>
    </xf>
    <xf numFmtId="165" fontId="37" fillId="0" borderId="10" xfId="53" applyNumberFormat="1" applyFont="1" applyFill="1" applyBorder="1" applyAlignment="1">
      <alignment horizontal="left" vertical="top" wrapText="1"/>
    </xf>
    <xf numFmtId="0" fontId="41" fillId="0" borderId="0" xfId="0" applyFont="1" applyAlignment="1">
      <alignment vertical="top" wrapText="1"/>
    </xf>
    <xf numFmtId="49" fontId="41" fillId="0" borderId="10" xfId="0" applyNumberFormat="1" applyFont="1" applyFill="1" applyBorder="1" applyAlignment="1">
      <alignment horizontal="center" vertical="top" wrapText="1"/>
    </xf>
    <xf numFmtId="164" fontId="41" fillId="0" borderId="10" xfId="74" applyFont="1" applyFill="1" applyBorder="1">
      <alignment horizontal="right" vertical="top"/>
    </xf>
    <xf numFmtId="0" fontId="38" fillId="0" borderId="0" xfId="0" applyFont="1" applyFill="1">
      <alignment horizontal="left" vertical="top" wrapText="1"/>
    </xf>
    <xf numFmtId="0" fontId="42" fillId="0" borderId="10" xfId="60" applyFont="1" applyFill="1" applyBorder="1" applyAlignment="1">
      <alignment horizontal="left" vertical="center" wrapText="1"/>
    </xf>
    <xf numFmtId="0" fontId="41" fillId="0" borderId="10" xfId="43" applyFont="1" applyBorder="1" applyAlignment="1">
      <alignment horizontal="center" vertical="center" wrapText="1"/>
    </xf>
    <xf numFmtId="0" fontId="41" fillId="33" borderId="10" xfId="43" applyFont="1" applyFill="1" applyBorder="1" applyAlignment="1">
      <alignment horizontal="center" vertical="center" wrapText="1"/>
    </xf>
    <xf numFmtId="0" fontId="39" fillId="0" borderId="29" xfId="0" applyFont="1" applyBorder="1" applyAlignment="1">
      <alignment horizontal="left" vertical="top" wrapText="1"/>
    </xf>
    <xf numFmtId="0" fontId="43" fillId="0" borderId="29" xfId="0" applyFont="1" applyBorder="1" applyAlignment="1">
      <alignment horizontal="left" vertical="top" wrapText="1"/>
    </xf>
    <xf numFmtId="164" fontId="41" fillId="0" borderId="10" xfId="42" applyNumberFormat="1" applyFont="1" applyFill="1" applyBorder="1" applyAlignment="1">
      <alignment horizontal="right" vertical="center"/>
    </xf>
    <xf numFmtId="164" fontId="41" fillId="33" borderId="10" xfId="0" applyNumberFormat="1" applyFont="1" applyFill="1" applyBorder="1" applyAlignment="1">
      <alignment horizontal="right" vertical="center" wrapText="1"/>
    </xf>
    <xf numFmtId="164" fontId="41" fillId="33" borderId="10" xfId="42" applyNumberFormat="1" applyFont="1" applyFill="1" applyBorder="1" applyAlignment="1">
      <alignment horizontal="right" vertical="center"/>
    </xf>
    <xf numFmtId="0" fontId="51" fillId="0" borderId="10" xfId="0" applyFont="1" applyBorder="1" applyAlignment="1">
      <alignment horizontal="center" vertical="top" wrapText="1"/>
    </xf>
    <xf numFmtId="0" fontId="110" fillId="0" borderId="13" xfId="0" applyFont="1" applyFill="1" applyBorder="1" applyAlignment="1">
      <alignment horizontal="left" vertical="center" wrapText="1"/>
    </xf>
    <xf numFmtId="164" fontId="41" fillId="33" borderId="29" xfId="42" applyNumberFormat="1" applyFont="1" applyFill="1" applyBorder="1" applyAlignment="1">
      <alignment horizontal="right" vertical="center"/>
    </xf>
    <xf numFmtId="0" fontId="109" fillId="0" borderId="29" xfId="0" applyFont="1" applyFill="1" applyBorder="1" applyAlignment="1">
      <alignment horizontal="left" vertical="center" wrapText="1"/>
    </xf>
    <xf numFmtId="0" fontId="41" fillId="33" borderId="29" xfId="0" applyFont="1" applyFill="1" applyBorder="1" applyAlignment="1">
      <alignment horizontal="center" vertical="center"/>
    </xf>
    <xf numFmtId="0" fontId="111" fillId="0" borderId="29" xfId="0" applyFont="1" applyBorder="1" applyAlignment="1"/>
    <xf numFmtId="170" fontId="38" fillId="0" borderId="29" xfId="42" applyNumberFormat="1" applyFont="1" applyFill="1" applyBorder="1" applyAlignment="1">
      <alignment horizontal="right" vertical="top"/>
    </xf>
    <xf numFmtId="0" fontId="41" fillId="33" borderId="10" xfId="0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33" borderId="10" xfId="0" applyFont="1" applyFill="1" applyBorder="1" applyAlignment="1">
      <alignment horizontal="center" vertical="top" wrapText="1"/>
    </xf>
    <xf numFmtId="0" fontId="41" fillId="33" borderId="10" xfId="0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left" vertical="top" wrapText="1"/>
    </xf>
    <xf numFmtId="0" fontId="38" fillId="33" borderId="10" xfId="0" applyFont="1" applyFill="1" applyBorder="1" applyAlignment="1">
      <alignment horizontal="center" vertical="top" wrapText="1"/>
    </xf>
    <xf numFmtId="0" fontId="42" fillId="0" borderId="29" xfId="0" applyFont="1" applyBorder="1" applyAlignment="1">
      <alignment horizontal="left" vertical="top" wrapText="1"/>
    </xf>
    <xf numFmtId="0" fontId="51" fillId="0" borderId="29" xfId="0" applyFont="1" applyBorder="1">
      <alignment horizontal="left" vertical="top" wrapText="1"/>
    </xf>
    <xf numFmtId="165" fontId="41" fillId="0" borderId="29" xfId="53" applyNumberFormat="1" applyFont="1" applyFill="1" applyBorder="1" applyAlignment="1">
      <alignment horizontal="center" vertical="center" wrapText="1"/>
    </xf>
    <xf numFmtId="0" fontId="41" fillId="33" borderId="29" xfId="0" applyFont="1" applyFill="1" applyBorder="1" applyAlignment="1">
      <alignment horizontal="center" vertical="center" wrapText="1"/>
    </xf>
    <xf numFmtId="0" fontId="38" fillId="0" borderId="29" xfId="0" applyFont="1" applyBorder="1" applyAlignment="1"/>
    <xf numFmtId="177" fontId="38" fillId="33" borderId="29" xfId="2354" applyNumberFormat="1" applyFont="1" applyFill="1" applyBorder="1" applyAlignment="1">
      <alignment vertical="top" wrapText="1"/>
    </xf>
    <xf numFmtId="49" fontId="38" fillId="0" borderId="29" xfId="0" applyNumberFormat="1" applyFont="1" applyBorder="1" applyAlignment="1">
      <alignment horizontal="left" vertical="center" wrapText="1"/>
    </xf>
    <xf numFmtId="49" fontId="46" fillId="0" borderId="29" xfId="0" applyNumberFormat="1" applyFont="1" applyBorder="1" applyAlignment="1">
      <alignment horizontal="center" vertical="center" wrapText="1"/>
    </xf>
    <xf numFmtId="49" fontId="46" fillId="0" borderId="29" xfId="0" applyNumberFormat="1" applyFont="1" applyBorder="1" applyAlignment="1">
      <alignment horizontal="left" vertical="center" wrapText="1"/>
    </xf>
    <xf numFmtId="0" fontId="51" fillId="0" borderId="0" xfId="0" applyFont="1" applyBorder="1" applyAlignment="1">
      <alignment horizontal="left" vertical="top" wrapText="1"/>
    </xf>
    <xf numFmtId="0" fontId="38" fillId="0" borderId="0" xfId="0" applyFont="1" applyAlignment="1">
      <alignment horizontal="center" vertical="top" wrapText="1"/>
    </xf>
    <xf numFmtId="0" fontId="41" fillId="0" borderId="29" xfId="0" applyFont="1" applyBorder="1" applyAlignment="1">
      <alignment horizontal="center" vertical="top" wrapText="1"/>
    </xf>
    <xf numFmtId="0" fontId="41" fillId="33" borderId="0" xfId="0" applyFont="1" applyFill="1" applyBorder="1" applyAlignment="1"/>
    <xf numFmtId="0" fontId="38" fillId="33" borderId="0" xfId="0" applyFont="1" applyFill="1" applyBorder="1" applyAlignment="1">
      <alignment horizontal="right"/>
    </xf>
    <xf numFmtId="0" fontId="38" fillId="0" borderId="0" xfId="0" applyFont="1" applyBorder="1" applyAlignment="1"/>
    <xf numFmtId="0" fontId="38" fillId="33" borderId="29" xfId="0" applyFont="1" applyFill="1" applyBorder="1" applyAlignment="1">
      <alignment vertical="top" wrapText="1"/>
    </xf>
    <xf numFmtId="0" fontId="42" fillId="0" borderId="29" xfId="0" applyFont="1" applyFill="1" applyBorder="1" applyAlignment="1">
      <alignment horizontal="left" vertical="top" wrapText="1"/>
    </xf>
    <xf numFmtId="0" fontId="38" fillId="33" borderId="0" xfId="0" applyFont="1" applyFill="1" applyBorder="1" applyAlignment="1">
      <alignment horizontal="right" vertical="center"/>
    </xf>
    <xf numFmtId="0" fontId="37" fillId="0" borderId="0" xfId="0" applyFont="1" applyAlignment="1">
      <alignment horizontal="right" vertical="top" wrapText="1"/>
    </xf>
    <xf numFmtId="1" fontId="42" fillId="0" borderId="10" xfId="0" applyNumberFormat="1" applyFont="1" applyBorder="1" applyAlignment="1">
      <alignment horizontal="right" vertical="top" wrapText="1"/>
    </xf>
    <xf numFmtId="164" fontId="42" fillId="0" borderId="0" xfId="74" applyNumberFormat="1" applyFont="1" applyBorder="1">
      <alignment horizontal="right" vertical="top"/>
    </xf>
    <xf numFmtId="0" fontId="38" fillId="33" borderId="0" xfId="0" applyFont="1" applyFill="1" applyBorder="1" applyAlignment="1">
      <alignment horizontal="left" vertical="top"/>
    </xf>
    <xf numFmtId="168" fontId="38" fillId="0" borderId="0" xfId="42" applyNumberFormat="1" applyFont="1" applyBorder="1" applyAlignment="1">
      <alignment horizontal="right" vertical="top"/>
    </xf>
    <xf numFmtId="1" fontId="38" fillId="0" borderId="10" xfId="0" applyNumberFormat="1" applyFont="1" applyBorder="1" applyAlignment="1"/>
    <xf numFmtId="0" fontId="38" fillId="0" borderId="29" xfId="0" applyFont="1" applyBorder="1">
      <alignment horizontal="left" vertical="top" wrapText="1"/>
    </xf>
    <xf numFmtId="167" fontId="42" fillId="0" borderId="29" xfId="79" applyNumberFormat="1" applyFont="1" applyFill="1" applyBorder="1" applyAlignment="1">
      <alignment horizontal="right" vertical="top"/>
    </xf>
    <xf numFmtId="0" fontId="12" fillId="33" borderId="0" xfId="80" applyFont="1" applyFill="1" applyBorder="1" applyAlignment="1">
      <alignment horizontal="left" vertical="top" wrapText="1"/>
    </xf>
    <xf numFmtId="170" fontId="38" fillId="0" borderId="0" xfId="42" applyNumberFormat="1" applyFont="1" applyFill="1" applyBorder="1" applyAlignment="1">
      <alignment horizontal="right" vertical="top"/>
    </xf>
    <xf numFmtId="173" fontId="43" fillId="0" borderId="10" xfId="0" applyNumberFormat="1" applyFont="1" applyFill="1" applyBorder="1" applyAlignment="1">
      <alignment horizontal="right" vertical="top" wrapText="1"/>
    </xf>
    <xf numFmtId="167" fontId="37" fillId="0" borderId="14" xfId="42" applyNumberFormat="1" applyFont="1" applyFill="1" applyBorder="1">
      <alignment horizontal="right" vertical="top"/>
    </xf>
    <xf numFmtId="37" fontId="37" fillId="0" borderId="29" xfId="0" applyNumberFormat="1" applyFont="1" applyFill="1" applyBorder="1" applyAlignment="1"/>
    <xf numFmtId="178" fontId="37" fillId="0" borderId="29" xfId="53" applyNumberFormat="1" applyFont="1" applyFill="1" applyBorder="1" applyAlignment="1">
      <alignment horizontal="left" vertical="top" wrapText="1"/>
    </xf>
    <xf numFmtId="164" fontId="38" fillId="0" borderId="0" xfId="0" applyNumberFormat="1" applyFont="1" applyAlignment="1"/>
    <xf numFmtId="0" fontId="38" fillId="0" borderId="0" xfId="0" applyFont="1" applyAlignment="1">
      <alignment vertical="top" wrapText="1"/>
    </xf>
    <xf numFmtId="0" fontId="41" fillId="0" borderId="0" xfId="75" applyFont="1" applyAlignment="1">
      <alignment vertical="center"/>
    </xf>
    <xf numFmtId="0" fontId="38" fillId="0" borderId="29" xfId="0" applyFont="1" applyBorder="1" applyAlignment="1">
      <alignment horizontal="center" vertical="top" wrapText="1"/>
    </xf>
    <xf numFmtId="0" fontId="41" fillId="0" borderId="29" xfId="0" applyFont="1" applyBorder="1">
      <alignment horizontal="left" vertical="top" wrapText="1"/>
    </xf>
    <xf numFmtId="176" fontId="38" fillId="0" borderId="29" xfId="53" applyNumberFormat="1" applyFont="1" applyFill="1" applyBorder="1" applyAlignment="1">
      <alignment horizontal="right" vertical="center" wrapText="1"/>
    </xf>
    <xf numFmtId="0" fontId="112" fillId="0" borderId="29" xfId="0" applyFont="1" applyBorder="1" applyAlignment="1">
      <alignment horizontal="center" vertical="top" wrapText="1"/>
    </xf>
    <xf numFmtId="0" fontId="113" fillId="0" borderId="29" xfId="0" applyFont="1" applyBorder="1">
      <alignment horizontal="left" vertical="top" wrapText="1"/>
    </xf>
    <xf numFmtId="0" fontId="112" fillId="0" borderId="29" xfId="0" applyFont="1" applyBorder="1" applyAlignment="1">
      <alignment horizontal="left" vertical="top" wrapText="1"/>
    </xf>
    <xf numFmtId="0" fontId="113" fillId="0" borderId="29" xfId="0" applyFont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 wrapText="1"/>
    </xf>
    <xf numFmtId="164" fontId="42" fillId="0" borderId="10" xfId="74" applyNumberFormat="1" applyFont="1" applyFill="1" applyBorder="1">
      <alignment horizontal="right" vertical="top"/>
    </xf>
    <xf numFmtId="179" fontId="42" fillId="0" borderId="29" xfId="0" applyNumberFormat="1" applyFont="1" applyBorder="1" applyAlignment="1">
      <alignment horizontal="right" vertical="top" wrapText="1"/>
    </xf>
    <xf numFmtId="179" fontId="38" fillId="0" borderId="29" xfId="42" applyNumberFormat="1" applyFont="1" applyFill="1" applyBorder="1" applyAlignment="1">
      <alignment horizontal="right" vertical="top"/>
    </xf>
    <xf numFmtId="0" fontId="37" fillId="0" borderId="10" xfId="0" applyFont="1" applyBorder="1" applyAlignment="1">
      <alignment horizontal="center" vertical="top" wrapText="1"/>
    </xf>
    <xf numFmtId="0" fontId="41" fillId="0" borderId="29" xfId="0" applyFont="1" applyBorder="1" applyAlignment="1">
      <alignment horizontal="center" vertical="top" wrapText="1"/>
    </xf>
    <xf numFmtId="0" fontId="37" fillId="0" borderId="29" xfId="0" applyFont="1" applyBorder="1" applyAlignment="1">
      <alignment horizontal="center" vertical="top" wrapText="1"/>
    </xf>
    <xf numFmtId="0" fontId="41" fillId="0" borderId="29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38" fillId="0" borderId="11" xfId="60" applyFont="1" applyBorder="1" applyAlignment="1">
      <alignment horizontal="center" vertical="center"/>
    </xf>
    <xf numFmtId="0" fontId="38" fillId="0" borderId="15" xfId="60" applyFont="1" applyBorder="1" applyAlignment="1">
      <alignment horizontal="center" vertical="center"/>
    </xf>
    <xf numFmtId="0" fontId="38" fillId="0" borderId="14" xfId="6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top" wrapText="1"/>
    </xf>
    <xf numFmtId="0" fontId="41" fillId="0" borderId="17" xfId="0" applyFont="1" applyBorder="1" applyAlignment="1">
      <alignment horizontal="center" vertical="top" wrapText="1"/>
    </xf>
    <xf numFmtId="0" fontId="41" fillId="0" borderId="13" xfId="0" applyFont="1" applyBorder="1" applyAlignment="1">
      <alignment horizontal="center" vertical="top" wrapText="1"/>
    </xf>
    <xf numFmtId="0" fontId="38" fillId="0" borderId="0" xfId="0" applyFont="1" applyAlignment="1">
      <alignment horizontal="center" vertical="top" wrapText="1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 vertical="top" wrapText="1"/>
    </xf>
    <xf numFmtId="0" fontId="37" fillId="0" borderId="11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8" fillId="0" borderId="0" xfId="0" applyFont="1" applyAlignment="1">
      <alignment horizontal="right" vertical="top" wrapText="1"/>
    </xf>
    <xf numFmtId="0" fontId="38" fillId="0" borderId="0" xfId="0" applyFont="1" applyAlignment="1">
      <alignment horizontal="right"/>
    </xf>
    <xf numFmtId="49" fontId="41" fillId="0" borderId="10" xfId="0" applyNumberFormat="1" applyFont="1" applyBorder="1" applyAlignment="1">
      <alignment horizontal="center" vertical="top" wrapText="1"/>
    </xf>
    <xf numFmtId="49" fontId="41" fillId="0" borderId="29" xfId="0" applyNumberFormat="1" applyFont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 wrapText="1"/>
    </xf>
    <xf numFmtId="0" fontId="41" fillId="0" borderId="10" xfId="0" applyFont="1" applyFill="1" applyBorder="1" applyAlignment="1">
      <alignment horizontal="center" vertical="top" wrapText="1"/>
    </xf>
    <xf numFmtId="0" fontId="38" fillId="0" borderId="10" xfId="0" applyFont="1" applyBorder="1" applyAlignment="1">
      <alignment horizontal="center" vertical="top" wrapText="1"/>
    </xf>
    <xf numFmtId="0" fontId="44" fillId="0" borderId="10" xfId="0" applyFont="1" applyBorder="1" applyAlignment="1">
      <alignment horizontal="center" vertical="top"/>
    </xf>
    <xf numFmtId="0" fontId="46" fillId="0" borderId="10" xfId="0" applyFont="1" applyBorder="1" applyAlignment="1">
      <alignment horizontal="center" vertical="center" wrapText="1"/>
    </xf>
    <xf numFmtId="49" fontId="41" fillId="0" borderId="10" xfId="0" applyNumberFormat="1" applyFont="1" applyBorder="1" applyAlignment="1">
      <alignment horizontal="center" vertical="center" wrapText="1"/>
    </xf>
    <xf numFmtId="0" fontId="41" fillId="0" borderId="32" xfId="0" applyFont="1" applyBorder="1" applyAlignment="1">
      <alignment horizontal="center" vertical="top" wrapText="1"/>
    </xf>
    <xf numFmtId="0" fontId="41" fillId="0" borderId="0" xfId="0" applyFont="1" applyAlignment="1">
      <alignment horizontal="center" vertical="center" wrapText="1"/>
    </xf>
    <xf numFmtId="0" fontId="38" fillId="0" borderId="10" xfId="43" applyFont="1" applyBorder="1" applyAlignment="1">
      <alignment horizontal="center" vertical="center" wrapText="1"/>
    </xf>
    <xf numFmtId="0" fontId="41" fillId="33" borderId="10" xfId="0" applyFont="1" applyFill="1" applyBorder="1" applyAlignment="1">
      <alignment horizontal="center" vertical="top" wrapText="1"/>
    </xf>
    <xf numFmtId="0" fontId="41" fillId="33" borderId="10" xfId="0" applyFont="1" applyFill="1" applyBorder="1" applyAlignment="1">
      <alignment horizontal="center" vertical="center" wrapText="1"/>
    </xf>
    <xf numFmtId="0" fontId="109" fillId="0" borderId="10" xfId="0" applyFont="1" applyFill="1" applyBorder="1" applyAlignment="1">
      <alignment horizontal="left" vertical="center" wrapText="1"/>
    </xf>
    <xf numFmtId="0" fontId="38" fillId="33" borderId="0" xfId="0" applyFont="1" applyFill="1" applyAlignment="1">
      <alignment horizontal="right"/>
    </xf>
    <xf numFmtId="0" fontId="41" fillId="33" borderId="0" xfId="0" applyFont="1" applyFill="1" applyAlignment="1">
      <alignment horizontal="center" wrapText="1"/>
    </xf>
    <xf numFmtId="0" fontId="41" fillId="33" borderId="10" xfId="43" applyFont="1" applyFill="1" applyBorder="1" applyAlignment="1">
      <alignment horizontal="center" vertical="center" wrapText="1"/>
    </xf>
    <xf numFmtId="0" fontId="38" fillId="0" borderId="29" xfId="0" applyFont="1" applyBorder="1" applyAlignment="1">
      <alignment horizontal="center" vertical="top" wrapText="1"/>
    </xf>
    <xf numFmtId="0" fontId="38" fillId="0" borderId="29" xfId="54" applyFont="1" applyBorder="1" applyAlignment="1">
      <alignment horizontal="center" vertical="center" wrapText="1"/>
    </xf>
    <xf numFmtId="0" fontId="38" fillId="0" borderId="0" xfId="75" applyFont="1" applyAlignment="1">
      <alignment horizontal="center" vertical="center"/>
    </xf>
    <xf numFmtId="0" fontId="37" fillId="0" borderId="10" xfId="0" applyFont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0" fontId="43" fillId="0" borderId="10" xfId="0" applyFont="1" applyBorder="1" applyAlignment="1">
      <alignment horizontal="left" vertical="top" wrapText="1"/>
    </xf>
    <xf numFmtId="0" fontId="38" fillId="0" borderId="11" xfId="0" applyFont="1" applyFill="1" applyBorder="1" applyAlignment="1">
      <alignment horizontal="left" vertical="center" wrapText="1"/>
    </xf>
    <xf numFmtId="0" fontId="38" fillId="0" borderId="14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top" wrapText="1"/>
    </xf>
    <xf numFmtId="0" fontId="38" fillId="0" borderId="11" xfId="0" applyFont="1" applyFill="1" applyBorder="1" applyAlignment="1">
      <alignment horizontal="center" vertical="top" wrapText="1"/>
    </xf>
    <xf numFmtId="0" fontId="38" fillId="0" borderId="15" xfId="0" applyFont="1" applyFill="1" applyBorder="1" applyAlignment="1">
      <alignment horizontal="center" vertical="top" wrapText="1"/>
    </xf>
    <xf numFmtId="0" fontId="43" fillId="0" borderId="29" xfId="0" applyFont="1" applyFill="1" applyBorder="1" applyAlignment="1">
      <alignment horizontal="left" vertical="top" wrapText="1"/>
    </xf>
    <xf numFmtId="0" fontId="41" fillId="0" borderId="29" xfId="0" applyFont="1" applyFill="1" applyBorder="1" applyAlignment="1">
      <alignment horizontal="center" vertical="top" wrapText="1"/>
    </xf>
    <xf numFmtId="0" fontId="39" fillId="0" borderId="29" xfId="0" applyFont="1" applyBorder="1" applyAlignment="1">
      <alignment horizontal="left" vertical="top" wrapText="1"/>
    </xf>
    <xf numFmtId="0" fontId="37" fillId="0" borderId="29" xfId="0" applyFont="1" applyFill="1" applyBorder="1" applyAlignment="1">
      <alignment horizontal="left" vertical="top" wrapText="1"/>
    </xf>
    <xf numFmtId="0" fontId="39" fillId="0" borderId="29" xfId="0" applyFont="1" applyFill="1" applyBorder="1" applyAlignment="1">
      <alignment horizontal="center" vertical="top" wrapText="1"/>
    </xf>
    <xf numFmtId="0" fontId="43" fillId="0" borderId="11" xfId="0" applyFont="1" applyFill="1" applyBorder="1" applyAlignment="1">
      <alignment horizontal="left" vertical="top" wrapText="1"/>
    </xf>
    <xf numFmtId="0" fontId="43" fillId="0" borderId="14" xfId="0" applyFont="1" applyFill="1" applyBorder="1" applyAlignment="1">
      <alignment horizontal="left" vertical="top" wrapText="1"/>
    </xf>
    <xf numFmtId="0" fontId="39" fillId="0" borderId="30" xfId="0" applyFont="1" applyFill="1" applyBorder="1" applyAlignment="1">
      <alignment horizontal="center" vertical="top" wrapText="1"/>
    </xf>
    <xf numFmtId="0" fontId="39" fillId="0" borderId="33" xfId="0" applyFont="1" applyFill="1" applyBorder="1" applyAlignment="1">
      <alignment horizontal="center" vertical="top" wrapText="1"/>
    </xf>
    <xf numFmtId="0" fontId="37" fillId="0" borderId="15" xfId="0" applyFont="1" applyFill="1" applyBorder="1" applyAlignment="1">
      <alignment horizontal="center"/>
    </xf>
    <xf numFmtId="165" fontId="37" fillId="0" borderId="0" xfId="53" applyNumberFormat="1" applyFont="1" applyFill="1" applyAlignment="1">
      <alignment horizontal="right" vertical="center"/>
    </xf>
    <xf numFmtId="0" fontId="39" fillId="0" borderId="10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left" vertical="center" wrapText="1"/>
    </xf>
    <xf numFmtId="0" fontId="39" fillId="0" borderId="11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39" fillId="0" borderId="11" xfId="0" applyFont="1" applyFill="1" applyBorder="1">
      <alignment horizontal="left" vertical="top" wrapText="1"/>
    </xf>
    <xf numFmtId="0" fontId="39" fillId="0" borderId="15" xfId="0" applyFont="1" applyFill="1" applyBorder="1">
      <alignment horizontal="left" vertical="top" wrapText="1"/>
    </xf>
    <xf numFmtId="0" fontId="39" fillId="0" borderId="14" xfId="0" applyFont="1" applyFill="1" applyBorder="1">
      <alignment horizontal="left" vertical="top" wrapText="1"/>
    </xf>
    <xf numFmtId="0" fontId="39" fillId="0" borderId="31" xfId="0" applyFont="1" applyFill="1" applyBorder="1" applyAlignment="1">
      <alignment horizontal="center" vertical="top" wrapText="1"/>
    </xf>
    <xf numFmtId="0" fontId="39" fillId="0" borderId="11" xfId="0" applyFont="1" applyFill="1" applyBorder="1" applyAlignment="1">
      <alignment horizontal="center" vertical="top" wrapText="1"/>
    </xf>
    <xf numFmtId="0" fontId="39" fillId="0" borderId="15" xfId="0" applyFont="1" applyFill="1" applyBorder="1" applyAlignment="1">
      <alignment horizontal="center" vertical="top" wrapText="1"/>
    </xf>
    <xf numFmtId="0" fontId="39" fillId="0" borderId="14" xfId="0" applyFont="1" applyFill="1" applyBorder="1" applyAlignment="1">
      <alignment horizontal="center" vertical="top" wrapText="1"/>
    </xf>
    <xf numFmtId="0" fontId="39" fillId="0" borderId="0" xfId="0" applyFont="1" applyFill="1" applyAlignment="1">
      <alignment horizontal="center" vertical="center" wrapText="1"/>
    </xf>
    <xf numFmtId="0" fontId="41" fillId="34" borderId="0" xfId="0" applyFont="1" applyFill="1" applyAlignment="1">
      <alignment horizontal="center" vertical="center" wrapText="1"/>
    </xf>
    <xf numFmtId="0" fontId="42" fillId="0" borderId="10" xfId="0" applyFont="1" applyBorder="1" applyAlignment="1">
      <alignment horizontal="left" vertical="top" wrapText="1"/>
    </xf>
    <xf numFmtId="0" fontId="42" fillId="0" borderId="11" xfId="0" applyFont="1" applyBorder="1" applyAlignment="1">
      <alignment horizontal="left" vertical="center" wrapText="1"/>
    </xf>
    <xf numFmtId="0" fontId="42" fillId="0" borderId="14" xfId="0" applyFont="1" applyBorder="1" applyAlignment="1">
      <alignment horizontal="left" vertical="center" wrapText="1"/>
    </xf>
    <xf numFmtId="0" fontId="41" fillId="33" borderId="11" xfId="0" applyFont="1" applyFill="1" applyBorder="1">
      <alignment horizontal="left" vertical="top" wrapText="1"/>
    </xf>
    <xf numFmtId="0" fontId="41" fillId="33" borderId="14" xfId="0" applyFont="1" applyFill="1" applyBorder="1">
      <alignment horizontal="left" vertical="top" wrapText="1"/>
    </xf>
    <xf numFmtId="0" fontId="51" fillId="0" borderId="0" xfId="0" applyFont="1" applyBorder="1" applyAlignment="1">
      <alignment horizontal="left" vertical="top" wrapText="1"/>
    </xf>
    <xf numFmtId="0" fontId="41" fillId="0" borderId="11" xfId="0" applyFont="1" applyBorder="1" applyAlignment="1">
      <alignment horizontal="center" vertical="top" wrapText="1"/>
    </xf>
    <xf numFmtId="0" fontId="41" fillId="0" borderId="14" xfId="0" applyFont="1" applyBorder="1" applyAlignment="1">
      <alignment horizontal="center" vertical="top" wrapText="1"/>
    </xf>
    <xf numFmtId="0" fontId="42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41" fillId="33" borderId="29" xfId="0" applyFont="1" applyFill="1" applyBorder="1">
      <alignment horizontal="left" vertical="top" wrapText="1"/>
    </xf>
    <xf numFmtId="0" fontId="42" fillId="0" borderId="30" xfId="0" applyFont="1" applyBorder="1" applyAlignment="1">
      <alignment horizontal="left" vertical="top" wrapText="1"/>
    </xf>
    <xf numFmtId="0" fontId="42" fillId="0" borderId="31" xfId="0" applyFont="1" applyBorder="1" applyAlignment="1">
      <alignment horizontal="left" vertical="top" wrapText="1"/>
    </xf>
    <xf numFmtId="0" fontId="40" fillId="33" borderId="30" xfId="80" applyFont="1" applyFill="1" applyBorder="1" applyAlignment="1">
      <alignment horizontal="center" vertical="top" wrapText="1"/>
    </xf>
    <xf numFmtId="0" fontId="40" fillId="33" borderId="31" xfId="80" applyFont="1" applyFill="1" applyBorder="1" applyAlignment="1">
      <alignment horizontal="center" vertical="top" wrapText="1"/>
    </xf>
    <xf numFmtId="0" fontId="43" fillId="33" borderId="30" xfId="80" applyFont="1" applyFill="1" applyBorder="1" applyAlignment="1">
      <alignment horizontal="left" vertical="top" wrapText="1"/>
    </xf>
    <xf numFmtId="0" fontId="43" fillId="33" borderId="31" xfId="80" applyFont="1" applyFill="1" applyBorder="1" applyAlignment="1">
      <alignment horizontal="left" vertical="top" wrapText="1"/>
    </xf>
    <xf numFmtId="0" fontId="12" fillId="33" borderId="30" xfId="80" applyFont="1" applyFill="1" applyBorder="1" applyAlignment="1">
      <alignment horizontal="left" vertical="top" wrapText="1"/>
    </xf>
    <xf numFmtId="0" fontId="12" fillId="33" borderId="31" xfId="80" applyFont="1" applyFill="1" applyBorder="1" applyAlignment="1">
      <alignment horizontal="left" vertical="top" wrapText="1"/>
    </xf>
    <xf numFmtId="0" fontId="42" fillId="0" borderId="29" xfId="0" applyFont="1" applyBorder="1" applyAlignment="1">
      <alignment horizontal="left" vertical="top" wrapText="1"/>
    </xf>
    <xf numFmtId="0" fontId="42" fillId="0" borderId="11" xfId="0" applyFont="1" applyBorder="1" applyAlignment="1">
      <alignment horizontal="left" vertical="top" wrapText="1"/>
    </xf>
    <xf numFmtId="0" fontId="42" fillId="0" borderId="14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left" vertical="top" wrapText="1"/>
    </xf>
    <xf numFmtId="165" fontId="38" fillId="0" borderId="0" xfId="53" applyNumberFormat="1" applyFont="1" applyFill="1" applyAlignment="1">
      <alignment horizontal="right" vertical="top" wrapText="1"/>
    </xf>
    <xf numFmtId="165" fontId="38" fillId="0" borderId="0" xfId="53" applyNumberFormat="1" applyFont="1" applyFill="1" applyAlignment="1">
      <alignment horizontal="right"/>
    </xf>
    <xf numFmtId="0" fontId="41" fillId="0" borderId="10" xfId="0" applyFont="1" applyBorder="1">
      <alignment horizontal="left" vertical="top" wrapText="1"/>
    </xf>
    <xf numFmtId="0" fontId="38" fillId="0" borderId="10" xfId="0" applyFont="1" applyFill="1" applyBorder="1" applyAlignment="1">
      <alignment horizontal="left" vertical="center" wrapText="1"/>
    </xf>
    <xf numFmtId="0" fontId="41" fillId="0" borderId="30" xfId="0" applyFont="1" applyBorder="1" applyAlignment="1">
      <alignment horizontal="center" vertical="top" wrapText="1"/>
    </xf>
    <xf numFmtId="0" fontId="41" fillId="0" borderId="31" xfId="0" applyFont="1" applyBorder="1" applyAlignment="1">
      <alignment horizontal="center" vertical="top" wrapText="1"/>
    </xf>
    <xf numFmtId="0" fontId="42" fillId="0" borderId="29" xfId="0" applyFont="1" applyBorder="1" applyAlignment="1">
      <alignment horizontal="left" vertical="center" wrapText="1"/>
    </xf>
    <xf numFmtId="0" fontId="38" fillId="33" borderId="10" xfId="0" applyFont="1" applyFill="1" applyBorder="1" applyAlignment="1">
      <alignment horizontal="center" vertical="top" wrapText="1"/>
    </xf>
    <xf numFmtId="178" fontId="37" fillId="0" borderId="29" xfId="53" applyNumberFormat="1" applyFont="1" applyFill="1" applyBorder="1" applyAlignment="1">
      <alignment horizontal="right" vertical="top" wrapText="1"/>
    </xf>
  </cellXfs>
  <cellStyles count="3508">
    <cellStyle name=" 1" xfId="111"/>
    <cellStyle name="20% - Accent1" xfId="19" builtinId="30" customBuiltin="1"/>
    <cellStyle name="20% - Accent1 2" xfId="263"/>
    <cellStyle name="20% - Accent1 2 2" xfId="289"/>
    <cellStyle name="20% - Accent1 2 2 2" xfId="411"/>
    <cellStyle name="20% - Accent1 2 3" xfId="315"/>
    <cellStyle name="20% - Accent1 2 4" xfId="345"/>
    <cellStyle name="20% - Accent1 2 5" xfId="374"/>
    <cellStyle name="20% - Accent1 2 6" xfId="2369"/>
    <cellStyle name="20% - Accent1 3" xfId="250"/>
    <cellStyle name="20% - Accent1 3 2" xfId="523"/>
    <cellStyle name="20% - Accent1 3 2 2" xfId="2465"/>
    <cellStyle name="20% - Accent1 3 2 3" xfId="3064"/>
    <cellStyle name="20% - Accent1 3 3" xfId="463"/>
    <cellStyle name="20% - Accent1 3 4" xfId="2406"/>
    <cellStyle name="20% - Accent1 3 5" xfId="3005"/>
    <cellStyle name="20% - Accent1 4" xfId="276"/>
    <cellStyle name="20% - Accent1 4 2" xfId="543"/>
    <cellStyle name="20% - Accent1 4 2 2" xfId="2485"/>
    <cellStyle name="20% - Accent1 4 2 3" xfId="3084"/>
    <cellStyle name="20% - Accent1 4 3" xfId="487"/>
    <cellStyle name="20% - Accent1 4 4" xfId="2429"/>
    <cellStyle name="20% - Accent1 4 5" xfId="3028"/>
    <cellStyle name="20% - Accent1 5" xfId="302"/>
    <cellStyle name="20% - Accent1 6" xfId="332"/>
    <cellStyle name="20% - Accent1 7" xfId="2356"/>
    <cellStyle name="20% - Accent1 8" xfId="2971"/>
    <cellStyle name="20% - Accent1 9" xfId="2986"/>
    <cellStyle name="20% - Accent2" xfId="23" builtinId="34" customBuiltin="1"/>
    <cellStyle name="20% - Accent2 2" xfId="265"/>
    <cellStyle name="20% - Accent2 2 2" xfId="291"/>
    <cellStyle name="20% - Accent2 2 2 2" xfId="412"/>
    <cellStyle name="20% - Accent2 2 3" xfId="317"/>
    <cellStyle name="20% - Accent2 2 4" xfId="347"/>
    <cellStyle name="20% - Accent2 2 5" xfId="377"/>
    <cellStyle name="20% - Accent2 2 6" xfId="2371"/>
    <cellStyle name="20% - Accent2 3" xfId="252"/>
    <cellStyle name="20% - Accent2 3 2" xfId="525"/>
    <cellStyle name="20% - Accent2 3 2 2" xfId="2467"/>
    <cellStyle name="20% - Accent2 3 2 3" xfId="3066"/>
    <cellStyle name="20% - Accent2 3 3" xfId="465"/>
    <cellStyle name="20% - Accent2 3 4" xfId="2408"/>
    <cellStyle name="20% - Accent2 3 5" xfId="3007"/>
    <cellStyle name="20% - Accent2 4" xfId="278"/>
    <cellStyle name="20% - Accent2 4 2" xfId="545"/>
    <cellStyle name="20% - Accent2 4 2 2" xfId="2487"/>
    <cellStyle name="20% - Accent2 4 2 3" xfId="3086"/>
    <cellStyle name="20% - Accent2 4 3" xfId="489"/>
    <cellStyle name="20% - Accent2 4 4" xfId="2431"/>
    <cellStyle name="20% - Accent2 4 5" xfId="3030"/>
    <cellStyle name="20% - Accent2 5" xfId="304"/>
    <cellStyle name="20% - Accent2 6" xfId="334"/>
    <cellStyle name="20% - Accent2 7" xfId="2358"/>
    <cellStyle name="20% - Accent2 8" xfId="2973"/>
    <cellStyle name="20% - Accent2 9" xfId="2988"/>
    <cellStyle name="20% - Accent3" xfId="27" builtinId="38" customBuiltin="1"/>
    <cellStyle name="20% - Accent3 2" xfId="267"/>
    <cellStyle name="20% - Accent3 2 2" xfId="293"/>
    <cellStyle name="20% - Accent3 2 2 2" xfId="413"/>
    <cellStyle name="20% - Accent3 2 3" xfId="319"/>
    <cellStyle name="20% - Accent3 2 4" xfId="349"/>
    <cellStyle name="20% - Accent3 2 5" xfId="376"/>
    <cellStyle name="20% - Accent3 2 6" xfId="2373"/>
    <cellStyle name="20% - Accent3 3" xfId="254"/>
    <cellStyle name="20% - Accent3 3 2" xfId="527"/>
    <cellStyle name="20% - Accent3 3 2 2" xfId="2469"/>
    <cellStyle name="20% - Accent3 3 2 3" xfId="3068"/>
    <cellStyle name="20% - Accent3 3 3" xfId="467"/>
    <cellStyle name="20% - Accent3 3 4" xfId="2410"/>
    <cellStyle name="20% - Accent3 3 5" xfId="3009"/>
    <cellStyle name="20% - Accent3 4" xfId="280"/>
    <cellStyle name="20% - Accent3 4 2" xfId="547"/>
    <cellStyle name="20% - Accent3 4 2 2" xfId="2489"/>
    <cellStyle name="20% - Accent3 4 2 3" xfId="3088"/>
    <cellStyle name="20% - Accent3 4 3" xfId="491"/>
    <cellStyle name="20% - Accent3 4 4" xfId="2433"/>
    <cellStyle name="20% - Accent3 4 5" xfId="3032"/>
    <cellStyle name="20% - Accent3 5" xfId="306"/>
    <cellStyle name="20% - Accent3 6" xfId="336"/>
    <cellStyle name="20% - Accent3 7" xfId="2360"/>
    <cellStyle name="20% - Accent3 8" xfId="2975"/>
    <cellStyle name="20% - Accent3 9" xfId="2990"/>
    <cellStyle name="20% - Accent4" xfId="31" builtinId="42" customBuiltin="1"/>
    <cellStyle name="20% - Accent4 2" xfId="269"/>
    <cellStyle name="20% - Accent4 2 2" xfId="295"/>
    <cellStyle name="20% - Accent4 2 2 2" xfId="414"/>
    <cellStyle name="20% - Accent4 2 3" xfId="321"/>
    <cellStyle name="20% - Accent4 2 4" xfId="351"/>
    <cellStyle name="20% - Accent4 2 5" xfId="393"/>
    <cellStyle name="20% - Accent4 2 6" xfId="2375"/>
    <cellStyle name="20% - Accent4 3" xfId="256"/>
    <cellStyle name="20% - Accent4 3 2" xfId="529"/>
    <cellStyle name="20% - Accent4 3 2 2" xfId="2471"/>
    <cellStyle name="20% - Accent4 3 2 3" xfId="3070"/>
    <cellStyle name="20% - Accent4 3 3" xfId="469"/>
    <cellStyle name="20% - Accent4 3 4" xfId="2412"/>
    <cellStyle name="20% - Accent4 3 5" xfId="3011"/>
    <cellStyle name="20% - Accent4 4" xfId="282"/>
    <cellStyle name="20% - Accent4 4 2" xfId="549"/>
    <cellStyle name="20% - Accent4 4 2 2" xfId="2491"/>
    <cellStyle name="20% - Accent4 4 2 3" xfId="3090"/>
    <cellStyle name="20% - Accent4 4 3" xfId="493"/>
    <cellStyle name="20% - Accent4 4 4" xfId="2435"/>
    <cellStyle name="20% - Accent4 4 5" xfId="3034"/>
    <cellStyle name="20% - Accent4 5" xfId="308"/>
    <cellStyle name="20% - Accent4 6" xfId="338"/>
    <cellStyle name="20% - Accent4 7" xfId="2362"/>
    <cellStyle name="20% - Accent4 8" xfId="2977"/>
    <cellStyle name="20% - Accent4 9" xfId="2992"/>
    <cellStyle name="20% - Accent5" xfId="35" builtinId="46" customBuiltin="1"/>
    <cellStyle name="20% - Accent5 2" xfId="271"/>
    <cellStyle name="20% - Accent5 2 2" xfId="297"/>
    <cellStyle name="20% - Accent5 2 2 2" xfId="415"/>
    <cellStyle name="20% - Accent5 2 3" xfId="323"/>
    <cellStyle name="20% - Accent5 2 4" xfId="353"/>
    <cellStyle name="20% - Accent5 2 5" xfId="396"/>
    <cellStyle name="20% - Accent5 2 6" xfId="2377"/>
    <cellStyle name="20% - Accent5 3" xfId="258"/>
    <cellStyle name="20% - Accent5 3 2" xfId="531"/>
    <cellStyle name="20% - Accent5 3 2 2" xfId="2473"/>
    <cellStyle name="20% - Accent5 3 2 3" xfId="3072"/>
    <cellStyle name="20% - Accent5 3 3" xfId="471"/>
    <cellStyle name="20% - Accent5 3 4" xfId="2414"/>
    <cellStyle name="20% - Accent5 3 5" xfId="3013"/>
    <cellStyle name="20% - Accent5 4" xfId="284"/>
    <cellStyle name="20% - Accent5 4 2" xfId="551"/>
    <cellStyle name="20% - Accent5 4 2 2" xfId="2493"/>
    <cellStyle name="20% - Accent5 4 2 3" xfId="3092"/>
    <cellStyle name="20% - Accent5 4 3" xfId="495"/>
    <cellStyle name="20% - Accent5 4 4" xfId="2437"/>
    <cellStyle name="20% - Accent5 4 5" xfId="3036"/>
    <cellStyle name="20% - Accent5 5" xfId="310"/>
    <cellStyle name="20% - Accent5 6" xfId="340"/>
    <cellStyle name="20% - Accent5 7" xfId="2364"/>
    <cellStyle name="20% - Accent5 8" xfId="2979"/>
    <cellStyle name="20% - Accent5 9" xfId="2994"/>
    <cellStyle name="20% - Accent6" xfId="39" builtinId="50" customBuiltin="1"/>
    <cellStyle name="20% - Accent6 2" xfId="273"/>
    <cellStyle name="20% - Accent6 2 2" xfId="299"/>
    <cellStyle name="20% - Accent6 2 2 2" xfId="416"/>
    <cellStyle name="20% - Accent6 2 3" xfId="325"/>
    <cellStyle name="20% - Accent6 2 4" xfId="355"/>
    <cellStyle name="20% - Accent6 2 5" xfId="364"/>
    <cellStyle name="20% - Accent6 2 6" xfId="2379"/>
    <cellStyle name="20% - Accent6 3" xfId="260"/>
    <cellStyle name="20% - Accent6 3 2" xfId="533"/>
    <cellStyle name="20% - Accent6 3 2 2" xfId="2475"/>
    <cellStyle name="20% - Accent6 3 2 3" xfId="3074"/>
    <cellStyle name="20% - Accent6 3 3" xfId="473"/>
    <cellStyle name="20% - Accent6 3 4" xfId="2416"/>
    <cellStyle name="20% - Accent6 3 5" xfId="3015"/>
    <cellStyle name="20% - Accent6 4" xfId="286"/>
    <cellStyle name="20% - Accent6 4 2" xfId="553"/>
    <cellStyle name="20% - Accent6 4 2 2" xfId="2495"/>
    <cellStyle name="20% - Accent6 4 2 3" xfId="3094"/>
    <cellStyle name="20% - Accent6 4 3" xfId="497"/>
    <cellStyle name="20% - Accent6 4 4" xfId="2439"/>
    <cellStyle name="20% - Accent6 4 5" xfId="3038"/>
    <cellStyle name="20% - Accent6 5" xfId="312"/>
    <cellStyle name="20% - Accent6 6" xfId="342"/>
    <cellStyle name="20% - Accent6 7" xfId="2366"/>
    <cellStyle name="20% - Accent6 8" xfId="2981"/>
    <cellStyle name="20% - Accent6 9" xfId="2996"/>
    <cellStyle name="20% - Акцент1 10" xfId="555"/>
    <cellStyle name="20% - Акцент1 10 2" xfId="2497"/>
    <cellStyle name="20% - Акцент1 10 3" xfId="3096"/>
    <cellStyle name="20% - Акцент1 11" xfId="556"/>
    <cellStyle name="20% - Акцент1 11 2" xfId="2498"/>
    <cellStyle name="20% - Акцент1 11 3" xfId="3097"/>
    <cellStyle name="20% - Акцент1 12" xfId="557"/>
    <cellStyle name="20% - Акцент1 12 2" xfId="2499"/>
    <cellStyle name="20% - Акцент1 12 3" xfId="3098"/>
    <cellStyle name="20% - Акцент1 13" xfId="558"/>
    <cellStyle name="20% - Акцент1 13 2" xfId="2500"/>
    <cellStyle name="20% - Акцент1 13 3" xfId="3099"/>
    <cellStyle name="20% - Акцент1 14" xfId="559"/>
    <cellStyle name="20% - Акцент1 14 2" xfId="2501"/>
    <cellStyle name="20% - Акцент1 14 3" xfId="3100"/>
    <cellStyle name="20% - Акцент1 15" xfId="560"/>
    <cellStyle name="20% - Акцент1 15 2" xfId="2502"/>
    <cellStyle name="20% - Акцент1 15 3" xfId="3101"/>
    <cellStyle name="20% - Акцент1 16" xfId="561"/>
    <cellStyle name="20% - Акцент1 16 2" xfId="2503"/>
    <cellStyle name="20% - Акцент1 16 3" xfId="3102"/>
    <cellStyle name="20% - Акцент1 17" xfId="562"/>
    <cellStyle name="20% - Акцент1 17 2" xfId="2504"/>
    <cellStyle name="20% - Акцент1 17 3" xfId="3103"/>
    <cellStyle name="20% - Акцент1 18" xfId="563"/>
    <cellStyle name="20% - Акцент1 18 2" xfId="2505"/>
    <cellStyle name="20% - Акцент1 18 3" xfId="3104"/>
    <cellStyle name="20% - Акцент1 19" xfId="564"/>
    <cellStyle name="20% - Акцент1 19 2" xfId="2506"/>
    <cellStyle name="20% - Акцент1 19 3" xfId="3105"/>
    <cellStyle name="20% - Акцент1 2" xfId="509"/>
    <cellStyle name="20% — акцент1 2" xfId="2383"/>
    <cellStyle name="20% - Акцент1 2 2" xfId="2451"/>
    <cellStyle name="20% - Акцент1 2 3" xfId="2940"/>
    <cellStyle name="20% - Акцент1 2 4" xfId="2952"/>
    <cellStyle name="20% - Акцент1 2 5" xfId="2923"/>
    <cellStyle name="20% - Акцент1 2 6" xfId="2969"/>
    <cellStyle name="20% - Акцент1 2 7" xfId="2916"/>
    <cellStyle name="20% - Акцент1 2 8" xfId="3050"/>
    <cellStyle name="20% - Акцент1 20" xfId="565"/>
    <cellStyle name="20% - Акцент1 20 2" xfId="2507"/>
    <cellStyle name="20% - Акцент1 20 3" xfId="3106"/>
    <cellStyle name="20% - Акцент1 21" xfId="566"/>
    <cellStyle name="20% - Акцент1 21 2" xfId="2508"/>
    <cellStyle name="20% - Акцент1 21 3" xfId="3107"/>
    <cellStyle name="20% - Акцент1 22" xfId="567"/>
    <cellStyle name="20% - Акцент1 22 2" xfId="2509"/>
    <cellStyle name="20% - Акцент1 22 3" xfId="3108"/>
    <cellStyle name="20% - Акцент1 23" xfId="568"/>
    <cellStyle name="20% - Акцент1 23 2" xfId="2510"/>
    <cellStyle name="20% - Акцент1 23 3" xfId="3109"/>
    <cellStyle name="20% - Акцент1 24" xfId="569"/>
    <cellStyle name="20% - Акцент1 24 2" xfId="2511"/>
    <cellStyle name="20% - Акцент1 24 3" xfId="3110"/>
    <cellStyle name="20% - Акцент1 25" xfId="570"/>
    <cellStyle name="20% - Акцент1 25 2" xfId="2512"/>
    <cellStyle name="20% - Акцент1 25 3" xfId="3111"/>
    <cellStyle name="20% - Акцент1 26" xfId="571"/>
    <cellStyle name="20% - Акцент1 26 2" xfId="2513"/>
    <cellStyle name="20% - Акцент1 26 3" xfId="3112"/>
    <cellStyle name="20% - Акцент1 27" xfId="572"/>
    <cellStyle name="20% - Акцент1 27 2" xfId="2514"/>
    <cellStyle name="20% - Акцент1 27 3" xfId="3113"/>
    <cellStyle name="20% - Акцент1 28" xfId="573"/>
    <cellStyle name="20% - Акцент1 28 2" xfId="2515"/>
    <cellStyle name="20% - Акцент1 28 3" xfId="3114"/>
    <cellStyle name="20% - Акцент1 29" xfId="574"/>
    <cellStyle name="20% - Акцент1 29 2" xfId="2516"/>
    <cellStyle name="20% - Акцент1 29 3" xfId="3115"/>
    <cellStyle name="20% - Акцент1 3" xfId="575"/>
    <cellStyle name="20% - Акцент1 3 2" xfId="2517"/>
    <cellStyle name="20% - Акцент1 3 3" xfId="3116"/>
    <cellStyle name="20% - Акцент1 30" xfId="576"/>
    <cellStyle name="20% - Акцент1 30 2" xfId="2518"/>
    <cellStyle name="20% - Акцент1 30 3" xfId="3117"/>
    <cellStyle name="20% - Акцент1 31" xfId="577"/>
    <cellStyle name="20% - Акцент1 31 2" xfId="2519"/>
    <cellStyle name="20% - Акцент1 31 3" xfId="3118"/>
    <cellStyle name="20% - Акцент1 32" xfId="578"/>
    <cellStyle name="20% - Акцент1 32 2" xfId="2520"/>
    <cellStyle name="20% - Акцент1 32 3" xfId="3119"/>
    <cellStyle name="20% - Акцент1 33" xfId="579"/>
    <cellStyle name="20% - Акцент1 33 2" xfId="2521"/>
    <cellStyle name="20% - Акцент1 33 3" xfId="3120"/>
    <cellStyle name="20% - Акцент1 34" xfId="580"/>
    <cellStyle name="20% - Акцент1 34 2" xfId="2522"/>
    <cellStyle name="20% - Акцент1 34 3" xfId="3121"/>
    <cellStyle name="20% - Акцент1 35" xfId="581"/>
    <cellStyle name="20% - Акцент1 35 2" xfId="2523"/>
    <cellStyle name="20% - Акцент1 35 3" xfId="3122"/>
    <cellStyle name="20% - Акцент1 36" xfId="582"/>
    <cellStyle name="20% - Акцент1 36 2" xfId="2524"/>
    <cellStyle name="20% - Акцент1 36 3" xfId="3123"/>
    <cellStyle name="20% - Акцент1 4" xfId="583"/>
    <cellStyle name="20% - Акцент1 4 2" xfId="2525"/>
    <cellStyle name="20% - Акцент1 4 3" xfId="3124"/>
    <cellStyle name="20% - Акцент1 5" xfId="584"/>
    <cellStyle name="20% - Акцент1 5 2" xfId="2526"/>
    <cellStyle name="20% - Акцент1 5 3" xfId="3125"/>
    <cellStyle name="20% - Акцент1 6" xfId="585"/>
    <cellStyle name="20% - Акцент1 6 2" xfId="2527"/>
    <cellStyle name="20% - Акцент1 6 3" xfId="3126"/>
    <cellStyle name="20% - Акцент1 7" xfId="586"/>
    <cellStyle name="20% - Акцент1 7 2" xfId="2528"/>
    <cellStyle name="20% - Акцент1 7 3" xfId="3127"/>
    <cellStyle name="20% - Акцент1 8" xfId="587"/>
    <cellStyle name="20% - Акцент1 8 2" xfId="2529"/>
    <cellStyle name="20% - Акцент1 8 3" xfId="3128"/>
    <cellStyle name="20% - Акцент1 9" xfId="588"/>
    <cellStyle name="20% - Акцент1 9 2" xfId="2530"/>
    <cellStyle name="20% - Акцент1 9 3" xfId="3129"/>
    <cellStyle name="20% - Акцент2 10" xfId="589"/>
    <cellStyle name="20% - Акцент2 10 2" xfId="2531"/>
    <cellStyle name="20% - Акцент2 10 3" xfId="3130"/>
    <cellStyle name="20% - Акцент2 11" xfId="590"/>
    <cellStyle name="20% - Акцент2 11 2" xfId="2532"/>
    <cellStyle name="20% - Акцент2 11 3" xfId="3131"/>
    <cellStyle name="20% - Акцент2 12" xfId="591"/>
    <cellStyle name="20% - Акцент2 12 2" xfId="2533"/>
    <cellStyle name="20% - Акцент2 12 3" xfId="3132"/>
    <cellStyle name="20% - Акцент2 13" xfId="592"/>
    <cellStyle name="20% - Акцент2 13 2" xfId="2534"/>
    <cellStyle name="20% - Акцент2 13 3" xfId="3133"/>
    <cellStyle name="20% - Акцент2 14" xfId="593"/>
    <cellStyle name="20% - Акцент2 14 2" xfId="2535"/>
    <cellStyle name="20% - Акцент2 14 3" xfId="3134"/>
    <cellStyle name="20% - Акцент2 15" xfId="594"/>
    <cellStyle name="20% - Акцент2 15 2" xfId="2536"/>
    <cellStyle name="20% - Акцент2 15 3" xfId="3135"/>
    <cellStyle name="20% - Акцент2 16" xfId="595"/>
    <cellStyle name="20% - Акцент2 16 2" xfId="2537"/>
    <cellStyle name="20% - Акцент2 16 3" xfId="3136"/>
    <cellStyle name="20% - Акцент2 17" xfId="596"/>
    <cellStyle name="20% - Акцент2 17 2" xfId="2538"/>
    <cellStyle name="20% - Акцент2 17 3" xfId="3137"/>
    <cellStyle name="20% - Акцент2 18" xfId="597"/>
    <cellStyle name="20% - Акцент2 18 2" xfId="2539"/>
    <cellStyle name="20% - Акцент2 18 3" xfId="3138"/>
    <cellStyle name="20% - Акцент2 19" xfId="598"/>
    <cellStyle name="20% - Акцент2 19 2" xfId="2540"/>
    <cellStyle name="20% - Акцент2 19 3" xfId="3139"/>
    <cellStyle name="20% - Акцент2 2" xfId="511"/>
    <cellStyle name="20% — акцент2 2" xfId="2386"/>
    <cellStyle name="20% - Акцент2 2 2" xfId="2453"/>
    <cellStyle name="20% - Акцент2 2 3" xfId="2938"/>
    <cellStyle name="20% - Акцент2 2 4" xfId="2950"/>
    <cellStyle name="20% - Акцент2 2 5" xfId="2921"/>
    <cellStyle name="20% - Акцент2 2 6" xfId="2967"/>
    <cellStyle name="20% - Акцент2 2 7" xfId="2914"/>
    <cellStyle name="20% - Акцент2 2 8" xfId="3052"/>
    <cellStyle name="20% - Акцент2 20" xfId="599"/>
    <cellStyle name="20% - Акцент2 20 2" xfId="2541"/>
    <cellStyle name="20% - Акцент2 20 3" xfId="3140"/>
    <cellStyle name="20% - Акцент2 21" xfId="600"/>
    <cellStyle name="20% - Акцент2 21 2" xfId="2542"/>
    <cellStyle name="20% - Акцент2 21 3" xfId="3141"/>
    <cellStyle name="20% - Акцент2 22" xfId="601"/>
    <cellStyle name="20% - Акцент2 22 2" xfId="2543"/>
    <cellStyle name="20% - Акцент2 22 3" xfId="3142"/>
    <cellStyle name="20% - Акцент2 23" xfId="602"/>
    <cellStyle name="20% - Акцент2 23 2" xfId="2544"/>
    <cellStyle name="20% - Акцент2 23 3" xfId="3143"/>
    <cellStyle name="20% - Акцент2 24" xfId="603"/>
    <cellStyle name="20% - Акцент2 24 2" xfId="2545"/>
    <cellStyle name="20% - Акцент2 24 3" xfId="3144"/>
    <cellStyle name="20% - Акцент2 25" xfId="604"/>
    <cellStyle name="20% - Акцент2 25 2" xfId="2546"/>
    <cellStyle name="20% - Акцент2 25 3" xfId="3145"/>
    <cellStyle name="20% - Акцент2 26" xfId="605"/>
    <cellStyle name="20% - Акцент2 26 2" xfId="2547"/>
    <cellStyle name="20% - Акцент2 26 3" xfId="3146"/>
    <cellStyle name="20% - Акцент2 27" xfId="606"/>
    <cellStyle name="20% - Акцент2 27 2" xfId="2548"/>
    <cellStyle name="20% - Акцент2 27 3" xfId="3147"/>
    <cellStyle name="20% - Акцент2 28" xfId="607"/>
    <cellStyle name="20% - Акцент2 28 2" xfId="2549"/>
    <cellStyle name="20% - Акцент2 28 3" xfId="3148"/>
    <cellStyle name="20% - Акцент2 29" xfId="608"/>
    <cellStyle name="20% - Акцент2 29 2" xfId="2550"/>
    <cellStyle name="20% - Акцент2 29 3" xfId="3149"/>
    <cellStyle name="20% - Акцент2 3" xfId="609"/>
    <cellStyle name="20% - Акцент2 3 2" xfId="2551"/>
    <cellStyle name="20% - Акцент2 3 3" xfId="3150"/>
    <cellStyle name="20% - Акцент2 30" xfId="610"/>
    <cellStyle name="20% - Акцент2 30 2" xfId="2552"/>
    <cellStyle name="20% - Акцент2 30 3" xfId="3151"/>
    <cellStyle name="20% - Акцент2 31" xfId="611"/>
    <cellStyle name="20% - Акцент2 31 2" xfId="2553"/>
    <cellStyle name="20% - Акцент2 31 3" xfId="3152"/>
    <cellStyle name="20% - Акцент2 32" xfId="612"/>
    <cellStyle name="20% - Акцент2 32 2" xfId="2554"/>
    <cellStyle name="20% - Акцент2 32 3" xfId="3153"/>
    <cellStyle name="20% - Акцент2 33" xfId="613"/>
    <cellStyle name="20% - Акцент2 33 2" xfId="2555"/>
    <cellStyle name="20% - Акцент2 33 3" xfId="3154"/>
    <cellStyle name="20% - Акцент2 34" xfId="614"/>
    <cellStyle name="20% - Акцент2 34 2" xfId="2556"/>
    <cellStyle name="20% - Акцент2 34 3" xfId="3155"/>
    <cellStyle name="20% - Акцент2 35" xfId="615"/>
    <cellStyle name="20% - Акцент2 35 2" xfId="2557"/>
    <cellStyle name="20% - Акцент2 35 3" xfId="3156"/>
    <cellStyle name="20% - Акцент2 36" xfId="616"/>
    <cellStyle name="20% - Акцент2 36 2" xfId="2558"/>
    <cellStyle name="20% - Акцент2 36 3" xfId="3157"/>
    <cellStyle name="20% - Акцент2 4" xfId="617"/>
    <cellStyle name="20% - Акцент2 4 2" xfId="2559"/>
    <cellStyle name="20% - Акцент2 4 3" xfId="3158"/>
    <cellStyle name="20% - Акцент2 5" xfId="618"/>
    <cellStyle name="20% - Акцент2 5 2" xfId="2560"/>
    <cellStyle name="20% - Акцент2 5 3" xfId="3159"/>
    <cellStyle name="20% - Акцент2 6" xfId="619"/>
    <cellStyle name="20% - Акцент2 6 2" xfId="2561"/>
    <cellStyle name="20% - Акцент2 6 3" xfId="3160"/>
    <cellStyle name="20% - Акцент2 7" xfId="620"/>
    <cellStyle name="20% - Акцент2 7 2" xfId="2562"/>
    <cellStyle name="20% - Акцент2 7 3" xfId="3161"/>
    <cellStyle name="20% - Акцент2 8" xfId="621"/>
    <cellStyle name="20% - Акцент2 8 2" xfId="2563"/>
    <cellStyle name="20% - Акцент2 8 3" xfId="3162"/>
    <cellStyle name="20% - Акцент2 9" xfId="622"/>
    <cellStyle name="20% - Акцент2 9 2" xfId="2564"/>
    <cellStyle name="20% - Акцент2 9 3" xfId="3163"/>
    <cellStyle name="20% - Акцент3 10" xfId="623"/>
    <cellStyle name="20% - Акцент3 10 2" xfId="2565"/>
    <cellStyle name="20% - Акцент3 10 3" xfId="3164"/>
    <cellStyle name="20% - Акцент3 11" xfId="624"/>
    <cellStyle name="20% - Акцент3 11 2" xfId="2566"/>
    <cellStyle name="20% - Акцент3 11 3" xfId="3165"/>
    <cellStyle name="20% - Акцент3 12" xfId="625"/>
    <cellStyle name="20% - Акцент3 12 2" xfId="2567"/>
    <cellStyle name="20% - Акцент3 12 3" xfId="3166"/>
    <cellStyle name="20% - Акцент3 13" xfId="626"/>
    <cellStyle name="20% - Акцент3 13 2" xfId="2568"/>
    <cellStyle name="20% - Акцент3 13 3" xfId="3167"/>
    <cellStyle name="20% - Акцент3 14" xfId="627"/>
    <cellStyle name="20% - Акцент3 14 2" xfId="2569"/>
    <cellStyle name="20% - Акцент3 14 3" xfId="3168"/>
    <cellStyle name="20% - Акцент3 15" xfId="628"/>
    <cellStyle name="20% - Акцент3 15 2" xfId="2570"/>
    <cellStyle name="20% - Акцент3 15 3" xfId="3169"/>
    <cellStyle name="20% - Акцент3 16" xfId="629"/>
    <cellStyle name="20% - Акцент3 16 2" xfId="2571"/>
    <cellStyle name="20% - Акцент3 16 3" xfId="3170"/>
    <cellStyle name="20% - Акцент3 17" xfId="630"/>
    <cellStyle name="20% - Акцент3 17 2" xfId="2572"/>
    <cellStyle name="20% - Акцент3 17 3" xfId="3171"/>
    <cellStyle name="20% - Акцент3 18" xfId="631"/>
    <cellStyle name="20% - Акцент3 18 2" xfId="2573"/>
    <cellStyle name="20% - Акцент3 18 3" xfId="3172"/>
    <cellStyle name="20% - Акцент3 19" xfId="632"/>
    <cellStyle name="20% - Акцент3 19 2" xfId="2574"/>
    <cellStyle name="20% - Акцент3 19 3" xfId="3173"/>
    <cellStyle name="20% - Акцент3 2" xfId="513"/>
    <cellStyle name="20% — акцент3 2" xfId="2389"/>
    <cellStyle name="20% - Акцент3 2 2" xfId="2455"/>
    <cellStyle name="20% - Акцент3 2 3" xfId="2936"/>
    <cellStyle name="20% - Акцент3 2 4" xfId="2948"/>
    <cellStyle name="20% - Акцент3 2 5" xfId="2919"/>
    <cellStyle name="20% - Акцент3 2 6" xfId="2965"/>
    <cellStyle name="20% - Акцент3 2 7" xfId="2912"/>
    <cellStyle name="20% - Акцент3 2 8" xfId="3054"/>
    <cellStyle name="20% - Акцент3 20" xfId="633"/>
    <cellStyle name="20% - Акцент3 20 2" xfId="2575"/>
    <cellStyle name="20% - Акцент3 20 3" xfId="3174"/>
    <cellStyle name="20% - Акцент3 21" xfId="634"/>
    <cellStyle name="20% - Акцент3 21 2" xfId="2576"/>
    <cellStyle name="20% - Акцент3 21 3" xfId="3175"/>
    <cellStyle name="20% - Акцент3 22" xfId="635"/>
    <cellStyle name="20% - Акцент3 22 2" xfId="2577"/>
    <cellStyle name="20% - Акцент3 22 3" xfId="3176"/>
    <cellStyle name="20% - Акцент3 23" xfId="636"/>
    <cellStyle name="20% - Акцент3 23 2" xfId="2578"/>
    <cellStyle name="20% - Акцент3 23 3" xfId="3177"/>
    <cellStyle name="20% - Акцент3 24" xfId="637"/>
    <cellStyle name="20% - Акцент3 24 2" xfId="2579"/>
    <cellStyle name="20% - Акцент3 24 3" xfId="3178"/>
    <cellStyle name="20% - Акцент3 25" xfId="638"/>
    <cellStyle name="20% - Акцент3 25 2" xfId="2580"/>
    <cellStyle name="20% - Акцент3 25 3" xfId="3179"/>
    <cellStyle name="20% - Акцент3 26" xfId="639"/>
    <cellStyle name="20% - Акцент3 26 2" xfId="2581"/>
    <cellStyle name="20% - Акцент3 26 3" xfId="3180"/>
    <cellStyle name="20% - Акцент3 27" xfId="640"/>
    <cellStyle name="20% - Акцент3 27 2" xfId="2582"/>
    <cellStyle name="20% - Акцент3 27 3" xfId="3181"/>
    <cellStyle name="20% - Акцент3 28" xfId="641"/>
    <cellStyle name="20% - Акцент3 28 2" xfId="2583"/>
    <cellStyle name="20% - Акцент3 28 3" xfId="3182"/>
    <cellStyle name="20% - Акцент3 29" xfId="642"/>
    <cellStyle name="20% - Акцент3 29 2" xfId="2584"/>
    <cellStyle name="20% - Акцент3 29 3" xfId="3183"/>
    <cellStyle name="20% - Акцент3 3" xfId="643"/>
    <cellStyle name="20% - Акцент3 3 2" xfId="2585"/>
    <cellStyle name="20% - Акцент3 3 3" xfId="3184"/>
    <cellStyle name="20% - Акцент3 30" xfId="644"/>
    <cellStyle name="20% - Акцент3 30 2" xfId="2586"/>
    <cellStyle name="20% - Акцент3 30 3" xfId="3185"/>
    <cellStyle name="20% - Акцент3 31" xfId="645"/>
    <cellStyle name="20% - Акцент3 31 2" xfId="2587"/>
    <cellStyle name="20% - Акцент3 31 3" xfId="3186"/>
    <cellStyle name="20% - Акцент3 32" xfId="646"/>
    <cellStyle name="20% - Акцент3 32 2" xfId="2588"/>
    <cellStyle name="20% - Акцент3 32 3" xfId="3187"/>
    <cellStyle name="20% - Акцент3 33" xfId="647"/>
    <cellStyle name="20% - Акцент3 33 2" xfId="2589"/>
    <cellStyle name="20% - Акцент3 33 3" xfId="3188"/>
    <cellStyle name="20% - Акцент3 34" xfId="648"/>
    <cellStyle name="20% - Акцент3 34 2" xfId="2590"/>
    <cellStyle name="20% - Акцент3 34 3" xfId="3189"/>
    <cellStyle name="20% - Акцент3 35" xfId="649"/>
    <cellStyle name="20% - Акцент3 35 2" xfId="2591"/>
    <cellStyle name="20% - Акцент3 35 3" xfId="3190"/>
    <cellStyle name="20% - Акцент3 36" xfId="650"/>
    <cellStyle name="20% - Акцент3 36 2" xfId="2592"/>
    <cellStyle name="20% - Акцент3 36 3" xfId="3191"/>
    <cellStyle name="20% - Акцент3 4" xfId="651"/>
    <cellStyle name="20% - Акцент3 4 2" xfId="2593"/>
    <cellStyle name="20% - Акцент3 4 3" xfId="3192"/>
    <cellStyle name="20% - Акцент3 5" xfId="652"/>
    <cellStyle name="20% - Акцент3 5 2" xfId="2594"/>
    <cellStyle name="20% - Акцент3 5 3" xfId="3193"/>
    <cellStyle name="20% - Акцент3 6" xfId="653"/>
    <cellStyle name="20% - Акцент3 6 2" xfId="2595"/>
    <cellStyle name="20% - Акцент3 6 3" xfId="3194"/>
    <cellStyle name="20% - Акцент3 7" xfId="654"/>
    <cellStyle name="20% - Акцент3 7 2" xfId="2596"/>
    <cellStyle name="20% - Акцент3 7 3" xfId="3195"/>
    <cellStyle name="20% - Акцент3 8" xfId="655"/>
    <cellStyle name="20% - Акцент3 8 2" xfId="2597"/>
    <cellStyle name="20% - Акцент3 8 3" xfId="3196"/>
    <cellStyle name="20% - Акцент3 9" xfId="656"/>
    <cellStyle name="20% - Акцент3 9 2" xfId="2598"/>
    <cellStyle name="20% - Акцент3 9 3" xfId="3197"/>
    <cellStyle name="20% - Акцент4 10" xfId="657"/>
    <cellStyle name="20% - Акцент4 10 2" xfId="2599"/>
    <cellStyle name="20% - Акцент4 10 3" xfId="3198"/>
    <cellStyle name="20% - Акцент4 11" xfId="658"/>
    <cellStyle name="20% - Акцент4 11 2" xfId="2600"/>
    <cellStyle name="20% - Акцент4 11 3" xfId="3199"/>
    <cellStyle name="20% - Акцент4 12" xfId="659"/>
    <cellStyle name="20% - Акцент4 12 2" xfId="2601"/>
    <cellStyle name="20% - Акцент4 12 3" xfId="3200"/>
    <cellStyle name="20% - Акцент4 13" xfId="660"/>
    <cellStyle name="20% - Акцент4 13 2" xfId="2602"/>
    <cellStyle name="20% - Акцент4 13 3" xfId="3201"/>
    <cellStyle name="20% - Акцент4 14" xfId="661"/>
    <cellStyle name="20% - Акцент4 14 2" xfId="2603"/>
    <cellStyle name="20% - Акцент4 14 3" xfId="3202"/>
    <cellStyle name="20% - Акцент4 15" xfId="662"/>
    <cellStyle name="20% - Акцент4 15 2" xfId="2604"/>
    <cellStyle name="20% - Акцент4 15 3" xfId="3203"/>
    <cellStyle name="20% - Акцент4 16" xfId="663"/>
    <cellStyle name="20% - Акцент4 16 2" xfId="2605"/>
    <cellStyle name="20% - Акцент4 16 3" xfId="3204"/>
    <cellStyle name="20% - Акцент4 17" xfId="664"/>
    <cellStyle name="20% - Акцент4 17 2" xfId="2606"/>
    <cellStyle name="20% - Акцент4 17 3" xfId="3205"/>
    <cellStyle name="20% - Акцент4 18" xfId="665"/>
    <cellStyle name="20% - Акцент4 18 2" xfId="2607"/>
    <cellStyle name="20% - Акцент4 18 3" xfId="3206"/>
    <cellStyle name="20% - Акцент4 19" xfId="666"/>
    <cellStyle name="20% - Акцент4 19 2" xfId="2608"/>
    <cellStyle name="20% - Акцент4 19 3" xfId="3207"/>
    <cellStyle name="20% - Акцент4 2" xfId="515"/>
    <cellStyle name="20% — акцент4 2" xfId="2392"/>
    <cellStyle name="20% - Акцент4 2 2" xfId="2457"/>
    <cellStyle name="20% - Акцент4 2 3" xfId="2934"/>
    <cellStyle name="20% - Акцент4 2 4" xfId="2946"/>
    <cellStyle name="20% - Акцент4 2 5" xfId="2917"/>
    <cellStyle name="20% - Акцент4 2 6" xfId="2963"/>
    <cellStyle name="20% - Акцент4 2 7" xfId="2910"/>
    <cellStyle name="20% - Акцент4 2 8" xfId="3056"/>
    <cellStyle name="20% - Акцент4 20" xfId="667"/>
    <cellStyle name="20% - Акцент4 20 2" xfId="2609"/>
    <cellStyle name="20% - Акцент4 20 3" xfId="3208"/>
    <cellStyle name="20% - Акцент4 21" xfId="668"/>
    <cellStyle name="20% - Акцент4 21 2" xfId="2610"/>
    <cellStyle name="20% - Акцент4 21 3" xfId="3209"/>
    <cellStyle name="20% - Акцент4 22" xfId="669"/>
    <cellStyle name="20% - Акцент4 22 2" xfId="2611"/>
    <cellStyle name="20% - Акцент4 22 3" xfId="3210"/>
    <cellStyle name="20% - Акцент4 23" xfId="670"/>
    <cellStyle name="20% - Акцент4 23 2" xfId="2612"/>
    <cellStyle name="20% - Акцент4 23 3" xfId="3211"/>
    <cellStyle name="20% - Акцент4 24" xfId="671"/>
    <cellStyle name="20% - Акцент4 24 2" xfId="2613"/>
    <cellStyle name="20% - Акцент4 24 3" xfId="3212"/>
    <cellStyle name="20% - Акцент4 25" xfId="672"/>
    <cellStyle name="20% - Акцент4 25 2" xfId="2614"/>
    <cellStyle name="20% - Акцент4 25 3" xfId="3213"/>
    <cellStyle name="20% - Акцент4 26" xfId="673"/>
    <cellStyle name="20% - Акцент4 26 2" xfId="2615"/>
    <cellStyle name="20% - Акцент4 26 3" xfId="3214"/>
    <cellStyle name="20% - Акцент4 27" xfId="674"/>
    <cellStyle name="20% - Акцент4 27 2" xfId="2616"/>
    <cellStyle name="20% - Акцент4 27 3" xfId="3215"/>
    <cellStyle name="20% - Акцент4 28" xfId="675"/>
    <cellStyle name="20% - Акцент4 28 2" xfId="2617"/>
    <cellStyle name="20% - Акцент4 28 3" xfId="3216"/>
    <cellStyle name="20% - Акцент4 29" xfId="676"/>
    <cellStyle name="20% - Акцент4 29 2" xfId="2618"/>
    <cellStyle name="20% - Акцент4 29 3" xfId="3217"/>
    <cellStyle name="20% - Акцент4 3" xfId="677"/>
    <cellStyle name="20% - Акцент4 3 2" xfId="2619"/>
    <cellStyle name="20% - Акцент4 3 3" xfId="3218"/>
    <cellStyle name="20% - Акцент4 30" xfId="678"/>
    <cellStyle name="20% - Акцент4 30 2" xfId="2620"/>
    <cellStyle name="20% - Акцент4 30 3" xfId="3219"/>
    <cellStyle name="20% - Акцент4 31" xfId="679"/>
    <cellStyle name="20% - Акцент4 31 2" xfId="2621"/>
    <cellStyle name="20% - Акцент4 31 3" xfId="3220"/>
    <cellStyle name="20% - Акцент4 32" xfId="680"/>
    <cellStyle name="20% - Акцент4 32 2" xfId="2622"/>
    <cellStyle name="20% - Акцент4 32 3" xfId="3221"/>
    <cellStyle name="20% - Акцент4 33" xfId="681"/>
    <cellStyle name="20% - Акцент4 33 2" xfId="2623"/>
    <cellStyle name="20% - Акцент4 33 3" xfId="3222"/>
    <cellStyle name="20% - Акцент4 34" xfId="682"/>
    <cellStyle name="20% - Акцент4 34 2" xfId="2624"/>
    <cellStyle name="20% - Акцент4 34 3" xfId="3223"/>
    <cellStyle name="20% - Акцент4 35" xfId="683"/>
    <cellStyle name="20% - Акцент4 35 2" xfId="2625"/>
    <cellStyle name="20% - Акцент4 35 3" xfId="3224"/>
    <cellStyle name="20% - Акцент4 36" xfId="684"/>
    <cellStyle name="20% - Акцент4 36 2" xfId="2626"/>
    <cellStyle name="20% - Акцент4 36 3" xfId="3225"/>
    <cellStyle name="20% - Акцент4 4" xfId="685"/>
    <cellStyle name="20% - Акцент4 4 2" xfId="2627"/>
    <cellStyle name="20% - Акцент4 4 3" xfId="3226"/>
    <cellStyle name="20% - Акцент4 5" xfId="686"/>
    <cellStyle name="20% - Акцент4 5 2" xfId="2628"/>
    <cellStyle name="20% - Акцент4 5 3" xfId="3227"/>
    <cellStyle name="20% - Акцент4 6" xfId="687"/>
    <cellStyle name="20% - Акцент4 6 2" xfId="2629"/>
    <cellStyle name="20% - Акцент4 6 3" xfId="3228"/>
    <cellStyle name="20% - Акцент4 7" xfId="688"/>
    <cellStyle name="20% - Акцент4 7 2" xfId="2630"/>
    <cellStyle name="20% - Акцент4 7 3" xfId="3229"/>
    <cellStyle name="20% - Акцент4 8" xfId="689"/>
    <cellStyle name="20% - Акцент4 8 2" xfId="2631"/>
    <cellStyle name="20% - Акцент4 8 3" xfId="3230"/>
    <cellStyle name="20% - Акцент4 9" xfId="690"/>
    <cellStyle name="20% - Акцент4 9 2" xfId="2632"/>
    <cellStyle name="20% - Акцент4 9 3" xfId="3231"/>
    <cellStyle name="20% - Акцент5 10" xfId="691"/>
    <cellStyle name="20% - Акцент5 10 2" xfId="2633"/>
    <cellStyle name="20% - Акцент5 10 3" xfId="3232"/>
    <cellStyle name="20% - Акцент5 11" xfId="692"/>
    <cellStyle name="20% - Акцент5 11 2" xfId="2634"/>
    <cellStyle name="20% - Акцент5 11 3" xfId="3233"/>
    <cellStyle name="20% - Акцент5 12" xfId="693"/>
    <cellStyle name="20% - Акцент5 12 2" xfId="2635"/>
    <cellStyle name="20% - Акцент5 12 3" xfId="3234"/>
    <cellStyle name="20% - Акцент5 13" xfId="694"/>
    <cellStyle name="20% - Акцент5 13 2" xfId="2636"/>
    <cellStyle name="20% - Акцент5 13 3" xfId="3235"/>
    <cellStyle name="20% - Акцент5 14" xfId="695"/>
    <cellStyle name="20% - Акцент5 14 2" xfId="2637"/>
    <cellStyle name="20% - Акцент5 14 3" xfId="3236"/>
    <cellStyle name="20% - Акцент5 15" xfId="696"/>
    <cellStyle name="20% - Акцент5 15 2" xfId="2638"/>
    <cellStyle name="20% - Акцент5 15 3" xfId="3237"/>
    <cellStyle name="20% - Акцент5 16" xfId="697"/>
    <cellStyle name="20% - Акцент5 16 2" xfId="2639"/>
    <cellStyle name="20% - Акцент5 16 3" xfId="3238"/>
    <cellStyle name="20% - Акцент5 17" xfId="698"/>
    <cellStyle name="20% - Акцент5 17 2" xfId="2640"/>
    <cellStyle name="20% - Акцент5 17 3" xfId="3239"/>
    <cellStyle name="20% - Акцент5 18" xfId="699"/>
    <cellStyle name="20% - Акцент5 18 2" xfId="2641"/>
    <cellStyle name="20% - Акцент5 18 3" xfId="3240"/>
    <cellStyle name="20% - Акцент5 19" xfId="700"/>
    <cellStyle name="20% - Акцент5 19 2" xfId="2642"/>
    <cellStyle name="20% - Акцент5 19 3" xfId="3241"/>
    <cellStyle name="20% - Акцент5 2" xfId="517"/>
    <cellStyle name="20% — акцент5 2" xfId="2395"/>
    <cellStyle name="20% - Акцент5 2 2" xfId="2459"/>
    <cellStyle name="20% - Акцент5 2 3" xfId="2932"/>
    <cellStyle name="20% - Акцент5 2 4" xfId="2944"/>
    <cellStyle name="20% - Акцент5 2 5" xfId="2956"/>
    <cellStyle name="20% - Акцент5 2 6" xfId="2961"/>
    <cellStyle name="20% - Акцент5 2 7" xfId="2908"/>
    <cellStyle name="20% - Акцент5 2 8" xfId="3058"/>
    <cellStyle name="20% - Акцент5 20" xfId="701"/>
    <cellStyle name="20% - Акцент5 20 2" xfId="2643"/>
    <cellStyle name="20% - Акцент5 20 3" xfId="3242"/>
    <cellStyle name="20% - Акцент5 21" xfId="702"/>
    <cellStyle name="20% - Акцент5 21 2" xfId="2644"/>
    <cellStyle name="20% - Акцент5 21 3" xfId="3243"/>
    <cellStyle name="20% - Акцент5 22" xfId="703"/>
    <cellStyle name="20% - Акцент5 22 2" xfId="2645"/>
    <cellStyle name="20% - Акцент5 22 3" xfId="3244"/>
    <cellStyle name="20% - Акцент5 23" xfId="704"/>
    <cellStyle name="20% - Акцент5 23 2" xfId="2646"/>
    <cellStyle name="20% - Акцент5 23 3" xfId="3245"/>
    <cellStyle name="20% - Акцент5 24" xfId="705"/>
    <cellStyle name="20% - Акцент5 24 2" xfId="2647"/>
    <cellStyle name="20% - Акцент5 24 3" xfId="3246"/>
    <cellStyle name="20% - Акцент5 25" xfId="706"/>
    <cellStyle name="20% - Акцент5 25 2" xfId="2648"/>
    <cellStyle name="20% - Акцент5 25 3" xfId="3247"/>
    <cellStyle name="20% - Акцент5 26" xfId="707"/>
    <cellStyle name="20% - Акцент5 26 2" xfId="2649"/>
    <cellStyle name="20% - Акцент5 26 3" xfId="3248"/>
    <cellStyle name="20% - Акцент5 27" xfId="708"/>
    <cellStyle name="20% - Акцент5 27 2" xfId="2650"/>
    <cellStyle name="20% - Акцент5 27 3" xfId="3249"/>
    <cellStyle name="20% - Акцент5 28" xfId="709"/>
    <cellStyle name="20% - Акцент5 28 2" xfId="2651"/>
    <cellStyle name="20% - Акцент5 28 3" xfId="3250"/>
    <cellStyle name="20% - Акцент5 29" xfId="710"/>
    <cellStyle name="20% - Акцент5 29 2" xfId="2652"/>
    <cellStyle name="20% - Акцент5 29 3" xfId="3251"/>
    <cellStyle name="20% - Акцент5 3" xfId="711"/>
    <cellStyle name="20% - Акцент5 3 2" xfId="2653"/>
    <cellStyle name="20% - Акцент5 3 3" xfId="3252"/>
    <cellStyle name="20% - Акцент5 30" xfId="712"/>
    <cellStyle name="20% - Акцент5 30 2" xfId="2654"/>
    <cellStyle name="20% - Акцент5 30 3" xfId="3253"/>
    <cellStyle name="20% - Акцент5 31" xfId="713"/>
    <cellStyle name="20% - Акцент5 31 2" xfId="2655"/>
    <cellStyle name="20% - Акцент5 31 3" xfId="3254"/>
    <cellStyle name="20% - Акцент5 32" xfId="714"/>
    <cellStyle name="20% - Акцент5 32 2" xfId="2656"/>
    <cellStyle name="20% - Акцент5 32 3" xfId="3255"/>
    <cellStyle name="20% - Акцент5 33" xfId="715"/>
    <cellStyle name="20% - Акцент5 33 2" xfId="2657"/>
    <cellStyle name="20% - Акцент5 33 3" xfId="3256"/>
    <cellStyle name="20% - Акцент5 34" xfId="716"/>
    <cellStyle name="20% - Акцент5 34 2" xfId="2658"/>
    <cellStyle name="20% - Акцент5 34 3" xfId="3257"/>
    <cellStyle name="20% - Акцент5 35" xfId="717"/>
    <cellStyle name="20% - Акцент5 35 2" xfId="2659"/>
    <cellStyle name="20% - Акцент5 35 3" xfId="3258"/>
    <cellStyle name="20% - Акцент5 36" xfId="718"/>
    <cellStyle name="20% - Акцент5 36 2" xfId="2660"/>
    <cellStyle name="20% - Акцент5 36 3" xfId="3259"/>
    <cellStyle name="20% - Акцент5 4" xfId="719"/>
    <cellStyle name="20% - Акцент5 4 2" xfId="2661"/>
    <cellStyle name="20% - Акцент5 4 3" xfId="3260"/>
    <cellStyle name="20% - Акцент5 5" xfId="720"/>
    <cellStyle name="20% - Акцент5 5 2" xfId="2662"/>
    <cellStyle name="20% - Акцент5 5 3" xfId="3261"/>
    <cellStyle name="20% - Акцент5 6" xfId="721"/>
    <cellStyle name="20% - Акцент5 6 2" xfId="2663"/>
    <cellStyle name="20% - Акцент5 6 3" xfId="3262"/>
    <cellStyle name="20% - Акцент5 7" xfId="722"/>
    <cellStyle name="20% - Акцент5 7 2" xfId="2664"/>
    <cellStyle name="20% - Акцент5 7 3" xfId="3263"/>
    <cellStyle name="20% - Акцент5 8" xfId="723"/>
    <cellStyle name="20% - Акцент5 8 2" xfId="2665"/>
    <cellStyle name="20% - Акцент5 8 3" xfId="3264"/>
    <cellStyle name="20% - Акцент5 9" xfId="724"/>
    <cellStyle name="20% - Акцент5 9 2" xfId="2666"/>
    <cellStyle name="20% - Акцент5 9 3" xfId="3265"/>
    <cellStyle name="20% - Акцент6 10" xfId="725"/>
    <cellStyle name="20% - Акцент6 10 2" xfId="2667"/>
    <cellStyle name="20% - Акцент6 10 3" xfId="3266"/>
    <cellStyle name="20% - Акцент6 11" xfId="726"/>
    <cellStyle name="20% - Акцент6 11 2" xfId="2668"/>
    <cellStyle name="20% - Акцент6 11 3" xfId="3267"/>
    <cellStyle name="20% - Акцент6 12" xfId="727"/>
    <cellStyle name="20% - Акцент6 12 2" xfId="2669"/>
    <cellStyle name="20% - Акцент6 12 3" xfId="3268"/>
    <cellStyle name="20% - Акцент6 13" xfId="728"/>
    <cellStyle name="20% - Акцент6 13 2" xfId="2670"/>
    <cellStyle name="20% - Акцент6 13 3" xfId="3269"/>
    <cellStyle name="20% - Акцент6 14" xfId="729"/>
    <cellStyle name="20% - Акцент6 14 2" xfId="2671"/>
    <cellStyle name="20% - Акцент6 14 3" xfId="3270"/>
    <cellStyle name="20% - Акцент6 15" xfId="730"/>
    <cellStyle name="20% - Акцент6 15 2" xfId="2672"/>
    <cellStyle name="20% - Акцент6 15 3" xfId="3271"/>
    <cellStyle name="20% - Акцент6 16" xfId="731"/>
    <cellStyle name="20% - Акцент6 16 2" xfId="2673"/>
    <cellStyle name="20% - Акцент6 16 3" xfId="3272"/>
    <cellStyle name="20% - Акцент6 17" xfId="732"/>
    <cellStyle name="20% - Акцент6 17 2" xfId="2674"/>
    <cellStyle name="20% - Акцент6 17 3" xfId="3273"/>
    <cellStyle name="20% - Акцент6 18" xfId="733"/>
    <cellStyle name="20% - Акцент6 18 2" xfId="2675"/>
    <cellStyle name="20% - Акцент6 18 3" xfId="3274"/>
    <cellStyle name="20% - Акцент6 19" xfId="734"/>
    <cellStyle name="20% - Акцент6 19 2" xfId="2676"/>
    <cellStyle name="20% - Акцент6 19 3" xfId="3275"/>
    <cellStyle name="20% - Акцент6 2" xfId="519"/>
    <cellStyle name="20% — акцент6 2" xfId="2398"/>
    <cellStyle name="20% - Акцент6 2 2" xfId="2461"/>
    <cellStyle name="20% - Акцент6 2 3" xfId="2930"/>
    <cellStyle name="20% - Акцент6 2 4" xfId="2942"/>
    <cellStyle name="20% - Акцент6 2 5" xfId="2954"/>
    <cellStyle name="20% - Акцент6 2 6" xfId="2959"/>
    <cellStyle name="20% - Акцент6 2 7" xfId="2906"/>
    <cellStyle name="20% - Акцент6 2 8" xfId="3060"/>
    <cellStyle name="20% - Акцент6 20" xfId="735"/>
    <cellStyle name="20% - Акцент6 20 2" xfId="2677"/>
    <cellStyle name="20% - Акцент6 20 3" xfId="3276"/>
    <cellStyle name="20% - Акцент6 21" xfId="736"/>
    <cellStyle name="20% - Акцент6 21 2" xfId="2678"/>
    <cellStyle name="20% - Акцент6 21 3" xfId="3277"/>
    <cellStyle name="20% - Акцент6 22" xfId="737"/>
    <cellStyle name="20% - Акцент6 22 2" xfId="2679"/>
    <cellStyle name="20% - Акцент6 22 3" xfId="3278"/>
    <cellStyle name="20% - Акцент6 23" xfId="738"/>
    <cellStyle name="20% - Акцент6 23 2" xfId="2680"/>
    <cellStyle name="20% - Акцент6 23 3" xfId="3279"/>
    <cellStyle name="20% - Акцент6 24" xfId="739"/>
    <cellStyle name="20% - Акцент6 24 2" xfId="2681"/>
    <cellStyle name="20% - Акцент6 24 3" xfId="3280"/>
    <cellStyle name="20% - Акцент6 25" xfId="740"/>
    <cellStyle name="20% - Акцент6 25 2" xfId="2682"/>
    <cellStyle name="20% - Акцент6 25 3" xfId="3281"/>
    <cellStyle name="20% - Акцент6 26" xfId="741"/>
    <cellStyle name="20% - Акцент6 26 2" xfId="2683"/>
    <cellStyle name="20% - Акцент6 26 3" xfId="3282"/>
    <cellStyle name="20% - Акцент6 27" xfId="742"/>
    <cellStyle name="20% - Акцент6 27 2" xfId="2684"/>
    <cellStyle name="20% - Акцент6 27 3" xfId="3283"/>
    <cellStyle name="20% - Акцент6 28" xfId="743"/>
    <cellStyle name="20% - Акцент6 28 2" xfId="2685"/>
    <cellStyle name="20% - Акцент6 28 3" xfId="3284"/>
    <cellStyle name="20% - Акцент6 29" xfId="744"/>
    <cellStyle name="20% - Акцент6 29 2" xfId="2686"/>
    <cellStyle name="20% - Акцент6 29 3" xfId="3285"/>
    <cellStyle name="20% - Акцент6 3" xfId="745"/>
    <cellStyle name="20% - Акцент6 3 2" xfId="2687"/>
    <cellStyle name="20% - Акцент6 3 3" xfId="3286"/>
    <cellStyle name="20% - Акцент6 30" xfId="746"/>
    <cellStyle name="20% - Акцент6 30 2" xfId="2688"/>
    <cellStyle name="20% - Акцент6 30 3" xfId="3287"/>
    <cellStyle name="20% - Акцент6 31" xfId="747"/>
    <cellStyle name="20% - Акцент6 31 2" xfId="2689"/>
    <cellStyle name="20% - Акцент6 31 3" xfId="3288"/>
    <cellStyle name="20% - Акцент6 32" xfId="748"/>
    <cellStyle name="20% - Акцент6 32 2" xfId="2690"/>
    <cellStyle name="20% - Акцент6 32 3" xfId="3289"/>
    <cellStyle name="20% - Акцент6 33" xfId="749"/>
    <cellStyle name="20% - Акцент6 33 2" xfId="2691"/>
    <cellStyle name="20% - Акцент6 33 3" xfId="3290"/>
    <cellStyle name="20% - Акцент6 34" xfId="750"/>
    <cellStyle name="20% - Акцент6 34 2" xfId="2692"/>
    <cellStyle name="20% - Акцент6 34 3" xfId="3291"/>
    <cellStyle name="20% - Акцент6 35" xfId="751"/>
    <cellStyle name="20% - Акцент6 35 2" xfId="2693"/>
    <cellStyle name="20% - Акцент6 35 3" xfId="3292"/>
    <cellStyle name="20% - Акцент6 36" xfId="752"/>
    <cellStyle name="20% - Акцент6 36 2" xfId="2694"/>
    <cellStyle name="20% - Акцент6 36 3" xfId="3293"/>
    <cellStyle name="20% - Акцент6 4" xfId="753"/>
    <cellStyle name="20% - Акцент6 4 2" xfId="2695"/>
    <cellStyle name="20% - Акцент6 4 3" xfId="3294"/>
    <cellStyle name="20% - Акцент6 5" xfId="754"/>
    <cellStyle name="20% - Акцент6 5 2" xfId="2696"/>
    <cellStyle name="20% - Акцент6 5 3" xfId="3295"/>
    <cellStyle name="20% - Акцент6 6" xfId="755"/>
    <cellStyle name="20% - Акцент6 6 2" xfId="2697"/>
    <cellStyle name="20% - Акцент6 6 3" xfId="3296"/>
    <cellStyle name="20% - Акцент6 7" xfId="756"/>
    <cellStyle name="20% - Акцент6 7 2" xfId="2698"/>
    <cellStyle name="20% - Акцент6 7 3" xfId="3297"/>
    <cellStyle name="20% - Акцент6 8" xfId="757"/>
    <cellStyle name="20% - Акцент6 8 2" xfId="2699"/>
    <cellStyle name="20% - Акцент6 8 3" xfId="3298"/>
    <cellStyle name="20% - Акцент6 9" xfId="758"/>
    <cellStyle name="20% - Акцент6 9 2" xfId="2700"/>
    <cellStyle name="20% - Акцент6 9 3" xfId="3299"/>
    <cellStyle name="40% - Accent1" xfId="20" builtinId="31" customBuiltin="1"/>
    <cellStyle name="40% - Accent1 2" xfId="264"/>
    <cellStyle name="40% - Accent1 2 2" xfId="290"/>
    <cellStyle name="40% - Accent1 2 2 2" xfId="417"/>
    <cellStyle name="40% - Accent1 2 3" xfId="316"/>
    <cellStyle name="40% - Accent1 2 4" xfId="346"/>
    <cellStyle name="40% - Accent1 2 5" xfId="398"/>
    <cellStyle name="40% - Accent1 2 6" xfId="2370"/>
    <cellStyle name="40% - Accent1 3" xfId="251"/>
    <cellStyle name="40% - Accent1 3 2" xfId="524"/>
    <cellStyle name="40% - Accent1 3 2 2" xfId="2466"/>
    <cellStyle name="40% - Accent1 3 2 3" xfId="3065"/>
    <cellStyle name="40% - Accent1 3 3" xfId="464"/>
    <cellStyle name="40% - Accent1 3 4" xfId="2407"/>
    <cellStyle name="40% - Accent1 3 5" xfId="3006"/>
    <cellStyle name="40% - Accent1 4" xfId="277"/>
    <cellStyle name="40% - Accent1 4 2" xfId="544"/>
    <cellStyle name="40% - Accent1 4 2 2" xfId="2486"/>
    <cellStyle name="40% - Accent1 4 2 3" xfId="3085"/>
    <cellStyle name="40% - Accent1 4 3" xfId="488"/>
    <cellStyle name="40% - Accent1 4 4" xfId="2430"/>
    <cellStyle name="40% - Accent1 4 5" xfId="3029"/>
    <cellStyle name="40% - Accent1 5" xfId="303"/>
    <cellStyle name="40% - Accent1 6" xfId="333"/>
    <cellStyle name="40% - Accent1 7" xfId="2357"/>
    <cellStyle name="40% - Accent1 8" xfId="2972"/>
    <cellStyle name="40% - Accent1 9" xfId="2987"/>
    <cellStyle name="40% - Accent2" xfId="24" builtinId="35" customBuiltin="1"/>
    <cellStyle name="40% - Accent2 2" xfId="266"/>
    <cellStyle name="40% - Accent2 2 2" xfId="292"/>
    <cellStyle name="40% - Accent2 2 2 2" xfId="418"/>
    <cellStyle name="40% - Accent2 2 3" xfId="318"/>
    <cellStyle name="40% - Accent2 2 4" xfId="348"/>
    <cellStyle name="40% - Accent2 2 5" xfId="366"/>
    <cellStyle name="40% - Accent2 2 6" xfId="2372"/>
    <cellStyle name="40% - Accent2 3" xfId="253"/>
    <cellStyle name="40% - Accent2 3 2" xfId="526"/>
    <cellStyle name="40% - Accent2 3 2 2" xfId="2468"/>
    <cellStyle name="40% - Accent2 3 2 3" xfId="3067"/>
    <cellStyle name="40% - Accent2 3 3" xfId="466"/>
    <cellStyle name="40% - Accent2 3 4" xfId="2409"/>
    <cellStyle name="40% - Accent2 3 5" xfId="3008"/>
    <cellStyle name="40% - Accent2 4" xfId="279"/>
    <cellStyle name="40% - Accent2 4 2" xfId="546"/>
    <cellStyle name="40% - Accent2 4 2 2" xfId="2488"/>
    <cellStyle name="40% - Accent2 4 2 3" xfId="3087"/>
    <cellStyle name="40% - Accent2 4 3" xfId="490"/>
    <cellStyle name="40% - Accent2 4 4" xfId="2432"/>
    <cellStyle name="40% - Accent2 4 5" xfId="3031"/>
    <cellStyle name="40% - Accent2 5" xfId="305"/>
    <cellStyle name="40% - Accent2 6" xfId="335"/>
    <cellStyle name="40% - Accent2 7" xfId="2359"/>
    <cellStyle name="40% - Accent2 8" xfId="2974"/>
    <cellStyle name="40% - Accent2 9" xfId="2989"/>
    <cellStyle name="40% - Accent3" xfId="28" builtinId="39" customBuiltin="1"/>
    <cellStyle name="40% - Accent3 2" xfId="268"/>
    <cellStyle name="40% - Accent3 2 2" xfId="294"/>
    <cellStyle name="40% - Accent3 2 2 2" xfId="419"/>
    <cellStyle name="40% - Accent3 2 3" xfId="320"/>
    <cellStyle name="40% - Accent3 2 4" xfId="350"/>
    <cellStyle name="40% - Accent3 2 5" xfId="392"/>
    <cellStyle name="40% - Accent3 2 6" xfId="2374"/>
    <cellStyle name="40% - Accent3 3" xfId="255"/>
    <cellStyle name="40% - Accent3 3 2" xfId="528"/>
    <cellStyle name="40% - Accent3 3 2 2" xfId="2470"/>
    <cellStyle name="40% - Accent3 3 2 3" xfId="3069"/>
    <cellStyle name="40% - Accent3 3 3" xfId="468"/>
    <cellStyle name="40% - Accent3 3 4" xfId="2411"/>
    <cellStyle name="40% - Accent3 3 5" xfId="3010"/>
    <cellStyle name="40% - Accent3 4" xfId="281"/>
    <cellStyle name="40% - Accent3 4 2" xfId="548"/>
    <cellStyle name="40% - Accent3 4 2 2" xfId="2490"/>
    <cellStyle name="40% - Accent3 4 2 3" xfId="3089"/>
    <cellStyle name="40% - Accent3 4 3" xfId="492"/>
    <cellStyle name="40% - Accent3 4 4" xfId="2434"/>
    <cellStyle name="40% - Accent3 4 5" xfId="3033"/>
    <cellStyle name="40% - Accent3 5" xfId="307"/>
    <cellStyle name="40% - Accent3 6" xfId="337"/>
    <cellStyle name="40% - Accent3 7" xfId="2361"/>
    <cellStyle name="40% - Accent3 8" xfId="2976"/>
    <cellStyle name="40% - Accent3 9" xfId="2991"/>
    <cellStyle name="40% - Accent4" xfId="32" builtinId="43" customBuiltin="1"/>
    <cellStyle name="40% - Accent4 2" xfId="270"/>
    <cellStyle name="40% - Accent4 2 2" xfId="296"/>
    <cellStyle name="40% - Accent4 2 2 2" xfId="420"/>
    <cellStyle name="40% - Accent4 2 3" xfId="322"/>
    <cellStyle name="40% - Accent4 2 4" xfId="352"/>
    <cellStyle name="40% - Accent4 2 5" xfId="383"/>
    <cellStyle name="40% - Accent4 2 6" xfId="2376"/>
    <cellStyle name="40% - Accent4 3" xfId="257"/>
    <cellStyle name="40% - Accent4 3 2" xfId="530"/>
    <cellStyle name="40% - Accent4 3 2 2" xfId="2472"/>
    <cellStyle name="40% - Accent4 3 2 3" xfId="3071"/>
    <cellStyle name="40% - Accent4 3 3" xfId="470"/>
    <cellStyle name="40% - Accent4 3 4" xfId="2413"/>
    <cellStyle name="40% - Accent4 3 5" xfId="3012"/>
    <cellStyle name="40% - Accent4 4" xfId="283"/>
    <cellStyle name="40% - Accent4 4 2" xfId="550"/>
    <cellStyle name="40% - Accent4 4 2 2" xfId="2492"/>
    <cellStyle name="40% - Accent4 4 2 3" xfId="3091"/>
    <cellStyle name="40% - Accent4 4 3" xfId="494"/>
    <cellStyle name="40% - Accent4 4 4" xfId="2436"/>
    <cellStyle name="40% - Accent4 4 5" xfId="3035"/>
    <cellStyle name="40% - Accent4 5" xfId="309"/>
    <cellStyle name="40% - Accent4 6" xfId="339"/>
    <cellStyle name="40% - Accent4 7" xfId="2363"/>
    <cellStyle name="40% - Accent4 8" xfId="2978"/>
    <cellStyle name="40% - Accent4 9" xfId="2993"/>
    <cellStyle name="40% - Accent5" xfId="36" builtinId="47" customBuiltin="1"/>
    <cellStyle name="40% - Accent5 2" xfId="272"/>
    <cellStyle name="40% - Accent5 2 2" xfId="298"/>
    <cellStyle name="40% - Accent5 2 2 2" xfId="421"/>
    <cellStyle name="40% - Accent5 2 3" xfId="324"/>
    <cellStyle name="40% - Accent5 2 4" xfId="354"/>
    <cellStyle name="40% - Accent5 2 5" xfId="382"/>
    <cellStyle name="40% - Accent5 2 6" xfId="2378"/>
    <cellStyle name="40% - Accent5 3" xfId="259"/>
    <cellStyle name="40% - Accent5 3 2" xfId="532"/>
    <cellStyle name="40% - Accent5 3 2 2" xfId="2474"/>
    <cellStyle name="40% - Accent5 3 2 3" xfId="3073"/>
    <cellStyle name="40% - Accent5 3 3" xfId="472"/>
    <cellStyle name="40% - Accent5 3 4" xfId="2415"/>
    <cellStyle name="40% - Accent5 3 5" xfId="3014"/>
    <cellStyle name="40% - Accent5 4" xfId="285"/>
    <cellStyle name="40% - Accent5 4 2" xfId="552"/>
    <cellStyle name="40% - Accent5 4 2 2" xfId="2494"/>
    <cellStyle name="40% - Accent5 4 2 3" xfId="3093"/>
    <cellStyle name="40% - Accent5 4 3" xfId="496"/>
    <cellStyle name="40% - Accent5 4 4" xfId="2438"/>
    <cellStyle name="40% - Accent5 4 5" xfId="3037"/>
    <cellStyle name="40% - Accent5 5" xfId="311"/>
    <cellStyle name="40% - Accent5 6" xfId="341"/>
    <cellStyle name="40% - Accent5 7" xfId="2365"/>
    <cellStyle name="40% - Accent5 8" xfId="2980"/>
    <cellStyle name="40% - Accent5 9" xfId="2995"/>
    <cellStyle name="40% - Accent6" xfId="40" builtinId="51" customBuiltin="1"/>
    <cellStyle name="40% - Accent6 2" xfId="274"/>
    <cellStyle name="40% - Accent6 2 2" xfId="300"/>
    <cellStyle name="40% - Accent6 2 2 2" xfId="422"/>
    <cellStyle name="40% - Accent6 2 3" xfId="326"/>
    <cellStyle name="40% - Accent6 2 4" xfId="356"/>
    <cellStyle name="40% - Accent6 2 5" xfId="365"/>
    <cellStyle name="40% - Accent6 2 6" xfId="2380"/>
    <cellStyle name="40% - Accent6 3" xfId="261"/>
    <cellStyle name="40% - Accent6 3 2" xfId="534"/>
    <cellStyle name="40% - Accent6 3 2 2" xfId="2476"/>
    <cellStyle name="40% - Accent6 3 2 3" xfId="3075"/>
    <cellStyle name="40% - Accent6 3 3" xfId="474"/>
    <cellStyle name="40% - Accent6 3 4" xfId="2417"/>
    <cellStyle name="40% - Accent6 3 5" xfId="3016"/>
    <cellStyle name="40% - Accent6 4" xfId="287"/>
    <cellStyle name="40% - Accent6 4 2" xfId="554"/>
    <cellStyle name="40% - Accent6 4 2 2" xfId="2496"/>
    <cellStyle name="40% - Accent6 4 2 3" xfId="3095"/>
    <cellStyle name="40% - Accent6 4 3" xfId="498"/>
    <cellStyle name="40% - Accent6 4 4" xfId="2440"/>
    <cellStyle name="40% - Accent6 4 5" xfId="3039"/>
    <cellStyle name="40% - Accent6 5" xfId="313"/>
    <cellStyle name="40% - Accent6 6" xfId="343"/>
    <cellStyle name="40% - Accent6 7" xfId="2367"/>
    <cellStyle name="40% - Accent6 8" xfId="2982"/>
    <cellStyle name="40% - Accent6 9" xfId="2997"/>
    <cellStyle name="40% - Акцент1 10" xfId="759"/>
    <cellStyle name="40% - Акцент1 10 2" xfId="2701"/>
    <cellStyle name="40% - Акцент1 10 3" xfId="3300"/>
    <cellStyle name="40% - Акцент1 11" xfId="760"/>
    <cellStyle name="40% - Акцент1 11 2" xfId="2702"/>
    <cellStyle name="40% - Акцент1 11 3" xfId="3301"/>
    <cellStyle name="40% - Акцент1 12" xfId="761"/>
    <cellStyle name="40% - Акцент1 12 2" xfId="2703"/>
    <cellStyle name="40% - Акцент1 12 3" xfId="3302"/>
    <cellStyle name="40% - Акцент1 13" xfId="762"/>
    <cellStyle name="40% - Акцент1 13 2" xfId="2704"/>
    <cellStyle name="40% - Акцент1 13 3" xfId="3303"/>
    <cellStyle name="40% - Акцент1 14" xfId="763"/>
    <cellStyle name="40% - Акцент1 14 2" xfId="2705"/>
    <cellStyle name="40% - Акцент1 14 3" xfId="3304"/>
    <cellStyle name="40% - Акцент1 15" xfId="764"/>
    <cellStyle name="40% - Акцент1 15 2" xfId="2706"/>
    <cellStyle name="40% - Акцент1 15 3" xfId="3305"/>
    <cellStyle name="40% - Акцент1 16" xfId="765"/>
    <cellStyle name="40% - Акцент1 16 2" xfId="2707"/>
    <cellStyle name="40% - Акцент1 16 3" xfId="3306"/>
    <cellStyle name="40% - Акцент1 17" xfId="766"/>
    <cellStyle name="40% - Акцент1 17 2" xfId="2708"/>
    <cellStyle name="40% - Акцент1 17 3" xfId="3307"/>
    <cellStyle name="40% - Акцент1 18" xfId="767"/>
    <cellStyle name="40% - Акцент1 18 2" xfId="2709"/>
    <cellStyle name="40% - Акцент1 18 3" xfId="3308"/>
    <cellStyle name="40% - Акцент1 19" xfId="768"/>
    <cellStyle name="40% - Акцент1 19 2" xfId="2710"/>
    <cellStyle name="40% - Акцент1 19 3" xfId="3309"/>
    <cellStyle name="40% - Акцент1 2" xfId="510"/>
    <cellStyle name="40% — акцент1 2" xfId="2384"/>
    <cellStyle name="40% - Акцент1 2 2" xfId="2452"/>
    <cellStyle name="40% - Акцент1 2 3" xfId="2939"/>
    <cellStyle name="40% - Акцент1 2 4" xfId="2951"/>
    <cellStyle name="40% - Акцент1 2 5" xfId="2922"/>
    <cellStyle name="40% - Акцент1 2 6" xfId="2968"/>
    <cellStyle name="40% - Акцент1 2 7" xfId="2915"/>
    <cellStyle name="40% - Акцент1 2 8" xfId="3051"/>
    <cellStyle name="40% - Акцент1 20" xfId="769"/>
    <cellStyle name="40% - Акцент1 20 2" xfId="2711"/>
    <cellStyle name="40% - Акцент1 20 3" xfId="3310"/>
    <cellStyle name="40% - Акцент1 21" xfId="770"/>
    <cellStyle name="40% - Акцент1 21 2" xfId="2712"/>
    <cellStyle name="40% - Акцент1 21 3" xfId="3311"/>
    <cellStyle name="40% - Акцент1 22" xfId="771"/>
    <cellStyle name="40% - Акцент1 22 2" xfId="2713"/>
    <cellStyle name="40% - Акцент1 22 3" xfId="3312"/>
    <cellStyle name="40% - Акцент1 23" xfId="772"/>
    <cellStyle name="40% - Акцент1 23 2" xfId="2714"/>
    <cellStyle name="40% - Акцент1 23 3" xfId="3313"/>
    <cellStyle name="40% - Акцент1 24" xfId="773"/>
    <cellStyle name="40% - Акцент1 24 2" xfId="2715"/>
    <cellStyle name="40% - Акцент1 24 3" xfId="3314"/>
    <cellStyle name="40% - Акцент1 25" xfId="774"/>
    <cellStyle name="40% - Акцент1 25 2" xfId="2716"/>
    <cellStyle name="40% - Акцент1 25 3" xfId="3315"/>
    <cellStyle name="40% - Акцент1 26" xfId="775"/>
    <cellStyle name="40% - Акцент1 26 2" xfId="2717"/>
    <cellStyle name="40% - Акцент1 26 3" xfId="3316"/>
    <cellStyle name="40% - Акцент1 27" xfId="776"/>
    <cellStyle name="40% - Акцент1 27 2" xfId="2718"/>
    <cellStyle name="40% - Акцент1 27 3" xfId="3317"/>
    <cellStyle name="40% - Акцент1 28" xfId="777"/>
    <cellStyle name="40% - Акцент1 28 2" xfId="2719"/>
    <cellStyle name="40% - Акцент1 28 3" xfId="3318"/>
    <cellStyle name="40% - Акцент1 29" xfId="778"/>
    <cellStyle name="40% - Акцент1 29 2" xfId="2720"/>
    <cellStyle name="40% - Акцент1 29 3" xfId="3319"/>
    <cellStyle name="40% - Акцент1 3" xfId="779"/>
    <cellStyle name="40% - Акцент1 3 2" xfId="2721"/>
    <cellStyle name="40% - Акцент1 3 3" xfId="3320"/>
    <cellStyle name="40% - Акцент1 30" xfId="780"/>
    <cellStyle name="40% - Акцент1 30 2" xfId="2722"/>
    <cellStyle name="40% - Акцент1 30 3" xfId="3321"/>
    <cellStyle name="40% - Акцент1 31" xfId="781"/>
    <cellStyle name="40% - Акцент1 31 2" xfId="2723"/>
    <cellStyle name="40% - Акцент1 31 3" xfId="3322"/>
    <cellStyle name="40% - Акцент1 32" xfId="782"/>
    <cellStyle name="40% - Акцент1 32 2" xfId="2724"/>
    <cellStyle name="40% - Акцент1 32 3" xfId="3323"/>
    <cellStyle name="40% - Акцент1 33" xfId="783"/>
    <cellStyle name="40% - Акцент1 33 2" xfId="2725"/>
    <cellStyle name="40% - Акцент1 33 3" xfId="3324"/>
    <cellStyle name="40% - Акцент1 34" xfId="784"/>
    <cellStyle name="40% - Акцент1 34 2" xfId="2726"/>
    <cellStyle name="40% - Акцент1 34 3" xfId="3325"/>
    <cellStyle name="40% - Акцент1 35" xfId="785"/>
    <cellStyle name="40% - Акцент1 35 2" xfId="2727"/>
    <cellStyle name="40% - Акцент1 35 3" xfId="3326"/>
    <cellStyle name="40% - Акцент1 36" xfId="786"/>
    <cellStyle name="40% - Акцент1 36 2" xfId="2728"/>
    <cellStyle name="40% - Акцент1 36 3" xfId="3327"/>
    <cellStyle name="40% - Акцент1 4" xfId="787"/>
    <cellStyle name="40% - Акцент1 4 2" xfId="2729"/>
    <cellStyle name="40% - Акцент1 4 3" xfId="3328"/>
    <cellStyle name="40% - Акцент1 5" xfId="788"/>
    <cellStyle name="40% - Акцент1 5 2" xfId="2730"/>
    <cellStyle name="40% - Акцент1 5 3" xfId="3329"/>
    <cellStyle name="40% - Акцент1 6" xfId="789"/>
    <cellStyle name="40% - Акцент1 6 2" xfId="2731"/>
    <cellStyle name="40% - Акцент1 6 3" xfId="3330"/>
    <cellStyle name="40% - Акцент1 7" xfId="790"/>
    <cellStyle name="40% - Акцент1 7 2" xfId="2732"/>
    <cellStyle name="40% - Акцент1 7 3" xfId="3331"/>
    <cellStyle name="40% - Акцент1 8" xfId="791"/>
    <cellStyle name="40% - Акцент1 8 2" xfId="2733"/>
    <cellStyle name="40% - Акцент1 8 3" xfId="3332"/>
    <cellStyle name="40% - Акцент1 9" xfId="792"/>
    <cellStyle name="40% - Акцент1 9 2" xfId="2734"/>
    <cellStyle name="40% - Акцент1 9 3" xfId="3333"/>
    <cellStyle name="40% - Акцент2 10" xfId="793"/>
    <cellStyle name="40% - Акцент2 10 2" xfId="2735"/>
    <cellStyle name="40% - Акцент2 10 3" xfId="3334"/>
    <cellStyle name="40% - Акцент2 11" xfId="794"/>
    <cellStyle name="40% - Акцент2 11 2" xfId="2736"/>
    <cellStyle name="40% - Акцент2 11 3" xfId="3335"/>
    <cellStyle name="40% - Акцент2 12" xfId="795"/>
    <cellStyle name="40% - Акцент2 12 2" xfId="2737"/>
    <cellStyle name="40% - Акцент2 12 3" xfId="3336"/>
    <cellStyle name="40% - Акцент2 13" xfId="796"/>
    <cellStyle name="40% - Акцент2 13 2" xfId="2738"/>
    <cellStyle name="40% - Акцент2 13 3" xfId="3337"/>
    <cellStyle name="40% - Акцент2 14" xfId="797"/>
    <cellStyle name="40% - Акцент2 14 2" xfId="2739"/>
    <cellStyle name="40% - Акцент2 14 3" xfId="3338"/>
    <cellStyle name="40% - Акцент2 15" xfId="798"/>
    <cellStyle name="40% - Акцент2 15 2" xfId="2740"/>
    <cellStyle name="40% - Акцент2 15 3" xfId="3339"/>
    <cellStyle name="40% - Акцент2 16" xfId="799"/>
    <cellStyle name="40% - Акцент2 16 2" xfId="2741"/>
    <cellStyle name="40% - Акцент2 16 3" xfId="3340"/>
    <cellStyle name="40% - Акцент2 17" xfId="800"/>
    <cellStyle name="40% - Акцент2 17 2" xfId="2742"/>
    <cellStyle name="40% - Акцент2 17 3" xfId="3341"/>
    <cellStyle name="40% - Акцент2 18" xfId="801"/>
    <cellStyle name="40% - Акцент2 18 2" xfId="2743"/>
    <cellStyle name="40% - Акцент2 18 3" xfId="3342"/>
    <cellStyle name="40% - Акцент2 19" xfId="802"/>
    <cellStyle name="40% - Акцент2 19 2" xfId="2744"/>
    <cellStyle name="40% - Акцент2 19 3" xfId="3343"/>
    <cellStyle name="40% - Акцент2 2" xfId="512"/>
    <cellStyle name="40% — акцент2 2" xfId="2387"/>
    <cellStyle name="40% - Акцент2 2 2" xfId="2454"/>
    <cellStyle name="40% - Акцент2 2 3" xfId="2937"/>
    <cellStyle name="40% - Акцент2 2 4" xfId="2949"/>
    <cellStyle name="40% - Акцент2 2 5" xfId="2920"/>
    <cellStyle name="40% - Акцент2 2 6" xfId="2966"/>
    <cellStyle name="40% - Акцент2 2 7" xfId="2913"/>
    <cellStyle name="40% - Акцент2 2 8" xfId="3053"/>
    <cellStyle name="40% - Акцент2 20" xfId="803"/>
    <cellStyle name="40% - Акцент2 20 2" xfId="2745"/>
    <cellStyle name="40% - Акцент2 20 3" xfId="3344"/>
    <cellStyle name="40% - Акцент2 21" xfId="804"/>
    <cellStyle name="40% - Акцент2 21 2" xfId="2746"/>
    <cellStyle name="40% - Акцент2 21 3" xfId="3345"/>
    <cellStyle name="40% - Акцент2 22" xfId="805"/>
    <cellStyle name="40% - Акцент2 22 2" xfId="2747"/>
    <cellStyle name="40% - Акцент2 22 3" xfId="3346"/>
    <cellStyle name="40% - Акцент2 23" xfId="806"/>
    <cellStyle name="40% - Акцент2 23 2" xfId="2748"/>
    <cellStyle name="40% - Акцент2 23 3" xfId="3347"/>
    <cellStyle name="40% - Акцент2 24" xfId="807"/>
    <cellStyle name="40% - Акцент2 24 2" xfId="2749"/>
    <cellStyle name="40% - Акцент2 24 3" xfId="3348"/>
    <cellStyle name="40% - Акцент2 25" xfId="808"/>
    <cellStyle name="40% - Акцент2 25 2" xfId="2750"/>
    <cellStyle name="40% - Акцент2 25 3" xfId="3349"/>
    <cellStyle name="40% - Акцент2 26" xfId="809"/>
    <cellStyle name="40% - Акцент2 26 2" xfId="2751"/>
    <cellStyle name="40% - Акцент2 26 3" xfId="3350"/>
    <cellStyle name="40% - Акцент2 27" xfId="810"/>
    <cellStyle name="40% - Акцент2 27 2" xfId="2752"/>
    <cellStyle name="40% - Акцент2 27 3" xfId="3351"/>
    <cellStyle name="40% - Акцент2 28" xfId="811"/>
    <cellStyle name="40% - Акцент2 28 2" xfId="2753"/>
    <cellStyle name="40% - Акцент2 28 3" xfId="3352"/>
    <cellStyle name="40% - Акцент2 29" xfId="812"/>
    <cellStyle name="40% - Акцент2 29 2" xfId="2754"/>
    <cellStyle name="40% - Акцент2 29 3" xfId="3353"/>
    <cellStyle name="40% - Акцент2 3" xfId="813"/>
    <cellStyle name="40% - Акцент2 3 2" xfId="2755"/>
    <cellStyle name="40% - Акцент2 3 3" xfId="3354"/>
    <cellStyle name="40% - Акцент2 30" xfId="814"/>
    <cellStyle name="40% - Акцент2 30 2" xfId="2756"/>
    <cellStyle name="40% - Акцент2 30 3" xfId="3355"/>
    <cellStyle name="40% - Акцент2 31" xfId="815"/>
    <cellStyle name="40% - Акцент2 31 2" xfId="2757"/>
    <cellStyle name="40% - Акцент2 31 3" xfId="3356"/>
    <cellStyle name="40% - Акцент2 32" xfId="816"/>
    <cellStyle name="40% - Акцент2 32 2" xfId="2758"/>
    <cellStyle name="40% - Акцент2 32 3" xfId="3357"/>
    <cellStyle name="40% - Акцент2 33" xfId="817"/>
    <cellStyle name="40% - Акцент2 33 2" xfId="2759"/>
    <cellStyle name="40% - Акцент2 33 3" xfId="3358"/>
    <cellStyle name="40% - Акцент2 34" xfId="818"/>
    <cellStyle name="40% - Акцент2 34 2" xfId="2760"/>
    <cellStyle name="40% - Акцент2 34 3" xfId="3359"/>
    <cellStyle name="40% - Акцент2 35" xfId="819"/>
    <cellStyle name="40% - Акцент2 35 2" xfId="2761"/>
    <cellStyle name="40% - Акцент2 35 3" xfId="3360"/>
    <cellStyle name="40% - Акцент2 36" xfId="820"/>
    <cellStyle name="40% - Акцент2 36 2" xfId="2762"/>
    <cellStyle name="40% - Акцент2 36 3" xfId="3361"/>
    <cellStyle name="40% - Акцент2 4" xfId="821"/>
    <cellStyle name="40% - Акцент2 4 2" xfId="2763"/>
    <cellStyle name="40% - Акцент2 4 3" xfId="3362"/>
    <cellStyle name="40% - Акцент2 5" xfId="822"/>
    <cellStyle name="40% - Акцент2 5 2" xfId="2764"/>
    <cellStyle name="40% - Акцент2 5 3" xfId="3363"/>
    <cellStyle name="40% - Акцент2 6" xfId="823"/>
    <cellStyle name="40% - Акцент2 6 2" xfId="2765"/>
    <cellStyle name="40% - Акцент2 6 3" xfId="3364"/>
    <cellStyle name="40% - Акцент2 7" xfId="824"/>
    <cellStyle name="40% - Акцент2 7 2" xfId="2766"/>
    <cellStyle name="40% - Акцент2 7 3" xfId="3365"/>
    <cellStyle name="40% - Акцент2 8" xfId="825"/>
    <cellStyle name="40% - Акцент2 8 2" xfId="2767"/>
    <cellStyle name="40% - Акцент2 8 3" xfId="3366"/>
    <cellStyle name="40% - Акцент2 9" xfId="826"/>
    <cellStyle name="40% - Акцент2 9 2" xfId="2768"/>
    <cellStyle name="40% - Акцент2 9 3" xfId="3367"/>
    <cellStyle name="40% - Акцент3 10" xfId="827"/>
    <cellStyle name="40% - Акцент3 10 2" xfId="2769"/>
    <cellStyle name="40% - Акцент3 10 3" xfId="3368"/>
    <cellStyle name="40% - Акцент3 11" xfId="828"/>
    <cellStyle name="40% - Акцент3 11 2" xfId="2770"/>
    <cellStyle name="40% - Акцент3 11 3" xfId="3369"/>
    <cellStyle name="40% - Акцент3 12" xfId="829"/>
    <cellStyle name="40% - Акцент3 12 2" xfId="2771"/>
    <cellStyle name="40% - Акцент3 12 3" xfId="3370"/>
    <cellStyle name="40% - Акцент3 13" xfId="830"/>
    <cellStyle name="40% - Акцент3 13 2" xfId="2772"/>
    <cellStyle name="40% - Акцент3 13 3" xfId="3371"/>
    <cellStyle name="40% - Акцент3 14" xfId="831"/>
    <cellStyle name="40% - Акцент3 14 2" xfId="2773"/>
    <cellStyle name="40% - Акцент3 14 3" xfId="3372"/>
    <cellStyle name="40% - Акцент3 15" xfId="832"/>
    <cellStyle name="40% - Акцент3 15 2" xfId="2774"/>
    <cellStyle name="40% - Акцент3 15 3" xfId="3373"/>
    <cellStyle name="40% - Акцент3 16" xfId="833"/>
    <cellStyle name="40% - Акцент3 16 2" xfId="2775"/>
    <cellStyle name="40% - Акцент3 16 3" xfId="3374"/>
    <cellStyle name="40% - Акцент3 17" xfId="834"/>
    <cellStyle name="40% - Акцент3 17 2" xfId="2776"/>
    <cellStyle name="40% - Акцент3 17 3" xfId="3375"/>
    <cellStyle name="40% - Акцент3 18" xfId="835"/>
    <cellStyle name="40% - Акцент3 18 2" xfId="2777"/>
    <cellStyle name="40% - Акцент3 18 3" xfId="3376"/>
    <cellStyle name="40% - Акцент3 19" xfId="836"/>
    <cellStyle name="40% - Акцент3 19 2" xfId="2778"/>
    <cellStyle name="40% - Акцент3 19 3" xfId="3377"/>
    <cellStyle name="40% - Акцент3 2" xfId="514"/>
    <cellStyle name="40% — акцент3 2" xfId="2390"/>
    <cellStyle name="40% - Акцент3 2 2" xfId="2456"/>
    <cellStyle name="40% - Акцент3 2 3" xfId="2935"/>
    <cellStyle name="40% - Акцент3 2 4" xfId="2947"/>
    <cellStyle name="40% - Акцент3 2 5" xfId="2918"/>
    <cellStyle name="40% - Акцент3 2 6" xfId="2964"/>
    <cellStyle name="40% - Акцент3 2 7" xfId="2911"/>
    <cellStyle name="40% - Акцент3 2 8" xfId="3055"/>
    <cellStyle name="40% - Акцент3 20" xfId="837"/>
    <cellStyle name="40% - Акцент3 20 2" xfId="2779"/>
    <cellStyle name="40% - Акцент3 20 3" xfId="3378"/>
    <cellStyle name="40% - Акцент3 21" xfId="838"/>
    <cellStyle name="40% - Акцент3 21 2" xfId="2780"/>
    <cellStyle name="40% - Акцент3 21 3" xfId="3379"/>
    <cellStyle name="40% - Акцент3 22" xfId="839"/>
    <cellStyle name="40% - Акцент3 22 2" xfId="2781"/>
    <cellStyle name="40% - Акцент3 22 3" xfId="3380"/>
    <cellStyle name="40% - Акцент3 23" xfId="840"/>
    <cellStyle name="40% - Акцент3 23 2" xfId="2782"/>
    <cellStyle name="40% - Акцент3 23 3" xfId="3381"/>
    <cellStyle name="40% - Акцент3 24" xfId="841"/>
    <cellStyle name="40% - Акцент3 24 2" xfId="2783"/>
    <cellStyle name="40% - Акцент3 24 3" xfId="3382"/>
    <cellStyle name="40% - Акцент3 25" xfId="842"/>
    <cellStyle name="40% - Акцент3 25 2" xfId="2784"/>
    <cellStyle name="40% - Акцент3 25 3" xfId="3383"/>
    <cellStyle name="40% - Акцент3 26" xfId="843"/>
    <cellStyle name="40% - Акцент3 26 2" xfId="2785"/>
    <cellStyle name="40% - Акцент3 26 3" xfId="3384"/>
    <cellStyle name="40% - Акцент3 27" xfId="844"/>
    <cellStyle name="40% - Акцент3 27 2" xfId="2786"/>
    <cellStyle name="40% - Акцент3 27 3" xfId="3385"/>
    <cellStyle name="40% - Акцент3 28" xfId="845"/>
    <cellStyle name="40% - Акцент3 28 2" xfId="2787"/>
    <cellStyle name="40% - Акцент3 28 3" xfId="3386"/>
    <cellStyle name="40% - Акцент3 29" xfId="846"/>
    <cellStyle name="40% - Акцент3 29 2" xfId="2788"/>
    <cellStyle name="40% - Акцент3 29 3" xfId="3387"/>
    <cellStyle name="40% - Акцент3 3" xfId="847"/>
    <cellStyle name="40% - Акцент3 3 2" xfId="2789"/>
    <cellStyle name="40% - Акцент3 3 3" xfId="3388"/>
    <cellStyle name="40% - Акцент3 30" xfId="848"/>
    <cellStyle name="40% - Акцент3 30 2" xfId="2790"/>
    <cellStyle name="40% - Акцент3 30 3" xfId="3389"/>
    <cellStyle name="40% - Акцент3 31" xfId="849"/>
    <cellStyle name="40% - Акцент3 31 2" xfId="2791"/>
    <cellStyle name="40% - Акцент3 31 3" xfId="3390"/>
    <cellStyle name="40% - Акцент3 32" xfId="850"/>
    <cellStyle name="40% - Акцент3 32 2" xfId="2792"/>
    <cellStyle name="40% - Акцент3 32 3" xfId="3391"/>
    <cellStyle name="40% - Акцент3 33" xfId="851"/>
    <cellStyle name="40% - Акцент3 33 2" xfId="2793"/>
    <cellStyle name="40% - Акцент3 33 3" xfId="3392"/>
    <cellStyle name="40% - Акцент3 34" xfId="852"/>
    <cellStyle name="40% - Акцент3 34 2" xfId="2794"/>
    <cellStyle name="40% - Акцент3 34 3" xfId="3393"/>
    <cellStyle name="40% - Акцент3 35" xfId="853"/>
    <cellStyle name="40% - Акцент3 35 2" xfId="2795"/>
    <cellStyle name="40% - Акцент3 35 3" xfId="3394"/>
    <cellStyle name="40% - Акцент3 36" xfId="854"/>
    <cellStyle name="40% - Акцент3 36 2" xfId="2796"/>
    <cellStyle name="40% - Акцент3 36 3" xfId="3395"/>
    <cellStyle name="40% - Акцент3 4" xfId="855"/>
    <cellStyle name="40% - Акцент3 4 2" xfId="2797"/>
    <cellStyle name="40% - Акцент3 4 3" xfId="3396"/>
    <cellStyle name="40% - Акцент3 5" xfId="856"/>
    <cellStyle name="40% - Акцент3 5 2" xfId="2798"/>
    <cellStyle name="40% - Акцент3 5 3" xfId="3397"/>
    <cellStyle name="40% - Акцент3 6" xfId="857"/>
    <cellStyle name="40% - Акцент3 6 2" xfId="2799"/>
    <cellStyle name="40% - Акцент3 6 3" xfId="3398"/>
    <cellStyle name="40% - Акцент3 7" xfId="858"/>
    <cellStyle name="40% - Акцент3 7 2" xfId="2800"/>
    <cellStyle name="40% - Акцент3 7 3" xfId="3399"/>
    <cellStyle name="40% - Акцент3 8" xfId="859"/>
    <cellStyle name="40% - Акцент3 8 2" xfId="2801"/>
    <cellStyle name="40% - Акцент3 8 3" xfId="3400"/>
    <cellStyle name="40% - Акцент3 9" xfId="860"/>
    <cellStyle name="40% - Акцент3 9 2" xfId="2802"/>
    <cellStyle name="40% - Акцент3 9 3" xfId="3401"/>
    <cellStyle name="40% - Акцент4 10" xfId="861"/>
    <cellStyle name="40% - Акцент4 10 2" xfId="2803"/>
    <cellStyle name="40% - Акцент4 10 3" xfId="3402"/>
    <cellStyle name="40% - Акцент4 11" xfId="862"/>
    <cellStyle name="40% - Акцент4 11 2" xfId="2804"/>
    <cellStyle name="40% - Акцент4 11 3" xfId="3403"/>
    <cellStyle name="40% - Акцент4 12" xfId="863"/>
    <cellStyle name="40% - Акцент4 12 2" xfId="2805"/>
    <cellStyle name="40% - Акцент4 12 3" xfId="3404"/>
    <cellStyle name="40% - Акцент4 13" xfId="864"/>
    <cellStyle name="40% - Акцент4 13 2" xfId="2806"/>
    <cellStyle name="40% - Акцент4 13 3" xfId="3405"/>
    <cellStyle name="40% - Акцент4 14" xfId="865"/>
    <cellStyle name="40% - Акцент4 14 2" xfId="2807"/>
    <cellStyle name="40% - Акцент4 14 3" xfId="3406"/>
    <cellStyle name="40% - Акцент4 15" xfId="866"/>
    <cellStyle name="40% - Акцент4 15 2" xfId="2808"/>
    <cellStyle name="40% - Акцент4 15 3" xfId="3407"/>
    <cellStyle name="40% - Акцент4 16" xfId="867"/>
    <cellStyle name="40% - Акцент4 16 2" xfId="2809"/>
    <cellStyle name="40% - Акцент4 16 3" xfId="3408"/>
    <cellStyle name="40% - Акцент4 17" xfId="868"/>
    <cellStyle name="40% - Акцент4 17 2" xfId="2810"/>
    <cellStyle name="40% - Акцент4 17 3" xfId="3409"/>
    <cellStyle name="40% - Акцент4 18" xfId="869"/>
    <cellStyle name="40% - Акцент4 18 2" xfId="2811"/>
    <cellStyle name="40% - Акцент4 18 3" xfId="3410"/>
    <cellStyle name="40% - Акцент4 19" xfId="870"/>
    <cellStyle name="40% - Акцент4 19 2" xfId="2812"/>
    <cellStyle name="40% - Акцент4 19 3" xfId="3411"/>
    <cellStyle name="40% - Акцент4 2" xfId="516"/>
    <cellStyle name="40% — акцент4 2" xfId="2393"/>
    <cellStyle name="40% - Акцент4 2 2" xfId="2458"/>
    <cellStyle name="40% - Акцент4 2 3" xfId="2933"/>
    <cellStyle name="40% - Акцент4 2 4" xfId="2945"/>
    <cellStyle name="40% - Акцент4 2 5" xfId="2953"/>
    <cellStyle name="40% - Акцент4 2 6" xfId="2962"/>
    <cellStyle name="40% - Акцент4 2 7" xfId="2909"/>
    <cellStyle name="40% - Акцент4 2 8" xfId="3057"/>
    <cellStyle name="40% - Акцент4 20" xfId="871"/>
    <cellStyle name="40% - Акцент4 20 2" xfId="2813"/>
    <cellStyle name="40% - Акцент4 20 3" xfId="3412"/>
    <cellStyle name="40% - Акцент4 21" xfId="872"/>
    <cellStyle name="40% - Акцент4 21 2" xfId="2814"/>
    <cellStyle name="40% - Акцент4 21 3" xfId="3413"/>
    <cellStyle name="40% - Акцент4 22" xfId="873"/>
    <cellStyle name="40% - Акцент4 22 2" xfId="2815"/>
    <cellStyle name="40% - Акцент4 22 3" xfId="3414"/>
    <cellStyle name="40% - Акцент4 23" xfId="874"/>
    <cellStyle name="40% - Акцент4 23 2" xfId="2816"/>
    <cellStyle name="40% - Акцент4 23 3" xfId="3415"/>
    <cellStyle name="40% - Акцент4 24" xfId="875"/>
    <cellStyle name="40% - Акцент4 24 2" xfId="2817"/>
    <cellStyle name="40% - Акцент4 24 3" xfId="3416"/>
    <cellStyle name="40% - Акцент4 25" xfId="876"/>
    <cellStyle name="40% - Акцент4 25 2" xfId="2818"/>
    <cellStyle name="40% - Акцент4 25 3" xfId="3417"/>
    <cellStyle name="40% - Акцент4 26" xfId="877"/>
    <cellStyle name="40% - Акцент4 26 2" xfId="2819"/>
    <cellStyle name="40% - Акцент4 26 3" xfId="3418"/>
    <cellStyle name="40% - Акцент4 27" xfId="878"/>
    <cellStyle name="40% - Акцент4 27 2" xfId="2820"/>
    <cellStyle name="40% - Акцент4 27 3" xfId="3419"/>
    <cellStyle name="40% - Акцент4 28" xfId="879"/>
    <cellStyle name="40% - Акцент4 28 2" xfId="2821"/>
    <cellStyle name="40% - Акцент4 28 3" xfId="3420"/>
    <cellStyle name="40% - Акцент4 29" xfId="880"/>
    <cellStyle name="40% - Акцент4 29 2" xfId="2822"/>
    <cellStyle name="40% - Акцент4 29 3" xfId="3421"/>
    <cellStyle name="40% - Акцент4 3" xfId="881"/>
    <cellStyle name="40% - Акцент4 3 2" xfId="2823"/>
    <cellStyle name="40% - Акцент4 3 3" xfId="3422"/>
    <cellStyle name="40% - Акцент4 30" xfId="882"/>
    <cellStyle name="40% - Акцент4 30 2" xfId="2824"/>
    <cellStyle name="40% - Акцент4 30 3" xfId="3423"/>
    <cellStyle name="40% - Акцент4 31" xfId="883"/>
    <cellStyle name="40% - Акцент4 31 2" xfId="2825"/>
    <cellStyle name="40% - Акцент4 31 3" xfId="3424"/>
    <cellStyle name="40% - Акцент4 32" xfId="884"/>
    <cellStyle name="40% - Акцент4 32 2" xfId="2826"/>
    <cellStyle name="40% - Акцент4 32 3" xfId="3425"/>
    <cellStyle name="40% - Акцент4 33" xfId="885"/>
    <cellStyle name="40% - Акцент4 33 2" xfId="2827"/>
    <cellStyle name="40% - Акцент4 33 3" xfId="3426"/>
    <cellStyle name="40% - Акцент4 34" xfId="886"/>
    <cellStyle name="40% - Акцент4 34 2" xfId="2828"/>
    <cellStyle name="40% - Акцент4 34 3" xfId="3427"/>
    <cellStyle name="40% - Акцент4 35" xfId="887"/>
    <cellStyle name="40% - Акцент4 35 2" xfId="2829"/>
    <cellStyle name="40% - Акцент4 35 3" xfId="3428"/>
    <cellStyle name="40% - Акцент4 36" xfId="888"/>
    <cellStyle name="40% - Акцент4 36 2" xfId="2830"/>
    <cellStyle name="40% - Акцент4 36 3" xfId="3429"/>
    <cellStyle name="40% - Акцент4 4" xfId="889"/>
    <cellStyle name="40% - Акцент4 4 2" xfId="2831"/>
    <cellStyle name="40% - Акцент4 4 3" xfId="3430"/>
    <cellStyle name="40% - Акцент4 5" xfId="890"/>
    <cellStyle name="40% - Акцент4 5 2" xfId="2832"/>
    <cellStyle name="40% - Акцент4 5 3" xfId="3431"/>
    <cellStyle name="40% - Акцент4 6" xfId="891"/>
    <cellStyle name="40% - Акцент4 6 2" xfId="2833"/>
    <cellStyle name="40% - Акцент4 6 3" xfId="3432"/>
    <cellStyle name="40% - Акцент4 7" xfId="892"/>
    <cellStyle name="40% - Акцент4 7 2" xfId="2834"/>
    <cellStyle name="40% - Акцент4 7 3" xfId="3433"/>
    <cellStyle name="40% - Акцент4 8" xfId="893"/>
    <cellStyle name="40% - Акцент4 8 2" xfId="2835"/>
    <cellStyle name="40% - Акцент4 8 3" xfId="3434"/>
    <cellStyle name="40% - Акцент4 9" xfId="894"/>
    <cellStyle name="40% - Акцент4 9 2" xfId="2836"/>
    <cellStyle name="40% - Акцент4 9 3" xfId="3435"/>
    <cellStyle name="40% - Акцент5 10" xfId="895"/>
    <cellStyle name="40% - Акцент5 10 2" xfId="2837"/>
    <cellStyle name="40% - Акцент5 10 3" xfId="3436"/>
    <cellStyle name="40% - Акцент5 11" xfId="896"/>
    <cellStyle name="40% - Акцент5 11 2" xfId="2838"/>
    <cellStyle name="40% - Акцент5 11 3" xfId="3437"/>
    <cellStyle name="40% - Акцент5 12" xfId="897"/>
    <cellStyle name="40% - Акцент5 12 2" xfId="2839"/>
    <cellStyle name="40% - Акцент5 12 3" xfId="3438"/>
    <cellStyle name="40% - Акцент5 13" xfId="898"/>
    <cellStyle name="40% - Акцент5 13 2" xfId="2840"/>
    <cellStyle name="40% - Акцент5 13 3" xfId="3439"/>
    <cellStyle name="40% - Акцент5 14" xfId="899"/>
    <cellStyle name="40% - Акцент5 14 2" xfId="2841"/>
    <cellStyle name="40% - Акцент5 14 3" xfId="3440"/>
    <cellStyle name="40% - Акцент5 15" xfId="900"/>
    <cellStyle name="40% - Акцент5 15 2" xfId="2842"/>
    <cellStyle name="40% - Акцент5 15 3" xfId="3441"/>
    <cellStyle name="40% - Акцент5 16" xfId="901"/>
    <cellStyle name="40% - Акцент5 16 2" xfId="2843"/>
    <cellStyle name="40% - Акцент5 16 3" xfId="3442"/>
    <cellStyle name="40% - Акцент5 17" xfId="902"/>
    <cellStyle name="40% - Акцент5 17 2" xfId="2844"/>
    <cellStyle name="40% - Акцент5 17 3" xfId="3443"/>
    <cellStyle name="40% - Акцент5 18" xfId="903"/>
    <cellStyle name="40% - Акцент5 18 2" xfId="2845"/>
    <cellStyle name="40% - Акцент5 18 3" xfId="3444"/>
    <cellStyle name="40% - Акцент5 19" xfId="904"/>
    <cellStyle name="40% - Акцент5 19 2" xfId="2846"/>
    <cellStyle name="40% - Акцент5 19 3" xfId="3445"/>
    <cellStyle name="40% - Акцент5 2" xfId="518"/>
    <cellStyle name="40% — акцент5 2" xfId="2396"/>
    <cellStyle name="40% - Акцент5 2 2" xfId="2460"/>
    <cellStyle name="40% - Акцент5 2 3" xfId="2931"/>
    <cellStyle name="40% - Акцент5 2 4" xfId="2943"/>
    <cellStyle name="40% - Акцент5 2 5" xfId="2957"/>
    <cellStyle name="40% - Акцент5 2 6" xfId="2960"/>
    <cellStyle name="40% - Акцент5 2 7" xfId="2907"/>
    <cellStyle name="40% - Акцент5 2 8" xfId="3059"/>
    <cellStyle name="40% - Акцент5 20" xfId="905"/>
    <cellStyle name="40% - Акцент5 20 2" xfId="2847"/>
    <cellStyle name="40% - Акцент5 20 3" xfId="3446"/>
    <cellStyle name="40% - Акцент5 21" xfId="906"/>
    <cellStyle name="40% - Акцент5 21 2" xfId="2848"/>
    <cellStyle name="40% - Акцент5 21 3" xfId="3447"/>
    <cellStyle name="40% - Акцент5 22" xfId="907"/>
    <cellStyle name="40% - Акцент5 22 2" xfId="2849"/>
    <cellStyle name="40% - Акцент5 22 3" xfId="3448"/>
    <cellStyle name="40% - Акцент5 23" xfId="908"/>
    <cellStyle name="40% - Акцент5 23 2" xfId="2850"/>
    <cellStyle name="40% - Акцент5 23 3" xfId="3449"/>
    <cellStyle name="40% - Акцент5 24" xfId="909"/>
    <cellStyle name="40% - Акцент5 24 2" xfId="2851"/>
    <cellStyle name="40% - Акцент5 24 3" xfId="3450"/>
    <cellStyle name="40% - Акцент5 25" xfId="910"/>
    <cellStyle name="40% - Акцент5 25 2" xfId="2852"/>
    <cellStyle name="40% - Акцент5 25 3" xfId="3451"/>
    <cellStyle name="40% - Акцент5 26" xfId="911"/>
    <cellStyle name="40% - Акцент5 26 2" xfId="2853"/>
    <cellStyle name="40% - Акцент5 26 3" xfId="3452"/>
    <cellStyle name="40% - Акцент5 27" xfId="912"/>
    <cellStyle name="40% - Акцент5 27 2" xfId="2854"/>
    <cellStyle name="40% - Акцент5 27 3" xfId="3453"/>
    <cellStyle name="40% - Акцент5 28" xfId="913"/>
    <cellStyle name="40% - Акцент5 28 2" xfId="2855"/>
    <cellStyle name="40% - Акцент5 28 3" xfId="3454"/>
    <cellStyle name="40% - Акцент5 29" xfId="914"/>
    <cellStyle name="40% - Акцент5 29 2" xfId="2856"/>
    <cellStyle name="40% - Акцент5 29 3" xfId="3455"/>
    <cellStyle name="40% - Акцент5 3" xfId="915"/>
    <cellStyle name="40% - Акцент5 3 2" xfId="2857"/>
    <cellStyle name="40% - Акцент5 3 3" xfId="3456"/>
    <cellStyle name="40% - Акцент5 30" xfId="916"/>
    <cellStyle name="40% - Акцент5 30 2" xfId="2858"/>
    <cellStyle name="40% - Акцент5 30 3" xfId="3457"/>
    <cellStyle name="40% - Акцент5 31" xfId="917"/>
    <cellStyle name="40% - Акцент5 31 2" xfId="2859"/>
    <cellStyle name="40% - Акцент5 31 3" xfId="3458"/>
    <cellStyle name="40% - Акцент5 32" xfId="918"/>
    <cellStyle name="40% - Акцент5 32 2" xfId="2860"/>
    <cellStyle name="40% - Акцент5 32 3" xfId="3459"/>
    <cellStyle name="40% - Акцент5 33" xfId="919"/>
    <cellStyle name="40% - Акцент5 33 2" xfId="2861"/>
    <cellStyle name="40% - Акцент5 33 3" xfId="3460"/>
    <cellStyle name="40% - Акцент5 34" xfId="920"/>
    <cellStyle name="40% - Акцент5 34 2" xfId="2862"/>
    <cellStyle name="40% - Акцент5 34 3" xfId="3461"/>
    <cellStyle name="40% - Акцент5 35" xfId="921"/>
    <cellStyle name="40% - Акцент5 35 2" xfId="2863"/>
    <cellStyle name="40% - Акцент5 35 3" xfId="3462"/>
    <cellStyle name="40% - Акцент5 36" xfId="922"/>
    <cellStyle name="40% - Акцент5 36 2" xfId="2864"/>
    <cellStyle name="40% - Акцент5 36 3" xfId="3463"/>
    <cellStyle name="40% - Акцент5 4" xfId="923"/>
    <cellStyle name="40% - Акцент5 4 2" xfId="2865"/>
    <cellStyle name="40% - Акцент5 4 3" xfId="3464"/>
    <cellStyle name="40% - Акцент5 5" xfId="924"/>
    <cellStyle name="40% - Акцент5 5 2" xfId="2866"/>
    <cellStyle name="40% - Акцент5 5 3" xfId="3465"/>
    <cellStyle name="40% - Акцент5 6" xfId="925"/>
    <cellStyle name="40% - Акцент5 6 2" xfId="2867"/>
    <cellStyle name="40% - Акцент5 6 3" xfId="3466"/>
    <cellStyle name="40% - Акцент5 7" xfId="926"/>
    <cellStyle name="40% - Акцент5 7 2" xfId="2868"/>
    <cellStyle name="40% - Акцент5 7 3" xfId="3467"/>
    <cellStyle name="40% - Акцент5 8" xfId="927"/>
    <cellStyle name="40% - Акцент5 8 2" xfId="2869"/>
    <cellStyle name="40% - Акцент5 8 3" xfId="3468"/>
    <cellStyle name="40% - Акцент5 9" xfId="928"/>
    <cellStyle name="40% - Акцент5 9 2" xfId="2870"/>
    <cellStyle name="40% - Акцент5 9 3" xfId="3469"/>
    <cellStyle name="40% - Акцент6 10" xfId="929"/>
    <cellStyle name="40% - Акцент6 10 2" xfId="2871"/>
    <cellStyle name="40% - Акцент6 10 3" xfId="3470"/>
    <cellStyle name="40% - Акцент6 11" xfId="930"/>
    <cellStyle name="40% - Акцент6 11 2" xfId="2872"/>
    <cellStyle name="40% - Акцент6 11 3" xfId="3471"/>
    <cellStyle name="40% - Акцент6 12" xfId="931"/>
    <cellStyle name="40% - Акцент6 12 2" xfId="2873"/>
    <cellStyle name="40% - Акцент6 12 3" xfId="3472"/>
    <cellStyle name="40% - Акцент6 13" xfId="932"/>
    <cellStyle name="40% - Акцент6 13 2" xfId="2874"/>
    <cellStyle name="40% - Акцент6 13 3" xfId="3473"/>
    <cellStyle name="40% - Акцент6 14" xfId="933"/>
    <cellStyle name="40% - Акцент6 14 2" xfId="2875"/>
    <cellStyle name="40% - Акцент6 14 3" xfId="3474"/>
    <cellStyle name="40% - Акцент6 15" xfId="934"/>
    <cellStyle name="40% - Акцент6 15 2" xfId="2876"/>
    <cellStyle name="40% - Акцент6 15 3" xfId="3475"/>
    <cellStyle name="40% - Акцент6 16" xfId="935"/>
    <cellStyle name="40% - Акцент6 16 2" xfId="2877"/>
    <cellStyle name="40% - Акцент6 16 3" xfId="3476"/>
    <cellStyle name="40% - Акцент6 17" xfId="936"/>
    <cellStyle name="40% - Акцент6 17 2" xfId="2878"/>
    <cellStyle name="40% - Акцент6 17 3" xfId="3477"/>
    <cellStyle name="40% - Акцент6 18" xfId="937"/>
    <cellStyle name="40% - Акцент6 18 2" xfId="2879"/>
    <cellStyle name="40% - Акцент6 18 3" xfId="3478"/>
    <cellStyle name="40% - Акцент6 19" xfId="938"/>
    <cellStyle name="40% - Акцент6 19 2" xfId="2880"/>
    <cellStyle name="40% - Акцент6 19 3" xfId="3479"/>
    <cellStyle name="40% - Акцент6 2" xfId="520"/>
    <cellStyle name="40% — акцент6 2" xfId="2399"/>
    <cellStyle name="40% - Акцент6 2 2" xfId="2462"/>
    <cellStyle name="40% - Акцент6 2 3" xfId="2929"/>
    <cellStyle name="40% - Акцент6 2 4" xfId="2941"/>
    <cellStyle name="40% - Акцент6 2 5" xfId="2955"/>
    <cellStyle name="40% - Акцент6 2 6" xfId="2958"/>
    <cellStyle name="40% - Акцент6 2 7" xfId="2905"/>
    <cellStyle name="40% - Акцент6 2 8" xfId="3061"/>
    <cellStyle name="40% - Акцент6 20" xfId="939"/>
    <cellStyle name="40% - Акцент6 20 2" xfId="2881"/>
    <cellStyle name="40% - Акцент6 20 3" xfId="3480"/>
    <cellStyle name="40% - Акцент6 21" xfId="940"/>
    <cellStyle name="40% - Акцент6 21 2" xfId="2882"/>
    <cellStyle name="40% - Акцент6 21 3" xfId="3481"/>
    <cellStyle name="40% - Акцент6 22" xfId="941"/>
    <cellStyle name="40% - Акцент6 22 2" xfId="2883"/>
    <cellStyle name="40% - Акцент6 22 3" xfId="3482"/>
    <cellStyle name="40% - Акцент6 23" xfId="942"/>
    <cellStyle name="40% - Акцент6 23 2" xfId="2884"/>
    <cellStyle name="40% - Акцент6 23 3" xfId="3483"/>
    <cellStyle name="40% - Акцент6 24" xfId="943"/>
    <cellStyle name="40% - Акцент6 24 2" xfId="2885"/>
    <cellStyle name="40% - Акцент6 24 3" xfId="3484"/>
    <cellStyle name="40% - Акцент6 25" xfId="944"/>
    <cellStyle name="40% - Акцент6 25 2" xfId="2886"/>
    <cellStyle name="40% - Акцент6 25 3" xfId="3485"/>
    <cellStyle name="40% - Акцент6 26" xfId="945"/>
    <cellStyle name="40% - Акцент6 26 2" xfId="2887"/>
    <cellStyle name="40% - Акцент6 26 3" xfId="3486"/>
    <cellStyle name="40% - Акцент6 27" xfId="946"/>
    <cellStyle name="40% - Акцент6 27 2" xfId="2888"/>
    <cellStyle name="40% - Акцент6 27 3" xfId="3487"/>
    <cellStyle name="40% - Акцент6 28" xfId="947"/>
    <cellStyle name="40% - Акцент6 28 2" xfId="2889"/>
    <cellStyle name="40% - Акцент6 28 3" xfId="3488"/>
    <cellStyle name="40% - Акцент6 29" xfId="948"/>
    <cellStyle name="40% - Акцент6 29 2" xfId="2890"/>
    <cellStyle name="40% - Акцент6 29 3" xfId="3489"/>
    <cellStyle name="40% - Акцент6 3" xfId="949"/>
    <cellStyle name="40% - Акцент6 3 2" xfId="2891"/>
    <cellStyle name="40% - Акцент6 3 3" xfId="3490"/>
    <cellStyle name="40% - Акцент6 30" xfId="950"/>
    <cellStyle name="40% - Акцент6 30 2" xfId="2892"/>
    <cellStyle name="40% - Акцент6 30 3" xfId="3491"/>
    <cellStyle name="40% - Акцент6 31" xfId="951"/>
    <cellStyle name="40% - Акцент6 31 2" xfId="2893"/>
    <cellStyle name="40% - Акцент6 31 3" xfId="3492"/>
    <cellStyle name="40% - Акцент6 32" xfId="952"/>
    <cellStyle name="40% - Акцент6 32 2" xfId="2894"/>
    <cellStyle name="40% - Акцент6 32 3" xfId="3493"/>
    <cellStyle name="40% - Акцент6 33" xfId="953"/>
    <cellStyle name="40% - Акцент6 33 2" xfId="2895"/>
    <cellStyle name="40% - Акцент6 33 3" xfId="3494"/>
    <cellStyle name="40% - Акцент6 34" xfId="954"/>
    <cellStyle name="40% - Акцент6 34 2" xfId="2896"/>
    <cellStyle name="40% - Акцент6 34 3" xfId="3495"/>
    <cellStyle name="40% - Акцент6 35" xfId="955"/>
    <cellStyle name="40% - Акцент6 35 2" xfId="2897"/>
    <cellStyle name="40% - Акцент6 35 3" xfId="3496"/>
    <cellStyle name="40% - Акцент6 36" xfId="956"/>
    <cellStyle name="40% - Акцент6 36 2" xfId="2898"/>
    <cellStyle name="40% - Акцент6 36 3" xfId="3497"/>
    <cellStyle name="40% - Акцент6 4" xfId="957"/>
    <cellStyle name="40% - Акцент6 4 2" xfId="2899"/>
    <cellStyle name="40% - Акцент6 4 3" xfId="3498"/>
    <cellStyle name="40% - Акцент6 5" xfId="958"/>
    <cellStyle name="40% - Акцент6 5 2" xfId="2900"/>
    <cellStyle name="40% - Акцент6 5 3" xfId="3499"/>
    <cellStyle name="40% - Акцент6 6" xfId="959"/>
    <cellStyle name="40% - Акцент6 6 2" xfId="2901"/>
    <cellStyle name="40% - Акцент6 6 3" xfId="3500"/>
    <cellStyle name="40% - Акцент6 7" xfId="960"/>
    <cellStyle name="40% - Акцент6 7 2" xfId="2902"/>
    <cellStyle name="40% - Акцент6 7 3" xfId="3501"/>
    <cellStyle name="40% - Акцент6 8" xfId="961"/>
    <cellStyle name="40% - Акцент6 8 2" xfId="2903"/>
    <cellStyle name="40% - Акцент6 8 3" xfId="3502"/>
    <cellStyle name="40% - Акцент6 9" xfId="962"/>
    <cellStyle name="40% - Акцент6 9 2" xfId="2904"/>
    <cellStyle name="40% - Акцент6 9 3" xfId="3503"/>
    <cellStyle name="60% - Accent1" xfId="21" builtinId="32" customBuiltin="1"/>
    <cellStyle name="60% - Accent1 2" xfId="369"/>
    <cellStyle name="60% - Accent1 2 2" xfId="423"/>
    <cellStyle name="60% - Accent2" xfId="25" builtinId="36" customBuiltin="1"/>
    <cellStyle name="60% - Accent2 2" xfId="367"/>
    <cellStyle name="60% - Accent2 2 2" xfId="424"/>
    <cellStyle name="60% - Accent3" xfId="29" builtinId="40" customBuiltin="1"/>
    <cellStyle name="60% - Accent3 2" xfId="361"/>
    <cellStyle name="60% - Accent3 2 2" xfId="425"/>
    <cellStyle name="60% - Accent4" xfId="33" builtinId="44" customBuiltin="1"/>
    <cellStyle name="60% - Accent4 2" xfId="371"/>
    <cellStyle name="60% - Accent4 2 2" xfId="426"/>
    <cellStyle name="60% - Accent5" xfId="37" builtinId="48" customBuiltin="1"/>
    <cellStyle name="60% - Accent5 2" xfId="378"/>
    <cellStyle name="60% - Accent5 2 2" xfId="427"/>
    <cellStyle name="60% - Accent6" xfId="41" builtinId="52" customBuiltin="1"/>
    <cellStyle name="60% - Accent6 2" xfId="360"/>
    <cellStyle name="60% - Accent6 2 2" xfId="428"/>
    <cellStyle name="60% - Акцент1 10" xfId="963"/>
    <cellStyle name="60% - Акцент1 11" xfId="964"/>
    <cellStyle name="60% - Акцент1 12" xfId="965"/>
    <cellStyle name="60% - Акцент1 13" xfId="966"/>
    <cellStyle name="60% - Акцент1 14" xfId="967"/>
    <cellStyle name="60% - Акцент1 15" xfId="968"/>
    <cellStyle name="60% - Акцент1 16" xfId="969"/>
    <cellStyle name="60% - Акцент1 17" xfId="970"/>
    <cellStyle name="60% - Акцент1 18" xfId="971"/>
    <cellStyle name="60% - Акцент1 19" xfId="972"/>
    <cellStyle name="60% - Акцент1 2" xfId="973"/>
    <cellStyle name="60% — акцент1 2" xfId="2385"/>
    <cellStyle name="60% - Акцент1 20" xfId="974"/>
    <cellStyle name="60% - Акцент1 21" xfId="975"/>
    <cellStyle name="60% - Акцент1 22" xfId="976"/>
    <cellStyle name="60% - Акцент1 23" xfId="977"/>
    <cellStyle name="60% - Акцент1 24" xfId="978"/>
    <cellStyle name="60% - Акцент1 25" xfId="979"/>
    <cellStyle name="60% - Акцент1 26" xfId="980"/>
    <cellStyle name="60% - Акцент1 27" xfId="981"/>
    <cellStyle name="60% - Акцент1 28" xfId="982"/>
    <cellStyle name="60% - Акцент1 29" xfId="983"/>
    <cellStyle name="60% - Акцент1 3" xfId="984"/>
    <cellStyle name="60% - Акцент1 30" xfId="985"/>
    <cellStyle name="60% - Акцент1 31" xfId="986"/>
    <cellStyle name="60% - Акцент1 32" xfId="987"/>
    <cellStyle name="60% - Акцент1 33" xfId="988"/>
    <cellStyle name="60% - Акцент1 34" xfId="989"/>
    <cellStyle name="60% - Акцент1 35" xfId="990"/>
    <cellStyle name="60% - Акцент1 36" xfId="991"/>
    <cellStyle name="60% - Акцент1 4" xfId="992"/>
    <cellStyle name="60% - Акцент1 5" xfId="993"/>
    <cellStyle name="60% - Акцент1 6" xfId="994"/>
    <cellStyle name="60% - Акцент1 7" xfId="995"/>
    <cellStyle name="60% - Акцент1 8" xfId="996"/>
    <cellStyle name="60% - Акцент1 9" xfId="997"/>
    <cellStyle name="60% - Акцент2 10" xfId="998"/>
    <cellStyle name="60% - Акцент2 11" xfId="999"/>
    <cellStyle name="60% - Акцент2 12" xfId="1000"/>
    <cellStyle name="60% - Акцент2 13" xfId="1001"/>
    <cellStyle name="60% - Акцент2 14" xfId="1002"/>
    <cellStyle name="60% - Акцент2 15" xfId="1003"/>
    <cellStyle name="60% - Акцент2 16" xfId="1004"/>
    <cellStyle name="60% - Акцент2 17" xfId="1005"/>
    <cellStyle name="60% - Акцент2 18" xfId="1006"/>
    <cellStyle name="60% - Акцент2 19" xfId="1007"/>
    <cellStyle name="60% - Акцент2 2" xfId="1008"/>
    <cellStyle name="60% — акцент2 2" xfId="2388"/>
    <cellStyle name="60% - Акцент2 20" xfId="1009"/>
    <cellStyle name="60% - Акцент2 21" xfId="1010"/>
    <cellStyle name="60% - Акцент2 22" xfId="1011"/>
    <cellStyle name="60% - Акцент2 23" xfId="1012"/>
    <cellStyle name="60% - Акцент2 24" xfId="1013"/>
    <cellStyle name="60% - Акцент2 25" xfId="1014"/>
    <cellStyle name="60% - Акцент2 26" xfId="1015"/>
    <cellStyle name="60% - Акцент2 27" xfId="1016"/>
    <cellStyle name="60% - Акцент2 28" xfId="1017"/>
    <cellStyle name="60% - Акцент2 29" xfId="1018"/>
    <cellStyle name="60% - Акцент2 3" xfId="1019"/>
    <cellStyle name="60% - Акцент2 30" xfId="1020"/>
    <cellStyle name="60% - Акцент2 31" xfId="1021"/>
    <cellStyle name="60% - Акцент2 32" xfId="1022"/>
    <cellStyle name="60% - Акцент2 33" xfId="1023"/>
    <cellStyle name="60% - Акцент2 34" xfId="1024"/>
    <cellStyle name="60% - Акцент2 35" xfId="1025"/>
    <cellStyle name="60% - Акцент2 36" xfId="1026"/>
    <cellStyle name="60% - Акцент2 4" xfId="1027"/>
    <cellStyle name="60% - Акцент2 5" xfId="1028"/>
    <cellStyle name="60% - Акцент2 6" xfId="1029"/>
    <cellStyle name="60% - Акцент2 7" xfId="1030"/>
    <cellStyle name="60% - Акцент2 8" xfId="1031"/>
    <cellStyle name="60% - Акцент2 9" xfId="1032"/>
    <cellStyle name="60% - Акцент3 10" xfId="1033"/>
    <cellStyle name="60% - Акцент3 11" xfId="1034"/>
    <cellStyle name="60% - Акцент3 12" xfId="1035"/>
    <cellStyle name="60% - Акцент3 13" xfId="1036"/>
    <cellStyle name="60% - Акцент3 14" xfId="1037"/>
    <cellStyle name="60% - Акцент3 15" xfId="1038"/>
    <cellStyle name="60% - Акцент3 16" xfId="1039"/>
    <cellStyle name="60% - Акцент3 17" xfId="1040"/>
    <cellStyle name="60% - Акцент3 18" xfId="1041"/>
    <cellStyle name="60% - Акцент3 19" xfId="1042"/>
    <cellStyle name="60% - Акцент3 2" xfId="1043"/>
    <cellStyle name="60% — акцент3 2" xfId="2391"/>
    <cellStyle name="60% - Акцент3 20" xfId="1044"/>
    <cellStyle name="60% - Акцент3 21" xfId="1045"/>
    <cellStyle name="60% - Акцент3 22" xfId="1046"/>
    <cellStyle name="60% - Акцент3 23" xfId="1047"/>
    <cellStyle name="60% - Акцент3 24" xfId="1048"/>
    <cellStyle name="60% - Акцент3 25" xfId="1049"/>
    <cellStyle name="60% - Акцент3 26" xfId="1050"/>
    <cellStyle name="60% - Акцент3 27" xfId="1051"/>
    <cellStyle name="60% - Акцент3 28" xfId="1052"/>
    <cellStyle name="60% - Акцент3 29" xfId="1053"/>
    <cellStyle name="60% - Акцент3 3" xfId="1054"/>
    <cellStyle name="60% - Акцент3 30" xfId="1055"/>
    <cellStyle name="60% - Акцент3 31" xfId="1056"/>
    <cellStyle name="60% - Акцент3 32" xfId="1057"/>
    <cellStyle name="60% - Акцент3 33" xfId="1058"/>
    <cellStyle name="60% - Акцент3 34" xfId="1059"/>
    <cellStyle name="60% - Акцент3 35" xfId="1060"/>
    <cellStyle name="60% - Акцент3 36" xfId="1061"/>
    <cellStyle name="60% - Акцент3 4" xfId="1062"/>
    <cellStyle name="60% - Акцент3 5" xfId="1063"/>
    <cellStyle name="60% - Акцент3 6" xfId="1064"/>
    <cellStyle name="60% - Акцент3 7" xfId="1065"/>
    <cellStyle name="60% - Акцент3 8" xfId="1066"/>
    <cellStyle name="60% - Акцент3 9" xfId="1067"/>
    <cellStyle name="60% - Акцент4 10" xfId="1068"/>
    <cellStyle name="60% - Акцент4 11" xfId="1069"/>
    <cellStyle name="60% - Акцент4 12" xfId="1070"/>
    <cellStyle name="60% - Акцент4 13" xfId="1071"/>
    <cellStyle name="60% - Акцент4 14" xfId="1072"/>
    <cellStyle name="60% - Акцент4 15" xfId="1073"/>
    <cellStyle name="60% - Акцент4 16" xfId="1074"/>
    <cellStyle name="60% - Акцент4 17" xfId="1075"/>
    <cellStyle name="60% - Акцент4 18" xfId="1076"/>
    <cellStyle name="60% - Акцент4 19" xfId="1077"/>
    <cellStyle name="60% - Акцент4 2" xfId="1078"/>
    <cellStyle name="60% — акцент4 2" xfId="2394"/>
    <cellStyle name="60% - Акцент4 20" xfId="1079"/>
    <cellStyle name="60% - Акцент4 21" xfId="1080"/>
    <cellStyle name="60% - Акцент4 22" xfId="1081"/>
    <cellStyle name="60% - Акцент4 23" xfId="1082"/>
    <cellStyle name="60% - Акцент4 24" xfId="1083"/>
    <cellStyle name="60% - Акцент4 25" xfId="1084"/>
    <cellStyle name="60% - Акцент4 26" xfId="1085"/>
    <cellStyle name="60% - Акцент4 27" xfId="1086"/>
    <cellStyle name="60% - Акцент4 28" xfId="1087"/>
    <cellStyle name="60% - Акцент4 29" xfId="1088"/>
    <cellStyle name="60% - Акцент4 3" xfId="1089"/>
    <cellStyle name="60% - Акцент4 30" xfId="1090"/>
    <cellStyle name="60% - Акцент4 31" xfId="1091"/>
    <cellStyle name="60% - Акцент4 32" xfId="1092"/>
    <cellStyle name="60% - Акцент4 33" xfId="1093"/>
    <cellStyle name="60% - Акцент4 34" xfId="1094"/>
    <cellStyle name="60% - Акцент4 35" xfId="1095"/>
    <cellStyle name="60% - Акцент4 36" xfId="1096"/>
    <cellStyle name="60% - Акцент4 4" xfId="1097"/>
    <cellStyle name="60% - Акцент4 5" xfId="1098"/>
    <cellStyle name="60% - Акцент4 6" xfId="1099"/>
    <cellStyle name="60% - Акцент4 7" xfId="1100"/>
    <cellStyle name="60% - Акцент4 8" xfId="1101"/>
    <cellStyle name="60% - Акцент4 9" xfId="1102"/>
    <cellStyle name="60% - Акцент5 10" xfId="1103"/>
    <cellStyle name="60% - Акцент5 11" xfId="1104"/>
    <cellStyle name="60% - Акцент5 12" xfId="1105"/>
    <cellStyle name="60% - Акцент5 13" xfId="1106"/>
    <cellStyle name="60% - Акцент5 14" xfId="1107"/>
    <cellStyle name="60% - Акцент5 15" xfId="1108"/>
    <cellStyle name="60% - Акцент5 16" xfId="1109"/>
    <cellStyle name="60% - Акцент5 17" xfId="1110"/>
    <cellStyle name="60% - Акцент5 18" xfId="1111"/>
    <cellStyle name="60% - Акцент5 19" xfId="1112"/>
    <cellStyle name="60% - Акцент5 2" xfId="1113"/>
    <cellStyle name="60% — акцент5 2" xfId="2397"/>
    <cellStyle name="60% - Акцент5 20" xfId="1114"/>
    <cellStyle name="60% - Акцент5 21" xfId="1115"/>
    <cellStyle name="60% - Акцент5 22" xfId="1116"/>
    <cellStyle name="60% - Акцент5 23" xfId="1117"/>
    <cellStyle name="60% - Акцент5 24" xfId="1118"/>
    <cellStyle name="60% - Акцент5 25" xfId="1119"/>
    <cellStyle name="60% - Акцент5 26" xfId="1120"/>
    <cellStyle name="60% - Акцент5 27" xfId="1121"/>
    <cellStyle name="60% - Акцент5 28" xfId="1122"/>
    <cellStyle name="60% - Акцент5 29" xfId="1123"/>
    <cellStyle name="60% - Акцент5 3" xfId="1124"/>
    <cellStyle name="60% - Акцент5 30" xfId="1125"/>
    <cellStyle name="60% - Акцент5 31" xfId="1126"/>
    <cellStyle name="60% - Акцент5 32" xfId="1127"/>
    <cellStyle name="60% - Акцент5 33" xfId="1128"/>
    <cellStyle name="60% - Акцент5 34" xfId="1129"/>
    <cellStyle name="60% - Акцент5 35" xfId="1130"/>
    <cellStyle name="60% - Акцент5 36" xfId="1131"/>
    <cellStyle name="60% - Акцент5 4" xfId="1132"/>
    <cellStyle name="60% - Акцент5 5" xfId="1133"/>
    <cellStyle name="60% - Акцент5 6" xfId="1134"/>
    <cellStyle name="60% - Акцент5 7" xfId="1135"/>
    <cellStyle name="60% - Акцент5 8" xfId="1136"/>
    <cellStyle name="60% - Акцент5 9" xfId="1137"/>
    <cellStyle name="60% - Акцент6 10" xfId="1138"/>
    <cellStyle name="60% - Акцент6 11" xfId="1139"/>
    <cellStyle name="60% - Акцент6 12" xfId="1140"/>
    <cellStyle name="60% - Акцент6 13" xfId="1141"/>
    <cellStyle name="60% - Акцент6 14" xfId="1142"/>
    <cellStyle name="60% - Акцент6 15" xfId="1143"/>
    <cellStyle name="60% - Акцент6 16" xfId="1144"/>
    <cellStyle name="60% - Акцент6 17" xfId="1145"/>
    <cellStyle name="60% - Акцент6 18" xfId="1146"/>
    <cellStyle name="60% - Акцент6 19" xfId="1147"/>
    <cellStyle name="60% - Акцент6 2" xfId="1148"/>
    <cellStyle name="60% — акцент6 2" xfId="2400"/>
    <cellStyle name="60% - Акцент6 20" xfId="1149"/>
    <cellStyle name="60% - Акцент6 21" xfId="1150"/>
    <cellStyle name="60% - Акцент6 22" xfId="1151"/>
    <cellStyle name="60% - Акцент6 23" xfId="1152"/>
    <cellStyle name="60% - Акцент6 24" xfId="1153"/>
    <cellStyle name="60% - Акцент6 25" xfId="1154"/>
    <cellStyle name="60% - Акцент6 26" xfId="1155"/>
    <cellStyle name="60% - Акцент6 27" xfId="1156"/>
    <cellStyle name="60% - Акцент6 28" xfId="1157"/>
    <cellStyle name="60% - Акцент6 29" xfId="1158"/>
    <cellStyle name="60% - Акцент6 3" xfId="1159"/>
    <cellStyle name="60% - Акцент6 30" xfId="1160"/>
    <cellStyle name="60% - Акцент6 31" xfId="1161"/>
    <cellStyle name="60% - Акцент6 32" xfId="1162"/>
    <cellStyle name="60% - Акцент6 33" xfId="1163"/>
    <cellStyle name="60% - Акцент6 34" xfId="1164"/>
    <cellStyle name="60% - Акцент6 35" xfId="1165"/>
    <cellStyle name="60% - Акцент6 36" xfId="1166"/>
    <cellStyle name="60% - Акцент6 4" xfId="1167"/>
    <cellStyle name="60% - Акцент6 5" xfId="1168"/>
    <cellStyle name="60% - Акцент6 6" xfId="1169"/>
    <cellStyle name="60% - Акцент6 7" xfId="1170"/>
    <cellStyle name="60% - Акцент6 8" xfId="1171"/>
    <cellStyle name="60% - Акцент6 9" xfId="1172"/>
    <cellStyle name="Accent1" xfId="18" builtinId="29" customBuiltin="1"/>
    <cellStyle name="Accent1 2" xfId="362"/>
    <cellStyle name="Accent1 2 2" xfId="429"/>
    <cellStyle name="Accent2" xfId="22" builtinId="33" customBuiltin="1"/>
    <cellStyle name="Accent2 2" xfId="329"/>
    <cellStyle name="Accent2 2 2" xfId="430"/>
    <cellStyle name="Accent3" xfId="26" builtinId="37" customBuiltin="1"/>
    <cellStyle name="Accent3 2" xfId="395"/>
    <cellStyle name="Accent3 2 2" xfId="431"/>
    <cellStyle name="Accent4" xfId="30" builtinId="41" customBuiltin="1"/>
    <cellStyle name="Accent4 2" xfId="380"/>
    <cellStyle name="Accent4 2 2" xfId="432"/>
    <cellStyle name="Accent5" xfId="34" builtinId="45" customBuiltin="1"/>
    <cellStyle name="Accent5 2" xfId="390"/>
    <cellStyle name="Accent5 2 2" xfId="433"/>
    <cellStyle name="Accent6" xfId="38" builtinId="49" customBuiltin="1"/>
    <cellStyle name="Accent6 2" xfId="363"/>
    <cellStyle name="Accent6 2 2" xfId="434"/>
    <cellStyle name="Bad" xfId="7" builtinId="27" customBuiltin="1"/>
    <cellStyle name="Bad 2" xfId="397"/>
    <cellStyle name="Bad 2 2" xfId="435"/>
    <cellStyle name="Calculation" xfId="11" builtinId="22" customBuiltin="1"/>
    <cellStyle name="Calculation 2" xfId="384"/>
    <cellStyle name="Calculation 2 2" xfId="436"/>
    <cellStyle name="Calculation 2 2 10" xfId="1173"/>
    <cellStyle name="Calculation 2 2 11" xfId="1174"/>
    <cellStyle name="Calculation 2 2 12" xfId="1175"/>
    <cellStyle name="Calculation 2 2 13" xfId="1176"/>
    <cellStyle name="Calculation 2 2 14" xfId="1177"/>
    <cellStyle name="Calculation 2 2 15" xfId="1178"/>
    <cellStyle name="Calculation 2 2 16" xfId="1179"/>
    <cellStyle name="Calculation 2 2 17" xfId="1180"/>
    <cellStyle name="Calculation 2 2 18" xfId="1181"/>
    <cellStyle name="Calculation 2 2 19" xfId="1182"/>
    <cellStyle name="Calculation 2 2 2" xfId="1183"/>
    <cellStyle name="Calculation 2 2 20" xfId="1184"/>
    <cellStyle name="Calculation 2 2 21" xfId="1185"/>
    <cellStyle name="Calculation 2 2 22" xfId="1186"/>
    <cellStyle name="Calculation 2 2 23" xfId="1187"/>
    <cellStyle name="Calculation 2 2 24" xfId="1188"/>
    <cellStyle name="Calculation 2 2 25" xfId="1189"/>
    <cellStyle name="Calculation 2 2 26" xfId="1190"/>
    <cellStyle name="Calculation 2 2 27" xfId="1191"/>
    <cellStyle name="Calculation 2 2 28" xfId="1192"/>
    <cellStyle name="Calculation 2 2 29" xfId="1193"/>
    <cellStyle name="Calculation 2 2 3" xfId="1194"/>
    <cellStyle name="Calculation 2 2 30" xfId="1195"/>
    <cellStyle name="Calculation 2 2 31" xfId="1196"/>
    <cellStyle name="Calculation 2 2 32" xfId="1197"/>
    <cellStyle name="Calculation 2 2 33" xfId="1198"/>
    <cellStyle name="Calculation 2 2 4" xfId="1199"/>
    <cellStyle name="Calculation 2 2 5" xfId="1200"/>
    <cellStyle name="Calculation 2 2 6" xfId="1201"/>
    <cellStyle name="Calculation 2 2 7" xfId="1202"/>
    <cellStyle name="Calculation 2 2 8" xfId="1203"/>
    <cellStyle name="Calculation 2 2 9" xfId="1204"/>
    <cellStyle name="Check Cell" xfId="13" builtinId="23" customBuiltin="1"/>
    <cellStyle name="Check Cell 2" xfId="391"/>
    <cellStyle name="Check Cell 2 2" xfId="437"/>
    <cellStyle name="Comma" xfId="53" builtinId="3"/>
    <cellStyle name="Comma 10" xfId="1205"/>
    <cellStyle name="Comma 15" xfId="86"/>
    <cellStyle name="Comma 15 2" xfId="116"/>
    <cellStyle name="Comma 15 2 2" xfId="173"/>
    <cellStyle name="Comma 2" xfId="52"/>
    <cellStyle name="Comma 2 2" xfId="88"/>
    <cellStyle name="Comma 2 2 2" xfId="117"/>
    <cellStyle name="Comma 2 2 2 2" xfId="174"/>
    <cellStyle name="Comma 2 2 2 2 2" xfId="1206"/>
    <cellStyle name="Comma 2 2 2 3" xfId="438"/>
    <cellStyle name="Comma 2 2 3" xfId="1207"/>
    <cellStyle name="Comma 2 2 4" xfId="405"/>
    <cellStyle name="Comma 2 3" xfId="51"/>
    <cellStyle name="Comma 2 3 2" xfId="1208"/>
    <cellStyle name="Comma 2 3 3" xfId="1209"/>
    <cellStyle name="Comma 2 4" xfId="87"/>
    <cellStyle name="Comma 2 4 2" xfId="1210"/>
    <cellStyle name="Comma 2 5" xfId="73"/>
    <cellStyle name="Comma 3" xfId="65"/>
    <cellStyle name="Comma 3 2" xfId="118"/>
    <cellStyle name="Comma 3 2 2" xfId="175"/>
    <cellStyle name="Comma 3 2 2 2" xfId="507"/>
    <cellStyle name="Comma 3 2 2 2 2" xfId="2449"/>
    <cellStyle name="Comma 3 2 2 2 3" xfId="3048"/>
    <cellStyle name="Comma 3 2 2 3" xfId="484"/>
    <cellStyle name="Comma 3 2 2 4" xfId="2426"/>
    <cellStyle name="Comma 3 2 2 5" xfId="3025"/>
    <cellStyle name="Comma 3 2 3" xfId="477"/>
    <cellStyle name="Comma 3 2 3 2" xfId="537"/>
    <cellStyle name="Comma 3 2 3 2 2" xfId="2479"/>
    <cellStyle name="Comma 3 2 3 2 3" xfId="3078"/>
    <cellStyle name="Comma 3 2 3 3" xfId="2420"/>
    <cellStyle name="Comma 3 2 3 4" xfId="3019"/>
    <cellStyle name="Comma 3 2 4" xfId="501"/>
    <cellStyle name="Comma 3 2 4 2" xfId="2443"/>
    <cellStyle name="Comma 3 2 4 3" xfId="3042"/>
    <cellStyle name="Comma 3 2 5" xfId="439"/>
    <cellStyle name="Comma 3 2 6" xfId="2402"/>
    <cellStyle name="Comma 3 2 7" xfId="3001"/>
    <cellStyle name="Comma 3 3" xfId="89"/>
    <cellStyle name="Comma 3 3 2" xfId="1211"/>
    <cellStyle name="Comma 3 4" xfId="404"/>
    <cellStyle name="Comma 3 5" xfId="2346"/>
    <cellStyle name="Comma 3 6" xfId="2984"/>
    <cellStyle name="Comma 4" xfId="45"/>
    <cellStyle name="Comma 4 2" xfId="119"/>
    <cellStyle name="Comma 4 2 2" xfId="176"/>
    <cellStyle name="Comma 4 2 3" xfId="229"/>
    <cellStyle name="Comma 4 2 4" xfId="1212"/>
    <cellStyle name="Comma 4 3" xfId="136"/>
    <cellStyle name="Comma 4 3 2" xfId="192"/>
    <cellStyle name="Comma 4 3 3" xfId="1213"/>
    <cellStyle name="Comma 4 4" xfId="151"/>
    <cellStyle name="Comma 4 4 2" xfId="207"/>
    <cellStyle name="Comma 4 5" xfId="170"/>
    <cellStyle name="Comma 4 6" xfId="90"/>
    <cellStyle name="Comma 4 7" xfId="407"/>
    <cellStyle name="Comma 4 8" xfId="2349"/>
    <cellStyle name="Comma 5" xfId="110"/>
    <cellStyle name="Comma 5 2" xfId="129"/>
    <cellStyle name="Comma 5 2 2" xfId="186"/>
    <cellStyle name="Comma 5 2 2 2" xfId="536"/>
    <cellStyle name="Comma 5 2 2 3" xfId="2478"/>
    <cellStyle name="Comma 5 2 2 4" xfId="3077"/>
    <cellStyle name="Comma 5 2 3" xfId="476"/>
    <cellStyle name="Comma 5 2 4" xfId="2419"/>
    <cellStyle name="Comma 5 2 5" xfId="3018"/>
    <cellStyle name="Comma 5 3" xfId="500"/>
    <cellStyle name="Comma 5 3 2" xfId="2442"/>
    <cellStyle name="Comma 5 3 3" xfId="3041"/>
    <cellStyle name="Comma 5 4" xfId="400"/>
    <cellStyle name="Comma 5 5" xfId="2401"/>
    <cellStyle name="Comma 5 6" xfId="3000"/>
    <cellStyle name="Comma 6" xfId="113"/>
    <cellStyle name="Comma 6 2" xfId="115"/>
    <cellStyle name="Comma 6 2 2" xfId="133"/>
    <cellStyle name="Comma 6 2 2 2" xfId="190"/>
    <cellStyle name="Comma 6 2 2 3" xfId="231"/>
    <cellStyle name="Comma 6 2 3" xfId="149"/>
    <cellStyle name="Comma 6 2 3 2" xfId="205"/>
    <cellStyle name="Comma 6 2 4" xfId="166"/>
    <cellStyle name="Comma 6 2 4 2" xfId="209"/>
    <cellStyle name="Comma 6 2 5" xfId="172"/>
    <cellStyle name="Comma 6 2 6" xfId="506"/>
    <cellStyle name="Comma 6 2 7" xfId="2448"/>
    <cellStyle name="Comma 6 2 8" xfId="3047"/>
    <cellStyle name="Comma 6 3" xfId="132"/>
    <cellStyle name="Comma 6 3 2" xfId="189"/>
    <cellStyle name="Comma 6 3 3" xfId="230"/>
    <cellStyle name="Comma 6 3 4" xfId="1214"/>
    <cellStyle name="Comma 6 4" xfId="148"/>
    <cellStyle name="Comma 6 4 2" xfId="204"/>
    <cellStyle name="Comma 6 5" xfId="165"/>
    <cellStyle name="Comma 6 5 2" xfId="208"/>
    <cellStyle name="Comma 6 6" xfId="171"/>
    <cellStyle name="Comma 6 7" xfId="483"/>
    <cellStyle name="Comma 6 8" xfId="2425"/>
    <cellStyle name="Comma 6 9" xfId="3024"/>
    <cellStyle name="Comma 7" xfId="47"/>
    <cellStyle name="Comma 7 2" xfId="232"/>
    <cellStyle name="Comma 7 2 2" xfId="245"/>
    <cellStyle name="Comma 7 2 2 2" xfId="1217"/>
    <cellStyle name="Comma 7 2 3" xfId="1216"/>
    <cellStyle name="Comma 7 3" xfId="244"/>
    <cellStyle name="Comma 7 3 2" xfId="1218"/>
    <cellStyle name="Comma 7 4" xfId="210"/>
    <cellStyle name="Comma 7 5" xfId="1215"/>
    <cellStyle name="Comma 8" xfId="83"/>
    <cellStyle name="Comma 8 2" xfId="246"/>
    <cellStyle name="Comma 8 3" xfId="1219"/>
    <cellStyle name="Comma 9" xfId="1220"/>
    <cellStyle name="Explanatory Text" xfId="16" builtinId="53" customBuiltin="1"/>
    <cellStyle name="Explanatory Text 2" xfId="379"/>
    <cellStyle name="Explanatory Text 2 2" xfId="440"/>
    <cellStyle name="Good" xfId="6" builtinId="26" customBuiltin="1"/>
    <cellStyle name="Good 2" xfId="385"/>
    <cellStyle name="Good 2 2" xfId="441"/>
    <cellStyle name="Heading 1" xfId="2" builtinId="16" customBuiltin="1"/>
    <cellStyle name="Heading 1 2" xfId="370"/>
    <cellStyle name="Heading 1 2 2" xfId="442"/>
    <cellStyle name="Heading 2" xfId="3" builtinId="17" customBuiltin="1"/>
    <cellStyle name="Heading 2 2" xfId="388"/>
    <cellStyle name="Heading 2 2 2" xfId="443"/>
    <cellStyle name="Heading 3" xfId="4" builtinId="18" customBuiltin="1"/>
    <cellStyle name="Heading 3 2" xfId="372"/>
    <cellStyle name="Heading 3 2 2" xfId="444"/>
    <cellStyle name="Heading 4" xfId="5" builtinId="19" customBuiltin="1"/>
    <cellStyle name="Heading 4 2" xfId="368"/>
    <cellStyle name="Heading 4 2 2" xfId="445"/>
    <cellStyle name="Hyperlink 2" xfId="91"/>
    <cellStyle name="Input" xfId="9" builtinId="20" customBuiltin="1"/>
    <cellStyle name="Input 2" xfId="387"/>
    <cellStyle name="Input 2 2" xfId="446"/>
    <cellStyle name="Input 2 2 10" xfId="1221"/>
    <cellStyle name="Input 2 2 11" xfId="1222"/>
    <cellStyle name="Input 2 2 12" xfId="1223"/>
    <cellStyle name="Input 2 2 13" xfId="1224"/>
    <cellStyle name="Input 2 2 14" xfId="1225"/>
    <cellStyle name="Input 2 2 15" xfId="1226"/>
    <cellStyle name="Input 2 2 16" xfId="1227"/>
    <cellStyle name="Input 2 2 17" xfId="1228"/>
    <cellStyle name="Input 2 2 18" xfId="1229"/>
    <cellStyle name="Input 2 2 19" xfId="1230"/>
    <cellStyle name="Input 2 2 2" xfId="1231"/>
    <cellStyle name="Input 2 2 20" xfId="1232"/>
    <cellStyle name="Input 2 2 21" xfId="1233"/>
    <cellStyle name="Input 2 2 22" xfId="1234"/>
    <cellStyle name="Input 2 2 23" xfId="1235"/>
    <cellStyle name="Input 2 2 24" xfId="1236"/>
    <cellStyle name="Input 2 2 25" xfId="1237"/>
    <cellStyle name="Input 2 2 26" xfId="1238"/>
    <cellStyle name="Input 2 2 27" xfId="1239"/>
    <cellStyle name="Input 2 2 28" xfId="1240"/>
    <cellStyle name="Input 2 2 29" xfId="1241"/>
    <cellStyle name="Input 2 2 3" xfId="1242"/>
    <cellStyle name="Input 2 2 30" xfId="1243"/>
    <cellStyle name="Input 2 2 31" xfId="1244"/>
    <cellStyle name="Input 2 2 32" xfId="1245"/>
    <cellStyle name="Input 2 2 33" xfId="1246"/>
    <cellStyle name="Input 2 2 4" xfId="1247"/>
    <cellStyle name="Input 2 2 5" xfId="1248"/>
    <cellStyle name="Input 2 2 6" xfId="1249"/>
    <cellStyle name="Input 2 2 7" xfId="1250"/>
    <cellStyle name="Input 2 2 8" xfId="1251"/>
    <cellStyle name="Input 2 2 9" xfId="1252"/>
    <cellStyle name="KPMG Heading 1" xfId="1253"/>
    <cellStyle name="KPMG Heading 2" xfId="1254"/>
    <cellStyle name="KPMG Heading 3" xfId="1255"/>
    <cellStyle name="KPMG Heading 4" xfId="1256"/>
    <cellStyle name="KPMG Normal" xfId="1257"/>
    <cellStyle name="KPMG Normal Text" xfId="1258"/>
    <cellStyle name="KPMG Normal_123" xfId="1259"/>
    <cellStyle name="Linked Cell" xfId="12" builtinId="24" customBuiltin="1"/>
    <cellStyle name="Linked Cell 2" xfId="375"/>
    <cellStyle name="Linked Cell 2 2" xfId="447"/>
    <cellStyle name="Neutral" xfId="8" builtinId="28" customBuiltin="1"/>
    <cellStyle name="Neutral 2" xfId="381"/>
    <cellStyle name="Neutral 2 2" xfId="409"/>
    <cellStyle name="Neutral 3" xfId="448"/>
    <cellStyle name="Normal" xfId="0" builtinId="0" customBuiltin="1"/>
    <cellStyle name="Normal 10" xfId="82"/>
    <cellStyle name="Normal 10 2" xfId="69"/>
    <cellStyle name="Normal 10 2 2" xfId="187"/>
    <cellStyle name="Normal 10 2 2 2" xfId="540"/>
    <cellStyle name="Normal 10 2 2 3" xfId="2482"/>
    <cellStyle name="Normal 10 2 2 4" xfId="3081"/>
    <cellStyle name="Normal 10 2 3" xfId="130"/>
    <cellStyle name="Normal 10 2 4" xfId="481"/>
    <cellStyle name="Normal 10 2 5" xfId="2423"/>
    <cellStyle name="Normal 10 2 6" xfId="3022"/>
    <cellStyle name="Normal 10 3" xfId="146"/>
    <cellStyle name="Normal 10 3 2" xfId="202"/>
    <cellStyle name="Normal 10 3 3" xfId="504"/>
    <cellStyle name="Normal 10 3 4" xfId="2446"/>
    <cellStyle name="Normal 10 3 5" xfId="3045"/>
    <cellStyle name="Normal 10 4" xfId="163"/>
    <cellStyle name="Normal 10 5" xfId="331"/>
    <cellStyle name="Normal 11" xfId="211"/>
    <cellStyle name="Normal 11 2" xfId="44"/>
    <cellStyle name="Normal 11 2 2" xfId="234"/>
    <cellStyle name="Normal 11 2 2 2" xfId="541"/>
    <cellStyle name="Normal 11 2 2 3" xfId="2483"/>
    <cellStyle name="Normal 11 2 2 4" xfId="3082"/>
    <cellStyle name="Normal 11 2 3" xfId="482"/>
    <cellStyle name="Normal 11 2 4" xfId="2424"/>
    <cellStyle name="Normal 11 2 5" xfId="3023"/>
    <cellStyle name="Normal 11 3" xfId="505"/>
    <cellStyle name="Normal 11 3 2" xfId="2447"/>
    <cellStyle name="Normal 11 3 3" xfId="3046"/>
    <cellStyle name="Normal 11 4" xfId="461"/>
    <cellStyle name="Normal 11 5" xfId="2353"/>
    <cellStyle name="Normal 11 6" xfId="2404"/>
    <cellStyle name="Normal 11 7" xfId="3003"/>
    <cellStyle name="Normal 12" xfId="60"/>
    <cellStyle name="Normal 12 2" xfId="225"/>
    <cellStyle name="Normal 12 2 2" xfId="239"/>
    <cellStyle name="Normal 12 2 3" xfId="1260"/>
    <cellStyle name="Normal 12 3" xfId="227"/>
    <cellStyle name="Normal 12 3 2" xfId="241"/>
    <cellStyle name="Normal 12 4" xfId="235"/>
    <cellStyle name="Normal 12 5" xfId="212"/>
    <cellStyle name="Normal 13" xfId="213"/>
    <cellStyle name="Normal 13 2" xfId="236"/>
    <cellStyle name="Normal 13 3" xfId="1261"/>
    <cellStyle name="Normal 14" xfId="214"/>
    <cellStyle name="Normal 14 2" xfId="237"/>
    <cellStyle name="Normal 14 2 2" xfId="1263"/>
    <cellStyle name="Normal 14 3" xfId="1262"/>
    <cellStyle name="Normal 15" xfId="215"/>
    <cellStyle name="Normal 15 2" xfId="238"/>
    <cellStyle name="Normal 15 3" xfId="1264"/>
    <cellStyle name="Normal 16" xfId="216"/>
    <cellStyle name="Normal 16 2" xfId="1265"/>
    <cellStyle name="Normal 17" xfId="243"/>
    <cellStyle name="Normal 17 2" xfId="247"/>
    <cellStyle name="Normal 17 3" xfId="1266"/>
    <cellStyle name="Normal 18" xfId="1267"/>
    <cellStyle name="Normal 18 2" xfId="72"/>
    <cellStyle name="Normal 18 3" xfId="2354"/>
    <cellStyle name="Normal 19" xfId="2344"/>
    <cellStyle name="Normal 2" xfId="48"/>
    <cellStyle name="Normal 2 2" xfId="93"/>
    <cellStyle name="Normal 2 2 2" xfId="66"/>
    <cellStyle name="Normal 2 2 3" xfId="217"/>
    <cellStyle name="Normal 2 2 3 2" xfId="1268"/>
    <cellStyle name="Normal 2 2 4" xfId="449"/>
    <cellStyle name="Normal 2 2 5" xfId="2347"/>
    <cellStyle name="Normal 2 3" xfId="94"/>
    <cellStyle name="Normal 2 3 2" xfId="120"/>
    <cellStyle name="Normal 2 3 2 2" xfId="177"/>
    <cellStyle name="Normal 2 3 2 3" xfId="1269"/>
    <cellStyle name="Normal 2 3 3" xfId="137"/>
    <cellStyle name="Normal 2 3 3 2" xfId="193"/>
    <cellStyle name="Normal 2 3 3 3" xfId="1270"/>
    <cellStyle name="Normal 2 3 4" xfId="152"/>
    <cellStyle name="Normal 2 3 5" xfId="450"/>
    <cellStyle name="Normal 2 4" xfId="46"/>
    <cellStyle name="Normal 2 4 2" xfId="218"/>
    <cellStyle name="Normal 2 4 2 2" xfId="1271"/>
    <cellStyle name="Normal 2 4 3" xfId="401"/>
    <cellStyle name="Normal 2 5" xfId="80"/>
    <cellStyle name="Normal 2 6" xfId="71"/>
    <cellStyle name="Normal 2 7" xfId="92"/>
    <cellStyle name="Normal 2 8" xfId="327"/>
    <cellStyle name="Normal 3" xfId="55"/>
    <cellStyle name="Normal 3 2" xfId="95"/>
    <cellStyle name="Normal 3 2 2" xfId="219"/>
    <cellStyle name="Normal 3 2 2 2" xfId="451"/>
    <cellStyle name="Normal 3 2 3" xfId="1272"/>
    <cellStyle name="Normal 3 2 4" xfId="408"/>
    <cellStyle name="Normal 3 3" xfId="85"/>
    <cellStyle name="Normal 3 3 2" xfId="226"/>
    <cellStyle name="Normal 3 3 3" xfId="403"/>
    <cellStyle name="Normal 3 4" xfId="1273"/>
    <cellStyle name="Normal 3 5" xfId="1274"/>
    <cellStyle name="Normal 3_HavelvacN2axjusakN3" xfId="410"/>
    <cellStyle name="Normal 4" xfId="56"/>
    <cellStyle name="Normal 4 2" xfId="49"/>
    <cellStyle name="Normal 4 2 2" xfId="221"/>
    <cellStyle name="Normal 4 2 3" xfId="220"/>
    <cellStyle name="Normal 4 2 4" xfId="2348"/>
    <cellStyle name="Normal 4 3" xfId="96"/>
    <cellStyle name="Normal 4 3 2" xfId="406"/>
    <cellStyle name="Normal 4 4" xfId="328"/>
    <cellStyle name="Normal 4 5" xfId="2345"/>
    <cellStyle name="Normal 5" xfId="54"/>
    <cellStyle name="Normal 5 2" xfId="109"/>
    <cellStyle name="Normal 5 2 2" xfId="128"/>
    <cellStyle name="Normal 5 2 2 2" xfId="185"/>
    <cellStyle name="Normal 5 2 2 2 2" xfId="240"/>
    <cellStyle name="Normal 5 2 2 2 3" xfId="508"/>
    <cellStyle name="Normal 5 2 2 2 4" xfId="2450"/>
    <cellStyle name="Normal 5 2 2 2 5" xfId="3049"/>
    <cellStyle name="Normal 5 2 2 3" xfId="228"/>
    <cellStyle name="Normal 5 2 2 3 2" xfId="242"/>
    <cellStyle name="Normal 5 2 2 4" xfId="233"/>
    <cellStyle name="Normal 5 2 2 5" xfId="485"/>
    <cellStyle name="Normal 5 2 2 6" xfId="2427"/>
    <cellStyle name="Normal 5 2 2 7" xfId="3026"/>
    <cellStyle name="Normal 5 2 3" xfId="145"/>
    <cellStyle name="Normal 5 2 3 2" xfId="201"/>
    <cellStyle name="Normal 5 2 3 2 2" xfId="538"/>
    <cellStyle name="Normal 5 2 3 2 3" xfId="2480"/>
    <cellStyle name="Normal 5 2 3 2 4" xfId="3079"/>
    <cellStyle name="Normal 5 2 3 3" xfId="478"/>
    <cellStyle name="Normal 5 2 3 4" xfId="2421"/>
    <cellStyle name="Normal 5 2 3 5" xfId="3020"/>
    <cellStyle name="Normal 5 2 4" xfId="162"/>
    <cellStyle name="Normal 5 2 4 2" xfId="502"/>
    <cellStyle name="Normal 5 2 4 3" xfId="2444"/>
    <cellStyle name="Normal 5 2 4 4" xfId="3043"/>
    <cellStyle name="Normal 5 2 5" xfId="452"/>
    <cellStyle name="Normal 5 2 6" xfId="2403"/>
    <cellStyle name="Normal 5 2 7" xfId="3002"/>
    <cellStyle name="Normal 5 3" xfId="121"/>
    <cellStyle name="Normal 5 3 2" xfId="178"/>
    <cellStyle name="Normal 5 3 3" xfId="1275"/>
    <cellStyle name="Normal 5 4" xfId="138"/>
    <cellStyle name="Normal 5 4 2" xfId="194"/>
    <cellStyle name="Normal 5 5" xfId="153"/>
    <cellStyle name="Normal 5 6" xfId="97"/>
    <cellStyle name="Normal 6" xfId="64"/>
    <cellStyle name="Normal 6 2" xfId="81"/>
    <cellStyle name="Normal 6 2 2" xfId="1276"/>
    <cellStyle name="Normal 6 3" xfId="98"/>
    <cellStyle name="Normal 6 3 2" xfId="1277"/>
    <cellStyle name="Normal 6 4" xfId="2350"/>
    <cellStyle name="Normal 6 5" xfId="2983"/>
    <cellStyle name="Normal 7" xfId="70"/>
    <cellStyle name="Normal 7 2" xfId="99"/>
    <cellStyle name="Normal 7 2 2" xfId="222"/>
    <cellStyle name="Normal 7 2 3" xfId="1278"/>
    <cellStyle name="Normal 7 3" xfId="2351"/>
    <cellStyle name="Normal 8" xfId="43"/>
    <cellStyle name="Normal 8 2" xfId="75"/>
    <cellStyle name="Normal 8 2 2" xfId="179"/>
    <cellStyle name="Normal 8 2 3" xfId="122"/>
    <cellStyle name="Normal 8 3" xfId="139"/>
    <cellStyle name="Normal 8 3 2" xfId="195"/>
    <cellStyle name="Normal 8 3 2 2" xfId="535"/>
    <cellStyle name="Normal 8 3 2 3" xfId="2477"/>
    <cellStyle name="Normal 8 3 2 4" xfId="3076"/>
    <cellStyle name="Normal 8 3 3" xfId="475"/>
    <cellStyle name="Normal 8 3 4" xfId="2418"/>
    <cellStyle name="Normal 8 3 5" xfId="3017"/>
    <cellStyle name="Normal 8 4" xfId="156"/>
    <cellStyle name="Normal 8 4 2" xfId="499"/>
    <cellStyle name="Normal 8 4 3" xfId="2441"/>
    <cellStyle name="Normal 8 4 4" xfId="3040"/>
    <cellStyle name="Normal 8 5" xfId="100"/>
    <cellStyle name="Normal 9" xfId="76"/>
    <cellStyle name="Normal 9 2" xfId="126"/>
    <cellStyle name="Normal 9 2 2" xfId="183"/>
    <cellStyle name="Normal 9 2 2 2" xfId="539"/>
    <cellStyle name="Normal 9 2 2 3" xfId="2481"/>
    <cellStyle name="Normal 9 2 2 4" xfId="3080"/>
    <cellStyle name="Normal 9 2 3" xfId="480"/>
    <cellStyle name="Normal 9 2 4" xfId="2422"/>
    <cellStyle name="Normal 9 2 5" xfId="3021"/>
    <cellStyle name="Normal 9 3" xfId="143"/>
    <cellStyle name="Normal 9 3 2" xfId="199"/>
    <cellStyle name="Normal 9 3 3" xfId="503"/>
    <cellStyle name="Normal 9 3 4" xfId="2445"/>
    <cellStyle name="Normal 9 3 5" xfId="3044"/>
    <cellStyle name="Normal 9 4" xfId="160"/>
    <cellStyle name="Normal 9 5" xfId="107"/>
    <cellStyle name="Normal 9 6" xfId="399"/>
    <cellStyle name="Normal 9 7" xfId="2352"/>
    <cellStyle name="Normal 9 8" xfId="2999"/>
    <cellStyle name="Note" xfId="15" builtinId="10" customBuiltin="1"/>
    <cellStyle name="Note 2" xfId="262"/>
    <cellStyle name="Note 2 2" xfId="288"/>
    <cellStyle name="Note 2 2 10" xfId="1279"/>
    <cellStyle name="Note 2 2 11" xfId="1280"/>
    <cellStyle name="Note 2 2 12" xfId="1281"/>
    <cellStyle name="Note 2 2 13" xfId="1282"/>
    <cellStyle name="Note 2 2 14" xfId="1283"/>
    <cellStyle name="Note 2 2 15" xfId="1284"/>
    <cellStyle name="Note 2 2 16" xfId="1285"/>
    <cellStyle name="Note 2 2 17" xfId="1286"/>
    <cellStyle name="Note 2 2 18" xfId="1287"/>
    <cellStyle name="Note 2 2 19" xfId="1288"/>
    <cellStyle name="Note 2 2 2" xfId="1289"/>
    <cellStyle name="Note 2 2 20" xfId="1290"/>
    <cellStyle name="Note 2 2 21" xfId="1291"/>
    <cellStyle name="Note 2 2 22" xfId="1292"/>
    <cellStyle name="Note 2 2 23" xfId="1293"/>
    <cellStyle name="Note 2 2 24" xfId="1294"/>
    <cellStyle name="Note 2 2 25" xfId="1295"/>
    <cellStyle name="Note 2 2 26" xfId="1296"/>
    <cellStyle name="Note 2 2 27" xfId="1297"/>
    <cellStyle name="Note 2 2 28" xfId="1298"/>
    <cellStyle name="Note 2 2 29" xfId="1299"/>
    <cellStyle name="Note 2 2 3" xfId="1300"/>
    <cellStyle name="Note 2 2 30" xfId="1301"/>
    <cellStyle name="Note 2 2 31" xfId="1302"/>
    <cellStyle name="Note 2 2 32" xfId="1303"/>
    <cellStyle name="Note 2 2 33" xfId="1304"/>
    <cellStyle name="Note 2 2 34" xfId="1305"/>
    <cellStyle name="Note 2 2 35" xfId="453"/>
    <cellStyle name="Note 2 2 4" xfId="1306"/>
    <cellStyle name="Note 2 2 5" xfId="1307"/>
    <cellStyle name="Note 2 2 6" xfId="1308"/>
    <cellStyle name="Note 2 2 7" xfId="1309"/>
    <cellStyle name="Note 2 2 8" xfId="1310"/>
    <cellStyle name="Note 2 2 9" xfId="1311"/>
    <cellStyle name="Note 2 3" xfId="314"/>
    <cellStyle name="Note 2 3 2" xfId="521"/>
    <cellStyle name="Note 2 3 3" xfId="2463"/>
    <cellStyle name="Note 2 3 4" xfId="3062"/>
    <cellStyle name="Note 2 4" xfId="344"/>
    <cellStyle name="Note 2 5" xfId="2368"/>
    <cellStyle name="Note 2 6" xfId="2998"/>
    <cellStyle name="Note 3" xfId="249"/>
    <cellStyle name="Note 3 2" xfId="522"/>
    <cellStyle name="Note 3 2 2" xfId="2464"/>
    <cellStyle name="Note 3 2 3" xfId="3063"/>
    <cellStyle name="Note 3 3" xfId="462"/>
    <cellStyle name="Note 3 4" xfId="2405"/>
    <cellStyle name="Note 3 5" xfId="3004"/>
    <cellStyle name="Note 4" xfId="275"/>
    <cellStyle name="Note 4 2" xfId="542"/>
    <cellStyle name="Note 4 2 2" xfId="2484"/>
    <cellStyle name="Note 4 2 3" xfId="3083"/>
    <cellStyle name="Note 4 3" xfId="486"/>
    <cellStyle name="Note 4 4" xfId="2428"/>
    <cellStyle name="Note 4 5" xfId="3027"/>
    <cellStyle name="Note 5" xfId="301"/>
    <cellStyle name="Note 6" xfId="330"/>
    <cellStyle name="Note 7" xfId="357"/>
    <cellStyle name="Note 8" xfId="2355"/>
    <cellStyle name="Note 9" xfId="2970"/>
    <cellStyle name="Output" xfId="10" builtinId="21" customBuiltin="1"/>
    <cellStyle name="Output 2" xfId="386"/>
    <cellStyle name="Output 2 2" xfId="454"/>
    <cellStyle name="Output 2 2 10" xfId="1312"/>
    <cellStyle name="Output 2 2 11" xfId="1313"/>
    <cellStyle name="Output 2 2 12" xfId="1314"/>
    <cellStyle name="Output 2 2 13" xfId="1315"/>
    <cellStyle name="Output 2 2 14" xfId="1316"/>
    <cellStyle name="Output 2 2 15" xfId="1317"/>
    <cellStyle name="Output 2 2 16" xfId="1318"/>
    <cellStyle name="Output 2 2 17" xfId="1319"/>
    <cellStyle name="Output 2 2 18" xfId="1320"/>
    <cellStyle name="Output 2 2 19" xfId="1321"/>
    <cellStyle name="Output 2 2 2" xfId="1322"/>
    <cellStyle name="Output 2 2 20" xfId="1323"/>
    <cellStyle name="Output 2 2 21" xfId="1324"/>
    <cellStyle name="Output 2 2 22" xfId="1325"/>
    <cellStyle name="Output 2 2 23" xfId="1326"/>
    <cellStyle name="Output 2 2 24" xfId="1327"/>
    <cellStyle name="Output 2 2 25" xfId="1328"/>
    <cellStyle name="Output 2 2 26" xfId="1329"/>
    <cellStyle name="Output 2 2 27" xfId="1330"/>
    <cellStyle name="Output 2 2 28" xfId="1331"/>
    <cellStyle name="Output 2 2 29" xfId="1332"/>
    <cellStyle name="Output 2 2 3" xfId="1333"/>
    <cellStyle name="Output 2 2 30" xfId="1334"/>
    <cellStyle name="Output 2 2 31" xfId="1335"/>
    <cellStyle name="Output 2 2 32" xfId="1336"/>
    <cellStyle name="Output 2 2 33" xfId="1337"/>
    <cellStyle name="Output 2 2 34" xfId="1338"/>
    <cellStyle name="Output 2 2 4" xfId="1339"/>
    <cellStyle name="Output 2 2 5" xfId="1340"/>
    <cellStyle name="Output 2 2 6" xfId="1341"/>
    <cellStyle name="Output 2 2 7" xfId="1342"/>
    <cellStyle name="Output 2 2 8" xfId="1343"/>
    <cellStyle name="Output 2 2 9" xfId="1344"/>
    <cellStyle name="Percent 2" xfId="67"/>
    <cellStyle name="Percent 2 2" xfId="102"/>
    <cellStyle name="Percent 2 2 2" xfId="1345"/>
    <cellStyle name="Percent 2 2 3" xfId="402"/>
    <cellStyle name="Percent 2 3" xfId="101"/>
    <cellStyle name="Percent 2 4" xfId="1346"/>
    <cellStyle name="Percent 2 5" xfId="2924"/>
    <cellStyle name="Percent 2 6" xfId="2985"/>
    <cellStyle name="Percent 3" xfId="114"/>
    <cellStyle name="Percent 3 2" xfId="1348"/>
    <cellStyle name="Percent 3 3" xfId="1347"/>
    <cellStyle name="Percent 4" xfId="1349"/>
    <cellStyle name="Percent 4 2" xfId="1350"/>
    <cellStyle name="Percent 5" xfId="1351"/>
    <cellStyle name="Percent 5 2" xfId="1352"/>
    <cellStyle name="Percent 5 2 2" xfId="1353"/>
    <cellStyle name="Percent 5 3" xfId="1354"/>
    <cellStyle name="rgt_arm14_Money_900" xfId="223"/>
    <cellStyle name="SN_241" xfId="42"/>
    <cellStyle name="SN_241 2" xfId="79"/>
    <cellStyle name="SN_b" xfId="74"/>
    <cellStyle name="Style 1" xfId="103"/>
    <cellStyle name="Style 1 2" xfId="455"/>
    <cellStyle name="Style 1 2 2" xfId="479"/>
    <cellStyle name="Style 1_verchnakan_ax21-25_2018" xfId="456"/>
    <cellStyle name="Title" xfId="1" builtinId="15" customBuiltin="1"/>
    <cellStyle name="Title 2" xfId="248"/>
    <cellStyle name="Title 2 2" xfId="457"/>
    <cellStyle name="Title 2 3" xfId="359"/>
    <cellStyle name="Title 3" xfId="389"/>
    <cellStyle name="Total" xfId="17" builtinId="25" customBuiltin="1"/>
    <cellStyle name="Total 2" xfId="394"/>
    <cellStyle name="Total 2 2" xfId="458"/>
    <cellStyle name="Total 2 2 10" xfId="1355"/>
    <cellStyle name="Total 2 2 11" xfId="1356"/>
    <cellStyle name="Total 2 2 12" xfId="1357"/>
    <cellStyle name="Total 2 2 13" xfId="1358"/>
    <cellStyle name="Total 2 2 14" xfId="1359"/>
    <cellStyle name="Total 2 2 15" xfId="1360"/>
    <cellStyle name="Total 2 2 16" xfId="1361"/>
    <cellStyle name="Total 2 2 17" xfId="1362"/>
    <cellStyle name="Total 2 2 18" xfId="1363"/>
    <cellStyle name="Total 2 2 19" xfId="1364"/>
    <cellStyle name="Total 2 2 2" xfId="1365"/>
    <cellStyle name="Total 2 2 20" xfId="1366"/>
    <cellStyle name="Total 2 2 21" xfId="1367"/>
    <cellStyle name="Total 2 2 22" xfId="1368"/>
    <cellStyle name="Total 2 2 23" xfId="1369"/>
    <cellStyle name="Total 2 2 24" xfId="1370"/>
    <cellStyle name="Total 2 2 25" xfId="1371"/>
    <cellStyle name="Total 2 2 26" xfId="1372"/>
    <cellStyle name="Total 2 2 27" xfId="1373"/>
    <cellStyle name="Total 2 2 28" xfId="1374"/>
    <cellStyle name="Total 2 2 29" xfId="1375"/>
    <cellStyle name="Total 2 2 3" xfId="1376"/>
    <cellStyle name="Total 2 2 30" xfId="1377"/>
    <cellStyle name="Total 2 2 31" xfId="1378"/>
    <cellStyle name="Total 2 2 32" xfId="1379"/>
    <cellStyle name="Total 2 2 33" xfId="1380"/>
    <cellStyle name="Total 2 2 34" xfId="1381"/>
    <cellStyle name="Total 2 2 4" xfId="1382"/>
    <cellStyle name="Total 2 2 5" xfId="1383"/>
    <cellStyle name="Total 2 2 6" xfId="1384"/>
    <cellStyle name="Total 2 2 7" xfId="1385"/>
    <cellStyle name="Total 2 2 8" xfId="1386"/>
    <cellStyle name="Total 2 2 9" xfId="1387"/>
    <cellStyle name="Warning Text" xfId="14" builtinId="11" customBuiltin="1"/>
    <cellStyle name="Warning Text 2" xfId="373"/>
    <cellStyle name="Warning Text 2 2" xfId="459"/>
    <cellStyle name="Акцент1 10" xfId="1388"/>
    <cellStyle name="Акцент1 11" xfId="1389"/>
    <cellStyle name="Акцент1 12" xfId="1390"/>
    <cellStyle name="Акцент1 13" xfId="1391"/>
    <cellStyle name="Акцент1 14" xfId="1392"/>
    <cellStyle name="Акцент1 15" xfId="1393"/>
    <cellStyle name="Акцент1 16" xfId="1394"/>
    <cellStyle name="Акцент1 17" xfId="1395"/>
    <cellStyle name="Акцент1 18" xfId="1396"/>
    <cellStyle name="Акцент1 19" xfId="1397"/>
    <cellStyle name="Акцент1 2" xfId="1398"/>
    <cellStyle name="Акцент1 20" xfId="1399"/>
    <cellStyle name="Акцент1 21" xfId="1400"/>
    <cellStyle name="Акцент1 22" xfId="1401"/>
    <cellStyle name="Акцент1 23" xfId="1402"/>
    <cellStyle name="Акцент1 24" xfId="1403"/>
    <cellStyle name="Акцент1 25" xfId="1404"/>
    <cellStyle name="Акцент1 26" xfId="1405"/>
    <cellStyle name="Акцент1 27" xfId="1406"/>
    <cellStyle name="Акцент1 28" xfId="1407"/>
    <cellStyle name="Акцент1 29" xfId="1408"/>
    <cellStyle name="Акцент1 3" xfId="1409"/>
    <cellStyle name="Акцент1 30" xfId="1410"/>
    <cellStyle name="Акцент1 31" xfId="1411"/>
    <cellStyle name="Акцент1 32" xfId="1412"/>
    <cellStyle name="Акцент1 33" xfId="1413"/>
    <cellStyle name="Акцент1 34" xfId="1414"/>
    <cellStyle name="Акцент1 35" xfId="1415"/>
    <cellStyle name="Акцент1 36" xfId="1416"/>
    <cellStyle name="Акцент1 4" xfId="1417"/>
    <cellStyle name="Акцент1 5" xfId="1418"/>
    <cellStyle name="Акцент1 6" xfId="1419"/>
    <cellStyle name="Акцент1 7" xfId="1420"/>
    <cellStyle name="Акцент1 8" xfId="1421"/>
    <cellStyle name="Акцент1 9" xfId="1422"/>
    <cellStyle name="Акцент2 10" xfId="1423"/>
    <cellStyle name="Акцент2 11" xfId="1424"/>
    <cellStyle name="Акцент2 12" xfId="1425"/>
    <cellStyle name="Акцент2 13" xfId="1426"/>
    <cellStyle name="Акцент2 14" xfId="1427"/>
    <cellStyle name="Акцент2 15" xfId="1428"/>
    <cellStyle name="Акцент2 16" xfId="1429"/>
    <cellStyle name="Акцент2 17" xfId="1430"/>
    <cellStyle name="Акцент2 18" xfId="1431"/>
    <cellStyle name="Акцент2 19" xfId="1432"/>
    <cellStyle name="Акцент2 2" xfId="1433"/>
    <cellStyle name="Акцент2 20" xfId="1434"/>
    <cellStyle name="Акцент2 21" xfId="1435"/>
    <cellStyle name="Акцент2 22" xfId="1436"/>
    <cellStyle name="Акцент2 23" xfId="1437"/>
    <cellStyle name="Акцент2 24" xfId="1438"/>
    <cellStyle name="Акцент2 25" xfId="1439"/>
    <cellStyle name="Акцент2 26" xfId="1440"/>
    <cellStyle name="Акцент2 27" xfId="1441"/>
    <cellStyle name="Акцент2 28" xfId="1442"/>
    <cellStyle name="Акцент2 29" xfId="1443"/>
    <cellStyle name="Акцент2 3" xfId="1444"/>
    <cellStyle name="Акцент2 30" xfId="1445"/>
    <cellStyle name="Акцент2 31" xfId="1446"/>
    <cellStyle name="Акцент2 32" xfId="1447"/>
    <cellStyle name="Акцент2 33" xfId="1448"/>
    <cellStyle name="Акцент2 34" xfId="1449"/>
    <cellStyle name="Акцент2 35" xfId="1450"/>
    <cellStyle name="Акцент2 36" xfId="1451"/>
    <cellStyle name="Акцент2 4" xfId="1452"/>
    <cellStyle name="Акцент2 5" xfId="1453"/>
    <cellStyle name="Акцент2 6" xfId="1454"/>
    <cellStyle name="Акцент2 7" xfId="1455"/>
    <cellStyle name="Акцент2 8" xfId="1456"/>
    <cellStyle name="Акцент2 9" xfId="1457"/>
    <cellStyle name="Акцент3 10" xfId="1458"/>
    <cellStyle name="Акцент3 11" xfId="1459"/>
    <cellStyle name="Акцент3 12" xfId="1460"/>
    <cellStyle name="Акцент3 13" xfId="1461"/>
    <cellStyle name="Акцент3 14" xfId="1462"/>
    <cellStyle name="Акцент3 15" xfId="1463"/>
    <cellStyle name="Акцент3 16" xfId="1464"/>
    <cellStyle name="Акцент3 17" xfId="1465"/>
    <cellStyle name="Акцент3 18" xfId="1466"/>
    <cellStyle name="Акцент3 19" xfId="1467"/>
    <cellStyle name="Акцент3 2" xfId="1468"/>
    <cellStyle name="Акцент3 20" xfId="1469"/>
    <cellStyle name="Акцент3 21" xfId="1470"/>
    <cellStyle name="Акцент3 22" xfId="1471"/>
    <cellStyle name="Акцент3 23" xfId="1472"/>
    <cellStyle name="Акцент3 24" xfId="1473"/>
    <cellStyle name="Акцент3 25" xfId="1474"/>
    <cellStyle name="Акцент3 26" xfId="1475"/>
    <cellStyle name="Акцент3 27" xfId="1476"/>
    <cellStyle name="Акцент3 28" xfId="1477"/>
    <cellStyle name="Акцент3 29" xfId="1478"/>
    <cellStyle name="Акцент3 3" xfId="1479"/>
    <cellStyle name="Акцент3 30" xfId="1480"/>
    <cellStyle name="Акцент3 31" xfId="1481"/>
    <cellStyle name="Акцент3 32" xfId="1482"/>
    <cellStyle name="Акцент3 33" xfId="1483"/>
    <cellStyle name="Акцент3 34" xfId="1484"/>
    <cellStyle name="Акцент3 35" xfId="1485"/>
    <cellStyle name="Акцент3 36" xfId="1486"/>
    <cellStyle name="Акцент3 4" xfId="1487"/>
    <cellStyle name="Акцент3 5" xfId="1488"/>
    <cellStyle name="Акцент3 6" xfId="1489"/>
    <cellStyle name="Акцент3 7" xfId="1490"/>
    <cellStyle name="Акцент3 8" xfId="1491"/>
    <cellStyle name="Акцент3 9" xfId="1492"/>
    <cellStyle name="Акцент4 10" xfId="1493"/>
    <cellStyle name="Акцент4 11" xfId="1494"/>
    <cellStyle name="Акцент4 12" xfId="1495"/>
    <cellStyle name="Акцент4 13" xfId="1496"/>
    <cellStyle name="Акцент4 14" xfId="1497"/>
    <cellStyle name="Акцент4 15" xfId="1498"/>
    <cellStyle name="Акцент4 16" xfId="1499"/>
    <cellStyle name="Акцент4 17" xfId="1500"/>
    <cellStyle name="Акцент4 18" xfId="1501"/>
    <cellStyle name="Акцент4 19" xfId="1502"/>
    <cellStyle name="Акцент4 2" xfId="1503"/>
    <cellStyle name="Акцент4 20" xfId="1504"/>
    <cellStyle name="Акцент4 21" xfId="1505"/>
    <cellStyle name="Акцент4 22" xfId="1506"/>
    <cellStyle name="Акцент4 23" xfId="1507"/>
    <cellStyle name="Акцент4 24" xfId="1508"/>
    <cellStyle name="Акцент4 25" xfId="1509"/>
    <cellStyle name="Акцент4 26" xfId="1510"/>
    <cellStyle name="Акцент4 27" xfId="1511"/>
    <cellStyle name="Акцент4 28" xfId="1512"/>
    <cellStyle name="Акцент4 29" xfId="1513"/>
    <cellStyle name="Акцент4 3" xfId="1514"/>
    <cellStyle name="Акцент4 30" xfId="1515"/>
    <cellStyle name="Акцент4 31" xfId="1516"/>
    <cellStyle name="Акцент4 32" xfId="1517"/>
    <cellStyle name="Акцент4 33" xfId="1518"/>
    <cellStyle name="Акцент4 34" xfId="1519"/>
    <cellStyle name="Акцент4 35" xfId="1520"/>
    <cellStyle name="Акцент4 36" xfId="1521"/>
    <cellStyle name="Акцент4 4" xfId="1522"/>
    <cellStyle name="Акцент4 5" xfId="1523"/>
    <cellStyle name="Акцент4 6" xfId="1524"/>
    <cellStyle name="Акцент4 7" xfId="1525"/>
    <cellStyle name="Акцент4 8" xfId="1526"/>
    <cellStyle name="Акцент4 9" xfId="1527"/>
    <cellStyle name="Акцент5 10" xfId="1528"/>
    <cellStyle name="Акцент5 11" xfId="1529"/>
    <cellStyle name="Акцент5 12" xfId="1530"/>
    <cellStyle name="Акцент5 13" xfId="1531"/>
    <cellStyle name="Акцент5 14" xfId="1532"/>
    <cellStyle name="Акцент5 15" xfId="1533"/>
    <cellStyle name="Акцент5 16" xfId="1534"/>
    <cellStyle name="Акцент5 17" xfId="1535"/>
    <cellStyle name="Акцент5 18" xfId="1536"/>
    <cellStyle name="Акцент5 19" xfId="1537"/>
    <cellStyle name="Акцент5 2" xfId="1538"/>
    <cellStyle name="Акцент5 20" xfId="1539"/>
    <cellStyle name="Акцент5 21" xfId="1540"/>
    <cellStyle name="Акцент5 22" xfId="1541"/>
    <cellStyle name="Акцент5 23" xfId="1542"/>
    <cellStyle name="Акцент5 24" xfId="1543"/>
    <cellStyle name="Акцент5 25" xfId="1544"/>
    <cellStyle name="Акцент5 26" xfId="1545"/>
    <cellStyle name="Акцент5 27" xfId="1546"/>
    <cellStyle name="Акцент5 28" xfId="1547"/>
    <cellStyle name="Акцент5 29" xfId="1548"/>
    <cellStyle name="Акцент5 3" xfId="1549"/>
    <cellStyle name="Акцент5 30" xfId="1550"/>
    <cellStyle name="Акцент5 31" xfId="1551"/>
    <cellStyle name="Акцент5 32" xfId="1552"/>
    <cellStyle name="Акцент5 33" xfId="1553"/>
    <cellStyle name="Акцент5 34" xfId="1554"/>
    <cellStyle name="Акцент5 35" xfId="1555"/>
    <cellStyle name="Акцент5 36" xfId="1556"/>
    <cellStyle name="Акцент5 4" xfId="1557"/>
    <cellStyle name="Акцент5 5" xfId="1558"/>
    <cellStyle name="Акцент5 6" xfId="1559"/>
    <cellStyle name="Акцент5 7" xfId="1560"/>
    <cellStyle name="Акцент5 8" xfId="1561"/>
    <cellStyle name="Акцент5 9" xfId="1562"/>
    <cellStyle name="Акцент6 10" xfId="1563"/>
    <cellStyle name="Акцент6 11" xfId="1564"/>
    <cellStyle name="Акцент6 12" xfId="1565"/>
    <cellStyle name="Акцент6 13" xfId="1566"/>
    <cellStyle name="Акцент6 14" xfId="1567"/>
    <cellStyle name="Акцент6 15" xfId="1568"/>
    <cellStyle name="Акцент6 16" xfId="1569"/>
    <cellStyle name="Акцент6 17" xfId="1570"/>
    <cellStyle name="Акцент6 18" xfId="1571"/>
    <cellStyle name="Акцент6 19" xfId="1572"/>
    <cellStyle name="Акцент6 2" xfId="1573"/>
    <cellStyle name="Акцент6 20" xfId="1574"/>
    <cellStyle name="Акцент6 21" xfId="1575"/>
    <cellStyle name="Акцент6 22" xfId="1576"/>
    <cellStyle name="Акцент6 23" xfId="1577"/>
    <cellStyle name="Акцент6 24" xfId="1578"/>
    <cellStyle name="Акцент6 25" xfId="1579"/>
    <cellStyle name="Акцент6 26" xfId="1580"/>
    <cellStyle name="Акцент6 27" xfId="1581"/>
    <cellStyle name="Акцент6 28" xfId="1582"/>
    <cellStyle name="Акцент6 29" xfId="1583"/>
    <cellStyle name="Акцент6 3" xfId="1584"/>
    <cellStyle name="Акцент6 30" xfId="1585"/>
    <cellStyle name="Акцент6 31" xfId="1586"/>
    <cellStyle name="Акцент6 32" xfId="1587"/>
    <cellStyle name="Акцент6 33" xfId="1588"/>
    <cellStyle name="Акцент6 34" xfId="1589"/>
    <cellStyle name="Акцент6 35" xfId="1590"/>
    <cellStyle name="Акцент6 36" xfId="1591"/>
    <cellStyle name="Акцент6 4" xfId="1592"/>
    <cellStyle name="Акцент6 5" xfId="1593"/>
    <cellStyle name="Акцент6 6" xfId="1594"/>
    <cellStyle name="Акцент6 7" xfId="1595"/>
    <cellStyle name="Акцент6 8" xfId="1596"/>
    <cellStyle name="Акцент6 9" xfId="1597"/>
    <cellStyle name="Беззащитный" xfId="1598"/>
    <cellStyle name="Ввод  10" xfId="1599"/>
    <cellStyle name="Ввод  11" xfId="1600"/>
    <cellStyle name="Ввод  12" xfId="1601"/>
    <cellStyle name="Ввод  13" xfId="1602"/>
    <cellStyle name="Ввод  14" xfId="1603"/>
    <cellStyle name="Ввод  15" xfId="1604"/>
    <cellStyle name="Ввод  16" xfId="1605"/>
    <cellStyle name="Ввод  17" xfId="1606"/>
    <cellStyle name="Ввод  18" xfId="1607"/>
    <cellStyle name="Ввод  19" xfId="1608"/>
    <cellStyle name="Ввод  2" xfId="1609"/>
    <cellStyle name="Ввод  20" xfId="1610"/>
    <cellStyle name="Ввод  21" xfId="1611"/>
    <cellStyle name="Ввод  22" xfId="1612"/>
    <cellStyle name="Ввод  23" xfId="1613"/>
    <cellStyle name="Ввод  24" xfId="1614"/>
    <cellStyle name="Ввод  25" xfId="1615"/>
    <cellStyle name="Ввод  26" xfId="1616"/>
    <cellStyle name="Ввод  27" xfId="1617"/>
    <cellStyle name="Ввод  28" xfId="1618"/>
    <cellStyle name="Ввод  29" xfId="1619"/>
    <cellStyle name="Ввод  3" xfId="1620"/>
    <cellStyle name="Ввод  30" xfId="1621"/>
    <cellStyle name="Ввод  31" xfId="1622"/>
    <cellStyle name="Ввод  32" xfId="1623"/>
    <cellStyle name="Ввод  33" xfId="1624"/>
    <cellStyle name="Ввод  34" xfId="1625"/>
    <cellStyle name="Ввод  35" xfId="1626"/>
    <cellStyle name="Ввод  36" xfId="1627"/>
    <cellStyle name="Ввод  4" xfId="1628"/>
    <cellStyle name="Ввод  5" xfId="1629"/>
    <cellStyle name="Ввод  6" xfId="1630"/>
    <cellStyle name="Ввод  7" xfId="1631"/>
    <cellStyle name="Ввод  8" xfId="1632"/>
    <cellStyle name="Ввод  9" xfId="1633"/>
    <cellStyle name="Вывод 10" xfId="1634"/>
    <cellStyle name="Вывод 11" xfId="1635"/>
    <cellStyle name="Вывод 12" xfId="1636"/>
    <cellStyle name="Вывод 13" xfId="1637"/>
    <cellStyle name="Вывод 14" xfId="1638"/>
    <cellStyle name="Вывод 15" xfId="1639"/>
    <cellStyle name="Вывод 16" xfId="1640"/>
    <cellStyle name="Вывод 17" xfId="1641"/>
    <cellStyle name="Вывод 18" xfId="1642"/>
    <cellStyle name="Вывод 19" xfId="1643"/>
    <cellStyle name="Вывод 2" xfId="1644"/>
    <cellStyle name="Вывод 20" xfId="1645"/>
    <cellStyle name="Вывод 21" xfId="1646"/>
    <cellStyle name="Вывод 22" xfId="1647"/>
    <cellStyle name="Вывод 23" xfId="1648"/>
    <cellStyle name="Вывод 24" xfId="1649"/>
    <cellStyle name="Вывод 25" xfId="1650"/>
    <cellStyle name="Вывод 26" xfId="1651"/>
    <cellStyle name="Вывод 27" xfId="1652"/>
    <cellStyle name="Вывод 28" xfId="1653"/>
    <cellStyle name="Вывод 29" xfId="1654"/>
    <cellStyle name="Вывод 3" xfId="1655"/>
    <cellStyle name="Вывод 30" xfId="1656"/>
    <cellStyle name="Вывод 31" xfId="1657"/>
    <cellStyle name="Вывод 32" xfId="1658"/>
    <cellStyle name="Вывод 33" xfId="1659"/>
    <cellStyle name="Вывод 34" xfId="1660"/>
    <cellStyle name="Вывод 35" xfId="1661"/>
    <cellStyle name="Вывод 36" xfId="1662"/>
    <cellStyle name="Вывод 4" xfId="1663"/>
    <cellStyle name="Вывод 5" xfId="1664"/>
    <cellStyle name="Вывод 6" xfId="1665"/>
    <cellStyle name="Вывод 7" xfId="1666"/>
    <cellStyle name="Вывод 8" xfId="1667"/>
    <cellStyle name="Вывод 9" xfId="1668"/>
    <cellStyle name="Вычисление 10" xfId="1669"/>
    <cellStyle name="Вычисление 11" xfId="1670"/>
    <cellStyle name="Вычисление 12" xfId="1671"/>
    <cellStyle name="Вычисление 13" xfId="1672"/>
    <cellStyle name="Вычисление 14" xfId="1673"/>
    <cellStyle name="Вычисление 15" xfId="1674"/>
    <cellStyle name="Вычисление 16" xfId="1675"/>
    <cellStyle name="Вычисление 17" xfId="1676"/>
    <cellStyle name="Вычисление 18" xfId="1677"/>
    <cellStyle name="Вычисление 19" xfId="1678"/>
    <cellStyle name="Вычисление 2" xfId="1679"/>
    <cellStyle name="Вычисление 20" xfId="1680"/>
    <cellStyle name="Вычисление 21" xfId="1681"/>
    <cellStyle name="Вычисление 22" xfId="1682"/>
    <cellStyle name="Вычисление 23" xfId="1683"/>
    <cellStyle name="Вычисление 24" xfId="1684"/>
    <cellStyle name="Вычисление 25" xfId="1685"/>
    <cellStyle name="Вычисление 26" xfId="1686"/>
    <cellStyle name="Вычисление 27" xfId="1687"/>
    <cellStyle name="Вычисление 28" xfId="1688"/>
    <cellStyle name="Вычисление 29" xfId="1689"/>
    <cellStyle name="Вычисление 3" xfId="1690"/>
    <cellStyle name="Вычисление 30" xfId="1691"/>
    <cellStyle name="Вычисление 31" xfId="1692"/>
    <cellStyle name="Вычисление 32" xfId="1693"/>
    <cellStyle name="Вычисление 33" xfId="1694"/>
    <cellStyle name="Вычисление 34" xfId="1695"/>
    <cellStyle name="Вычисление 35" xfId="1696"/>
    <cellStyle name="Вычисление 36" xfId="1697"/>
    <cellStyle name="Вычисление 4" xfId="1698"/>
    <cellStyle name="Вычисление 5" xfId="1699"/>
    <cellStyle name="Вычисление 6" xfId="1700"/>
    <cellStyle name="Вычисление 7" xfId="1701"/>
    <cellStyle name="Вычисление 8" xfId="1702"/>
    <cellStyle name="Вычисление 9" xfId="1703"/>
    <cellStyle name="Заголовок 1 10" xfId="1704"/>
    <cellStyle name="Заголовок 1 11" xfId="1705"/>
    <cellStyle name="Заголовок 1 12" xfId="1706"/>
    <cellStyle name="Заголовок 1 13" xfId="1707"/>
    <cellStyle name="Заголовок 1 14" xfId="1708"/>
    <cellStyle name="Заголовок 1 15" xfId="1709"/>
    <cellStyle name="Заголовок 1 16" xfId="1710"/>
    <cellStyle name="Заголовок 1 17" xfId="1711"/>
    <cellStyle name="Заголовок 1 18" xfId="1712"/>
    <cellStyle name="Заголовок 1 19" xfId="1713"/>
    <cellStyle name="Заголовок 1 2" xfId="1714"/>
    <cellStyle name="Заголовок 1 20" xfId="1715"/>
    <cellStyle name="Заголовок 1 21" xfId="1716"/>
    <cellStyle name="Заголовок 1 22" xfId="1717"/>
    <cellStyle name="Заголовок 1 23" xfId="1718"/>
    <cellStyle name="Заголовок 1 24" xfId="1719"/>
    <cellStyle name="Заголовок 1 25" xfId="1720"/>
    <cellStyle name="Заголовок 1 26" xfId="1721"/>
    <cellStyle name="Заголовок 1 27" xfId="1722"/>
    <cellStyle name="Заголовок 1 28" xfId="1723"/>
    <cellStyle name="Заголовок 1 29" xfId="1724"/>
    <cellStyle name="Заголовок 1 3" xfId="1725"/>
    <cellStyle name="Заголовок 1 30" xfId="1726"/>
    <cellStyle name="Заголовок 1 31" xfId="1727"/>
    <cellStyle name="Заголовок 1 32" xfId="1728"/>
    <cellStyle name="Заголовок 1 33" xfId="1729"/>
    <cellStyle name="Заголовок 1 34" xfId="1730"/>
    <cellStyle name="Заголовок 1 35" xfId="1731"/>
    <cellStyle name="Заголовок 1 36" xfId="1732"/>
    <cellStyle name="Заголовок 1 4" xfId="1733"/>
    <cellStyle name="Заголовок 1 5" xfId="1734"/>
    <cellStyle name="Заголовок 1 6" xfId="1735"/>
    <cellStyle name="Заголовок 1 7" xfId="1736"/>
    <cellStyle name="Заголовок 1 8" xfId="1737"/>
    <cellStyle name="Заголовок 1 9" xfId="1738"/>
    <cellStyle name="Заголовок 2 10" xfId="1739"/>
    <cellStyle name="Заголовок 2 11" xfId="1740"/>
    <cellStyle name="Заголовок 2 12" xfId="1741"/>
    <cellStyle name="Заголовок 2 13" xfId="1742"/>
    <cellStyle name="Заголовок 2 14" xfId="1743"/>
    <cellStyle name="Заголовок 2 15" xfId="1744"/>
    <cellStyle name="Заголовок 2 16" xfId="1745"/>
    <cellStyle name="Заголовок 2 17" xfId="1746"/>
    <cellStyle name="Заголовок 2 18" xfId="1747"/>
    <cellStyle name="Заголовок 2 19" xfId="1748"/>
    <cellStyle name="Заголовок 2 2" xfId="1749"/>
    <cellStyle name="Заголовок 2 20" xfId="1750"/>
    <cellStyle name="Заголовок 2 21" xfId="1751"/>
    <cellStyle name="Заголовок 2 22" xfId="1752"/>
    <cellStyle name="Заголовок 2 23" xfId="1753"/>
    <cellStyle name="Заголовок 2 24" xfId="1754"/>
    <cellStyle name="Заголовок 2 25" xfId="1755"/>
    <cellStyle name="Заголовок 2 26" xfId="1756"/>
    <cellStyle name="Заголовок 2 27" xfId="1757"/>
    <cellStyle name="Заголовок 2 28" xfId="1758"/>
    <cellStyle name="Заголовок 2 29" xfId="1759"/>
    <cellStyle name="Заголовок 2 3" xfId="1760"/>
    <cellStyle name="Заголовок 2 30" xfId="1761"/>
    <cellStyle name="Заголовок 2 31" xfId="1762"/>
    <cellStyle name="Заголовок 2 32" xfId="1763"/>
    <cellStyle name="Заголовок 2 33" xfId="1764"/>
    <cellStyle name="Заголовок 2 34" xfId="1765"/>
    <cellStyle name="Заголовок 2 35" xfId="1766"/>
    <cellStyle name="Заголовок 2 36" xfId="1767"/>
    <cellStyle name="Заголовок 2 4" xfId="1768"/>
    <cellStyle name="Заголовок 2 5" xfId="1769"/>
    <cellStyle name="Заголовок 2 6" xfId="1770"/>
    <cellStyle name="Заголовок 2 7" xfId="1771"/>
    <cellStyle name="Заголовок 2 8" xfId="1772"/>
    <cellStyle name="Заголовок 2 9" xfId="1773"/>
    <cellStyle name="Заголовок 3 10" xfId="1774"/>
    <cellStyle name="Заголовок 3 11" xfId="1775"/>
    <cellStyle name="Заголовок 3 12" xfId="1776"/>
    <cellStyle name="Заголовок 3 13" xfId="1777"/>
    <cellStyle name="Заголовок 3 14" xfId="1778"/>
    <cellStyle name="Заголовок 3 15" xfId="1779"/>
    <cellStyle name="Заголовок 3 16" xfId="1780"/>
    <cellStyle name="Заголовок 3 17" xfId="1781"/>
    <cellStyle name="Заголовок 3 18" xfId="1782"/>
    <cellStyle name="Заголовок 3 19" xfId="1783"/>
    <cellStyle name="Заголовок 3 2" xfId="1784"/>
    <cellStyle name="Заголовок 3 20" xfId="1785"/>
    <cellStyle name="Заголовок 3 21" xfId="1786"/>
    <cellStyle name="Заголовок 3 22" xfId="1787"/>
    <cellStyle name="Заголовок 3 23" xfId="1788"/>
    <cellStyle name="Заголовок 3 24" xfId="1789"/>
    <cellStyle name="Заголовок 3 25" xfId="1790"/>
    <cellStyle name="Заголовок 3 26" xfId="1791"/>
    <cellStyle name="Заголовок 3 27" xfId="1792"/>
    <cellStyle name="Заголовок 3 28" xfId="1793"/>
    <cellStyle name="Заголовок 3 29" xfId="1794"/>
    <cellStyle name="Заголовок 3 3" xfId="1795"/>
    <cellStyle name="Заголовок 3 30" xfId="1796"/>
    <cellStyle name="Заголовок 3 31" xfId="1797"/>
    <cellStyle name="Заголовок 3 32" xfId="1798"/>
    <cellStyle name="Заголовок 3 33" xfId="1799"/>
    <cellStyle name="Заголовок 3 34" xfId="1800"/>
    <cellStyle name="Заголовок 3 35" xfId="1801"/>
    <cellStyle name="Заголовок 3 36" xfId="1802"/>
    <cellStyle name="Заголовок 3 4" xfId="1803"/>
    <cellStyle name="Заголовок 3 5" xfId="1804"/>
    <cellStyle name="Заголовок 3 6" xfId="1805"/>
    <cellStyle name="Заголовок 3 7" xfId="1806"/>
    <cellStyle name="Заголовок 3 8" xfId="1807"/>
    <cellStyle name="Заголовок 3 9" xfId="1808"/>
    <cellStyle name="Заголовок 4 10" xfId="1809"/>
    <cellStyle name="Заголовок 4 11" xfId="1810"/>
    <cellStyle name="Заголовок 4 12" xfId="1811"/>
    <cellStyle name="Заголовок 4 13" xfId="1812"/>
    <cellStyle name="Заголовок 4 14" xfId="1813"/>
    <cellStyle name="Заголовок 4 15" xfId="1814"/>
    <cellStyle name="Заголовок 4 16" xfId="1815"/>
    <cellStyle name="Заголовок 4 17" xfId="1816"/>
    <cellStyle name="Заголовок 4 18" xfId="1817"/>
    <cellStyle name="Заголовок 4 19" xfId="1818"/>
    <cellStyle name="Заголовок 4 2" xfId="1819"/>
    <cellStyle name="Заголовок 4 20" xfId="1820"/>
    <cellStyle name="Заголовок 4 21" xfId="1821"/>
    <cellStyle name="Заголовок 4 22" xfId="1822"/>
    <cellStyle name="Заголовок 4 23" xfId="1823"/>
    <cellStyle name="Заголовок 4 24" xfId="1824"/>
    <cellStyle name="Заголовок 4 25" xfId="1825"/>
    <cellStyle name="Заголовок 4 26" xfId="1826"/>
    <cellStyle name="Заголовок 4 27" xfId="1827"/>
    <cellStyle name="Заголовок 4 28" xfId="1828"/>
    <cellStyle name="Заголовок 4 29" xfId="1829"/>
    <cellStyle name="Заголовок 4 3" xfId="1830"/>
    <cellStyle name="Заголовок 4 30" xfId="1831"/>
    <cellStyle name="Заголовок 4 31" xfId="1832"/>
    <cellStyle name="Заголовок 4 32" xfId="1833"/>
    <cellStyle name="Заголовок 4 33" xfId="1834"/>
    <cellStyle name="Заголовок 4 34" xfId="1835"/>
    <cellStyle name="Заголовок 4 35" xfId="1836"/>
    <cellStyle name="Заголовок 4 36" xfId="1837"/>
    <cellStyle name="Заголовок 4 4" xfId="1838"/>
    <cellStyle name="Заголовок 4 5" xfId="1839"/>
    <cellStyle name="Заголовок 4 6" xfId="1840"/>
    <cellStyle name="Заголовок 4 7" xfId="1841"/>
    <cellStyle name="Заголовок 4 8" xfId="1842"/>
    <cellStyle name="Заголовок 4 9" xfId="1843"/>
    <cellStyle name="Защитный" xfId="1844"/>
    <cellStyle name="Итог 10" xfId="1845"/>
    <cellStyle name="Итог 11" xfId="1846"/>
    <cellStyle name="Итог 12" xfId="1847"/>
    <cellStyle name="Итог 13" xfId="1848"/>
    <cellStyle name="Итог 14" xfId="1849"/>
    <cellStyle name="Итог 15" xfId="1850"/>
    <cellStyle name="Итог 16" xfId="1851"/>
    <cellStyle name="Итог 17" xfId="1852"/>
    <cellStyle name="Итог 18" xfId="1853"/>
    <cellStyle name="Итог 19" xfId="1854"/>
    <cellStyle name="Итог 2" xfId="1855"/>
    <cellStyle name="Итог 20" xfId="1856"/>
    <cellStyle name="Итог 21" xfId="1857"/>
    <cellStyle name="Итог 22" xfId="1858"/>
    <cellStyle name="Итог 23" xfId="1859"/>
    <cellStyle name="Итог 24" xfId="1860"/>
    <cellStyle name="Итог 25" xfId="1861"/>
    <cellStyle name="Итог 26" xfId="1862"/>
    <cellStyle name="Итог 27" xfId="1863"/>
    <cellStyle name="Итог 28" xfId="1864"/>
    <cellStyle name="Итог 29" xfId="1865"/>
    <cellStyle name="Итог 3" xfId="1866"/>
    <cellStyle name="Итог 30" xfId="1867"/>
    <cellStyle name="Итог 31" xfId="1868"/>
    <cellStyle name="Итог 32" xfId="1869"/>
    <cellStyle name="Итог 33" xfId="1870"/>
    <cellStyle name="Итог 34" xfId="1871"/>
    <cellStyle name="Итог 35" xfId="1872"/>
    <cellStyle name="Итог 36" xfId="1873"/>
    <cellStyle name="Итог 4" xfId="1874"/>
    <cellStyle name="Итог 5" xfId="1875"/>
    <cellStyle name="Итог 6" xfId="1876"/>
    <cellStyle name="Итог 7" xfId="1877"/>
    <cellStyle name="Итог 8" xfId="1878"/>
    <cellStyle name="Итог 9" xfId="1879"/>
    <cellStyle name="Контрольная ячейка 10" xfId="1880"/>
    <cellStyle name="Контрольная ячейка 11" xfId="1881"/>
    <cellStyle name="Контрольная ячейка 12" xfId="1882"/>
    <cellStyle name="Контрольная ячейка 13" xfId="1883"/>
    <cellStyle name="Контрольная ячейка 14" xfId="1884"/>
    <cellStyle name="Контрольная ячейка 15" xfId="1885"/>
    <cellStyle name="Контрольная ячейка 16" xfId="1886"/>
    <cellStyle name="Контрольная ячейка 17" xfId="1887"/>
    <cellStyle name="Контрольная ячейка 18" xfId="1888"/>
    <cellStyle name="Контрольная ячейка 19" xfId="1889"/>
    <cellStyle name="Контрольная ячейка 2" xfId="1890"/>
    <cellStyle name="Контрольная ячейка 20" xfId="1891"/>
    <cellStyle name="Контрольная ячейка 21" xfId="1892"/>
    <cellStyle name="Контрольная ячейка 22" xfId="1893"/>
    <cellStyle name="Контрольная ячейка 23" xfId="1894"/>
    <cellStyle name="Контрольная ячейка 24" xfId="1895"/>
    <cellStyle name="Контрольная ячейка 25" xfId="1896"/>
    <cellStyle name="Контрольная ячейка 26" xfId="1897"/>
    <cellStyle name="Контрольная ячейка 27" xfId="1898"/>
    <cellStyle name="Контрольная ячейка 28" xfId="1899"/>
    <cellStyle name="Контрольная ячейка 29" xfId="1900"/>
    <cellStyle name="Контрольная ячейка 3" xfId="1901"/>
    <cellStyle name="Контрольная ячейка 30" xfId="1902"/>
    <cellStyle name="Контрольная ячейка 31" xfId="1903"/>
    <cellStyle name="Контрольная ячейка 32" xfId="1904"/>
    <cellStyle name="Контрольная ячейка 33" xfId="1905"/>
    <cellStyle name="Контрольная ячейка 34" xfId="1906"/>
    <cellStyle name="Контрольная ячейка 35" xfId="1907"/>
    <cellStyle name="Контрольная ячейка 36" xfId="1908"/>
    <cellStyle name="Контрольная ячейка 4" xfId="1909"/>
    <cellStyle name="Контрольная ячейка 5" xfId="1910"/>
    <cellStyle name="Контрольная ячейка 6" xfId="1911"/>
    <cellStyle name="Контрольная ячейка 7" xfId="1912"/>
    <cellStyle name="Контрольная ячейка 8" xfId="1913"/>
    <cellStyle name="Контрольная ячейка 9" xfId="1914"/>
    <cellStyle name="Название 2" xfId="2381"/>
    <cellStyle name="Нейтральный 10" xfId="1915"/>
    <cellStyle name="Нейтральный 11" xfId="1916"/>
    <cellStyle name="Нейтральный 12" xfId="1917"/>
    <cellStyle name="Нейтральный 13" xfId="1918"/>
    <cellStyle name="Нейтральный 14" xfId="1919"/>
    <cellStyle name="Нейтральный 15" xfId="1920"/>
    <cellStyle name="Нейтральный 16" xfId="1921"/>
    <cellStyle name="Нейтральный 17" xfId="1922"/>
    <cellStyle name="Нейтральный 18" xfId="1923"/>
    <cellStyle name="Нейтральный 19" xfId="1924"/>
    <cellStyle name="Нейтральный 2" xfId="167"/>
    <cellStyle name="Нейтральный 2 2" xfId="1925"/>
    <cellStyle name="Нейтральный 20" xfId="1926"/>
    <cellStyle name="Нейтральный 21" xfId="1927"/>
    <cellStyle name="Нейтральный 22" xfId="1928"/>
    <cellStyle name="Нейтральный 23" xfId="1929"/>
    <cellStyle name="Нейтральный 24" xfId="1930"/>
    <cellStyle name="Нейтральный 25" xfId="1931"/>
    <cellStyle name="Нейтральный 26" xfId="1932"/>
    <cellStyle name="Нейтральный 27" xfId="1933"/>
    <cellStyle name="Нейтральный 28" xfId="1934"/>
    <cellStyle name="Нейтральный 29" xfId="1935"/>
    <cellStyle name="Нейтральный 3" xfId="1936"/>
    <cellStyle name="Нейтральный 30" xfId="1937"/>
    <cellStyle name="Нейтральный 31" xfId="1938"/>
    <cellStyle name="Нейтральный 32" xfId="1939"/>
    <cellStyle name="Нейтральный 33" xfId="1940"/>
    <cellStyle name="Нейтральный 34" xfId="1941"/>
    <cellStyle name="Нейтральный 35" xfId="1942"/>
    <cellStyle name="Нейтральный 36" xfId="1943"/>
    <cellStyle name="Нейтральный 4" xfId="1944"/>
    <cellStyle name="Нейтральный 5" xfId="1945"/>
    <cellStyle name="Нейтральный 6" xfId="1946"/>
    <cellStyle name="Нейтральный 7" xfId="1947"/>
    <cellStyle name="Нейтральный 8" xfId="1948"/>
    <cellStyle name="Нейтральный 9" xfId="1949"/>
    <cellStyle name="Обычный 13" xfId="1950"/>
    <cellStyle name="Обычный 14" xfId="1951"/>
    <cellStyle name="Обычный 15" xfId="1952"/>
    <cellStyle name="Обычный 16" xfId="61"/>
    <cellStyle name="Обычный 16 2" xfId="1953"/>
    <cellStyle name="Обычный 17" xfId="62"/>
    <cellStyle name="Обычный 17 2" xfId="1954"/>
    <cellStyle name="Обычный 18" xfId="1955"/>
    <cellStyle name="Обычный 19" xfId="1956"/>
    <cellStyle name="Обычный 2" xfId="50"/>
    <cellStyle name="Обычный 2 10" xfId="1957"/>
    <cellStyle name="Обычный 2 10 2" xfId="1958"/>
    <cellStyle name="Обычный 2 11" xfId="1959"/>
    <cellStyle name="Обычный 2 11 2" xfId="1960"/>
    <cellStyle name="Обычный 2 12" xfId="1961"/>
    <cellStyle name="Обычный 2 12 2" xfId="1962"/>
    <cellStyle name="Обычный 2 13" xfId="1963"/>
    <cellStyle name="Обычный 2 13 2" xfId="1964"/>
    <cellStyle name="Обычный 2 14" xfId="1965"/>
    <cellStyle name="Обычный 2 14 2" xfId="1966"/>
    <cellStyle name="Обычный 2 14 2 2" xfId="2926"/>
    <cellStyle name="Обычный 2 14 2 3" xfId="3505"/>
    <cellStyle name="Обычный 2 14 3" xfId="2925"/>
    <cellStyle name="Обычный 2 14 4" xfId="3504"/>
    <cellStyle name="Обычный 2 15" xfId="1967"/>
    <cellStyle name="Обычный 2 16" xfId="1968"/>
    <cellStyle name="Обычный 2 17" xfId="1969"/>
    <cellStyle name="Обычный 2 18" xfId="1970"/>
    <cellStyle name="Обычный 2 19" xfId="1971"/>
    <cellStyle name="Обычный 2 2" xfId="77"/>
    <cellStyle name="Обычный 2 2 10" xfId="1972"/>
    <cellStyle name="Обычный 2 2 11" xfId="1973"/>
    <cellStyle name="Обычный 2 2 12" xfId="1974"/>
    <cellStyle name="Обычный 2 2 13" xfId="1975"/>
    <cellStyle name="Обычный 2 2 14" xfId="1976"/>
    <cellStyle name="Обычный 2 2 15" xfId="1977"/>
    <cellStyle name="Обычный 2 2 16" xfId="1978"/>
    <cellStyle name="Обычный 2 2 17" xfId="1979"/>
    <cellStyle name="Обычный 2 2 18" xfId="1980"/>
    <cellStyle name="Обычный 2 2 19" xfId="1981"/>
    <cellStyle name="Обычный 2 2 2" xfId="112"/>
    <cellStyle name="Обычный 2 2 2 2" xfId="131"/>
    <cellStyle name="Обычный 2 2 2 2 2" xfId="188"/>
    <cellStyle name="Обычный 2 2 2 2 3" xfId="1983"/>
    <cellStyle name="Обычный 2 2 2 3" xfId="147"/>
    <cellStyle name="Обычный 2 2 2 3 2" xfId="203"/>
    <cellStyle name="Обычный 2 2 2 4" xfId="164"/>
    <cellStyle name="Обычный 2 2 2 5" xfId="1982"/>
    <cellStyle name="Обычный 2 2 20" xfId="1984"/>
    <cellStyle name="Обычный 2 2 21" xfId="1985"/>
    <cellStyle name="Обычный 2 2 22" xfId="1986"/>
    <cellStyle name="Обычный 2 2 23" xfId="1987"/>
    <cellStyle name="Обычный 2 2 24" xfId="1988"/>
    <cellStyle name="Обычный 2 2 25" xfId="1989"/>
    <cellStyle name="Обычный 2 2 26" xfId="1990"/>
    <cellStyle name="Обычный 2 2 27" xfId="1991"/>
    <cellStyle name="Обычный 2 2 28" xfId="1992"/>
    <cellStyle name="Обычный 2 2 29" xfId="1993"/>
    <cellStyle name="Обычный 2 2 3" xfId="124"/>
    <cellStyle name="Обычный 2 2 3 2" xfId="181"/>
    <cellStyle name="Обычный 2 2 3 2 2" xfId="1995"/>
    <cellStyle name="Обычный 2 2 3 3" xfId="1994"/>
    <cellStyle name="Обычный 2 2 30" xfId="1996"/>
    <cellStyle name="Обычный 2 2 31" xfId="1997"/>
    <cellStyle name="Обычный 2 2 32" xfId="1998"/>
    <cellStyle name="Обычный 2 2 33" xfId="1999"/>
    <cellStyle name="Обычный 2 2 34" xfId="2000"/>
    <cellStyle name="Обычный 2 2 35" xfId="2001"/>
    <cellStyle name="Обычный 2 2 36" xfId="2002"/>
    <cellStyle name="Обычный 2 2 37" xfId="460"/>
    <cellStyle name="Обычный 2 2 4" xfId="141"/>
    <cellStyle name="Обычный 2 2 4 2" xfId="197"/>
    <cellStyle name="Обычный 2 2 4 3" xfId="2003"/>
    <cellStyle name="Обычный 2 2 5" xfId="158"/>
    <cellStyle name="Обычный 2 2 5 2" xfId="2004"/>
    <cellStyle name="Обычный 2 2 6" xfId="105"/>
    <cellStyle name="Обычный 2 2 6 2" xfId="2005"/>
    <cellStyle name="Обычный 2 2 7" xfId="2006"/>
    <cellStyle name="Обычный 2 2 8" xfId="2007"/>
    <cellStyle name="Обычный 2 2 9" xfId="2008"/>
    <cellStyle name="Обычный 2 20" xfId="2009"/>
    <cellStyle name="Обычный 2 21" xfId="2010"/>
    <cellStyle name="Обычный 2 22" xfId="2011"/>
    <cellStyle name="Обычный 2 23" xfId="2012"/>
    <cellStyle name="Обычный 2 24" xfId="2013"/>
    <cellStyle name="Обычный 2 25" xfId="2014"/>
    <cellStyle name="Обычный 2 26" xfId="2015"/>
    <cellStyle name="Обычный 2 27" xfId="2016"/>
    <cellStyle name="Обычный 2 28" xfId="2017"/>
    <cellStyle name="Обычный 2 29" xfId="2018"/>
    <cellStyle name="Обычный 2 3" xfId="68"/>
    <cellStyle name="Обычный 2 3 2" xfId="127"/>
    <cellStyle name="Обычный 2 3 2 2" xfId="184"/>
    <cellStyle name="Обычный 2 3 3" xfId="144"/>
    <cellStyle name="Обычный 2 3 3 2" xfId="200"/>
    <cellStyle name="Обычный 2 3 4" xfId="161"/>
    <cellStyle name="Обычный 2 3 5" xfId="108"/>
    <cellStyle name="Обычный 2 30" xfId="2019"/>
    <cellStyle name="Обычный 2 31" xfId="2020"/>
    <cellStyle name="Обычный 2 32" xfId="2021"/>
    <cellStyle name="Обычный 2 33" xfId="2022"/>
    <cellStyle name="Обычный 2 34" xfId="2023"/>
    <cellStyle name="Обычный 2 35" xfId="2024"/>
    <cellStyle name="Обычный 2 36" xfId="2025"/>
    <cellStyle name="Обычный 2 37" xfId="2026"/>
    <cellStyle name="Обычный 2 38" xfId="358"/>
    <cellStyle name="Обычный 2 4" xfId="78"/>
    <cellStyle name="Обычный 2 4 2" xfId="180"/>
    <cellStyle name="Обычный 2 4 2 2" xfId="2028"/>
    <cellStyle name="Обычный 2 4 3" xfId="123"/>
    <cellStyle name="Обычный 2 4 4" xfId="2027"/>
    <cellStyle name="Обычный 2 5" xfId="140"/>
    <cellStyle name="Обычный 2 5 2" xfId="196"/>
    <cellStyle name="Обычный 2 5 2 2" xfId="2030"/>
    <cellStyle name="Обычный 2 5 3" xfId="2029"/>
    <cellStyle name="Обычный 2 6" xfId="157"/>
    <cellStyle name="Обычный 2 6 2" xfId="2032"/>
    <cellStyle name="Обычный 2 6 3" xfId="2031"/>
    <cellStyle name="Обычный 2 7" xfId="104"/>
    <cellStyle name="Обычный 2 7 2" xfId="2034"/>
    <cellStyle name="Обычный 2 7 3" xfId="2033"/>
    <cellStyle name="Обычный 2 8" xfId="2035"/>
    <cellStyle name="Обычный 2 8 2" xfId="2036"/>
    <cellStyle name="Обычный 2 9" xfId="2037"/>
    <cellStyle name="Обычный 2 9 2" xfId="2038"/>
    <cellStyle name="Обычный 2 9 2 2" xfId="2928"/>
    <cellStyle name="Обычный 2 9 2 3" xfId="3507"/>
    <cellStyle name="Обычный 2 9 3" xfId="2927"/>
    <cellStyle name="Обычный 2 9 4" xfId="3506"/>
    <cellStyle name="Обычный 2_900005052015" xfId="2039"/>
    <cellStyle name="Обычный 23" xfId="2040"/>
    <cellStyle name="Обычный 24" xfId="2041"/>
    <cellStyle name="Обычный 25" xfId="63"/>
    <cellStyle name="Обычный 27" xfId="2042"/>
    <cellStyle name="Обычный 28" xfId="2043"/>
    <cellStyle name="Обычный 29" xfId="2044"/>
    <cellStyle name="Обычный 3" xfId="106"/>
    <cellStyle name="Обычный 3 2" xfId="125"/>
    <cellStyle name="Обычный 3 2 2" xfId="182"/>
    <cellStyle name="Обычный 3 2 2 2" xfId="2047"/>
    <cellStyle name="Обычный 3 2 3" xfId="2046"/>
    <cellStyle name="Обычный 3 3" xfId="142"/>
    <cellStyle name="Обычный 3 3 2" xfId="198"/>
    <cellStyle name="Обычный 3 4" xfId="159"/>
    <cellStyle name="Обычный 3 5" xfId="2045"/>
    <cellStyle name="Обычный 30" xfId="2048"/>
    <cellStyle name="Обычный 31" xfId="2049"/>
    <cellStyle name="Обычный 32" xfId="2050"/>
    <cellStyle name="Обычный 34" xfId="2051"/>
    <cellStyle name="Обычный 35" xfId="2052"/>
    <cellStyle name="Обычный 36" xfId="2053"/>
    <cellStyle name="Обычный 4" xfId="2054"/>
    <cellStyle name="Обычный 4 2" xfId="2055"/>
    <cellStyle name="Обычный 5" xfId="224"/>
    <cellStyle name="Обычный 5 2" xfId="2056"/>
    <cellStyle name="Обычный 6" xfId="57"/>
    <cellStyle name="Обычный 6 2" xfId="2057"/>
    <cellStyle name="Обычный 7" xfId="59"/>
    <cellStyle name="Обычный 7 2" xfId="2058"/>
    <cellStyle name="Обычный_Лист1" xfId="84"/>
    <cellStyle name="Плохой 10" xfId="2059"/>
    <cellStyle name="Плохой 11" xfId="2060"/>
    <cellStyle name="Плохой 12" xfId="2061"/>
    <cellStyle name="Плохой 13" xfId="2062"/>
    <cellStyle name="Плохой 14" xfId="2063"/>
    <cellStyle name="Плохой 15" xfId="2064"/>
    <cellStyle name="Плохой 16" xfId="2065"/>
    <cellStyle name="Плохой 17" xfId="2066"/>
    <cellStyle name="Плохой 18" xfId="2067"/>
    <cellStyle name="Плохой 19" xfId="2068"/>
    <cellStyle name="Плохой 2" xfId="154"/>
    <cellStyle name="Плохой 2 2" xfId="2069"/>
    <cellStyle name="Плохой 20" xfId="2070"/>
    <cellStyle name="Плохой 21" xfId="2071"/>
    <cellStyle name="Плохой 22" xfId="2072"/>
    <cellStyle name="Плохой 23" xfId="2073"/>
    <cellStyle name="Плохой 24" xfId="2074"/>
    <cellStyle name="Плохой 25" xfId="2075"/>
    <cellStyle name="Плохой 26" xfId="2076"/>
    <cellStyle name="Плохой 27" xfId="2077"/>
    <cellStyle name="Плохой 28" xfId="2078"/>
    <cellStyle name="Плохой 29" xfId="2079"/>
    <cellStyle name="Плохой 3" xfId="2080"/>
    <cellStyle name="Плохой 30" xfId="2081"/>
    <cellStyle name="Плохой 31" xfId="2082"/>
    <cellStyle name="Плохой 32" xfId="2083"/>
    <cellStyle name="Плохой 33" xfId="2084"/>
    <cellStyle name="Плохой 34" xfId="2085"/>
    <cellStyle name="Плохой 35" xfId="2086"/>
    <cellStyle name="Плохой 36" xfId="2087"/>
    <cellStyle name="Плохой 4" xfId="2088"/>
    <cellStyle name="Плохой 5" xfId="2089"/>
    <cellStyle name="Плохой 6" xfId="2090"/>
    <cellStyle name="Плохой 7" xfId="2091"/>
    <cellStyle name="Плохой 8" xfId="2092"/>
    <cellStyle name="Плохой 9" xfId="2093"/>
    <cellStyle name="Пояснение 10" xfId="2094"/>
    <cellStyle name="Пояснение 11" xfId="2095"/>
    <cellStyle name="Пояснение 12" xfId="2096"/>
    <cellStyle name="Пояснение 13" xfId="2097"/>
    <cellStyle name="Пояснение 14" xfId="2098"/>
    <cellStyle name="Пояснение 15" xfId="2099"/>
    <cellStyle name="Пояснение 16" xfId="2100"/>
    <cellStyle name="Пояснение 17" xfId="2101"/>
    <cellStyle name="Пояснение 18" xfId="2102"/>
    <cellStyle name="Пояснение 19" xfId="2103"/>
    <cellStyle name="Пояснение 2" xfId="2104"/>
    <cellStyle name="Пояснение 20" xfId="2105"/>
    <cellStyle name="Пояснение 21" xfId="2106"/>
    <cellStyle name="Пояснение 22" xfId="2107"/>
    <cellStyle name="Пояснение 23" xfId="2108"/>
    <cellStyle name="Пояснение 24" xfId="2109"/>
    <cellStyle name="Пояснение 25" xfId="2110"/>
    <cellStyle name="Пояснение 26" xfId="2111"/>
    <cellStyle name="Пояснение 27" xfId="2112"/>
    <cellStyle name="Пояснение 28" xfId="2113"/>
    <cellStyle name="Пояснение 29" xfId="2114"/>
    <cellStyle name="Пояснение 3" xfId="2115"/>
    <cellStyle name="Пояснение 30" xfId="2116"/>
    <cellStyle name="Пояснение 31" xfId="2117"/>
    <cellStyle name="Пояснение 32" xfId="2118"/>
    <cellStyle name="Пояснение 33" xfId="2119"/>
    <cellStyle name="Пояснение 34" xfId="2120"/>
    <cellStyle name="Пояснение 35" xfId="2121"/>
    <cellStyle name="Пояснение 36" xfId="2122"/>
    <cellStyle name="Пояснение 4" xfId="2123"/>
    <cellStyle name="Пояснение 5" xfId="2124"/>
    <cellStyle name="Пояснение 6" xfId="2125"/>
    <cellStyle name="Пояснение 7" xfId="2126"/>
    <cellStyle name="Пояснение 8" xfId="2127"/>
    <cellStyle name="Пояснение 9" xfId="2128"/>
    <cellStyle name="Примечание 10" xfId="2129"/>
    <cellStyle name="Примечание 11" xfId="2130"/>
    <cellStyle name="Примечание 12" xfId="2131"/>
    <cellStyle name="Примечание 13" xfId="2132"/>
    <cellStyle name="Примечание 14" xfId="2133"/>
    <cellStyle name="Примечание 15" xfId="2134"/>
    <cellStyle name="Примечание 16" xfId="2135"/>
    <cellStyle name="Примечание 17" xfId="2136"/>
    <cellStyle name="Примечание 18" xfId="2137"/>
    <cellStyle name="Примечание 19" xfId="2138"/>
    <cellStyle name="Примечание 2" xfId="2139"/>
    <cellStyle name="Примечание 2 2" xfId="2382"/>
    <cellStyle name="Примечание 20" xfId="2140"/>
    <cellStyle name="Примечание 21" xfId="2141"/>
    <cellStyle name="Примечание 22" xfId="2142"/>
    <cellStyle name="Примечание 23" xfId="2143"/>
    <cellStyle name="Примечание 24" xfId="2144"/>
    <cellStyle name="Примечание 25" xfId="2145"/>
    <cellStyle name="Примечание 26" xfId="2146"/>
    <cellStyle name="Примечание 27" xfId="2147"/>
    <cellStyle name="Примечание 28" xfId="2148"/>
    <cellStyle name="Примечание 29" xfId="2149"/>
    <cellStyle name="Примечание 3" xfId="2150"/>
    <cellStyle name="Примечание 30" xfId="2151"/>
    <cellStyle name="Примечание 31" xfId="2152"/>
    <cellStyle name="Примечание 32" xfId="2153"/>
    <cellStyle name="Примечание 33" xfId="2154"/>
    <cellStyle name="Примечание 34" xfId="2155"/>
    <cellStyle name="Примечание 35" xfId="2156"/>
    <cellStyle name="Примечание 36" xfId="2157"/>
    <cellStyle name="Примечание 4" xfId="2158"/>
    <cellStyle name="Примечание 5" xfId="2159"/>
    <cellStyle name="Примечание 6" xfId="2160"/>
    <cellStyle name="Примечание 7" xfId="2161"/>
    <cellStyle name="Примечание 8" xfId="2162"/>
    <cellStyle name="Примечание 9" xfId="2163"/>
    <cellStyle name="Связанная ячейка 10" xfId="2164"/>
    <cellStyle name="Связанная ячейка 11" xfId="2165"/>
    <cellStyle name="Связанная ячейка 12" xfId="2166"/>
    <cellStyle name="Связанная ячейка 13" xfId="2167"/>
    <cellStyle name="Связанная ячейка 14" xfId="2168"/>
    <cellStyle name="Связанная ячейка 15" xfId="2169"/>
    <cellStyle name="Связанная ячейка 16" xfId="2170"/>
    <cellStyle name="Связанная ячейка 17" xfId="2171"/>
    <cellStyle name="Связанная ячейка 18" xfId="2172"/>
    <cellStyle name="Связанная ячейка 19" xfId="2173"/>
    <cellStyle name="Связанная ячейка 2" xfId="2174"/>
    <cellStyle name="Связанная ячейка 20" xfId="2175"/>
    <cellStyle name="Связанная ячейка 21" xfId="2176"/>
    <cellStyle name="Связанная ячейка 22" xfId="2177"/>
    <cellStyle name="Связанная ячейка 23" xfId="2178"/>
    <cellStyle name="Связанная ячейка 24" xfId="2179"/>
    <cellStyle name="Связанная ячейка 25" xfId="2180"/>
    <cellStyle name="Связанная ячейка 26" xfId="2181"/>
    <cellStyle name="Связанная ячейка 27" xfId="2182"/>
    <cellStyle name="Связанная ячейка 28" xfId="2183"/>
    <cellStyle name="Связанная ячейка 29" xfId="2184"/>
    <cellStyle name="Связанная ячейка 3" xfId="2185"/>
    <cellStyle name="Связанная ячейка 30" xfId="2186"/>
    <cellStyle name="Связанная ячейка 31" xfId="2187"/>
    <cellStyle name="Связанная ячейка 32" xfId="2188"/>
    <cellStyle name="Связанная ячейка 33" xfId="2189"/>
    <cellStyle name="Связанная ячейка 34" xfId="2190"/>
    <cellStyle name="Связанная ячейка 35" xfId="2191"/>
    <cellStyle name="Связанная ячейка 36" xfId="2192"/>
    <cellStyle name="Связанная ячейка 4" xfId="2193"/>
    <cellStyle name="Связанная ячейка 5" xfId="2194"/>
    <cellStyle name="Связанная ячейка 6" xfId="2195"/>
    <cellStyle name="Связанная ячейка 7" xfId="2196"/>
    <cellStyle name="Связанная ячейка 8" xfId="2197"/>
    <cellStyle name="Связанная ячейка 9" xfId="2198"/>
    <cellStyle name="Стиль 1" xfId="134"/>
    <cellStyle name="Стиль 1 2" xfId="168"/>
    <cellStyle name="Текст предупреждения 10" xfId="2199"/>
    <cellStyle name="Текст предупреждения 11" xfId="2200"/>
    <cellStyle name="Текст предупреждения 12" xfId="2201"/>
    <cellStyle name="Текст предупреждения 13" xfId="2202"/>
    <cellStyle name="Текст предупреждения 14" xfId="2203"/>
    <cellStyle name="Текст предупреждения 15" xfId="2204"/>
    <cellStyle name="Текст предупреждения 16" xfId="2205"/>
    <cellStyle name="Текст предупреждения 17" xfId="2206"/>
    <cellStyle name="Текст предупреждения 18" xfId="2207"/>
    <cellStyle name="Текст предупреждения 19" xfId="2208"/>
    <cellStyle name="Текст предупреждения 2" xfId="2209"/>
    <cellStyle name="Текст предупреждения 20" xfId="2210"/>
    <cellStyle name="Текст предупреждения 21" xfId="2211"/>
    <cellStyle name="Текст предупреждения 22" xfId="2212"/>
    <cellStyle name="Текст предупреждения 23" xfId="2213"/>
    <cellStyle name="Текст предупреждения 24" xfId="2214"/>
    <cellStyle name="Текст предупреждения 25" xfId="2215"/>
    <cellStyle name="Текст предупреждения 26" xfId="2216"/>
    <cellStyle name="Текст предупреждения 27" xfId="2217"/>
    <cellStyle name="Текст предупреждения 28" xfId="2218"/>
    <cellStyle name="Текст предупреждения 29" xfId="2219"/>
    <cellStyle name="Текст предупреждения 3" xfId="2220"/>
    <cellStyle name="Текст предупреждения 30" xfId="2221"/>
    <cellStyle name="Текст предупреждения 31" xfId="2222"/>
    <cellStyle name="Текст предупреждения 32" xfId="2223"/>
    <cellStyle name="Текст предупреждения 33" xfId="2224"/>
    <cellStyle name="Текст предупреждения 34" xfId="2225"/>
    <cellStyle name="Текст предупреждения 35" xfId="2226"/>
    <cellStyle name="Текст предупреждения 36" xfId="2227"/>
    <cellStyle name="Текст предупреждения 4" xfId="2228"/>
    <cellStyle name="Текст предупреждения 5" xfId="2229"/>
    <cellStyle name="Текст предупреждения 6" xfId="2230"/>
    <cellStyle name="Текст предупреждения 7" xfId="2231"/>
    <cellStyle name="Текст предупреждения 8" xfId="2232"/>
    <cellStyle name="Текст предупреждения 9" xfId="2233"/>
    <cellStyle name="Финансовый 16" xfId="58"/>
    <cellStyle name="Финансовый 16 2" xfId="2234"/>
    <cellStyle name="Финансовый 2" xfId="135"/>
    <cellStyle name="Финансовый 2 10" xfId="2236"/>
    <cellStyle name="Финансовый 2 11" xfId="2237"/>
    <cellStyle name="Финансовый 2 12" xfId="2238"/>
    <cellStyle name="Финансовый 2 13" xfId="2239"/>
    <cellStyle name="Финансовый 2 14" xfId="2240"/>
    <cellStyle name="Финансовый 2 15" xfId="2241"/>
    <cellStyle name="Финансовый 2 16" xfId="2242"/>
    <cellStyle name="Финансовый 2 17" xfId="2243"/>
    <cellStyle name="Финансовый 2 18" xfId="2244"/>
    <cellStyle name="Финансовый 2 19" xfId="2245"/>
    <cellStyle name="Финансовый 2 2" xfId="191"/>
    <cellStyle name="Финансовый 2 2 10" xfId="2247"/>
    <cellStyle name="Финансовый 2 2 11" xfId="2248"/>
    <cellStyle name="Финансовый 2 2 12" xfId="2249"/>
    <cellStyle name="Финансовый 2 2 13" xfId="2250"/>
    <cellStyle name="Финансовый 2 2 14" xfId="2251"/>
    <cellStyle name="Финансовый 2 2 15" xfId="2252"/>
    <cellStyle name="Финансовый 2 2 16" xfId="2253"/>
    <cellStyle name="Финансовый 2 2 17" xfId="2254"/>
    <cellStyle name="Финансовый 2 2 18" xfId="2255"/>
    <cellStyle name="Финансовый 2 2 19" xfId="2256"/>
    <cellStyle name="Финансовый 2 2 2" xfId="2257"/>
    <cellStyle name="Финансовый 2 2 20" xfId="2258"/>
    <cellStyle name="Финансовый 2 2 21" xfId="2259"/>
    <cellStyle name="Финансовый 2 2 22" xfId="2260"/>
    <cellStyle name="Финансовый 2 2 23" xfId="2261"/>
    <cellStyle name="Финансовый 2 2 24" xfId="2262"/>
    <cellStyle name="Финансовый 2 2 25" xfId="2263"/>
    <cellStyle name="Финансовый 2 2 26" xfId="2264"/>
    <cellStyle name="Финансовый 2 2 27" xfId="2265"/>
    <cellStyle name="Финансовый 2 2 28" xfId="2266"/>
    <cellStyle name="Финансовый 2 2 29" xfId="2267"/>
    <cellStyle name="Финансовый 2 2 3" xfId="2268"/>
    <cellStyle name="Финансовый 2 2 30" xfId="2269"/>
    <cellStyle name="Финансовый 2 2 31" xfId="2270"/>
    <cellStyle name="Финансовый 2 2 32" xfId="2271"/>
    <cellStyle name="Финансовый 2 2 33" xfId="2272"/>
    <cellStyle name="Финансовый 2 2 34" xfId="2273"/>
    <cellStyle name="Финансовый 2 2 35" xfId="2274"/>
    <cellStyle name="Финансовый 2 2 36" xfId="2275"/>
    <cellStyle name="Финансовый 2 2 37" xfId="2246"/>
    <cellStyle name="Финансовый 2 2 4" xfId="2276"/>
    <cellStyle name="Финансовый 2 2 5" xfId="2277"/>
    <cellStyle name="Финансовый 2 2 6" xfId="2278"/>
    <cellStyle name="Финансовый 2 2 7" xfId="2279"/>
    <cellStyle name="Финансовый 2 2 8" xfId="2280"/>
    <cellStyle name="Финансовый 2 2 9" xfId="2281"/>
    <cellStyle name="Финансовый 2 20" xfId="2282"/>
    <cellStyle name="Финансовый 2 21" xfId="2283"/>
    <cellStyle name="Финансовый 2 22" xfId="2284"/>
    <cellStyle name="Финансовый 2 23" xfId="2285"/>
    <cellStyle name="Финансовый 2 24" xfId="2286"/>
    <cellStyle name="Финансовый 2 25" xfId="2287"/>
    <cellStyle name="Финансовый 2 26" xfId="2288"/>
    <cellStyle name="Финансовый 2 27" xfId="2289"/>
    <cellStyle name="Финансовый 2 28" xfId="2290"/>
    <cellStyle name="Финансовый 2 29" xfId="2291"/>
    <cellStyle name="Финансовый 2 3" xfId="2292"/>
    <cellStyle name="Финансовый 2 30" xfId="2293"/>
    <cellStyle name="Финансовый 2 31" xfId="2294"/>
    <cellStyle name="Финансовый 2 32" xfId="2295"/>
    <cellStyle name="Финансовый 2 33" xfId="2296"/>
    <cellStyle name="Финансовый 2 34" xfId="2297"/>
    <cellStyle name="Финансовый 2 35" xfId="2298"/>
    <cellStyle name="Финансовый 2 36" xfId="2299"/>
    <cellStyle name="Финансовый 2 37" xfId="2235"/>
    <cellStyle name="Финансовый 2 4" xfId="2300"/>
    <cellStyle name="Финансовый 2 5" xfId="2301"/>
    <cellStyle name="Финансовый 2 6" xfId="2302"/>
    <cellStyle name="Финансовый 2 7" xfId="2303"/>
    <cellStyle name="Финансовый 2 8" xfId="2304"/>
    <cellStyle name="Финансовый 2 9" xfId="2305"/>
    <cellStyle name="Финансовый 3" xfId="150"/>
    <cellStyle name="Финансовый 3 2" xfId="206"/>
    <cellStyle name="Финансовый 3 3" xfId="2306"/>
    <cellStyle name="Финансовый 4" xfId="169"/>
    <cellStyle name="Финансовый 4 2" xfId="2308"/>
    <cellStyle name="Финансовый 4 3" xfId="2307"/>
    <cellStyle name="Хороший 10" xfId="2309"/>
    <cellStyle name="Хороший 11" xfId="2310"/>
    <cellStyle name="Хороший 12" xfId="2311"/>
    <cellStyle name="Хороший 13" xfId="2312"/>
    <cellStyle name="Хороший 14" xfId="2313"/>
    <cellStyle name="Хороший 15" xfId="2314"/>
    <cellStyle name="Хороший 16" xfId="2315"/>
    <cellStyle name="Хороший 17" xfId="2316"/>
    <cellStyle name="Хороший 18" xfId="2317"/>
    <cellStyle name="Хороший 19" xfId="2318"/>
    <cellStyle name="Хороший 2" xfId="155"/>
    <cellStyle name="Хороший 2 2" xfId="2319"/>
    <cellStyle name="Хороший 20" xfId="2320"/>
    <cellStyle name="Хороший 21" xfId="2321"/>
    <cellStyle name="Хороший 22" xfId="2322"/>
    <cellStyle name="Хороший 23" xfId="2323"/>
    <cellStyle name="Хороший 24" xfId="2324"/>
    <cellStyle name="Хороший 25" xfId="2325"/>
    <cellStyle name="Хороший 26" xfId="2326"/>
    <cellStyle name="Хороший 27" xfId="2327"/>
    <cellStyle name="Хороший 28" xfId="2328"/>
    <cellStyle name="Хороший 29" xfId="2329"/>
    <cellStyle name="Хороший 3" xfId="2330"/>
    <cellStyle name="Хороший 30" xfId="2331"/>
    <cellStyle name="Хороший 31" xfId="2332"/>
    <cellStyle name="Хороший 32" xfId="2333"/>
    <cellStyle name="Хороший 33" xfId="2334"/>
    <cellStyle name="Хороший 34" xfId="2335"/>
    <cellStyle name="Хороший 35" xfId="2336"/>
    <cellStyle name="Хороший 36" xfId="2337"/>
    <cellStyle name="Хороший 4" xfId="2338"/>
    <cellStyle name="Хороший 5" xfId="2339"/>
    <cellStyle name="Хороший 6" xfId="2340"/>
    <cellStyle name="Хороший 7" xfId="2341"/>
    <cellStyle name="Хороший 8" xfId="2342"/>
    <cellStyle name="Хороший 9" xfId="23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opLeftCell="A121" zoomScaleNormal="100" zoomScaleSheetLayoutView="115" workbookViewId="0">
      <selection activeCell="D132" sqref="D132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0.5703125" style="1" customWidth="1"/>
    <col min="4" max="4" width="48.7109375" style="1" customWidth="1"/>
    <col min="5" max="5" width="23.42578125" style="1" customWidth="1"/>
    <col min="6" max="7" width="9.5703125" style="1" bestFit="1" customWidth="1"/>
    <col min="8" max="16384" width="9.140625" style="1"/>
  </cols>
  <sheetData>
    <row r="1" spans="1:7" ht="18" customHeight="1">
      <c r="C1" s="299" t="s">
        <v>9</v>
      </c>
      <c r="D1" s="299"/>
      <c r="E1" s="292"/>
      <c r="F1" s="292"/>
      <c r="G1" s="7"/>
    </row>
    <row r="2" spans="1:7">
      <c r="C2" s="300" t="s">
        <v>52</v>
      </c>
      <c r="D2" s="300"/>
      <c r="E2" s="293"/>
      <c r="F2" s="293"/>
      <c r="G2" s="293"/>
    </row>
    <row r="3" spans="1:7">
      <c r="C3" s="300" t="s">
        <v>20</v>
      </c>
      <c r="D3" s="300"/>
      <c r="E3" s="7"/>
      <c r="F3" s="7"/>
      <c r="G3" s="7"/>
    </row>
    <row r="4" spans="1:7" ht="93" customHeight="1">
      <c r="A4" s="294" t="s">
        <v>304</v>
      </c>
      <c r="B4" s="294"/>
      <c r="C4" s="294"/>
      <c r="D4" s="294"/>
    </row>
    <row r="5" spans="1:7" ht="20.45" customHeight="1">
      <c r="A5" s="3"/>
      <c r="B5" s="3"/>
      <c r="C5" s="3"/>
      <c r="D5" s="30" t="s">
        <v>81</v>
      </c>
    </row>
    <row r="6" spans="1:7" s="2" customFormat="1" ht="71.25" customHeight="1">
      <c r="A6" s="295" t="s">
        <v>10</v>
      </c>
      <c r="B6" s="296"/>
      <c r="C6" s="297" t="s">
        <v>11</v>
      </c>
      <c r="D6" s="35" t="s">
        <v>65</v>
      </c>
    </row>
    <row r="7" spans="1:7" s="2" customFormat="1" ht="36" customHeight="1">
      <c r="A7" s="15" t="s">
        <v>12</v>
      </c>
      <c r="B7" s="15" t="s">
        <v>13</v>
      </c>
      <c r="C7" s="298"/>
      <c r="D7" s="107" t="s">
        <v>16</v>
      </c>
    </row>
    <row r="8" spans="1:7">
      <c r="A8" s="9"/>
      <c r="B8" s="9"/>
      <c r="C8" s="17" t="s">
        <v>1</v>
      </c>
      <c r="D8" s="34">
        <f>D9+D64</f>
        <v>0</v>
      </c>
    </row>
    <row r="9" spans="1:7" ht="18" customHeight="1">
      <c r="A9" s="286" t="s">
        <v>49</v>
      </c>
      <c r="B9" s="287"/>
      <c r="C9" s="288"/>
      <c r="D9" s="34">
        <f>D11+D90+D102+D126</f>
        <v>0</v>
      </c>
    </row>
    <row r="10" spans="1:7" ht="28.5" customHeight="1">
      <c r="A10" s="289">
        <v>1146</v>
      </c>
      <c r="B10" s="18"/>
      <c r="C10" s="8" t="s">
        <v>2</v>
      </c>
      <c r="D10" s="34"/>
    </row>
    <row r="11" spans="1:7" ht="28.5" customHeight="1">
      <c r="A11" s="290"/>
      <c r="B11" s="18"/>
      <c r="C11" s="17" t="s">
        <v>69</v>
      </c>
      <c r="D11" s="34">
        <f>D18+D24+D30+D36+D42+D48+D54+D60+D66+D72+D78+D84</f>
        <v>701587.49500000023</v>
      </c>
    </row>
    <row r="12" spans="1:7" ht="28.5" customHeight="1">
      <c r="A12" s="290"/>
      <c r="B12" s="18"/>
      <c r="C12" s="16" t="s">
        <v>3</v>
      </c>
      <c r="D12" s="34"/>
    </row>
    <row r="13" spans="1:7" ht="28.5" customHeight="1">
      <c r="A13" s="290"/>
      <c r="B13" s="18"/>
      <c r="C13" s="17" t="s">
        <v>72</v>
      </c>
      <c r="D13" s="34"/>
    </row>
    <row r="14" spans="1:7" ht="28.5" customHeight="1">
      <c r="A14" s="290"/>
      <c r="B14" s="18"/>
      <c r="C14" s="16" t="s">
        <v>4</v>
      </c>
      <c r="D14" s="34"/>
    </row>
    <row r="15" spans="1:7" ht="74.45" customHeight="1">
      <c r="A15" s="291"/>
      <c r="B15" s="18"/>
      <c r="C15" s="29" t="s">
        <v>73</v>
      </c>
      <c r="D15" s="34"/>
    </row>
    <row r="16" spans="1:7" ht="18" customHeight="1">
      <c r="A16" s="283" t="s">
        <v>5</v>
      </c>
      <c r="B16" s="284"/>
      <c r="C16" s="284"/>
      <c r="D16" s="285"/>
    </row>
    <row r="17" spans="1:4" ht="17.25" customHeight="1">
      <c r="A17" s="280"/>
      <c r="B17" s="35" t="s">
        <v>127</v>
      </c>
      <c r="C17" s="16" t="s">
        <v>6</v>
      </c>
      <c r="D17" s="34"/>
    </row>
    <row r="18" spans="1:4" ht="39.6" customHeight="1">
      <c r="A18" s="281"/>
      <c r="B18" s="35"/>
      <c r="C18" s="17" t="s">
        <v>128</v>
      </c>
      <c r="D18" s="34">
        <f>'havelvac 2'!G73</f>
        <v>443844.49499999988</v>
      </c>
    </row>
    <row r="19" spans="1:4" ht="25.5" customHeight="1">
      <c r="A19" s="281"/>
      <c r="B19" s="35"/>
      <c r="C19" s="16" t="s">
        <v>7</v>
      </c>
      <c r="D19" s="34"/>
    </row>
    <row r="20" spans="1:4" ht="52.5" customHeight="1">
      <c r="A20" s="281"/>
      <c r="B20" s="35"/>
      <c r="C20" s="29" t="s">
        <v>129</v>
      </c>
      <c r="D20" s="34"/>
    </row>
    <row r="21" spans="1:4" ht="26.25" customHeight="1">
      <c r="A21" s="281"/>
      <c r="B21" s="35"/>
      <c r="C21" s="16" t="s">
        <v>8</v>
      </c>
      <c r="D21" s="34"/>
    </row>
    <row r="22" spans="1:4" ht="20.25" customHeight="1">
      <c r="A22" s="281"/>
      <c r="B22" s="35"/>
      <c r="C22" s="29" t="s">
        <v>38</v>
      </c>
      <c r="D22" s="34"/>
    </row>
    <row r="23" spans="1:4" ht="22.5" customHeight="1">
      <c r="A23" s="281"/>
      <c r="B23" s="35" t="s">
        <v>130</v>
      </c>
      <c r="C23" s="16" t="s">
        <v>6</v>
      </c>
      <c r="D23" s="34"/>
    </row>
    <row r="24" spans="1:4" ht="24" customHeight="1">
      <c r="A24" s="281"/>
      <c r="B24" s="35"/>
      <c r="C24" s="17" t="s">
        <v>131</v>
      </c>
      <c r="D24" s="197">
        <f>'havelvac 2'!G160</f>
        <v>783096.40000000037</v>
      </c>
    </row>
    <row r="25" spans="1:4" ht="17.25" customHeight="1">
      <c r="A25" s="281"/>
      <c r="B25" s="35"/>
      <c r="C25" s="16" t="s">
        <v>7</v>
      </c>
      <c r="D25" s="34"/>
    </row>
    <row r="26" spans="1:4" ht="57.6" customHeight="1">
      <c r="A26" s="281"/>
      <c r="B26" s="35"/>
      <c r="C26" s="29" t="s">
        <v>132</v>
      </c>
      <c r="D26" s="34"/>
    </row>
    <row r="27" spans="1:4" ht="17.25" customHeight="1">
      <c r="A27" s="281"/>
      <c r="B27" s="35"/>
      <c r="C27" s="16" t="s">
        <v>8</v>
      </c>
      <c r="D27" s="34"/>
    </row>
    <row r="28" spans="1:4" ht="17.25" customHeight="1">
      <c r="A28" s="281"/>
      <c r="B28" s="35"/>
      <c r="C28" s="29" t="s">
        <v>38</v>
      </c>
      <c r="D28" s="34"/>
    </row>
    <row r="29" spans="1:4" ht="17.25" customHeight="1">
      <c r="A29" s="281"/>
      <c r="B29" s="35" t="s">
        <v>133</v>
      </c>
      <c r="C29" s="16" t="s">
        <v>6</v>
      </c>
      <c r="D29" s="34"/>
    </row>
    <row r="30" spans="1:4" ht="24" customHeight="1">
      <c r="A30" s="281"/>
      <c r="B30" s="35"/>
      <c r="C30" s="17" t="s">
        <v>134</v>
      </c>
      <c r="D30" s="34">
        <f>'havelvac 2'!G259</f>
        <v>197571.20000000001</v>
      </c>
    </row>
    <row r="31" spans="1:4" ht="17.25" customHeight="1">
      <c r="A31" s="281"/>
      <c r="B31" s="35"/>
      <c r="C31" s="16" t="s">
        <v>7</v>
      </c>
      <c r="D31" s="34"/>
    </row>
    <row r="32" spans="1:4" ht="17.25" customHeight="1">
      <c r="A32" s="281"/>
      <c r="B32" s="35"/>
      <c r="C32" s="29" t="s">
        <v>135</v>
      </c>
      <c r="D32" s="34"/>
    </row>
    <row r="33" spans="1:4" ht="17.25" customHeight="1">
      <c r="A33" s="281"/>
      <c r="B33" s="35"/>
      <c r="C33" s="16" t="s">
        <v>8</v>
      </c>
      <c r="D33" s="34"/>
    </row>
    <row r="34" spans="1:4" ht="17.25" customHeight="1">
      <c r="A34" s="281"/>
      <c r="B34" s="35"/>
      <c r="C34" s="29" t="s">
        <v>38</v>
      </c>
      <c r="D34" s="34"/>
    </row>
    <row r="35" spans="1:4" ht="17.25" customHeight="1">
      <c r="A35" s="281"/>
      <c r="B35" s="35" t="s">
        <v>136</v>
      </c>
      <c r="C35" s="16" t="s">
        <v>6</v>
      </c>
      <c r="D35" s="34"/>
    </row>
    <row r="36" spans="1:4" ht="17.25" customHeight="1">
      <c r="A36" s="281"/>
      <c r="B36" s="35"/>
      <c r="C36" s="17" t="s">
        <v>137</v>
      </c>
      <c r="D36" s="34">
        <f>'havelvac 6'!D86</f>
        <v>-95667.7</v>
      </c>
    </row>
    <row r="37" spans="1:4" ht="17.25" customHeight="1">
      <c r="A37" s="281"/>
      <c r="B37" s="35"/>
      <c r="C37" s="16" t="s">
        <v>7</v>
      </c>
      <c r="D37" s="34"/>
    </row>
    <row r="38" spans="1:4" ht="17.25" customHeight="1">
      <c r="A38" s="281"/>
      <c r="B38" s="35"/>
      <c r="C38" s="29" t="s">
        <v>138</v>
      </c>
      <c r="D38" s="34"/>
    </row>
    <row r="39" spans="1:4" ht="17.25" customHeight="1">
      <c r="A39" s="281"/>
      <c r="B39" s="35"/>
      <c r="C39" s="16" t="s">
        <v>8</v>
      </c>
      <c r="D39" s="34"/>
    </row>
    <row r="40" spans="1:4" ht="17.25" customHeight="1">
      <c r="A40" s="281"/>
      <c r="B40" s="35"/>
      <c r="C40" s="29" t="s">
        <v>38</v>
      </c>
      <c r="D40" s="34"/>
    </row>
    <row r="41" spans="1:4" ht="17.25" customHeight="1">
      <c r="A41" s="281"/>
      <c r="B41" s="35" t="s">
        <v>139</v>
      </c>
      <c r="C41" s="16" t="s">
        <v>6</v>
      </c>
      <c r="D41" s="34"/>
    </row>
    <row r="42" spans="1:4" ht="17.25" customHeight="1">
      <c r="A42" s="281"/>
      <c r="B42" s="35"/>
      <c r="C42" s="17" t="s">
        <v>140</v>
      </c>
      <c r="D42" s="34">
        <f>'havelvac 6'!D99</f>
        <v>-44014.5</v>
      </c>
    </row>
    <row r="43" spans="1:4" ht="17.25" customHeight="1">
      <c r="A43" s="281"/>
      <c r="B43" s="35"/>
      <c r="C43" s="16" t="s">
        <v>7</v>
      </c>
      <c r="D43" s="34"/>
    </row>
    <row r="44" spans="1:4" ht="17.25" customHeight="1">
      <c r="A44" s="281"/>
      <c r="B44" s="35"/>
      <c r="C44" s="29" t="s">
        <v>141</v>
      </c>
      <c r="D44" s="34"/>
    </row>
    <row r="45" spans="1:4" ht="17.25" customHeight="1">
      <c r="A45" s="281"/>
      <c r="B45" s="35"/>
      <c r="C45" s="16" t="s">
        <v>8</v>
      </c>
      <c r="D45" s="34"/>
    </row>
    <row r="46" spans="1:4" ht="17.25" customHeight="1">
      <c r="A46" s="281"/>
      <c r="B46" s="35"/>
      <c r="C46" s="29" t="s">
        <v>38</v>
      </c>
      <c r="D46" s="34"/>
    </row>
    <row r="47" spans="1:4" ht="17.25" customHeight="1">
      <c r="A47" s="281"/>
      <c r="B47" s="35" t="s">
        <v>142</v>
      </c>
      <c r="C47" s="16" t="s">
        <v>6</v>
      </c>
      <c r="D47" s="34"/>
    </row>
    <row r="48" spans="1:4" ht="17.25" customHeight="1">
      <c r="A48" s="281"/>
      <c r="B48" s="35"/>
      <c r="C48" s="17" t="s">
        <v>143</v>
      </c>
      <c r="D48" s="34">
        <f>'havelvac 6'!D112</f>
        <v>-41251.300000000003</v>
      </c>
    </row>
    <row r="49" spans="1:4" ht="17.25" customHeight="1">
      <c r="A49" s="281"/>
      <c r="B49" s="35"/>
      <c r="C49" s="16" t="s">
        <v>7</v>
      </c>
      <c r="D49" s="34"/>
    </row>
    <row r="50" spans="1:4" ht="17.25" customHeight="1">
      <c r="A50" s="281"/>
      <c r="B50" s="35"/>
      <c r="C50" s="29" t="s">
        <v>144</v>
      </c>
      <c r="D50" s="34"/>
    </row>
    <row r="51" spans="1:4" ht="17.25" customHeight="1">
      <c r="A51" s="281"/>
      <c r="B51" s="35"/>
      <c r="C51" s="16" t="s">
        <v>8</v>
      </c>
      <c r="D51" s="34"/>
    </row>
    <row r="52" spans="1:4" ht="17.25" customHeight="1">
      <c r="A52" s="281"/>
      <c r="B52" s="35"/>
      <c r="C52" s="29" t="s">
        <v>38</v>
      </c>
      <c r="D52" s="34"/>
    </row>
    <row r="53" spans="1:4">
      <c r="A53" s="281"/>
      <c r="B53" s="35" t="s">
        <v>145</v>
      </c>
      <c r="C53" s="16" t="s">
        <v>6</v>
      </c>
      <c r="D53" s="34"/>
    </row>
    <row r="54" spans="1:4" ht="31.5" customHeight="1">
      <c r="A54" s="281"/>
      <c r="B54" s="35"/>
      <c r="C54" s="17" t="s">
        <v>146</v>
      </c>
      <c r="D54" s="34">
        <f>'havelvac 6'!D125</f>
        <v>-23752.400000000001</v>
      </c>
    </row>
    <row r="55" spans="1:4">
      <c r="A55" s="281"/>
      <c r="B55" s="35"/>
      <c r="C55" s="16" t="s">
        <v>7</v>
      </c>
      <c r="D55" s="34"/>
    </row>
    <row r="56" spans="1:4" ht="51.75">
      <c r="A56" s="281"/>
      <c r="B56" s="35"/>
      <c r="C56" s="29" t="s">
        <v>147</v>
      </c>
      <c r="D56" s="34"/>
    </row>
    <row r="57" spans="1:4">
      <c r="A57" s="281"/>
      <c r="B57" s="35"/>
      <c r="C57" s="16" t="s">
        <v>8</v>
      </c>
      <c r="D57" s="34"/>
    </row>
    <row r="58" spans="1:4">
      <c r="A58" s="281"/>
      <c r="B58" s="35"/>
      <c r="C58" s="29" t="s">
        <v>38</v>
      </c>
      <c r="D58" s="34"/>
    </row>
    <row r="59" spans="1:4">
      <c r="A59" s="281"/>
      <c r="B59" s="35" t="s">
        <v>148</v>
      </c>
      <c r="C59" s="16" t="s">
        <v>6</v>
      </c>
      <c r="D59" s="34"/>
    </row>
    <row r="60" spans="1:4">
      <c r="A60" s="281"/>
      <c r="B60" s="35"/>
      <c r="C60" s="17" t="s">
        <v>149</v>
      </c>
      <c r="D60" s="34">
        <f>'havelvac 6'!D138</f>
        <v>-194149.4</v>
      </c>
    </row>
    <row r="61" spans="1:4">
      <c r="A61" s="281"/>
      <c r="B61" s="35"/>
      <c r="C61" s="16" t="s">
        <v>7</v>
      </c>
      <c r="D61" s="34"/>
    </row>
    <row r="62" spans="1:4" ht="51.75">
      <c r="A62" s="281"/>
      <c r="B62" s="35"/>
      <c r="C62" s="29" t="s">
        <v>150</v>
      </c>
      <c r="D62" s="34"/>
    </row>
    <row r="63" spans="1:4">
      <c r="A63" s="281"/>
      <c r="B63" s="35"/>
      <c r="C63" s="16" t="s">
        <v>8</v>
      </c>
      <c r="D63" s="34"/>
    </row>
    <row r="64" spans="1:4">
      <c r="A64" s="281"/>
      <c r="B64" s="35"/>
      <c r="C64" s="29" t="s">
        <v>38</v>
      </c>
      <c r="D64" s="34"/>
    </row>
    <row r="65" spans="1:4">
      <c r="A65" s="281"/>
      <c r="B65" s="35" t="s">
        <v>151</v>
      </c>
      <c r="C65" s="16" t="s">
        <v>6</v>
      </c>
      <c r="D65" s="34"/>
    </row>
    <row r="66" spans="1:4">
      <c r="A66" s="281"/>
      <c r="B66" s="35"/>
      <c r="C66" s="17" t="s">
        <v>152</v>
      </c>
      <c r="D66" s="34">
        <f>'havelvac 6'!D149</f>
        <v>-210919.5</v>
      </c>
    </row>
    <row r="67" spans="1:4">
      <c r="A67" s="281"/>
      <c r="B67" s="35"/>
      <c r="C67" s="16" t="s">
        <v>7</v>
      </c>
      <c r="D67" s="34"/>
    </row>
    <row r="68" spans="1:4" ht="69">
      <c r="A68" s="281"/>
      <c r="B68" s="35"/>
      <c r="C68" s="29" t="s">
        <v>153</v>
      </c>
      <c r="D68" s="34"/>
    </row>
    <row r="69" spans="1:4">
      <c r="A69" s="281"/>
      <c r="B69" s="35"/>
      <c r="C69" s="16" t="s">
        <v>8</v>
      </c>
      <c r="D69" s="89"/>
    </row>
    <row r="70" spans="1:4">
      <c r="A70" s="282"/>
      <c r="B70" s="35"/>
      <c r="C70" s="29" t="s">
        <v>38</v>
      </c>
      <c r="D70" s="89"/>
    </row>
    <row r="71" spans="1:4">
      <c r="B71" s="35" t="s">
        <v>213</v>
      </c>
      <c r="C71" s="85" t="s">
        <v>6</v>
      </c>
      <c r="D71" s="88"/>
    </row>
    <row r="72" spans="1:4">
      <c r="B72" s="88"/>
      <c r="C72" s="87" t="s">
        <v>214</v>
      </c>
      <c r="D72" s="34">
        <f>'havelvac 2'!G20</f>
        <v>-79298.600000000006</v>
      </c>
    </row>
    <row r="73" spans="1:4">
      <c r="B73" s="88"/>
      <c r="C73" s="85" t="s">
        <v>7</v>
      </c>
      <c r="D73" s="88"/>
    </row>
    <row r="74" spans="1:4" ht="51.75">
      <c r="B74" s="88"/>
      <c r="C74" s="86" t="s">
        <v>215</v>
      </c>
      <c r="D74" s="88"/>
    </row>
    <row r="75" spans="1:4">
      <c r="B75" s="88"/>
      <c r="C75" s="85" t="s">
        <v>8</v>
      </c>
      <c r="D75" s="88"/>
    </row>
    <row r="76" spans="1:4">
      <c r="B76" s="88"/>
      <c r="C76" s="86" t="s">
        <v>38</v>
      </c>
      <c r="D76" s="88"/>
    </row>
    <row r="77" spans="1:4">
      <c r="B77" s="35">
        <v>11020</v>
      </c>
      <c r="C77" s="85" t="s">
        <v>6</v>
      </c>
      <c r="D77" s="88"/>
    </row>
    <row r="78" spans="1:4">
      <c r="B78" s="88"/>
      <c r="C78" s="87" t="s">
        <v>228</v>
      </c>
      <c r="D78" s="34">
        <f>'havelvac 2'!G328</f>
        <v>-1621.3000000000011</v>
      </c>
    </row>
    <row r="79" spans="1:4">
      <c r="B79" s="88"/>
      <c r="C79" s="85" t="s">
        <v>7</v>
      </c>
      <c r="D79" s="88"/>
    </row>
    <row r="80" spans="1:4" ht="51.75">
      <c r="B80" s="88"/>
      <c r="C80" s="86" t="s">
        <v>229</v>
      </c>
      <c r="D80" s="88"/>
    </row>
    <row r="81" spans="1:4">
      <c r="B81" s="88"/>
      <c r="C81" s="85" t="s">
        <v>8</v>
      </c>
      <c r="D81" s="88"/>
    </row>
    <row r="82" spans="1:4">
      <c r="B82" s="88"/>
      <c r="C82" s="86" t="s">
        <v>38</v>
      </c>
      <c r="D82" s="88"/>
    </row>
    <row r="83" spans="1:4">
      <c r="B83" s="35" t="s">
        <v>220</v>
      </c>
      <c r="C83" s="85" t="s">
        <v>6</v>
      </c>
      <c r="D83" s="88"/>
    </row>
    <row r="84" spans="1:4" ht="34.5">
      <c r="B84" s="88"/>
      <c r="C84" s="87" t="s">
        <v>221</v>
      </c>
      <c r="D84" s="34">
        <f>'havelvac 2'!G354</f>
        <v>-32249.9</v>
      </c>
    </row>
    <row r="85" spans="1:4">
      <c r="B85" s="88"/>
      <c r="C85" s="85" t="s">
        <v>7</v>
      </c>
      <c r="D85" s="88"/>
    </row>
    <row r="86" spans="1:4" ht="51.75">
      <c r="B86" s="88"/>
      <c r="C86" s="86" t="s">
        <v>225</v>
      </c>
      <c r="D86" s="88"/>
    </row>
    <row r="87" spans="1:4">
      <c r="B87" s="88"/>
      <c r="C87" s="85" t="s">
        <v>8</v>
      </c>
      <c r="D87" s="88"/>
    </row>
    <row r="88" spans="1:4">
      <c r="B88" s="98"/>
      <c r="C88" s="96" t="s">
        <v>226</v>
      </c>
      <c r="D88" s="98"/>
    </row>
    <row r="89" spans="1:4">
      <c r="A89" s="277">
        <v>1148</v>
      </c>
      <c r="B89" s="278"/>
      <c r="C89" s="85" t="s">
        <v>2</v>
      </c>
      <c r="D89" s="88"/>
    </row>
    <row r="90" spans="1:4">
      <c r="A90" s="277"/>
      <c r="B90" s="278"/>
      <c r="C90" s="86" t="s">
        <v>230</v>
      </c>
      <c r="D90" s="34">
        <f>D96</f>
        <v>4308</v>
      </c>
    </row>
    <row r="91" spans="1:4">
      <c r="A91" s="277"/>
      <c r="B91" s="278"/>
      <c r="C91" s="85" t="s">
        <v>3</v>
      </c>
      <c r="D91" s="88"/>
    </row>
    <row r="92" spans="1:4" ht="51.75">
      <c r="A92" s="277"/>
      <c r="B92" s="278"/>
      <c r="C92" s="86" t="s">
        <v>231</v>
      </c>
      <c r="D92" s="88"/>
    </row>
    <row r="93" spans="1:4">
      <c r="A93" s="277"/>
      <c r="B93" s="278"/>
      <c r="C93" s="85" t="s">
        <v>4</v>
      </c>
      <c r="D93" s="88"/>
    </row>
    <row r="94" spans="1:4" ht="51.75">
      <c r="A94" s="277"/>
      <c r="B94" s="278"/>
      <c r="C94" s="86" t="s">
        <v>232</v>
      </c>
      <c r="D94" s="88"/>
    </row>
    <row r="95" spans="1:4">
      <c r="A95" s="277"/>
      <c r="B95" s="279">
        <v>11001</v>
      </c>
      <c r="C95" s="85" t="s">
        <v>6</v>
      </c>
      <c r="D95" s="88"/>
    </row>
    <row r="96" spans="1:4">
      <c r="A96" s="277"/>
      <c r="B96" s="279"/>
      <c r="C96" s="87" t="s">
        <v>233</v>
      </c>
      <c r="D96" s="34">
        <f>'havelvac 2'!G349</f>
        <v>4308</v>
      </c>
    </row>
    <row r="97" spans="1:4">
      <c r="A97" s="277"/>
      <c r="B97" s="279"/>
      <c r="C97" s="85" t="s">
        <v>7</v>
      </c>
      <c r="D97" s="88"/>
    </row>
    <row r="98" spans="1:4" ht="51.75">
      <c r="A98" s="277"/>
      <c r="B98" s="279"/>
      <c r="C98" s="86" t="s">
        <v>234</v>
      </c>
      <c r="D98" s="88"/>
    </row>
    <row r="99" spans="1:4">
      <c r="A99" s="277"/>
      <c r="B99" s="279"/>
      <c r="C99" s="85" t="s">
        <v>8</v>
      </c>
      <c r="D99" s="88"/>
    </row>
    <row r="100" spans="1:4">
      <c r="A100" s="277"/>
      <c r="B100" s="279"/>
      <c r="C100" s="86" t="s">
        <v>38</v>
      </c>
      <c r="D100" s="88"/>
    </row>
    <row r="101" spans="1:4">
      <c r="A101" s="277">
        <v>1192</v>
      </c>
      <c r="B101" s="277"/>
      <c r="C101" s="85" t="s">
        <v>2</v>
      </c>
      <c r="D101" s="88"/>
    </row>
    <row r="102" spans="1:4">
      <c r="A102" s="277"/>
      <c r="B102" s="277"/>
      <c r="C102" s="87" t="s">
        <v>237</v>
      </c>
      <c r="D102" s="34">
        <f>D108+D114+D120</f>
        <v>-35400.25</v>
      </c>
    </row>
    <row r="103" spans="1:4">
      <c r="A103" s="277"/>
      <c r="B103" s="277"/>
      <c r="C103" s="85" t="s">
        <v>3</v>
      </c>
      <c r="D103" s="88"/>
    </row>
    <row r="104" spans="1:4" ht="86.25">
      <c r="A104" s="277"/>
      <c r="B104" s="277"/>
      <c r="C104" s="91" t="s">
        <v>238</v>
      </c>
      <c r="D104" s="88"/>
    </row>
    <row r="105" spans="1:4">
      <c r="A105" s="277"/>
      <c r="B105" s="277"/>
      <c r="C105" s="85" t="s">
        <v>240</v>
      </c>
      <c r="D105" s="88"/>
    </row>
    <row r="106" spans="1:4" ht="69">
      <c r="A106" s="277"/>
      <c r="B106" s="277"/>
      <c r="C106" s="91" t="s">
        <v>239</v>
      </c>
      <c r="D106" s="88"/>
    </row>
    <row r="107" spans="1:4">
      <c r="A107" s="277"/>
      <c r="B107" s="277">
        <v>11010</v>
      </c>
      <c r="C107" s="85" t="s">
        <v>6</v>
      </c>
      <c r="D107" s="88"/>
    </row>
    <row r="108" spans="1:4" ht="34.5">
      <c r="A108" s="277"/>
      <c r="B108" s="277"/>
      <c r="C108" s="87" t="s">
        <v>241</v>
      </c>
      <c r="D108" s="94">
        <f>'havelvac 2'!G387</f>
        <v>1856</v>
      </c>
    </row>
    <row r="109" spans="1:4">
      <c r="A109" s="277"/>
      <c r="B109" s="277"/>
      <c r="C109" s="85" t="s">
        <v>7</v>
      </c>
      <c r="D109" s="88"/>
    </row>
    <row r="110" spans="1:4" ht="34.5">
      <c r="A110" s="277"/>
      <c r="B110" s="277"/>
      <c r="C110" s="91" t="s">
        <v>242</v>
      </c>
      <c r="D110" s="88"/>
    </row>
    <row r="111" spans="1:4">
      <c r="A111" s="277"/>
      <c r="B111" s="277"/>
      <c r="C111" s="85" t="s">
        <v>8</v>
      </c>
      <c r="D111" s="88"/>
    </row>
    <row r="112" spans="1:4">
      <c r="A112" s="277"/>
      <c r="B112" s="277"/>
      <c r="C112" s="91" t="s">
        <v>38</v>
      </c>
      <c r="D112" s="88"/>
    </row>
    <row r="113" spans="1:4">
      <c r="A113" s="277"/>
      <c r="B113" s="277" t="s">
        <v>243</v>
      </c>
      <c r="C113" s="85" t="s">
        <v>6</v>
      </c>
      <c r="D113" s="88"/>
    </row>
    <row r="114" spans="1:4" ht="69">
      <c r="A114" s="277"/>
      <c r="B114" s="277"/>
      <c r="C114" s="87" t="s">
        <v>244</v>
      </c>
      <c r="D114" s="34">
        <f>'havelvac 2'!G388</f>
        <v>-37349.85</v>
      </c>
    </row>
    <row r="115" spans="1:4">
      <c r="A115" s="277"/>
      <c r="B115" s="277"/>
      <c r="C115" s="85" t="s">
        <v>7</v>
      </c>
      <c r="D115" s="88"/>
    </row>
    <row r="116" spans="1:4" ht="69">
      <c r="A116" s="277"/>
      <c r="B116" s="277"/>
      <c r="C116" s="91" t="s">
        <v>245</v>
      </c>
      <c r="D116" s="88"/>
    </row>
    <row r="117" spans="1:4">
      <c r="A117" s="277"/>
      <c r="B117" s="277"/>
      <c r="C117" s="85" t="s">
        <v>8</v>
      </c>
      <c r="D117" s="88"/>
    </row>
    <row r="118" spans="1:4">
      <c r="A118" s="277"/>
      <c r="B118" s="277"/>
      <c r="C118" s="91" t="s">
        <v>38</v>
      </c>
      <c r="D118" s="88"/>
    </row>
    <row r="119" spans="1:4">
      <c r="A119" s="277"/>
      <c r="B119" s="141">
        <v>12004</v>
      </c>
      <c r="C119" s="95" t="s">
        <v>6</v>
      </c>
      <c r="D119" s="88"/>
    </row>
    <row r="120" spans="1:4" ht="51.75">
      <c r="A120" s="277"/>
      <c r="B120" s="93"/>
      <c r="C120" s="87" t="s">
        <v>247</v>
      </c>
      <c r="D120" s="34">
        <f>'havelvac 2'!G425</f>
        <v>93.6</v>
      </c>
    </row>
    <row r="121" spans="1:4">
      <c r="A121" s="277"/>
      <c r="B121" s="93"/>
      <c r="C121" s="95" t="s">
        <v>7</v>
      </c>
      <c r="D121" s="88"/>
    </row>
    <row r="122" spans="1:4" ht="34.5">
      <c r="A122" s="277"/>
      <c r="B122" s="93"/>
      <c r="C122" s="90" t="s">
        <v>248</v>
      </c>
      <c r="D122" s="88"/>
    </row>
    <row r="123" spans="1:4">
      <c r="A123" s="277"/>
      <c r="B123" s="93"/>
      <c r="C123" s="95" t="s">
        <v>8</v>
      </c>
      <c r="D123" s="88"/>
    </row>
    <row r="124" spans="1:4">
      <c r="A124" s="277"/>
      <c r="B124" s="93"/>
      <c r="C124" s="92" t="s">
        <v>226</v>
      </c>
      <c r="D124" s="88"/>
    </row>
    <row r="125" spans="1:4">
      <c r="A125" s="276">
        <v>1193</v>
      </c>
      <c r="B125" s="29"/>
      <c r="C125" s="16" t="s">
        <v>2</v>
      </c>
      <c r="D125" s="29"/>
    </row>
    <row r="126" spans="1:4">
      <c r="A126" s="276"/>
      <c r="B126" s="29"/>
      <c r="C126" s="174" t="s">
        <v>287</v>
      </c>
      <c r="D126" s="34">
        <f>D132</f>
        <v>-670495.24500000023</v>
      </c>
    </row>
    <row r="127" spans="1:4">
      <c r="A127" s="276"/>
      <c r="B127" s="29"/>
      <c r="C127" s="16" t="s">
        <v>3</v>
      </c>
      <c r="D127" s="29"/>
    </row>
    <row r="128" spans="1:4" ht="69">
      <c r="A128" s="276"/>
      <c r="B128" s="29"/>
      <c r="C128" s="174" t="s">
        <v>288</v>
      </c>
      <c r="D128" s="29"/>
    </row>
    <row r="129" spans="1:4">
      <c r="A129" s="276"/>
      <c r="B129" s="29"/>
      <c r="C129" s="16" t="s">
        <v>4</v>
      </c>
      <c r="D129" s="29"/>
    </row>
    <row r="130" spans="1:4" ht="34.5">
      <c r="A130" s="276"/>
      <c r="B130" s="29"/>
      <c r="C130" s="174" t="s">
        <v>289</v>
      </c>
      <c r="D130" s="29"/>
    </row>
    <row r="131" spans="1:4">
      <c r="A131" s="276"/>
      <c r="B131" s="276">
        <v>11001</v>
      </c>
      <c r="C131" s="16" t="s">
        <v>6</v>
      </c>
      <c r="D131" s="29"/>
    </row>
    <row r="132" spans="1:4" ht="69">
      <c r="A132" s="276"/>
      <c r="B132" s="276"/>
      <c r="C132" s="87" t="s">
        <v>290</v>
      </c>
      <c r="D132" s="34">
        <f>-D11-D102-D90</f>
        <v>-670495.24500000023</v>
      </c>
    </row>
    <row r="133" spans="1:4">
      <c r="A133" s="276"/>
      <c r="B133" s="276"/>
      <c r="C133" s="16" t="s">
        <v>7</v>
      </c>
      <c r="D133" s="29"/>
    </row>
    <row r="134" spans="1:4" ht="86.25">
      <c r="A134" s="276"/>
      <c r="B134" s="276"/>
      <c r="C134" s="174" t="s">
        <v>291</v>
      </c>
      <c r="D134" s="29"/>
    </row>
    <row r="135" spans="1:4">
      <c r="A135" s="276"/>
      <c r="B135" s="276"/>
      <c r="C135" s="16" t="s">
        <v>8</v>
      </c>
      <c r="D135" s="29"/>
    </row>
    <row r="136" spans="1:4">
      <c r="A136" s="276"/>
      <c r="B136" s="276"/>
      <c r="C136" s="174" t="s">
        <v>38</v>
      </c>
      <c r="D136" s="29"/>
    </row>
  </sheetData>
  <mergeCells count="21">
    <mergeCell ref="A16:D16"/>
    <mergeCell ref="A9:C9"/>
    <mergeCell ref="A10:A15"/>
    <mergeCell ref="E1:F1"/>
    <mergeCell ref="E2:G2"/>
    <mergeCell ref="A4:D4"/>
    <mergeCell ref="A6:B6"/>
    <mergeCell ref="C6:C7"/>
    <mergeCell ref="C1:D1"/>
    <mergeCell ref="C2:D2"/>
    <mergeCell ref="C3:D3"/>
    <mergeCell ref="B89:B94"/>
    <mergeCell ref="B95:B100"/>
    <mergeCell ref="A89:A100"/>
    <mergeCell ref="B101:B106"/>
    <mergeCell ref="A17:A70"/>
    <mergeCell ref="A125:A136"/>
    <mergeCell ref="B131:B136"/>
    <mergeCell ref="B113:B118"/>
    <mergeCell ref="B107:B112"/>
    <mergeCell ref="A101:A124"/>
  </mergeCells>
  <pageMargins left="0.16" right="0.2" top="0.22" bottom="0.16" header="0.5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1"/>
  <sheetViews>
    <sheetView topLeftCell="A63" zoomScaleNormal="100" workbookViewId="0">
      <selection activeCell="F71" sqref="F71"/>
    </sheetView>
  </sheetViews>
  <sheetFormatPr defaultColWidth="9.140625" defaultRowHeight="17.25"/>
  <cols>
    <col min="1" max="1" width="6.5703125" style="6" customWidth="1"/>
    <col min="2" max="2" width="5.42578125" style="6" customWidth="1"/>
    <col min="3" max="3" width="7" style="6" bestFit="1" customWidth="1"/>
    <col min="4" max="4" width="10.28515625" style="61" customWidth="1"/>
    <col min="5" max="5" width="11.28515625" style="6" customWidth="1"/>
    <col min="6" max="6" width="74.5703125" style="6" customWidth="1"/>
    <col min="7" max="7" width="50.42578125" style="6" customWidth="1"/>
    <col min="8" max="8" width="12.28515625" style="6" bestFit="1" customWidth="1"/>
    <col min="9" max="16384" width="9.140625" style="6"/>
  </cols>
  <sheetData>
    <row r="1" spans="1:7" s="97" customFormat="1" ht="18" customHeight="1">
      <c r="D1" s="62"/>
      <c r="F1" s="299" t="s">
        <v>27</v>
      </c>
      <c r="G1" s="299"/>
    </row>
    <row r="2" spans="1:7" s="97" customFormat="1">
      <c r="D2" s="62"/>
      <c r="F2" s="299" t="s">
        <v>52</v>
      </c>
      <c r="G2" s="299"/>
    </row>
    <row r="3" spans="1:7" s="97" customFormat="1">
      <c r="D3" s="62"/>
      <c r="F3" s="299" t="s">
        <v>20</v>
      </c>
      <c r="G3" s="299"/>
    </row>
    <row r="4" spans="1:7" s="97" customFormat="1" ht="51" customHeight="1">
      <c r="A4" s="310" t="s">
        <v>305</v>
      </c>
      <c r="B4" s="310"/>
      <c r="C4" s="310"/>
      <c r="D4" s="310"/>
      <c r="E4" s="310"/>
      <c r="F4" s="310"/>
      <c r="G4" s="310"/>
    </row>
    <row r="5" spans="1:7" s="97" customFormat="1" ht="19.149999999999999" customHeight="1">
      <c r="A5" s="13"/>
      <c r="B5" s="13"/>
      <c r="C5" s="13"/>
      <c r="D5" s="13"/>
      <c r="E5" s="13"/>
      <c r="F5" s="13"/>
      <c r="G5" s="30" t="s">
        <v>81</v>
      </c>
    </row>
    <row r="6" spans="1:7" ht="72.599999999999994" customHeight="1">
      <c r="A6" s="311" t="s">
        <v>14</v>
      </c>
      <c r="B6" s="311"/>
      <c r="C6" s="311"/>
      <c r="D6" s="311" t="s">
        <v>0</v>
      </c>
      <c r="E6" s="311"/>
      <c r="F6" s="311" t="s">
        <v>15</v>
      </c>
      <c r="G6" s="63" t="s">
        <v>62</v>
      </c>
    </row>
    <row r="7" spans="1:7" ht="29.25" customHeight="1">
      <c r="A7" s="63" t="s">
        <v>21</v>
      </c>
      <c r="B7" s="63" t="s">
        <v>22</v>
      </c>
      <c r="C7" s="63" t="s">
        <v>17</v>
      </c>
      <c r="D7" s="63" t="s">
        <v>23</v>
      </c>
      <c r="E7" s="63" t="s">
        <v>36</v>
      </c>
      <c r="F7" s="311"/>
      <c r="G7" s="4" t="s">
        <v>16</v>
      </c>
    </row>
    <row r="8" spans="1:7" ht="18" customHeight="1">
      <c r="A8" s="63"/>
      <c r="B8" s="63"/>
      <c r="C8" s="63"/>
      <c r="D8" s="63"/>
      <c r="E8" s="63"/>
      <c r="F8" s="17" t="s">
        <v>1</v>
      </c>
      <c r="G8" s="197">
        <f>G10</f>
        <v>0</v>
      </c>
    </row>
    <row r="9" spans="1:7" ht="18" customHeight="1">
      <c r="A9" s="19"/>
      <c r="B9" s="19"/>
      <c r="C9" s="19"/>
      <c r="D9" s="22"/>
      <c r="E9" s="19"/>
      <c r="F9" s="19" t="s">
        <v>19</v>
      </c>
      <c r="G9" s="197"/>
    </row>
    <row r="10" spans="1:7" ht="46.5" customHeight="1">
      <c r="A10" s="20"/>
      <c r="B10" s="20"/>
      <c r="C10" s="20"/>
      <c r="D10" s="35"/>
      <c r="E10" s="20"/>
      <c r="F10" s="20" t="s">
        <v>49</v>
      </c>
      <c r="G10" s="197">
        <f>G12</f>
        <v>0</v>
      </c>
    </row>
    <row r="11" spans="1:7" ht="18" customHeight="1">
      <c r="A11" s="20"/>
      <c r="B11" s="20"/>
      <c r="C11" s="20"/>
      <c r="D11" s="35"/>
      <c r="E11" s="20"/>
      <c r="F11" s="19" t="s">
        <v>19</v>
      </c>
      <c r="G11" s="34"/>
    </row>
    <row r="12" spans="1:7" ht="18" customHeight="1">
      <c r="A12" s="301" t="s">
        <v>37</v>
      </c>
      <c r="B12" s="18"/>
      <c r="C12" s="18"/>
      <c r="D12" s="183"/>
      <c r="E12" s="18"/>
      <c r="F12" s="17" t="s">
        <v>50</v>
      </c>
      <c r="G12" s="34">
        <f>G14+G156+G339+G350</f>
        <v>0</v>
      </c>
    </row>
    <row r="13" spans="1:7" ht="18" customHeight="1">
      <c r="A13" s="301"/>
      <c r="B13" s="18"/>
      <c r="C13" s="18"/>
      <c r="D13" s="183"/>
      <c r="E13" s="18"/>
      <c r="F13" s="14" t="s">
        <v>19</v>
      </c>
      <c r="G13" s="34"/>
    </row>
    <row r="14" spans="1:7" ht="18" customHeight="1">
      <c r="A14" s="301"/>
      <c r="B14" s="301" t="s">
        <v>39</v>
      </c>
      <c r="C14" s="184"/>
      <c r="D14" s="185"/>
      <c r="E14" s="186"/>
      <c r="F14" s="105" t="s">
        <v>154</v>
      </c>
      <c r="G14" s="34">
        <f>G16+G71</f>
        <v>245125.79499999984</v>
      </c>
    </row>
    <row r="15" spans="1:7" ht="18" customHeight="1">
      <c r="A15" s="301"/>
      <c r="B15" s="301"/>
      <c r="C15" s="184"/>
      <c r="D15" s="187"/>
      <c r="E15" s="188"/>
      <c r="F15" s="168" t="s">
        <v>19</v>
      </c>
      <c r="G15" s="34"/>
    </row>
    <row r="16" spans="1:7" ht="18" customHeight="1">
      <c r="A16" s="301"/>
      <c r="B16" s="301"/>
      <c r="C16" s="189" t="s">
        <v>39</v>
      </c>
      <c r="D16" s="187"/>
      <c r="E16" s="188"/>
      <c r="F16" s="190" t="s">
        <v>214</v>
      </c>
      <c r="G16" s="34">
        <f>G20</f>
        <v>-79298.600000000006</v>
      </c>
    </row>
    <row r="17" spans="1:7" ht="18" customHeight="1">
      <c r="A17" s="301"/>
      <c r="B17" s="301"/>
      <c r="C17" s="168"/>
      <c r="D17" s="187"/>
      <c r="E17" s="188"/>
      <c r="F17" s="168" t="s">
        <v>19</v>
      </c>
      <c r="G17" s="34"/>
    </row>
    <row r="18" spans="1:7" s="204" customFormat="1" ht="18" customHeight="1">
      <c r="A18" s="301"/>
      <c r="B18" s="301"/>
      <c r="C18" s="145"/>
      <c r="D18" s="202" t="s">
        <v>216</v>
      </c>
      <c r="E18" s="202"/>
      <c r="F18" s="162" t="s">
        <v>69</v>
      </c>
      <c r="G18" s="203">
        <f>'havelvac 1'!D11</f>
        <v>701587.49500000023</v>
      </c>
    </row>
    <row r="19" spans="1:7" s="204" customFormat="1" ht="18" customHeight="1">
      <c r="A19" s="301"/>
      <c r="B19" s="301"/>
      <c r="C19" s="145"/>
      <c r="D19" s="202"/>
      <c r="E19" s="202"/>
      <c r="F19" s="205" t="s">
        <v>19</v>
      </c>
      <c r="G19" s="203"/>
    </row>
    <row r="20" spans="1:7" ht="18" customHeight="1">
      <c r="A20" s="301"/>
      <c r="B20" s="301"/>
      <c r="C20" s="168"/>
      <c r="D20" s="189"/>
      <c r="E20" s="189" t="s">
        <v>217</v>
      </c>
      <c r="F20" s="168" t="s">
        <v>214</v>
      </c>
      <c r="G20" s="34">
        <f>G22+G29+G36+G43+G50+G57+G64</f>
        <v>-79298.600000000006</v>
      </c>
    </row>
    <row r="21" spans="1:7" ht="18" customHeight="1">
      <c r="A21" s="301"/>
      <c r="B21" s="301"/>
      <c r="C21" s="184"/>
      <c r="D21" s="187"/>
      <c r="E21" s="188"/>
      <c r="F21" s="168" t="s">
        <v>24</v>
      </c>
      <c r="G21" s="34"/>
    </row>
    <row r="22" spans="1:7" ht="39.75" customHeight="1">
      <c r="A22" s="301"/>
      <c r="B22" s="301"/>
      <c r="C22" s="184"/>
      <c r="D22" s="187"/>
      <c r="E22" s="188"/>
      <c r="F22" s="173" t="s">
        <v>70</v>
      </c>
      <c r="G22" s="34">
        <f>G24</f>
        <v>-1598.2</v>
      </c>
    </row>
    <row r="23" spans="1:7" ht="37.5" customHeight="1">
      <c r="A23" s="301"/>
      <c r="B23" s="301"/>
      <c r="C23" s="184"/>
      <c r="D23" s="187"/>
      <c r="E23" s="188"/>
      <c r="F23" s="168" t="s">
        <v>25</v>
      </c>
      <c r="G23" s="34"/>
    </row>
    <row r="24" spans="1:7" ht="28.5" customHeight="1">
      <c r="A24" s="301"/>
      <c r="B24" s="301"/>
      <c r="C24" s="184"/>
      <c r="D24" s="187"/>
      <c r="E24" s="188"/>
      <c r="F24" s="168" t="s">
        <v>18</v>
      </c>
      <c r="G24" s="34">
        <f t="shared" ref="G24:G26" si="0">G25</f>
        <v>-1598.2</v>
      </c>
    </row>
    <row r="25" spans="1:7" ht="28.5" customHeight="1">
      <c r="A25" s="301"/>
      <c r="B25" s="301"/>
      <c r="C25" s="184"/>
      <c r="D25" s="187"/>
      <c r="E25" s="188"/>
      <c r="F25" s="168" t="s">
        <v>26</v>
      </c>
      <c r="G25" s="34">
        <f t="shared" si="0"/>
        <v>-1598.2</v>
      </c>
    </row>
    <row r="26" spans="1:7" ht="28.5" customHeight="1">
      <c r="A26" s="301"/>
      <c r="B26" s="301"/>
      <c r="C26" s="184"/>
      <c r="D26" s="187"/>
      <c r="E26" s="188"/>
      <c r="F26" s="168" t="s">
        <v>155</v>
      </c>
      <c r="G26" s="34">
        <f t="shared" si="0"/>
        <v>-1598.2</v>
      </c>
    </row>
    <row r="27" spans="1:7" ht="28.5" customHeight="1">
      <c r="A27" s="301"/>
      <c r="B27" s="301"/>
      <c r="C27" s="184"/>
      <c r="D27" s="187"/>
      <c r="E27" s="188"/>
      <c r="F27" s="168" t="s">
        <v>156</v>
      </c>
      <c r="G27" s="34">
        <f>G28</f>
        <v>-1598.2</v>
      </c>
    </row>
    <row r="28" spans="1:7" ht="40.5" customHeight="1">
      <c r="A28" s="301"/>
      <c r="B28" s="301"/>
      <c r="C28" s="184"/>
      <c r="D28" s="187"/>
      <c r="E28" s="188"/>
      <c r="F28" s="168" t="s">
        <v>157</v>
      </c>
      <c r="G28" s="34">
        <f>'havelvac 6'!D162</f>
        <v>-1598.2</v>
      </c>
    </row>
    <row r="29" spans="1:7" ht="28.5" customHeight="1">
      <c r="A29" s="301"/>
      <c r="B29" s="301"/>
      <c r="C29" s="184"/>
      <c r="D29" s="187"/>
      <c r="E29" s="188"/>
      <c r="F29" s="173" t="s">
        <v>71</v>
      </c>
      <c r="G29" s="34">
        <f>G31</f>
        <v>-32</v>
      </c>
    </row>
    <row r="30" spans="1:7" ht="43.5" customHeight="1">
      <c r="A30" s="301"/>
      <c r="B30" s="301"/>
      <c r="C30" s="184"/>
      <c r="D30" s="187"/>
      <c r="E30" s="188"/>
      <c r="F30" s="168" t="s">
        <v>25</v>
      </c>
      <c r="G30" s="34"/>
    </row>
    <row r="31" spans="1:7" ht="28.5" customHeight="1">
      <c r="A31" s="301"/>
      <c r="B31" s="301"/>
      <c r="C31" s="184"/>
      <c r="D31" s="187"/>
      <c r="E31" s="188"/>
      <c r="F31" s="168" t="s">
        <v>18</v>
      </c>
      <c r="G31" s="34">
        <f t="shared" ref="G31:G33" si="1">G32</f>
        <v>-32</v>
      </c>
    </row>
    <row r="32" spans="1:7" ht="28.5" customHeight="1">
      <c r="A32" s="301"/>
      <c r="B32" s="301"/>
      <c r="C32" s="184"/>
      <c r="D32" s="187"/>
      <c r="E32" s="188"/>
      <c r="F32" s="168" t="s">
        <v>26</v>
      </c>
      <c r="G32" s="34">
        <f t="shared" si="1"/>
        <v>-32</v>
      </c>
    </row>
    <row r="33" spans="1:7" ht="28.5" customHeight="1">
      <c r="A33" s="301"/>
      <c r="B33" s="301"/>
      <c r="C33" s="184"/>
      <c r="D33" s="187"/>
      <c r="E33" s="188"/>
      <c r="F33" s="168" t="s">
        <v>155</v>
      </c>
      <c r="G33" s="34">
        <f t="shared" si="1"/>
        <v>-32</v>
      </c>
    </row>
    <row r="34" spans="1:7" ht="28.5" customHeight="1">
      <c r="A34" s="301"/>
      <c r="B34" s="301"/>
      <c r="C34" s="184"/>
      <c r="D34" s="187"/>
      <c r="E34" s="188"/>
      <c r="F34" s="168" t="s">
        <v>156</v>
      </c>
      <c r="G34" s="34">
        <f>G35</f>
        <v>-32</v>
      </c>
    </row>
    <row r="35" spans="1:7" ht="28.5" customHeight="1">
      <c r="A35" s="301"/>
      <c r="B35" s="301"/>
      <c r="C35" s="184"/>
      <c r="D35" s="187"/>
      <c r="E35" s="188"/>
      <c r="F35" s="168" t="s">
        <v>157</v>
      </c>
      <c r="G35" s="34">
        <f>'havelvac 6'!D242</f>
        <v>-32</v>
      </c>
    </row>
    <row r="36" spans="1:7" ht="28.5" customHeight="1">
      <c r="A36" s="301"/>
      <c r="B36" s="301"/>
      <c r="C36" s="184"/>
      <c r="D36" s="187"/>
      <c r="E36" s="188"/>
      <c r="F36" s="173" t="s">
        <v>55</v>
      </c>
      <c r="G36" s="34">
        <f>G38</f>
        <v>-52.7</v>
      </c>
    </row>
    <row r="37" spans="1:7" ht="48" customHeight="1">
      <c r="A37" s="301"/>
      <c r="B37" s="301"/>
      <c r="C37" s="184"/>
      <c r="D37" s="187"/>
      <c r="E37" s="188"/>
      <c r="F37" s="168" t="s">
        <v>25</v>
      </c>
      <c r="G37" s="34"/>
    </row>
    <row r="38" spans="1:7" ht="28.5" customHeight="1">
      <c r="A38" s="301"/>
      <c r="B38" s="301"/>
      <c r="C38" s="184"/>
      <c r="D38" s="187"/>
      <c r="E38" s="188"/>
      <c r="F38" s="168" t="s">
        <v>18</v>
      </c>
      <c r="G38" s="34">
        <f t="shared" ref="G38:G40" si="2">G39</f>
        <v>-52.7</v>
      </c>
    </row>
    <row r="39" spans="1:7" ht="28.5" customHeight="1">
      <c r="A39" s="301"/>
      <c r="B39" s="301"/>
      <c r="C39" s="184"/>
      <c r="D39" s="187"/>
      <c r="E39" s="188"/>
      <c r="F39" s="168" t="s">
        <v>26</v>
      </c>
      <c r="G39" s="34">
        <f t="shared" si="2"/>
        <v>-52.7</v>
      </c>
    </row>
    <row r="40" spans="1:7" ht="28.5" customHeight="1">
      <c r="A40" s="301"/>
      <c r="B40" s="301"/>
      <c r="C40" s="184"/>
      <c r="D40" s="187"/>
      <c r="E40" s="188"/>
      <c r="F40" s="168" t="s">
        <v>155</v>
      </c>
      <c r="G40" s="34">
        <f t="shared" si="2"/>
        <v>-52.7</v>
      </c>
    </row>
    <row r="41" spans="1:7" ht="28.5" customHeight="1">
      <c r="A41" s="301"/>
      <c r="B41" s="301"/>
      <c r="C41" s="184"/>
      <c r="D41" s="187"/>
      <c r="E41" s="188"/>
      <c r="F41" s="168" t="s">
        <v>156</v>
      </c>
      <c r="G41" s="34">
        <f>G42</f>
        <v>-52.7</v>
      </c>
    </row>
    <row r="42" spans="1:7" ht="28.5" customHeight="1">
      <c r="A42" s="301"/>
      <c r="B42" s="301"/>
      <c r="C42" s="184"/>
      <c r="D42" s="187"/>
      <c r="E42" s="188"/>
      <c r="F42" s="168" t="s">
        <v>157</v>
      </c>
      <c r="G42" s="34">
        <f>'havelvac 6'!D377</f>
        <v>-52.7</v>
      </c>
    </row>
    <row r="43" spans="1:7" ht="28.5" customHeight="1">
      <c r="A43" s="301"/>
      <c r="B43" s="301"/>
      <c r="C43" s="184"/>
      <c r="D43" s="187"/>
      <c r="E43" s="188"/>
      <c r="F43" s="173" t="s">
        <v>56</v>
      </c>
      <c r="G43" s="34">
        <f>G46</f>
        <v>-43705.100000000006</v>
      </c>
    </row>
    <row r="44" spans="1:7" ht="44.25" customHeight="1">
      <c r="A44" s="301"/>
      <c r="B44" s="301"/>
      <c r="C44" s="184"/>
      <c r="D44" s="187"/>
      <c r="E44" s="188"/>
      <c r="F44" s="168" t="s">
        <v>25</v>
      </c>
      <c r="G44" s="34"/>
    </row>
    <row r="45" spans="1:7" ht="28.5" customHeight="1">
      <c r="A45" s="301"/>
      <c r="B45" s="301"/>
      <c r="C45" s="184"/>
      <c r="D45" s="187"/>
      <c r="E45" s="188"/>
      <c r="F45" s="168" t="s">
        <v>18</v>
      </c>
      <c r="G45" s="34">
        <f t="shared" ref="G45:G47" si="3">G46</f>
        <v>-43705.100000000006</v>
      </c>
    </row>
    <row r="46" spans="1:7" ht="28.5" customHeight="1">
      <c r="A46" s="301"/>
      <c r="B46" s="301"/>
      <c r="C46" s="184"/>
      <c r="D46" s="187"/>
      <c r="E46" s="188"/>
      <c r="F46" s="168" t="s">
        <v>26</v>
      </c>
      <c r="G46" s="34">
        <f t="shared" si="3"/>
        <v>-43705.100000000006</v>
      </c>
    </row>
    <row r="47" spans="1:7" ht="28.5" customHeight="1">
      <c r="A47" s="301"/>
      <c r="B47" s="301"/>
      <c r="C47" s="184"/>
      <c r="D47" s="187"/>
      <c r="E47" s="188"/>
      <c r="F47" s="168" t="s">
        <v>155</v>
      </c>
      <c r="G47" s="34">
        <f t="shared" si="3"/>
        <v>-43705.100000000006</v>
      </c>
    </row>
    <row r="48" spans="1:7" ht="28.5" customHeight="1">
      <c r="A48" s="301"/>
      <c r="B48" s="301"/>
      <c r="C48" s="184"/>
      <c r="D48" s="187"/>
      <c r="E48" s="188"/>
      <c r="F48" s="168" t="s">
        <v>156</v>
      </c>
      <c r="G48" s="34">
        <f>G49</f>
        <v>-43705.100000000006</v>
      </c>
    </row>
    <row r="49" spans="1:7" ht="28.5" customHeight="1">
      <c r="A49" s="301"/>
      <c r="B49" s="301"/>
      <c r="C49" s="184"/>
      <c r="D49" s="187"/>
      <c r="E49" s="188"/>
      <c r="F49" s="168" t="s">
        <v>157</v>
      </c>
      <c r="G49" s="34">
        <f>'havelvac 6'!D437</f>
        <v>-43705.100000000006</v>
      </c>
    </row>
    <row r="50" spans="1:7" ht="28.5" customHeight="1">
      <c r="A50" s="302"/>
      <c r="B50" s="302"/>
      <c r="C50" s="236"/>
      <c r="D50" s="237"/>
      <c r="E50" s="238"/>
      <c r="F50" s="173" t="s">
        <v>58</v>
      </c>
      <c r="G50" s="89">
        <f>G52</f>
        <v>-15262.5</v>
      </c>
    </row>
    <row r="51" spans="1:7" ht="28.5" customHeight="1">
      <c r="A51" s="302"/>
      <c r="B51" s="302"/>
      <c r="C51" s="236"/>
      <c r="D51" s="237"/>
      <c r="E51" s="238"/>
      <c r="F51" s="222" t="s">
        <v>25</v>
      </c>
      <c r="G51" s="89"/>
    </row>
    <row r="52" spans="1:7" ht="28.5" customHeight="1">
      <c r="A52" s="302"/>
      <c r="B52" s="302"/>
      <c r="C52" s="236"/>
      <c r="D52" s="237"/>
      <c r="E52" s="238"/>
      <c r="F52" s="222" t="s">
        <v>18</v>
      </c>
      <c r="G52" s="89">
        <f t="shared" ref="G52:G54" si="4">G53</f>
        <v>-15262.5</v>
      </c>
    </row>
    <row r="53" spans="1:7" ht="28.5" customHeight="1">
      <c r="A53" s="302"/>
      <c r="B53" s="302"/>
      <c r="C53" s="236"/>
      <c r="D53" s="237"/>
      <c r="E53" s="238"/>
      <c r="F53" s="222" t="s">
        <v>26</v>
      </c>
      <c r="G53" s="89">
        <f t="shared" si="4"/>
        <v>-15262.5</v>
      </c>
    </row>
    <row r="54" spans="1:7" ht="28.5" customHeight="1">
      <c r="A54" s="302"/>
      <c r="B54" s="302"/>
      <c r="C54" s="236"/>
      <c r="D54" s="237"/>
      <c r="E54" s="238"/>
      <c r="F54" s="222" t="s">
        <v>155</v>
      </c>
      <c r="G54" s="89">
        <f t="shared" si="4"/>
        <v>-15262.5</v>
      </c>
    </row>
    <row r="55" spans="1:7" ht="28.5" customHeight="1">
      <c r="A55" s="302"/>
      <c r="B55" s="302"/>
      <c r="C55" s="236"/>
      <c r="D55" s="237"/>
      <c r="E55" s="238"/>
      <c r="F55" s="222" t="s">
        <v>156</v>
      </c>
      <c r="G55" s="89">
        <f>G56</f>
        <v>-15262.5</v>
      </c>
    </row>
    <row r="56" spans="1:7" ht="28.5" customHeight="1">
      <c r="A56" s="302"/>
      <c r="B56" s="302"/>
      <c r="C56" s="236"/>
      <c r="D56" s="237"/>
      <c r="E56" s="238"/>
      <c r="F56" s="222" t="s">
        <v>157</v>
      </c>
      <c r="G56" s="89">
        <f>'havelvac 6'!D571</f>
        <v>-15262.5</v>
      </c>
    </row>
    <row r="57" spans="1:7" ht="30" customHeight="1">
      <c r="A57" s="301"/>
      <c r="B57" s="301"/>
      <c r="C57" s="184"/>
      <c r="D57" s="187"/>
      <c r="E57" s="188"/>
      <c r="F57" s="173" t="s">
        <v>59</v>
      </c>
      <c r="G57" s="34">
        <f>G59</f>
        <v>-35241.199999999997</v>
      </c>
    </row>
    <row r="58" spans="1:7" ht="39" customHeight="1">
      <c r="A58" s="301"/>
      <c r="B58" s="301"/>
      <c r="C58" s="184"/>
      <c r="D58" s="187"/>
      <c r="E58" s="188"/>
      <c r="F58" s="168" t="s">
        <v>25</v>
      </c>
      <c r="G58" s="34"/>
    </row>
    <row r="59" spans="1:7" ht="28.5" customHeight="1">
      <c r="A59" s="301"/>
      <c r="B59" s="301"/>
      <c r="C59" s="184"/>
      <c r="D59" s="187"/>
      <c r="E59" s="188"/>
      <c r="F59" s="168" t="s">
        <v>18</v>
      </c>
      <c r="G59" s="34">
        <f t="shared" ref="G59:G61" si="5">G60</f>
        <v>-35241.199999999997</v>
      </c>
    </row>
    <row r="60" spans="1:7" ht="28.5" customHeight="1">
      <c r="A60" s="301"/>
      <c r="B60" s="301"/>
      <c r="C60" s="184"/>
      <c r="D60" s="187"/>
      <c r="E60" s="188"/>
      <c r="F60" s="168" t="s">
        <v>26</v>
      </c>
      <c r="G60" s="34">
        <f t="shared" si="5"/>
        <v>-35241.199999999997</v>
      </c>
    </row>
    <row r="61" spans="1:7" ht="28.5" customHeight="1">
      <c r="A61" s="301"/>
      <c r="B61" s="301"/>
      <c r="C61" s="184"/>
      <c r="D61" s="187"/>
      <c r="E61" s="188"/>
      <c r="F61" s="168" t="s">
        <v>155</v>
      </c>
      <c r="G61" s="34">
        <f t="shared" si="5"/>
        <v>-35241.199999999997</v>
      </c>
    </row>
    <row r="62" spans="1:7" ht="28.5" customHeight="1">
      <c r="A62" s="301"/>
      <c r="B62" s="301"/>
      <c r="C62" s="184"/>
      <c r="D62" s="187"/>
      <c r="E62" s="188"/>
      <c r="F62" s="168" t="s">
        <v>156</v>
      </c>
      <c r="G62" s="34">
        <f>G63</f>
        <v>-35241.199999999997</v>
      </c>
    </row>
    <row r="63" spans="1:7" ht="34.5" customHeight="1">
      <c r="A63" s="301"/>
      <c r="B63" s="301"/>
      <c r="C63" s="184"/>
      <c r="D63" s="187"/>
      <c r="E63" s="188"/>
      <c r="F63" s="168" t="s">
        <v>157</v>
      </c>
      <c r="G63" s="34">
        <f>'havelvac 6'!D670</f>
        <v>-35241.199999999997</v>
      </c>
    </row>
    <row r="64" spans="1:7" ht="28.5" customHeight="1">
      <c r="A64" s="301"/>
      <c r="B64" s="301"/>
      <c r="C64" s="184"/>
      <c r="D64" s="187"/>
      <c r="E64" s="188"/>
      <c r="F64" s="173" t="s">
        <v>60</v>
      </c>
      <c r="G64" s="34">
        <f>G66</f>
        <v>16593.099999999999</v>
      </c>
    </row>
    <row r="65" spans="1:7" ht="47.25" customHeight="1">
      <c r="A65" s="301"/>
      <c r="B65" s="301"/>
      <c r="C65" s="184"/>
      <c r="D65" s="187"/>
      <c r="E65" s="188"/>
      <c r="F65" s="168" t="s">
        <v>25</v>
      </c>
      <c r="G65" s="34"/>
    </row>
    <row r="66" spans="1:7" ht="28.5" customHeight="1">
      <c r="A66" s="301"/>
      <c r="B66" s="301"/>
      <c r="C66" s="184"/>
      <c r="D66" s="187"/>
      <c r="E66" s="188"/>
      <c r="F66" s="168" t="s">
        <v>18</v>
      </c>
      <c r="G66" s="34">
        <f>G67</f>
        <v>16593.099999999999</v>
      </c>
    </row>
    <row r="67" spans="1:7" ht="28.5" customHeight="1">
      <c r="A67" s="301"/>
      <c r="B67" s="301"/>
      <c r="C67" s="184"/>
      <c r="D67" s="187"/>
      <c r="E67" s="188"/>
      <c r="F67" s="168" t="s">
        <v>26</v>
      </c>
      <c r="G67" s="34">
        <f>G68</f>
        <v>16593.099999999999</v>
      </c>
    </row>
    <row r="68" spans="1:7" ht="28.5" customHeight="1">
      <c r="A68" s="301"/>
      <c r="B68" s="301"/>
      <c r="C68" s="184"/>
      <c r="D68" s="187"/>
      <c r="E68" s="188"/>
      <c r="F68" s="168" t="s">
        <v>155</v>
      </c>
      <c r="G68" s="34">
        <f>G69</f>
        <v>16593.099999999999</v>
      </c>
    </row>
    <row r="69" spans="1:7" ht="28.5" customHeight="1">
      <c r="A69" s="301"/>
      <c r="B69" s="301"/>
      <c r="C69" s="184"/>
      <c r="D69" s="187"/>
      <c r="E69" s="188"/>
      <c r="F69" s="168" t="s">
        <v>156</v>
      </c>
      <c r="G69" s="34">
        <f>'havelvac 6'!D782</f>
        <v>16593.099999999999</v>
      </c>
    </row>
    <row r="70" spans="1:7" ht="42.75" customHeight="1">
      <c r="A70" s="301"/>
      <c r="B70" s="301"/>
      <c r="C70" s="184"/>
      <c r="D70" s="187"/>
      <c r="E70" s="188"/>
      <c r="F70" s="168" t="s">
        <v>157</v>
      </c>
      <c r="G70" s="34">
        <f>'havelvac 6'!D782</f>
        <v>16593.099999999999</v>
      </c>
    </row>
    <row r="71" spans="1:7" ht="27.75" customHeight="1">
      <c r="A71" s="301"/>
      <c r="B71" s="301"/>
      <c r="C71" s="301" t="s">
        <v>67</v>
      </c>
      <c r="D71" s="187"/>
      <c r="E71" s="188"/>
      <c r="F71" s="105" t="s">
        <v>350</v>
      </c>
      <c r="G71" s="34">
        <f>G73+G138+G147</f>
        <v>324424.39499999984</v>
      </c>
    </row>
    <row r="72" spans="1:7" ht="28.5" customHeight="1">
      <c r="A72" s="301"/>
      <c r="B72" s="301"/>
      <c r="C72" s="301"/>
      <c r="D72" s="187"/>
      <c r="E72" s="188"/>
      <c r="F72" s="14" t="s">
        <v>19</v>
      </c>
      <c r="G72" s="34"/>
    </row>
    <row r="73" spans="1:7" ht="28.5" customHeight="1">
      <c r="A73" s="301"/>
      <c r="B73" s="301"/>
      <c r="C73" s="301"/>
      <c r="D73" s="104"/>
      <c r="E73" s="303">
        <v>11001</v>
      </c>
      <c r="F73" s="14" t="s">
        <v>128</v>
      </c>
      <c r="G73" s="34">
        <f>G75+G82+G89+G96+G103+G110+G117+G124+G131</f>
        <v>443844.49499999988</v>
      </c>
    </row>
    <row r="74" spans="1:7" ht="28.5" customHeight="1">
      <c r="A74" s="301"/>
      <c r="B74" s="301"/>
      <c r="C74" s="301"/>
      <c r="D74" s="104"/>
      <c r="E74" s="303"/>
      <c r="F74" s="19" t="s">
        <v>24</v>
      </c>
      <c r="G74" s="34"/>
    </row>
    <row r="75" spans="1:7" ht="28.5" customHeight="1">
      <c r="A75" s="301"/>
      <c r="B75" s="301"/>
      <c r="C75" s="301"/>
      <c r="D75" s="104"/>
      <c r="E75" s="303"/>
      <c r="F75" s="173" t="s">
        <v>70</v>
      </c>
      <c r="G75" s="34">
        <f t="shared" ref="G75" si="6">G77</f>
        <v>-174550.3</v>
      </c>
    </row>
    <row r="76" spans="1:7" ht="45.75" customHeight="1">
      <c r="A76" s="301"/>
      <c r="B76" s="301"/>
      <c r="C76" s="301"/>
      <c r="D76" s="104"/>
      <c r="E76" s="303"/>
      <c r="F76" s="19" t="s">
        <v>25</v>
      </c>
      <c r="G76" s="34"/>
    </row>
    <row r="77" spans="1:7" ht="28.5" customHeight="1">
      <c r="A77" s="301"/>
      <c r="B77" s="301"/>
      <c r="C77" s="301"/>
      <c r="D77" s="104"/>
      <c r="E77" s="303"/>
      <c r="F77" s="19" t="s">
        <v>18</v>
      </c>
      <c r="G77" s="34">
        <f t="shared" ref="G77:G79" si="7">+G78</f>
        <v>-174550.3</v>
      </c>
    </row>
    <row r="78" spans="1:7" ht="28.5" customHeight="1">
      <c r="A78" s="301"/>
      <c r="B78" s="301"/>
      <c r="C78" s="301"/>
      <c r="D78" s="104"/>
      <c r="E78" s="303"/>
      <c r="F78" s="19" t="s">
        <v>26</v>
      </c>
      <c r="G78" s="34">
        <f t="shared" si="7"/>
        <v>-174550.3</v>
      </c>
    </row>
    <row r="79" spans="1:7" ht="28.5" customHeight="1">
      <c r="A79" s="301"/>
      <c r="B79" s="301"/>
      <c r="C79" s="301"/>
      <c r="D79" s="104"/>
      <c r="E79" s="303"/>
      <c r="F79" s="19" t="s">
        <v>155</v>
      </c>
      <c r="G79" s="34">
        <f t="shared" si="7"/>
        <v>-174550.3</v>
      </c>
    </row>
    <row r="80" spans="1:7" ht="28.5" customHeight="1">
      <c r="A80" s="301"/>
      <c r="B80" s="301"/>
      <c r="C80" s="301"/>
      <c r="D80" s="104"/>
      <c r="E80" s="303"/>
      <c r="F80" s="19" t="s">
        <v>156</v>
      </c>
      <c r="G80" s="34">
        <f t="shared" ref="G80" si="8">G81</f>
        <v>-174550.3</v>
      </c>
    </row>
    <row r="81" spans="1:7" ht="28.5" customHeight="1">
      <c r="A81" s="301"/>
      <c r="B81" s="301"/>
      <c r="C81" s="301"/>
      <c r="D81" s="104"/>
      <c r="E81" s="303"/>
      <c r="F81" s="19" t="s">
        <v>157</v>
      </c>
      <c r="G81" s="34">
        <f>'havelvac 6'!D47</f>
        <v>-174550.3</v>
      </c>
    </row>
    <row r="82" spans="1:7" ht="28.5" customHeight="1">
      <c r="A82" s="301"/>
      <c r="B82" s="301"/>
      <c r="C82" s="301"/>
      <c r="D82" s="104"/>
      <c r="E82" s="303"/>
      <c r="F82" s="173" t="s">
        <v>54</v>
      </c>
      <c r="G82" s="34">
        <f>G84</f>
        <v>216945.89999999991</v>
      </c>
    </row>
    <row r="83" spans="1:7" s="21" customFormat="1" ht="44.25" customHeight="1">
      <c r="A83" s="301"/>
      <c r="B83" s="301"/>
      <c r="C83" s="301"/>
      <c r="D83" s="104"/>
      <c r="E83" s="303"/>
      <c r="F83" s="19" t="s">
        <v>25</v>
      </c>
      <c r="G83" s="34"/>
    </row>
    <row r="84" spans="1:7" s="21" customFormat="1" ht="28.5" customHeight="1">
      <c r="A84" s="301"/>
      <c r="B84" s="301"/>
      <c r="C84" s="301"/>
      <c r="D84" s="104"/>
      <c r="E84" s="303"/>
      <c r="F84" s="19" t="s">
        <v>18</v>
      </c>
      <c r="G84" s="34">
        <f t="shared" ref="G84:G86" si="9">+G85</f>
        <v>216945.89999999991</v>
      </c>
    </row>
    <row r="85" spans="1:7" s="21" customFormat="1" ht="28.5" customHeight="1">
      <c r="A85" s="301"/>
      <c r="B85" s="301"/>
      <c r="C85" s="301"/>
      <c r="D85" s="104"/>
      <c r="E85" s="303"/>
      <c r="F85" s="19" t="s">
        <v>26</v>
      </c>
      <c r="G85" s="34">
        <f t="shared" si="9"/>
        <v>216945.89999999991</v>
      </c>
    </row>
    <row r="86" spans="1:7" s="21" customFormat="1" ht="28.5" customHeight="1">
      <c r="A86" s="301"/>
      <c r="B86" s="301"/>
      <c r="C86" s="301"/>
      <c r="D86" s="104"/>
      <c r="E86" s="303"/>
      <c r="F86" s="19" t="s">
        <v>155</v>
      </c>
      <c r="G86" s="34">
        <f t="shared" si="9"/>
        <v>216945.89999999991</v>
      </c>
    </row>
    <row r="87" spans="1:7" s="21" customFormat="1" ht="28.5" customHeight="1">
      <c r="A87" s="301"/>
      <c r="B87" s="301"/>
      <c r="C87" s="301"/>
      <c r="D87" s="104"/>
      <c r="E87" s="303"/>
      <c r="F87" s="19" t="s">
        <v>156</v>
      </c>
      <c r="G87" s="34">
        <f t="shared" ref="G87" si="10">G88</f>
        <v>216945.89999999991</v>
      </c>
    </row>
    <row r="88" spans="1:7" s="21" customFormat="1" ht="28.5" customHeight="1">
      <c r="A88" s="301"/>
      <c r="B88" s="301"/>
      <c r="C88" s="301"/>
      <c r="D88" s="104"/>
      <c r="E88" s="303"/>
      <c r="F88" s="19" t="s">
        <v>157</v>
      </c>
      <c r="G88" s="34">
        <f>'havelvac 6'!D277</f>
        <v>216945.89999999991</v>
      </c>
    </row>
    <row r="89" spans="1:7" ht="28.5" customHeight="1">
      <c r="A89" s="301"/>
      <c r="B89" s="301"/>
      <c r="C89" s="301"/>
      <c r="D89" s="104"/>
      <c r="E89" s="303"/>
      <c r="F89" s="173" t="s">
        <v>55</v>
      </c>
      <c r="G89" s="34">
        <f>G91</f>
        <v>-7794.5</v>
      </c>
    </row>
    <row r="90" spans="1:7" s="21" customFormat="1" ht="38.25" customHeight="1">
      <c r="A90" s="301"/>
      <c r="B90" s="301"/>
      <c r="C90" s="301"/>
      <c r="D90" s="104"/>
      <c r="E90" s="303"/>
      <c r="F90" s="19" t="s">
        <v>25</v>
      </c>
      <c r="G90" s="34"/>
    </row>
    <row r="91" spans="1:7" s="21" customFormat="1" ht="28.5" customHeight="1">
      <c r="A91" s="301"/>
      <c r="B91" s="301"/>
      <c r="C91" s="301"/>
      <c r="D91" s="104"/>
      <c r="E91" s="303"/>
      <c r="F91" s="19" t="s">
        <v>18</v>
      </c>
      <c r="G91" s="34">
        <f t="shared" ref="G91:G93" si="11">+G92</f>
        <v>-7794.5</v>
      </c>
    </row>
    <row r="92" spans="1:7" s="21" customFormat="1" ht="28.5" customHeight="1">
      <c r="A92" s="301"/>
      <c r="B92" s="301"/>
      <c r="C92" s="301"/>
      <c r="D92" s="104"/>
      <c r="E92" s="303"/>
      <c r="F92" s="19" t="s">
        <v>26</v>
      </c>
      <c r="G92" s="34">
        <f t="shared" si="11"/>
        <v>-7794.5</v>
      </c>
    </row>
    <row r="93" spans="1:7" s="21" customFormat="1" ht="28.5" customHeight="1">
      <c r="A93" s="301"/>
      <c r="B93" s="301"/>
      <c r="C93" s="301"/>
      <c r="D93" s="104"/>
      <c r="E93" s="303"/>
      <c r="F93" s="19" t="s">
        <v>155</v>
      </c>
      <c r="G93" s="34">
        <f t="shared" si="11"/>
        <v>-7794.5</v>
      </c>
    </row>
    <row r="94" spans="1:7" s="21" customFormat="1" ht="28.5" customHeight="1">
      <c r="A94" s="301"/>
      <c r="B94" s="301"/>
      <c r="C94" s="301"/>
      <c r="D94" s="104"/>
      <c r="E94" s="303"/>
      <c r="F94" s="19" t="s">
        <v>156</v>
      </c>
      <c r="G94" s="34">
        <f t="shared" ref="G94" si="12">G95</f>
        <v>-7794.5</v>
      </c>
    </row>
    <row r="95" spans="1:7" s="21" customFormat="1" ht="36.75" customHeight="1">
      <c r="A95" s="301"/>
      <c r="B95" s="301"/>
      <c r="C95" s="301"/>
      <c r="D95" s="104"/>
      <c r="E95" s="303"/>
      <c r="F95" s="19" t="s">
        <v>157</v>
      </c>
      <c r="G95" s="34">
        <f>'havelvac 6'!D339</f>
        <v>-7794.5</v>
      </c>
    </row>
    <row r="96" spans="1:7" ht="28.5" customHeight="1">
      <c r="A96" s="301"/>
      <c r="B96" s="301"/>
      <c r="C96" s="301"/>
      <c r="D96" s="104"/>
      <c r="E96" s="303"/>
      <c r="F96" s="173" t="s">
        <v>56</v>
      </c>
      <c r="G96" s="34">
        <f t="shared" ref="G96" si="13">G98</f>
        <v>-3.6000000000931323</v>
      </c>
    </row>
    <row r="97" spans="1:7" s="21" customFormat="1" ht="39" customHeight="1">
      <c r="A97" s="301"/>
      <c r="B97" s="301"/>
      <c r="C97" s="301"/>
      <c r="D97" s="104"/>
      <c r="E97" s="303"/>
      <c r="F97" s="19" t="s">
        <v>25</v>
      </c>
      <c r="G97" s="34"/>
    </row>
    <row r="98" spans="1:7" s="21" customFormat="1" ht="28.5" customHeight="1">
      <c r="A98" s="301"/>
      <c r="B98" s="301"/>
      <c r="C98" s="301"/>
      <c r="D98" s="104"/>
      <c r="E98" s="303"/>
      <c r="F98" s="19" t="s">
        <v>18</v>
      </c>
      <c r="G98" s="34">
        <f t="shared" ref="G98:G100" si="14">+G99</f>
        <v>-3.6000000000931323</v>
      </c>
    </row>
    <row r="99" spans="1:7" s="21" customFormat="1" ht="28.5" customHeight="1">
      <c r="A99" s="301"/>
      <c r="B99" s="301"/>
      <c r="C99" s="301"/>
      <c r="D99" s="104"/>
      <c r="E99" s="303"/>
      <c r="F99" s="19" t="s">
        <v>26</v>
      </c>
      <c r="G99" s="34">
        <f t="shared" si="14"/>
        <v>-3.6000000000931323</v>
      </c>
    </row>
    <row r="100" spans="1:7" s="21" customFormat="1" ht="28.5" customHeight="1">
      <c r="A100" s="301"/>
      <c r="B100" s="301"/>
      <c r="C100" s="301"/>
      <c r="D100" s="104"/>
      <c r="E100" s="303"/>
      <c r="F100" s="19" t="s">
        <v>155</v>
      </c>
      <c r="G100" s="34">
        <f t="shared" si="14"/>
        <v>-3.6000000000931323</v>
      </c>
    </row>
    <row r="101" spans="1:7" s="21" customFormat="1" ht="28.5" customHeight="1">
      <c r="A101" s="301"/>
      <c r="B101" s="301"/>
      <c r="C101" s="301"/>
      <c r="D101" s="104"/>
      <c r="E101" s="303"/>
      <c r="F101" s="19" t="s">
        <v>156</v>
      </c>
      <c r="G101" s="34">
        <f t="shared" ref="G101" si="15">G102</f>
        <v>-3.6000000000931323</v>
      </c>
    </row>
    <row r="102" spans="1:7" s="21" customFormat="1" ht="28.5" customHeight="1">
      <c r="A102" s="301"/>
      <c r="B102" s="301"/>
      <c r="C102" s="301"/>
      <c r="D102" s="104"/>
      <c r="E102" s="303"/>
      <c r="F102" s="19" t="s">
        <v>157</v>
      </c>
      <c r="G102" s="34">
        <f>'havelvac 6'!D399</f>
        <v>-3.6000000000931323</v>
      </c>
    </row>
    <row r="103" spans="1:7" ht="28.5" customHeight="1">
      <c r="A103" s="301"/>
      <c r="B103" s="301"/>
      <c r="C103" s="301"/>
      <c r="D103" s="104"/>
      <c r="E103" s="303"/>
      <c r="F103" s="173" t="s">
        <v>57</v>
      </c>
      <c r="G103" s="34">
        <f>G105</f>
        <v>24540</v>
      </c>
    </row>
    <row r="104" spans="1:7" s="21" customFormat="1" ht="41.25" customHeight="1">
      <c r="A104" s="301"/>
      <c r="B104" s="301"/>
      <c r="C104" s="301"/>
      <c r="D104" s="104"/>
      <c r="E104" s="303"/>
      <c r="F104" s="19" t="s">
        <v>25</v>
      </c>
      <c r="G104" s="34"/>
    </row>
    <row r="105" spans="1:7" s="21" customFormat="1" ht="28.5" customHeight="1">
      <c r="A105" s="301"/>
      <c r="B105" s="301"/>
      <c r="C105" s="301"/>
      <c r="D105" s="104"/>
      <c r="E105" s="303"/>
      <c r="F105" s="19" t="s">
        <v>18</v>
      </c>
      <c r="G105" s="34">
        <f t="shared" ref="G105:G107" si="16">+G106</f>
        <v>24540</v>
      </c>
    </row>
    <row r="106" spans="1:7" s="21" customFormat="1" ht="28.5" customHeight="1">
      <c r="A106" s="301"/>
      <c r="B106" s="301"/>
      <c r="C106" s="301"/>
      <c r="D106" s="104"/>
      <c r="E106" s="303"/>
      <c r="F106" s="19" t="s">
        <v>26</v>
      </c>
      <c r="G106" s="34">
        <f t="shared" si="16"/>
        <v>24540</v>
      </c>
    </row>
    <row r="107" spans="1:7" s="21" customFormat="1" ht="28.5" customHeight="1">
      <c r="A107" s="301"/>
      <c r="B107" s="301"/>
      <c r="C107" s="301"/>
      <c r="D107" s="104"/>
      <c r="E107" s="303"/>
      <c r="F107" s="19" t="s">
        <v>155</v>
      </c>
      <c r="G107" s="34">
        <f t="shared" si="16"/>
        <v>24540</v>
      </c>
    </row>
    <row r="108" spans="1:7" s="21" customFormat="1" ht="28.5" customHeight="1">
      <c r="A108" s="301"/>
      <c r="B108" s="301"/>
      <c r="C108" s="301"/>
      <c r="D108" s="104"/>
      <c r="E108" s="303"/>
      <c r="F108" s="19" t="s">
        <v>156</v>
      </c>
      <c r="G108" s="34">
        <f t="shared" ref="G108" si="17">G109</f>
        <v>24540</v>
      </c>
    </row>
    <row r="109" spans="1:7" s="21" customFormat="1" ht="28.5" customHeight="1">
      <c r="A109" s="301"/>
      <c r="B109" s="301"/>
      <c r="C109" s="301"/>
      <c r="D109" s="104"/>
      <c r="E109" s="303"/>
      <c r="F109" s="19" t="s">
        <v>157</v>
      </c>
      <c r="G109" s="34">
        <f>'havelvac 6'!D459</f>
        <v>24540</v>
      </c>
    </row>
    <row r="110" spans="1:7" ht="28.5" customHeight="1">
      <c r="A110" s="301"/>
      <c r="B110" s="301"/>
      <c r="C110" s="301"/>
      <c r="D110" s="104"/>
      <c r="E110" s="303"/>
      <c r="F110" s="173" t="s">
        <v>59</v>
      </c>
      <c r="G110" s="34">
        <f>G112</f>
        <v>-5240.1000000000004</v>
      </c>
    </row>
    <row r="111" spans="1:7" s="21" customFormat="1" ht="38.25" customHeight="1">
      <c r="A111" s="301"/>
      <c r="B111" s="301"/>
      <c r="C111" s="301"/>
      <c r="D111" s="104"/>
      <c r="E111" s="303"/>
      <c r="F111" s="19" t="s">
        <v>25</v>
      </c>
      <c r="G111" s="34"/>
    </row>
    <row r="112" spans="1:7" s="21" customFormat="1" ht="28.5" customHeight="1">
      <c r="A112" s="301"/>
      <c r="B112" s="301"/>
      <c r="C112" s="301"/>
      <c r="D112" s="104"/>
      <c r="E112" s="303"/>
      <c r="F112" s="19" t="s">
        <v>18</v>
      </c>
      <c r="G112" s="34">
        <f t="shared" ref="G112:G114" si="18">+G113</f>
        <v>-5240.1000000000004</v>
      </c>
    </row>
    <row r="113" spans="1:7" s="21" customFormat="1" ht="28.5" customHeight="1">
      <c r="A113" s="301"/>
      <c r="B113" s="301"/>
      <c r="C113" s="301"/>
      <c r="D113" s="104"/>
      <c r="E113" s="303"/>
      <c r="F113" s="19" t="s">
        <v>26</v>
      </c>
      <c r="G113" s="34">
        <f t="shared" si="18"/>
        <v>-5240.1000000000004</v>
      </c>
    </row>
    <row r="114" spans="1:7" s="21" customFormat="1" ht="28.5" customHeight="1">
      <c r="A114" s="301"/>
      <c r="B114" s="301"/>
      <c r="C114" s="301"/>
      <c r="D114" s="104"/>
      <c r="E114" s="303"/>
      <c r="F114" s="19" t="s">
        <v>155</v>
      </c>
      <c r="G114" s="34">
        <f t="shared" si="18"/>
        <v>-5240.1000000000004</v>
      </c>
    </row>
    <row r="115" spans="1:7" s="21" customFormat="1" ht="28.5" customHeight="1">
      <c r="A115" s="301"/>
      <c r="B115" s="301"/>
      <c r="C115" s="301"/>
      <c r="D115" s="104"/>
      <c r="E115" s="303"/>
      <c r="F115" s="19" t="s">
        <v>156</v>
      </c>
      <c r="G115" s="34">
        <f t="shared" ref="G115" si="19">G116</f>
        <v>-5240.1000000000004</v>
      </c>
    </row>
    <row r="116" spans="1:7" s="21" customFormat="1" ht="28.5" customHeight="1">
      <c r="A116" s="301"/>
      <c r="B116" s="301"/>
      <c r="C116" s="301"/>
      <c r="D116" s="104"/>
      <c r="E116" s="303"/>
      <c r="F116" s="19" t="s">
        <v>157</v>
      </c>
      <c r="G116" s="34">
        <f>'havelvac 6'!D631</f>
        <v>-5240.1000000000004</v>
      </c>
    </row>
    <row r="117" spans="1:7" ht="28.5" customHeight="1">
      <c r="A117" s="301"/>
      <c r="B117" s="301"/>
      <c r="C117" s="301"/>
      <c r="D117" s="104"/>
      <c r="E117" s="303"/>
      <c r="F117" s="173" t="s">
        <v>60</v>
      </c>
      <c r="G117" s="34">
        <f t="shared" ref="G117" si="20">G119</f>
        <v>325239.495</v>
      </c>
    </row>
    <row r="118" spans="1:7" s="21" customFormat="1" ht="37.5" customHeight="1">
      <c r="A118" s="301"/>
      <c r="B118" s="301"/>
      <c r="C118" s="301"/>
      <c r="D118" s="104"/>
      <c r="E118" s="303"/>
      <c r="F118" s="19" t="s">
        <v>25</v>
      </c>
      <c r="G118" s="34"/>
    </row>
    <row r="119" spans="1:7" s="21" customFormat="1" ht="28.5" customHeight="1">
      <c r="A119" s="301"/>
      <c r="B119" s="301"/>
      <c r="C119" s="301"/>
      <c r="D119" s="104"/>
      <c r="E119" s="303"/>
      <c r="F119" s="19" t="s">
        <v>18</v>
      </c>
      <c r="G119" s="34">
        <f t="shared" ref="G119:G121" si="21">+G120</f>
        <v>325239.495</v>
      </c>
    </row>
    <row r="120" spans="1:7" s="21" customFormat="1" ht="28.5" customHeight="1">
      <c r="A120" s="301"/>
      <c r="B120" s="301"/>
      <c r="C120" s="301"/>
      <c r="D120" s="104"/>
      <c r="E120" s="303"/>
      <c r="F120" s="19" t="s">
        <v>26</v>
      </c>
      <c r="G120" s="34">
        <f t="shared" si="21"/>
        <v>325239.495</v>
      </c>
    </row>
    <row r="121" spans="1:7" s="21" customFormat="1" ht="28.5" customHeight="1">
      <c r="A121" s="301"/>
      <c r="B121" s="301"/>
      <c r="C121" s="301"/>
      <c r="D121" s="104"/>
      <c r="E121" s="303"/>
      <c r="F121" s="19" t="s">
        <v>155</v>
      </c>
      <c r="G121" s="34">
        <f t="shared" si="21"/>
        <v>325239.495</v>
      </c>
    </row>
    <row r="122" spans="1:7" s="21" customFormat="1" ht="28.5" customHeight="1">
      <c r="A122" s="301"/>
      <c r="B122" s="301"/>
      <c r="C122" s="301"/>
      <c r="D122" s="104"/>
      <c r="E122" s="303"/>
      <c r="F122" s="19" t="s">
        <v>156</v>
      </c>
      <c r="G122" s="34">
        <f t="shared" ref="G122" si="22">G123</f>
        <v>325239.495</v>
      </c>
    </row>
    <row r="123" spans="1:7" s="21" customFormat="1" ht="28.5" customHeight="1">
      <c r="A123" s="301"/>
      <c r="B123" s="301"/>
      <c r="C123" s="301"/>
      <c r="D123" s="104"/>
      <c r="E123" s="303"/>
      <c r="F123" s="19" t="s">
        <v>157</v>
      </c>
      <c r="G123" s="34">
        <f>'havelvac 6'!D744</f>
        <v>325239.495</v>
      </c>
    </row>
    <row r="124" spans="1:7" s="21" customFormat="1" ht="28.5" customHeight="1">
      <c r="A124" s="301"/>
      <c r="B124" s="301"/>
      <c r="C124" s="301"/>
      <c r="D124" s="104"/>
      <c r="E124" s="303"/>
      <c r="F124" s="173" t="s">
        <v>79</v>
      </c>
      <c r="G124" s="34">
        <f>G126</f>
        <v>-87700</v>
      </c>
    </row>
    <row r="125" spans="1:7" s="21" customFormat="1" ht="35.25" customHeight="1">
      <c r="A125" s="301"/>
      <c r="B125" s="301"/>
      <c r="C125" s="301"/>
      <c r="D125" s="104"/>
      <c r="E125" s="303"/>
      <c r="F125" s="19" t="s">
        <v>25</v>
      </c>
      <c r="G125" s="34"/>
    </row>
    <row r="126" spans="1:7" s="21" customFormat="1" ht="28.5" customHeight="1">
      <c r="A126" s="301"/>
      <c r="B126" s="301"/>
      <c r="C126" s="301"/>
      <c r="D126" s="104"/>
      <c r="E126" s="303"/>
      <c r="F126" s="19" t="s">
        <v>18</v>
      </c>
      <c r="G126" s="34">
        <f t="shared" ref="G126:G129" si="23">G127</f>
        <v>-87700</v>
      </c>
    </row>
    <row r="127" spans="1:7" s="21" customFormat="1" ht="28.5" customHeight="1">
      <c r="A127" s="301"/>
      <c r="B127" s="301"/>
      <c r="C127" s="301"/>
      <c r="D127" s="104"/>
      <c r="E127" s="303"/>
      <c r="F127" s="19" t="s">
        <v>26</v>
      </c>
      <c r="G127" s="34">
        <f t="shared" si="23"/>
        <v>-87700</v>
      </c>
    </row>
    <row r="128" spans="1:7" s="21" customFormat="1" ht="28.5" customHeight="1">
      <c r="A128" s="301"/>
      <c r="B128" s="301"/>
      <c r="C128" s="301"/>
      <c r="D128" s="104"/>
      <c r="E128" s="303"/>
      <c r="F128" s="19" t="s">
        <v>155</v>
      </c>
      <c r="G128" s="34">
        <f t="shared" si="23"/>
        <v>-87700</v>
      </c>
    </row>
    <row r="129" spans="1:7" s="21" customFormat="1" ht="28.5" customHeight="1">
      <c r="A129" s="301"/>
      <c r="B129" s="301"/>
      <c r="C129" s="301"/>
      <c r="D129" s="104"/>
      <c r="E129" s="303"/>
      <c r="F129" s="19" t="s">
        <v>156</v>
      </c>
      <c r="G129" s="34">
        <f t="shared" si="23"/>
        <v>-87700</v>
      </c>
    </row>
    <row r="130" spans="1:7" s="21" customFormat="1" ht="28.5" customHeight="1">
      <c r="A130" s="301"/>
      <c r="B130" s="301"/>
      <c r="C130" s="301"/>
      <c r="D130" s="104"/>
      <c r="E130" s="303"/>
      <c r="F130" s="19" t="s">
        <v>157</v>
      </c>
      <c r="G130" s="34">
        <f>'havelvac 6'!D804</f>
        <v>-87700</v>
      </c>
    </row>
    <row r="131" spans="1:7" ht="28.5" customHeight="1">
      <c r="A131" s="301"/>
      <c r="B131" s="301"/>
      <c r="C131" s="301"/>
      <c r="D131" s="104"/>
      <c r="E131" s="303"/>
      <c r="F131" s="173" t="s">
        <v>61</v>
      </c>
      <c r="G131" s="34">
        <f t="shared" ref="G131" si="24">G133</f>
        <v>152407.6</v>
      </c>
    </row>
    <row r="132" spans="1:7" s="21" customFormat="1" ht="28.5" customHeight="1">
      <c r="A132" s="301"/>
      <c r="B132" s="301"/>
      <c r="C132" s="301"/>
      <c r="D132" s="104"/>
      <c r="E132" s="303"/>
      <c r="F132" s="19" t="s">
        <v>25</v>
      </c>
      <c r="G132" s="34"/>
    </row>
    <row r="133" spans="1:7" s="21" customFormat="1" ht="28.5" customHeight="1">
      <c r="A133" s="301"/>
      <c r="B133" s="301"/>
      <c r="C133" s="301"/>
      <c r="D133" s="104"/>
      <c r="E133" s="303"/>
      <c r="F133" s="19" t="s">
        <v>18</v>
      </c>
      <c r="G133" s="34">
        <f t="shared" ref="G133:G135" si="25">+G134</f>
        <v>152407.6</v>
      </c>
    </row>
    <row r="134" spans="1:7" s="21" customFormat="1" ht="28.5" customHeight="1">
      <c r="A134" s="301"/>
      <c r="B134" s="301"/>
      <c r="C134" s="301"/>
      <c r="D134" s="104"/>
      <c r="E134" s="303"/>
      <c r="F134" s="19" t="s">
        <v>26</v>
      </c>
      <c r="G134" s="34">
        <f t="shared" si="25"/>
        <v>152407.6</v>
      </c>
    </row>
    <row r="135" spans="1:7" s="21" customFormat="1" ht="28.5" customHeight="1">
      <c r="A135" s="301"/>
      <c r="B135" s="301"/>
      <c r="C135" s="301"/>
      <c r="D135" s="104"/>
      <c r="E135" s="303"/>
      <c r="F135" s="19" t="s">
        <v>155</v>
      </c>
      <c r="G135" s="34">
        <f t="shared" si="25"/>
        <v>152407.6</v>
      </c>
    </row>
    <row r="136" spans="1:7" s="21" customFormat="1" ht="28.5" customHeight="1">
      <c r="A136" s="301"/>
      <c r="B136" s="301"/>
      <c r="C136" s="301"/>
      <c r="D136" s="104"/>
      <c r="E136" s="303"/>
      <c r="F136" s="19" t="s">
        <v>156</v>
      </c>
      <c r="G136" s="34">
        <f t="shared" ref="G136" si="26">G137</f>
        <v>152407.6</v>
      </c>
    </row>
    <row r="137" spans="1:7" s="21" customFormat="1" ht="28.5" customHeight="1">
      <c r="A137" s="301"/>
      <c r="B137" s="301"/>
      <c r="C137" s="301"/>
      <c r="D137" s="104"/>
      <c r="E137" s="303"/>
      <c r="F137" s="19" t="s">
        <v>157</v>
      </c>
      <c r="G137" s="34">
        <f>'havelvac 6'!D839</f>
        <v>152407.6</v>
      </c>
    </row>
    <row r="138" spans="1:7" s="21" customFormat="1" ht="28.5" customHeight="1">
      <c r="A138" s="301"/>
      <c r="B138" s="301"/>
      <c r="C138" s="301"/>
      <c r="D138" s="104">
        <v>1146</v>
      </c>
      <c r="E138" s="303">
        <v>11004</v>
      </c>
      <c r="F138" s="14" t="s">
        <v>137</v>
      </c>
      <c r="G138" s="34">
        <f>G140</f>
        <v>-95667.7</v>
      </c>
    </row>
    <row r="139" spans="1:7" s="21" customFormat="1" ht="28.5" customHeight="1">
      <c r="A139" s="301"/>
      <c r="B139" s="301"/>
      <c r="C139" s="301"/>
      <c r="D139" s="104"/>
      <c r="E139" s="303"/>
      <c r="F139" s="14" t="s">
        <v>24</v>
      </c>
      <c r="G139" s="34"/>
    </row>
    <row r="140" spans="1:7" s="21" customFormat="1" ht="28.5" customHeight="1">
      <c r="A140" s="301"/>
      <c r="B140" s="301"/>
      <c r="C140" s="301"/>
      <c r="D140" s="104"/>
      <c r="E140" s="303"/>
      <c r="F140" s="64" t="s">
        <v>70</v>
      </c>
      <c r="G140" s="34">
        <f t="shared" ref="G140:G144" si="27">G141</f>
        <v>-95667.7</v>
      </c>
    </row>
    <row r="141" spans="1:7" s="21" customFormat="1" ht="28.5" customHeight="1">
      <c r="A141" s="301"/>
      <c r="B141" s="301"/>
      <c r="C141" s="301"/>
      <c r="D141" s="104"/>
      <c r="E141" s="303"/>
      <c r="F141" s="14" t="s">
        <v>25</v>
      </c>
      <c r="G141" s="34">
        <f t="shared" si="27"/>
        <v>-95667.7</v>
      </c>
    </row>
    <row r="142" spans="1:7" s="21" customFormat="1" ht="28.5" customHeight="1">
      <c r="A142" s="301"/>
      <c r="B142" s="301"/>
      <c r="C142" s="301"/>
      <c r="D142" s="104"/>
      <c r="E142" s="303"/>
      <c r="F142" s="14" t="s">
        <v>18</v>
      </c>
      <c r="G142" s="34">
        <f t="shared" si="27"/>
        <v>-95667.7</v>
      </c>
    </row>
    <row r="143" spans="1:7" s="21" customFormat="1" ht="28.5" customHeight="1">
      <c r="A143" s="301"/>
      <c r="B143" s="301"/>
      <c r="C143" s="301"/>
      <c r="D143" s="104"/>
      <c r="E143" s="303"/>
      <c r="F143" s="14" t="s">
        <v>26</v>
      </c>
      <c r="G143" s="34">
        <f t="shared" si="27"/>
        <v>-95667.7</v>
      </c>
    </row>
    <row r="144" spans="1:7" s="21" customFormat="1" ht="28.5" customHeight="1">
      <c r="A144" s="301"/>
      <c r="B144" s="301"/>
      <c r="C144" s="301"/>
      <c r="D144" s="104"/>
      <c r="E144" s="303"/>
      <c r="F144" s="14" t="s">
        <v>155</v>
      </c>
      <c r="G144" s="34">
        <f t="shared" si="27"/>
        <v>-95667.7</v>
      </c>
    </row>
    <row r="145" spans="1:7" s="21" customFormat="1" ht="28.5" customHeight="1">
      <c r="A145" s="301"/>
      <c r="B145" s="301"/>
      <c r="C145" s="301"/>
      <c r="D145" s="104"/>
      <c r="E145" s="303"/>
      <c r="F145" s="14" t="s">
        <v>156</v>
      </c>
      <c r="G145" s="34">
        <f>G146</f>
        <v>-95667.7</v>
      </c>
    </row>
    <row r="146" spans="1:7" s="21" customFormat="1" ht="38.25" customHeight="1">
      <c r="A146" s="301"/>
      <c r="B146" s="301"/>
      <c r="C146" s="301"/>
      <c r="D146" s="104"/>
      <c r="E146" s="303"/>
      <c r="F146" s="14" t="s">
        <v>157</v>
      </c>
      <c r="G146" s="34">
        <f>'havelvac 6'!D86</f>
        <v>-95667.7</v>
      </c>
    </row>
    <row r="147" spans="1:7" s="21" customFormat="1" ht="27.75" customHeight="1">
      <c r="A147" s="301"/>
      <c r="B147" s="301"/>
      <c r="C147" s="301"/>
      <c r="D147" s="104">
        <v>1146</v>
      </c>
      <c r="E147" s="303">
        <v>11010</v>
      </c>
      <c r="F147" s="105" t="s">
        <v>146</v>
      </c>
      <c r="G147" s="34">
        <f>G149</f>
        <v>-23752.400000000001</v>
      </c>
    </row>
    <row r="148" spans="1:7" s="21" customFormat="1" ht="28.5" customHeight="1">
      <c r="A148" s="301"/>
      <c r="B148" s="301"/>
      <c r="C148" s="301"/>
      <c r="D148" s="104"/>
      <c r="E148" s="303"/>
      <c r="F148" s="14" t="s">
        <v>24</v>
      </c>
      <c r="G148" s="34"/>
    </row>
    <row r="149" spans="1:7" s="21" customFormat="1" ht="28.5" customHeight="1">
      <c r="A149" s="301"/>
      <c r="B149" s="301"/>
      <c r="C149" s="301"/>
      <c r="D149" s="104"/>
      <c r="E149" s="303"/>
      <c r="F149" s="64" t="s">
        <v>70</v>
      </c>
      <c r="G149" s="34">
        <f>G151</f>
        <v>-23752.400000000001</v>
      </c>
    </row>
    <row r="150" spans="1:7" s="21" customFormat="1" ht="38.25" customHeight="1">
      <c r="A150" s="301"/>
      <c r="B150" s="301"/>
      <c r="C150" s="301"/>
      <c r="D150" s="104"/>
      <c r="E150" s="303"/>
      <c r="F150" s="14" t="s">
        <v>25</v>
      </c>
      <c r="G150" s="34"/>
    </row>
    <row r="151" spans="1:7" s="21" customFormat="1" ht="28.5" customHeight="1">
      <c r="A151" s="301"/>
      <c r="B151" s="301"/>
      <c r="C151" s="301"/>
      <c r="D151" s="104"/>
      <c r="E151" s="303"/>
      <c r="F151" s="14" t="s">
        <v>18</v>
      </c>
      <c r="G151" s="34">
        <f t="shared" ref="G151:G153" si="28">G152</f>
        <v>-23752.400000000001</v>
      </c>
    </row>
    <row r="152" spans="1:7" s="21" customFormat="1" ht="28.5" customHeight="1">
      <c r="A152" s="301"/>
      <c r="B152" s="301"/>
      <c r="C152" s="301"/>
      <c r="D152" s="104"/>
      <c r="E152" s="303"/>
      <c r="F152" s="14" t="s">
        <v>26</v>
      </c>
      <c r="G152" s="34">
        <f t="shared" si="28"/>
        <v>-23752.400000000001</v>
      </c>
    </row>
    <row r="153" spans="1:7" s="21" customFormat="1" ht="28.5" customHeight="1">
      <c r="A153" s="301"/>
      <c r="B153" s="301"/>
      <c r="C153" s="301"/>
      <c r="D153" s="104"/>
      <c r="E153" s="303"/>
      <c r="F153" s="14" t="s">
        <v>155</v>
      </c>
      <c r="G153" s="34">
        <f t="shared" si="28"/>
        <v>-23752.400000000001</v>
      </c>
    </row>
    <row r="154" spans="1:7" s="21" customFormat="1" ht="28.5" customHeight="1">
      <c r="A154" s="301"/>
      <c r="B154" s="301"/>
      <c r="C154" s="301"/>
      <c r="D154" s="104"/>
      <c r="E154" s="303"/>
      <c r="F154" s="14" t="s">
        <v>156</v>
      </c>
      <c r="G154" s="34">
        <f>G155</f>
        <v>-23752.400000000001</v>
      </c>
    </row>
    <row r="155" spans="1:7" s="21" customFormat="1" ht="28.5" customHeight="1">
      <c r="A155" s="301"/>
      <c r="B155" s="301"/>
      <c r="C155" s="301"/>
      <c r="D155" s="104"/>
      <c r="E155" s="303"/>
      <c r="F155" s="14" t="s">
        <v>157</v>
      </c>
      <c r="G155" s="34">
        <f>'havelvac 6'!D125</f>
        <v>-23752.400000000001</v>
      </c>
    </row>
    <row r="156" spans="1:7" s="21" customFormat="1" ht="28.5" customHeight="1">
      <c r="A156" s="301"/>
      <c r="B156" s="301" t="s">
        <v>67</v>
      </c>
      <c r="C156" s="308"/>
      <c r="D156" s="104"/>
      <c r="E156" s="307"/>
      <c r="F156" s="105" t="s">
        <v>66</v>
      </c>
      <c r="G156" s="34">
        <f>G158+G257</f>
        <v>488711.60000000038</v>
      </c>
    </row>
    <row r="157" spans="1:7" s="21" customFormat="1" ht="28.5" customHeight="1">
      <c r="A157" s="301"/>
      <c r="B157" s="301"/>
      <c r="C157" s="308"/>
      <c r="D157" s="104"/>
      <c r="E157" s="307"/>
      <c r="F157" s="14" t="s">
        <v>19</v>
      </c>
      <c r="G157" s="34"/>
    </row>
    <row r="158" spans="1:7" s="21" customFormat="1" ht="28.5" customHeight="1">
      <c r="A158" s="301"/>
      <c r="B158" s="301"/>
      <c r="C158" s="301" t="s">
        <v>39</v>
      </c>
      <c r="D158" s="104"/>
      <c r="E158" s="191"/>
      <c r="F158" s="105" t="s">
        <v>68</v>
      </c>
      <c r="G158" s="34">
        <f>G160+G239+G248</f>
        <v>544932.50000000035</v>
      </c>
    </row>
    <row r="159" spans="1:7" s="21" customFormat="1" ht="28.5" customHeight="1">
      <c r="A159" s="301"/>
      <c r="B159" s="301"/>
      <c r="C159" s="301"/>
      <c r="D159" s="104"/>
      <c r="E159" s="191"/>
      <c r="F159" s="14" t="s">
        <v>19</v>
      </c>
      <c r="G159" s="34"/>
    </row>
    <row r="160" spans="1:7" s="21" customFormat="1" ht="28.5" customHeight="1">
      <c r="A160" s="301"/>
      <c r="B160" s="301"/>
      <c r="C160" s="301"/>
      <c r="D160" s="309">
        <v>1146</v>
      </c>
      <c r="E160" s="303">
        <v>11002</v>
      </c>
      <c r="F160" s="14" t="s">
        <v>131</v>
      </c>
      <c r="G160" s="197">
        <f>G162+G169+G176+G183+G190+G197+G204+G211+G218+G225+G232</f>
        <v>783096.40000000037</v>
      </c>
    </row>
    <row r="161" spans="1:7" s="21" customFormat="1" ht="28.5" customHeight="1">
      <c r="A161" s="301"/>
      <c r="B161" s="301"/>
      <c r="C161" s="301"/>
      <c r="D161" s="290"/>
      <c r="E161" s="303"/>
      <c r="F161" s="14" t="s">
        <v>19</v>
      </c>
      <c r="G161" s="34"/>
    </row>
    <row r="162" spans="1:7" s="21" customFormat="1" ht="28.5" customHeight="1">
      <c r="A162" s="301"/>
      <c r="B162" s="301"/>
      <c r="C162" s="301"/>
      <c r="D162" s="290"/>
      <c r="E162" s="303"/>
      <c r="F162" s="173" t="s">
        <v>70</v>
      </c>
      <c r="G162" s="34">
        <f>G164</f>
        <v>71000</v>
      </c>
    </row>
    <row r="163" spans="1:7" s="21" customFormat="1" ht="28.5" customHeight="1">
      <c r="A163" s="301"/>
      <c r="B163" s="301"/>
      <c r="C163" s="301"/>
      <c r="D163" s="290"/>
      <c r="E163" s="303"/>
      <c r="F163" s="19" t="s">
        <v>25</v>
      </c>
      <c r="G163" s="34"/>
    </row>
    <row r="164" spans="1:7" s="21" customFormat="1" ht="28.5" customHeight="1">
      <c r="A164" s="301"/>
      <c r="B164" s="301"/>
      <c r="C164" s="301"/>
      <c r="D164" s="290"/>
      <c r="E164" s="303"/>
      <c r="F164" s="19" t="s">
        <v>18</v>
      </c>
      <c r="G164" s="34">
        <f t="shared" ref="G164:G166" si="29">G165</f>
        <v>71000</v>
      </c>
    </row>
    <row r="165" spans="1:7" s="21" customFormat="1" ht="28.5" customHeight="1">
      <c r="A165" s="301"/>
      <c r="B165" s="301"/>
      <c r="C165" s="301"/>
      <c r="D165" s="290"/>
      <c r="E165" s="303"/>
      <c r="F165" s="19" t="s">
        <v>26</v>
      </c>
      <c r="G165" s="34">
        <f t="shared" si="29"/>
        <v>71000</v>
      </c>
    </row>
    <row r="166" spans="1:7" s="21" customFormat="1" ht="28.5" customHeight="1">
      <c r="A166" s="301"/>
      <c r="B166" s="301"/>
      <c r="C166" s="301"/>
      <c r="D166" s="290"/>
      <c r="E166" s="303"/>
      <c r="F166" s="19" t="s">
        <v>155</v>
      </c>
      <c r="G166" s="34">
        <f t="shared" si="29"/>
        <v>71000</v>
      </c>
    </row>
    <row r="167" spans="1:7" s="21" customFormat="1" ht="28.5" customHeight="1">
      <c r="A167" s="301"/>
      <c r="B167" s="301"/>
      <c r="C167" s="301"/>
      <c r="D167" s="290"/>
      <c r="E167" s="303"/>
      <c r="F167" s="19" t="s">
        <v>156</v>
      </c>
      <c r="G167" s="34">
        <f>G168</f>
        <v>71000</v>
      </c>
    </row>
    <row r="168" spans="1:7" s="21" customFormat="1" ht="28.5" customHeight="1">
      <c r="A168" s="301"/>
      <c r="B168" s="301"/>
      <c r="C168" s="301"/>
      <c r="D168" s="290"/>
      <c r="E168" s="303"/>
      <c r="F168" s="19" t="s">
        <v>157</v>
      </c>
      <c r="G168" s="34">
        <f>'havelvac 6'!D60</f>
        <v>71000</v>
      </c>
    </row>
    <row r="169" spans="1:7" s="21" customFormat="1" ht="28.5" customHeight="1">
      <c r="A169" s="301"/>
      <c r="B169" s="301"/>
      <c r="C169" s="301"/>
      <c r="D169" s="290"/>
      <c r="E169" s="303"/>
      <c r="F169" s="173" t="s">
        <v>71</v>
      </c>
      <c r="G169" s="34">
        <f>G171</f>
        <v>-91241.7</v>
      </c>
    </row>
    <row r="170" spans="1:7" s="21" customFormat="1" ht="28.5" customHeight="1">
      <c r="A170" s="301"/>
      <c r="B170" s="301"/>
      <c r="C170" s="301"/>
      <c r="D170" s="290"/>
      <c r="E170" s="303"/>
      <c r="F170" s="19" t="s">
        <v>25</v>
      </c>
      <c r="G170" s="34"/>
    </row>
    <row r="171" spans="1:7" s="21" customFormat="1" ht="28.5" customHeight="1">
      <c r="A171" s="301"/>
      <c r="B171" s="301"/>
      <c r="C171" s="301"/>
      <c r="D171" s="290"/>
      <c r="E171" s="303"/>
      <c r="F171" s="19" t="s">
        <v>18</v>
      </c>
      <c r="G171" s="34">
        <f>G172</f>
        <v>-91241.7</v>
      </c>
    </row>
    <row r="172" spans="1:7" s="21" customFormat="1" ht="28.5" customHeight="1">
      <c r="A172" s="301"/>
      <c r="B172" s="301"/>
      <c r="C172" s="301"/>
      <c r="D172" s="290"/>
      <c r="E172" s="303"/>
      <c r="F172" s="19" t="s">
        <v>26</v>
      </c>
      <c r="G172" s="34">
        <f>G173</f>
        <v>-91241.7</v>
      </c>
    </row>
    <row r="173" spans="1:7" s="21" customFormat="1" ht="28.5" customHeight="1">
      <c r="A173" s="301"/>
      <c r="B173" s="301"/>
      <c r="C173" s="301"/>
      <c r="D173" s="290"/>
      <c r="E173" s="303"/>
      <c r="F173" s="19" t="s">
        <v>155</v>
      </c>
      <c r="G173" s="34">
        <f>G174</f>
        <v>-91241.7</v>
      </c>
    </row>
    <row r="174" spans="1:7" s="21" customFormat="1" ht="28.5" customHeight="1">
      <c r="A174" s="301"/>
      <c r="B174" s="301"/>
      <c r="C174" s="301"/>
      <c r="D174" s="290"/>
      <c r="E174" s="303"/>
      <c r="F174" s="19" t="s">
        <v>156</v>
      </c>
      <c r="G174" s="34">
        <f>G175</f>
        <v>-91241.7</v>
      </c>
    </row>
    <row r="175" spans="1:7" s="21" customFormat="1" ht="28.5" customHeight="1">
      <c r="A175" s="301"/>
      <c r="B175" s="301"/>
      <c r="C175" s="301"/>
      <c r="D175" s="290"/>
      <c r="E175" s="303"/>
      <c r="F175" s="19" t="s">
        <v>157</v>
      </c>
      <c r="G175" s="34">
        <f>'havelvac 6'!D228</f>
        <v>-91241.7</v>
      </c>
    </row>
    <row r="176" spans="1:7" s="21" customFormat="1" ht="28.5" customHeight="1">
      <c r="A176" s="301"/>
      <c r="B176" s="301"/>
      <c r="C176" s="301"/>
      <c r="D176" s="290"/>
      <c r="E176" s="303"/>
      <c r="F176" s="173" t="s">
        <v>54</v>
      </c>
      <c r="G176" s="34">
        <f>G178</f>
        <v>203658.30000000028</v>
      </c>
    </row>
    <row r="177" spans="1:7" s="21" customFormat="1" ht="44.25" customHeight="1">
      <c r="A177" s="301"/>
      <c r="B177" s="301"/>
      <c r="C177" s="301"/>
      <c r="D177" s="290"/>
      <c r="E177" s="303"/>
      <c r="F177" s="19" t="s">
        <v>25</v>
      </c>
      <c r="G177" s="34"/>
    </row>
    <row r="178" spans="1:7" s="21" customFormat="1" ht="28.5" customHeight="1">
      <c r="A178" s="301"/>
      <c r="B178" s="301"/>
      <c r="C178" s="301"/>
      <c r="D178" s="290"/>
      <c r="E178" s="303"/>
      <c r="F178" s="19" t="s">
        <v>18</v>
      </c>
      <c r="G178" s="34">
        <f t="shared" ref="G178:G180" si="30">G179</f>
        <v>203658.30000000028</v>
      </c>
    </row>
    <row r="179" spans="1:7" s="21" customFormat="1" ht="28.5" customHeight="1">
      <c r="A179" s="301"/>
      <c r="B179" s="301"/>
      <c r="C179" s="301"/>
      <c r="D179" s="290"/>
      <c r="E179" s="303"/>
      <c r="F179" s="19" t="s">
        <v>26</v>
      </c>
      <c r="G179" s="34">
        <f t="shared" si="30"/>
        <v>203658.30000000028</v>
      </c>
    </row>
    <row r="180" spans="1:7" s="21" customFormat="1" ht="28.5" customHeight="1">
      <c r="A180" s="301"/>
      <c r="B180" s="301"/>
      <c r="C180" s="301"/>
      <c r="D180" s="290"/>
      <c r="E180" s="303"/>
      <c r="F180" s="19" t="s">
        <v>155</v>
      </c>
      <c r="G180" s="34">
        <f t="shared" si="30"/>
        <v>203658.30000000028</v>
      </c>
    </row>
    <row r="181" spans="1:7" s="21" customFormat="1" ht="28.5" customHeight="1">
      <c r="A181" s="301"/>
      <c r="B181" s="301"/>
      <c r="C181" s="301"/>
      <c r="D181" s="290"/>
      <c r="E181" s="303"/>
      <c r="F181" s="19" t="s">
        <v>156</v>
      </c>
      <c r="G181" s="34">
        <f>G182</f>
        <v>203658.30000000028</v>
      </c>
    </row>
    <row r="182" spans="1:7" s="21" customFormat="1" ht="28.5" customHeight="1">
      <c r="A182" s="301"/>
      <c r="B182" s="301"/>
      <c r="C182" s="301"/>
      <c r="D182" s="290"/>
      <c r="E182" s="303"/>
      <c r="F182" s="19" t="s">
        <v>157</v>
      </c>
      <c r="G182" s="34">
        <f>'havelvac 6'!D290</f>
        <v>203658.30000000028</v>
      </c>
    </row>
    <row r="183" spans="1:7" s="21" customFormat="1" ht="28.5" customHeight="1">
      <c r="A183" s="301"/>
      <c r="B183" s="301"/>
      <c r="C183" s="301"/>
      <c r="D183" s="290"/>
      <c r="E183" s="303"/>
      <c r="F183" s="173" t="s">
        <v>55</v>
      </c>
      <c r="G183" s="34">
        <f>G185</f>
        <v>-7964.9</v>
      </c>
    </row>
    <row r="184" spans="1:7" s="21" customFormat="1" ht="28.5" customHeight="1">
      <c r="A184" s="301"/>
      <c r="B184" s="301"/>
      <c r="C184" s="301"/>
      <c r="D184" s="290"/>
      <c r="E184" s="303"/>
      <c r="F184" s="19" t="s">
        <v>25</v>
      </c>
      <c r="G184" s="34"/>
    </row>
    <row r="185" spans="1:7" s="21" customFormat="1" ht="28.5" customHeight="1">
      <c r="A185" s="301"/>
      <c r="B185" s="301"/>
      <c r="C185" s="301"/>
      <c r="D185" s="290"/>
      <c r="E185" s="303"/>
      <c r="F185" s="19" t="s">
        <v>18</v>
      </c>
      <c r="G185" s="34">
        <f t="shared" ref="G185:G187" si="31">G186</f>
        <v>-7964.9</v>
      </c>
    </row>
    <row r="186" spans="1:7" s="21" customFormat="1" ht="28.5" customHeight="1">
      <c r="A186" s="301"/>
      <c r="B186" s="301"/>
      <c r="C186" s="301"/>
      <c r="D186" s="290"/>
      <c r="E186" s="303"/>
      <c r="F186" s="19" t="s">
        <v>26</v>
      </c>
      <c r="G186" s="34">
        <f t="shared" si="31"/>
        <v>-7964.9</v>
      </c>
    </row>
    <row r="187" spans="1:7" s="21" customFormat="1" ht="28.5" customHeight="1">
      <c r="A187" s="301"/>
      <c r="B187" s="301"/>
      <c r="C187" s="301"/>
      <c r="D187" s="290"/>
      <c r="E187" s="303"/>
      <c r="F187" s="19" t="s">
        <v>155</v>
      </c>
      <c r="G187" s="34">
        <f t="shared" si="31"/>
        <v>-7964.9</v>
      </c>
    </row>
    <row r="188" spans="1:7" s="21" customFormat="1" ht="28.5" customHeight="1">
      <c r="A188" s="301"/>
      <c r="B188" s="301"/>
      <c r="C188" s="301"/>
      <c r="D188" s="290"/>
      <c r="E188" s="303"/>
      <c r="F188" s="19" t="s">
        <v>156</v>
      </c>
      <c r="G188" s="34">
        <f>G189</f>
        <v>-7964.9</v>
      </c>
    </row>
    <row r="189" spans="1:7" s="21" customFormat="1" ht="28.5" customHeight="1">
      <c r="A189" s="301"/>
      <c r="B189" s="301"/>
      <c r="C189" s="301"/>
      <c r="D189" s="290"/>
      <c r="E189" s="303"/>
      <c r="F189" s="19" t="s">
        <v>157</v>
      </c>
      <c r="G189" s="34">
        <f>'havelvac 6'!D352</f>
        <v>-7964.9</v>
      </c>
    </row>
    <row r="190" spans="1:7" s="21" customFormat="1" ht="28.5" customHeight="1">
      <c r="A190" s="301"/>
      <c r="B190" s="301"/>
      <c r="C190" s="301"/>
      <c r="D190" s="290"/>
      <c r="E190" s="303"/>
      <c r="F190" s="173" t="s">
        <v>56</v>
      </c>
      <c r="G190" s="34">
        <f>G192</f>
        <v>-30294.099999999627</v>
      </c>
    </row>
    <row r="191" spans="1:7" s="21" customFormat="1" ht="28.5" customHeight="1">
      <c r="A191" s="301"/>
      <c r="B191" s="301"/>
      <c r="C191" s="301"/>
      <c r="D191" s="290"/>
      <c r="E191" s="303"/>
      <c r="F191" s="19" t="s">
        <v>25</v>
      </c>
      <c r="G191" s="34"/>
    </row>
    <row r="192" spans="1:7" s="21" customFormat="1" ht="28.5" customHeight="1">
      <c r="A192" s="301"/>
      <c r="B192" s="301"/>
      <c r="C192" s="301"/>
      <c r="D192" s="290"/>
      <c r="E192" s="303"/>
      <c r="F192" s="19" t="s">
        <v>18</v>
      </c>
      <c r="G192" s="34">
        <f t="shared" ref="G192:G194" si="32">G193</f>
        <v>-30294.099999999627</v>
      </c>
    </row>
    <row r="193" spans="1:7" s="21" customFormat="1" ht="28.5" customHeight="1">
      <c r="A193" s="301"/>
      <c r="B193" s="301"/>
      <c r="C193" s="301"/>
      <c r="D193" s="290"/>
      <c r="E193" s="303"/>
      <c r="F193" s="19" t="s">
        <v>26</v>
      </c>
      <c r="G193" s="34">
        <f t="shared" si="32"/>
        <v>-30294.099999999627</v>
      </c>
    </row>
    <row r="194" spans="1:7" s="21" customFormat="1" ht="28.5" customHeight="1">
      <c r="A194" s="301"/>
      <c r="B194" s="301"/>
      <c r="C194" s="301"/>
      <c r="D194" s="290"/>
      <c r="E194" s="303"/>
      <c r="F194" s="19" t="s">
        <v>155</v>
      </c>
      <c r="G194" s="34">
        <f t="shared" si="32"/>
        <v>-30294.099999999627</v>
      </c>
    </row>
    <row r="195" spans="1:7" s="21" customFormat="1" ht="28.5" customHeight="1">
      <c r="A195" s="301"/>
      <c r="B195" s="301"/>
      <c r="C195" s="301"/>
      <c r="D195" s="290"/>
      <c r="E195" s="303"/>
      <c r="F195" s="19" t="s">
        <v>156</v>
      </c>
      <c r="G195" s="34">
        <f>G196</f>
        <v>-30294.099999999627</v>
      </c>
    </row>
    <row r="196" spans="1:7" s="21" customFormat="1" ht="28.5" customHeight="1">
      <c r="A196" s="301"/>
      <c r="B196" s="301"/>
      <c r="C196" s="301"/>
      <c r="D196" s="290"/>
      <c r="E196" s="303"/>
      <c r="F196" s="19" t="s">
        <v>157</v>
      </c>
      <c r="G196" s="34">
        <f>'havelvac 6'!D412</f>
        <v>-30294.099999999627</v>
      </c>
    </row>
    <row r="197" spans="1:7" s="21" customFormat="1" ht="28.5" customHeight="1">
      <c r="A197" s="301"/>
      <c r="B197" s="301"/>
      <c r="C197" s="301"/>
      <c r="D197" s="290"/>
      <c r="E197" s="303"/>
      <c r="F197" s="173" t="s">
        <v>57</v>
      </c>
      <c r="G197" s="34">
        <f>G199</f>
        <v>33403</v>
      </c>
    </row>
    <row r="198" spans="1:7" s="21" customFormat="1" ht="28.5" customHeight="1">
      <c r="A198" s="301"/>
      <c r="B198" s="301"/>
      <c r="C198" s="301"/>
      <c r="D198" s="290"/>
      <c r="E198" s="303"/>
      <c r="F198" s="19" t="s">
        <v>25</v>
      </c>
      <c r="G198" s="34"/>
    </row>
    <row r="199" spans="1:7" s="21" customFormat="1" ht="28.5" customHeight="1">
      <c r="A199" s="301"/>
      <c r="B199" s="301"/>
      <c r="C199" s="301"/>
      <c r="D199" s="290"/>
      <c r="E199" s="303"/>
      <c r="F199" s="19" t="s">
        <v>18</v>
      </c>
      <c r="G199" s="34">
        <f t="shared" ref="G199:G201" si="33">G200</f>
        <v>33403</v>
      </c>
    </row>
    <row r="200" spans="1:7" s="21" customFormat="1" ht="28.5" customHeight="1">
      <c r="A200" s="301"/>
      <c r="B200" s="301"/>
      <c r="C200" s="301"/>
      <c r="D200" s="290"/>
      <c r="E200" s="303"/>
      <c r="F200" s="19" t="s">
        <v>26</v>
      </c>
      <c r="G200" s="34">
        <f t="shared" si="33"/>
        <v>33403</v>
      </c>
    </row>
    <row r="201" spans="1:7" s="21" customFormat="1" ht="28.5" customHeight="1">
      <c r="A201" s="301"/>
      <c r="B201" s="301"/>
      <c r="C201" s="301"/>
      <c r="D201" s="290"/>
      <c r="E201" s="303"/>
      <c r="F201" s="19" t="s">
        <v>155</v>
      </c>
      <c r="G201" s="34">
        <f t="shared" si="33"/>
        <v>33403</v>
      </c>
    </row>
    <row r="202" spans="1:7" s="21" customFormat="1" ht="28.5" customHeight="1">
      <c r="A202" s="301"/>
      <c r="B202" s="301"/>
      <c r="C202" s="301"/>
      <c r="D202" s="290"/>
      <c r="E202" s="303"/>
      <c r="F202" s="19" t="s">
        <v>156</v>
      </c>
      <c r="G202" s="34">
        <f>G203</f>
        <v>33403</v>
      </c>
    </row>
    <row r="203" spans="1:7" s="21" customFormat="1" ht="28.5" customHeight="1">
      <c r="A203" s="301"/>
      <c r="B203" s="301"/>
      <c r="C203" s="301"/>
      <c r="D203" s="290"/>
      <c r="E203" s="303"/>
      <c r="F203" s="19" t="s">
        <v>157</v>
      </c>
      <c r="G203" s="34">
        <f>'havelvac 6'!D472</f>
        <v>33403</v>
      </c>
    </row>
    <row r="204" spans="1:7" s="21" customFormat="1" ht="28.5" customHeight="1">
      <c r="A204" s="301"/>
      <c r="B204" s="301"/>
      <c r="C204" s="301"/>
      <c r="D204" s="290"/>
      <c r="E204" s="303"/>
      <c r="F204" s="173" t="s">
        <v>58</v>
      </c>
      <c r="G204" s="34">
        <f>G206</f>
        <v>263719.3</v>
      </c>
    </row>
    <row r="205" spans="1:7" s="21" customFormat="1" ht="28.5" customHeight="1">
      <c r="A205" s="301"/>
      <c r="B205" s="301"/>
      <c r="C205" s="301"/>
      <c r="D205" s="290"/>
      <c r="E205" s="303"/>
      <c r="F205" s="19" t="s">
        <v>25</v>
      </c>
      <c r="G205" s="34"/>
    </row>
    <row r="206" spans="1:7" s="21" customFormat="1" ht="28.5" customHeight="1">
      <c r="A206" s="301"/>
      <c r="B206" s="301"/>
      <c r="C206" s="301"/>
      <c r="D206" s="290"/>
      <c r="E206" s="303"/>
      <c r="F206" s="19" t="s">
        <v>18</v>
      </c>
      <c r="G206" s="34">
        <f t="shared" ref="G206:G208" si="34">G207</f>
        <v>263719.3</v>
      </c>
    </row>
    <row r="207" spans="1:7" s="21" customFormat="1" ht="28.5" customHeight="1">
      <c r="A207" s="301"/>
      <c r="B207" s="301"/>
      <c r="C207" s="301"/>
      <c r="D207" s="290"/>
      <c r="E207" s="303"/>
      <c r="F207" s="19" t="s">
        <v>26</v>
      </c>
      <c r="G207" s="34">
        <f t="shared" si="34"/>
        <v>263719.3</v>
      </c>
    </row>
    <row r="208" spans="1:7" s="21" customFormat="1" ht="28.5" customHeight="1">
      <c r="A208" s="301"/>
      <c r="B208" s="301"/>
      <c r="C208" s="301"/>
      <c r="D208" s="290"/>
      <c r="E208" s="303"/>
      <c r="F208" s="19" t="s">
        <v>155</v>
      </c>
      <c r="G208" s="34">
        <f t="shared" si="34"/>
        <v>263719.3</v>
      </c>
    </row>
    <row r="209" spans="1:7" s="21" customFormat="1" ht="28.5" customHeight="1">
      <c r="A209" s="301"/>
      <c r="B209" s="301"/>
      <c r="C209" s="301"/>
      <c r="D209" s="290"/>
      <c r="E209" s="303"/>
      <c r="F209" s="19" t="s">
        <v>156</v>
      </c>
      <c r="G209" s="34">
        <f>G210</f>
        <v>263719.3</v>
      </c>
    </row>
    <row r="210" spans="1:7" s="21" customFormat="1" ht="28.5" customHeight="1">
      <c r="A210" s="301"/>
      <c r="B210" s="301"/>
      <c r="C210" s="301"/>
      <c r="D210" s="290"/>
      <c r="E210" s="303"/>
      <c r="F210" s="19" t="s">
        <v>157</v>
      </c>
      <c r="G210" s="34">
        <f>'havelvac 6'!D546</f>
        <v>263719.3</v>
      </c>
    </row>
    <row r="211" spans="1:7" s="21" customFormat="1" ht="28.5" customHeight="1">
      <c r="A211" s="301"/>
      <c r="B211" s="301"/>
      <c r="C211" s="301"/>
      <c r="D211" s="290"/>
      <c r="E211" s="303"/>
      <c r="F211" s="173" t="s">
        <v>59</v>
      </c>
      <c r="G211" s="34">
        <f>G213</f>
        <v>-255121.30000000028</v>
      </c>
    </row>
    <row r="212" spans="1:7" s="21" customFormat="1" ht="28.5" customHeight="1">
      <c r="A212" s="301"/>
      <c r="B212" s="301"/>
      <c r="C212" s="301"/>
      <c r="D212" s="290"/>
      <c r="E212" s="303"/>
      <c r="F212" s="19" t="s">
        <v>25</v>
      </c>
      <c r="G212" s="34"/>
    </row>
    <row r="213" spans="1:7" s="21" customFormat="1" ht="28.5" customHeight="1">
      <c r="A213" s="301"/>
      <c r="B213" s="301"/>
      <c r="C213" s="301"/>
      <c r="D213" s="290"/>
      <c r="E213" s="303"/>
      <c r="F213" s="19" t="s">
        <v>18</v>
      </c>
      <c r="G213" s="34">
        <f t="shared" ref="G213:G215" si="35">G214</f>
        <v>-255121.30000000028</v>
      </c>
    </row>
    <row r="214" spans="1:7" s="21" customFormat="1" ht="28.5" customHeight="1">
      <c r="A214" s="301"/>
      <c r="B214" s="301"/>
      <c r="C214" s="301"/>
      <c r="D214" s="290"/>
      <c r="E214" s="303"/>
      <c r="F214" s="19" t="s">
        <v>26</v>
      </c>
      <c r="G214" s="34">
        <f t="shared" si="35"/>
        <v>-255121.30000000028</v>
      </c>
    </row>
    <row r="215" spans="1:7" s="21" customFormat="1" ht="28.5" customHeight="1">
      <c r="A215" s="301"/>
      <c r="B215" s="301"/>
      <c r="C215" s="301"/>
      <c r="D215" s="290"/>
      <c r="E215" s="303"/>
      <c r="F215" s="19" t="s">
        <v>155</v>
      </c>
      <c r="G215" s="34">
        <f t="shared" si="35"/>
        <v>-255121.30000000028</v>
      </c>
    </row>
    <row r="216" spans="1:7" s="21" customFormat="1" ht="28.5" customHeight="1">
      <c r="A216" s="301"/>
      <c r="B216" s="301"/>
      <c r="C216" s="301"/>
      <c r="D216" s="290"/>
      <c r="E216" s="303"/>
      <c r="F216" s="19" t="s">
        <v>156</v>
      </c>
      <c r="G216" s="34">
        <f>G217</f>
        <v>-255121.30000000028</v>
      </c>
    </row>
    <row r="217" spans="1:7" s="21" customFormat="1" ht="28.5" customHeight="1">
      <c r="A217" s="301"/>
      <c r="B217" s="301"/>
      <c r="C217" s="301"/>
      <c r="D217" s="290"/>
      <c r="E217" s="303"/>
      <c r="F217" s="19" t="s">
        <v>157</v>
      </c>
      <c r="G217" s="34">
        <f>'havelvac 6'!D644</f>
        <v>-255121.30000000028</v>
      </c>
    </row>
    <row r="218" spans="1:7" s="21" customFormat="1" ht="28.5" customHeight="1">
      <c r="A218" s="301"/>
      <c r="B218" s="301"/>
      <c r="C218" s="301"/>
      <c r="D218" s="290"/>
      <c r="E218" s="303"/>
      <c r="F218" s="173" t="s">
        <v>60</v>
      </c>
      <c r="G218" s="34">
        <f>G220</f>
        <v>345263.3</v>
      </c>
    </row>
    <row r="219" spans="1:7" s="21" customFormat="1" ht="28.5" customHeight="1">
      <c r="A219" s="301"/>
      <c r="B219" s="301"/>
      <c r="C219" s="301"/>
      <c r="D219" s="290"/>
      <c r="E219" s="303"/>
      <c r="F219" s="19" t="s">
        <v>25</v>
      </c>
      <c r="G219" s="34"/>
    </row>
    <row r="220" spans="1:7" s="21" customFormat="1" ht="28.5" customHeight="1">
      <c r="A220" s="301"/>
      <c r="B220" s="301"/>
      <c r="C220" s="301"/>
      <c r="D220" s="290"/>
      <c r="E220" s="303"/>
      <c r="F220" s="19" t="s">
        <v>18</v>
      </c>
      <c r="G220" s="34">
        <f t="shared" ref="G220:G222" si="36">G221</f>
        <v>345263.3</v>
      </c>
    </row>
    <row r="221" spans="1:7" s="21" customFormat="1" ht="28.5" customHeight="1">
      <c r="A221" s="301"/>
      <c r="B221" s="301"/>
      <c r="C221" s="301"/>
      <c r="D221" s="290"/>
      <c r="E221" s="303"/>
      <c r="F221" s="19" t="s">
        <v>26</v>
      </c>
      <c r="G221" s="34">
        <f t="shared" si="36"/>
        <v>345263.3</v>
      </c>
    </row>
    <row r="222" spans="1:7" s="21" customFormat="1" ht="28.5" customHeight="1">
      <c r="A222" s="301"/>
      <c r="B222" s="301"/>
      <c r="C222" s="301"/>
      <c r="D222" s="290"/>
      <c r="E222" s="303"/>
      <c r="F222" s="19" t="s">
        <v>155</v>
      </c>
      <c r="G222" s="34">
        <f t="shared" si="36"/>
        <v>345263.3</v>
      </c>
    </row>
    <row r="223" spans="1:7" s="21" customFormat="1" ht="28.5" customHeight="1">
      <c r="A223" s="301"/>
      <c r="B223" s="301"/>
      <c r="C223" s="301"/>
      <c r="D223" s="290"/>
      <c r="E223" s="303"/>
      <c r="F223" s="19" t="s">
        <v>156</v>
      </c>
      <c r="G223" s="34">
        <f>G224</f>
        <v>345263.3</v>
      </c>
    </row>
    <row r="224" spans="1:7" s="21" customFormat="1" ht="28.5" customHeight="1">
      <c r="A224" s="301"/>
      <c r="B224" s="301"/>
      <c r="C224" s="301"/>
      <c r="D224" s="290"/>
      <c r="E224" s="303"/>
      <c r="F224" s="19" t="s">
        <v>157</v>
      </c>
      <c r="G224" s="34">
        <f>'havelvac 6'!D757</f>
        <v>345263.3</v>
      </c>
    </row>
    <row r="225" spans="1:7" s="21" customFormat="1" ht="28.5" customHeight="1">
      <c r="A225" s="301"/>
      <c r="B225" s="301"/>
      <c r="C225" s="301"/>
      <c r="D225" s="290"/>
      <c r="E225" s="303"/>
      <c r="F225" s="173" t="s">
        <v>79</v>
      </c>
      <c r="G225" s="34">
        <f>G227</f>
        <v>-66365</v>
      </c>
    </row>
    <row r="226" spans="1:7" s="21" customFormat="1" ht="28.5" customHeight="1">
      <c r="A226" s="301"/>
      <c r="B226" s="301"/>
      <c r="C226" s="301"/>
      <c r="D226" s="290"/>
      <c r="E226" s="303"/>
      <c r="F226" s="19" t="s">
        <v>25</v>
      </c>
      <c r="G226" s="34"/>
    </row>
    <row r="227" spans="1:7" s="21" customFormat="1" ht="28.5" customHeight="1">
      <c r="A227" s="301"/>
      <c r="B227" s="301"/>
      <c r="C227" s="301"/>
      <c r="D227" s="290"/>
      <c r="E227" s="303"/>
      <c r="F227" s="19" t="s">
        <v>18</v>
      </c>
      <c r="G227" s="34">
        <f t="shared" ref="G227:G229" si="37">G228</f>
        <v>-66365</v>
      </c>
    </row>
    <row r="228" spans="1:7" s="21" customFormat="1" ht="28.5" customHeight="1">
      <c r="A228" s="301"/>
      <c r="B228" s="301"/>
      <c r="C228" s="301"/>
      <c r="D228" s="290"/>
      <c r="E228" s="303"/>
      <c r="F228" s="19" t="s">
        <v>26</v>
      </c>
      <c r="G228" s="34">
        <f t="shared" si="37"/>
        <v>-66365</v>
      </c>
    </row>
    <row r="229" spans="1:7" s="21" customFormat="1" ht="28.5" customHeight="1">
      <c r="A229" s="301"/>
      <c r="B229" s="301"/>
      <c r="C229" s="301"/>
      <c r="D229" s="290"/>
      <c r="E229" s="303"/>
      <c r="F229" s="19" t="s">
        <v>155</v>
      </c>
      <c r="G229" s="34">
        <f t="shared" si="37"/>
        <v>-66365</v>
      </c>
    </row>
    <row r="230" spans="1:7" s="21" customFormat="1" ht="28.5" customHeight="1">
      <c r="A230" s="301"/>
      <c r="B230" s="301"/>
      <c r="C230" s="301"/>
      <c r="D230" s="290"/>
      <c r="E230" s="303"/>
      <c r="F230" s="19" t="s">
        <v>156</v>
      </c>
      <c r="G230" s="34">
        <f>G231</f>
        <v>-66365</v>
      </c>
    </row>
    <row r="231" spans="1:7" s="21" customFormat="1" ht="28.5" customHeight="1">
      <c r="A231" s="301"/>
      <c r="B231" s="301"/>
      <c r="C231" s="301"/>
      <c r="D231" s="290"/>
      <c r="E231" s="303"/>
      <c r="F231" s="19" t="s">
        <v>157</v>
      </c>
      <c r="G231" s="34">
        <f>'havelvac 6'!D817</f>
        <v>-66365</v>
      </c>
    </row>
    <row r="232" spans="1:7" s="21" customFormat="1" ht="28.5" customHeight="1">
      <c r="A232" s="301"/>
      <c r="B232" s="301"/>
      <c r="C232" s="301"/>
      <c r="D232" s="290"/>
      <c r="E232" s="303"/>
      <c r="F232" s="173" t="s">
        <v>61</v>
      </c>
      <c r="G232" s="34">
        <f>G234</f>
        <v>317039.5</v>
      </c>
    </row>
    <row r="233" spans="1:7" s="21" customFormat="1" ht="28.5" customHeight="1">
      <c r="A233" s="301"/>
      <c r="B233" s="301"/>
      <c r="C233" s="301"/>
      <c r="D233" s="290"/>
      <c r="E233" s="303"/>
      <c r="F233" s="19" t="s">
        <v>25</v>
      </c>
      <c r="G233" s="34"/>
    </row>
    <row r="234" spans="1:7" s="97" customFormat="1" ht="28.5" customHeight="1">
      <c r="A234" s="301"/>
      <c r="B234" s="301"/>
      <c r="C234" s="301"/>
      <c r="D234" s="290"/>
      <c r="E234" s="303"/>
      <c r="F234" s="19" t="s">
        <v>18</v>
      </c>
      <c r="G234" s="34">
        <f t="shared" ref="G234:G236" si="38">G235</f>
        <v>317039.5</v>
      </c>
    </row>
    <row r="235" spans="1:7" s="97" customFormat="1" ht="28.5" customHeight="1">
      <c r="A235" s="301"/>
      <c r="B235" s="301"/>
      <c r="C235" s="301"/>
      <c r="D235" s="290"/>
      <c r="E235" s="303"/>
      <c r="F235" s="19" t="s">
        <v>26</v>
      </c>
      <c r="G235" s="34">
        <f t="shared" si="38"/>
        <v>317039.5</v>
      </c>
    </row>
    <row r="236" spans="1:7" s="97" customFormat="1" ht="28.5" customHeight="1">
      <c r="A236" s="301"/>
      <c r="B236" s="301"/>
      <c r="C236" s="301"/>
      <c r="D236" s="290"/>
      <c r="E236" s="303"/>
      <c r="F236" s="19" t="s">
        <v>155</v>
      </c>
      <c r="G236" s="34">
        <f t="shared" si="38"/>
        <v>317039.5</v>
      </c>
    </row>
    <row r="237" spans="1:7" s="97" customFormat="1" ht="28.5" customHeight="1">
      <c r="A237" s="301"/>
      <c r="B237" s="301"/>
      <c r="C237" s="301"/>
      <c r="D237" s="290"/>
      <c r="E237" s="303"/>
      <c r="F237" s="19" t="s">
        <v>156</v>
      </c>
      <c r="G237" s="34">
        <f>G238</f>
        <v>317039.5</v>
      </c>
    </row>
    <row r="238" spans="1:7" s="97" customFormat="1" ht="28.5" customHeight="1">
      <c r="A238" s="301"/>
      <c r="B238" s="301"/>
      <c r="C238" s="301"/>
      <c r="D238" s="291"/>
      <c r="E238" s="303"/>
      <c r="F238" s="19" t="s">
        <v>157</v>
      </c>
      <c r="G238" s="34">
        <f>'havelvac 6'!D852</f>
        <v>317039.5</v>
      </c>
    </row>
    <row r="239" spans="1:7" s="97" customFormat="1" ht="28.5" customHeight="1">
      <c r="A239" s="301"/>
      <c r="B239" s="301"/>
      <c r="C239" s="301"/>
      <c r="D239" s="104">
        <v>1146</v>
      </c>
      <c r="E239" s="272">
        <v>11005</v>
      </c>
      <c r="F239" s="192" t="s">
        <v>140</v>
      </c>
      <c r="G239" s="34">
        <f>G241</f>
        <v>-44014.5</v>
      </c>
    </row>
    <row r="240" spans="1:7" s="97" customFormat="1" ht="28.5" customHeight="1">
      <c r="A240" s="301"/>
      <c r="B240" s="301"/>
      <c r="C240" s="301"/>
      <c r="D240" s="104"/>
      <c r="E240" s="193"/>
      <c r="F240" s="14" t="s">
        <v>24</v>
      </c>
      <c r="G240" s="34"/>
    </row>
    <row r="241" spans="1:7" s="97" customFormat="1" ht="28.5" customHeight="1">
      <c r="A241" s="301"/>
      <c r="B241" s="301"/>
      <c r="C241" s="301"/>
      <c r="D241" s="104"/>
      <c r="E241" s="194"/>
      <c r="F241" s="64" t="s">
        <v>70</v>
      </c>
      <c r="G241" s="34">
        <f t="shared" ref="G241:G245" si="39">G242</f>
        <v>-44014.5</v>
      </c>
    </row>
    <row r="242" spans="1:7" s="97" customFormat="1" ht="28.5" customHeight="1">
      <c r="A242" s="301"/>
      <c r="B242" s="301"/>
      <c r="C242" s="301"/>
      <c r="D242" s="104"/>
      <c r="E242" s="195"/>
      <c r="F242" s="14" t="s">
        <v>25</v>
      </c>
      <c r="G242" s="34">
        <f t="shared" si="39"/>
        <v>-44014.5</v>
      </c>
    </row>
    <row r="243" spans="1:7" s="97" customFormat="1" ht="28.5" customHeight="1">
      <c r="A243" s="301"/>
      <c r="B243" s="301"/>
      <c r="C243" s="301"/>
      <c r="D243" s="104"/>
      <c r="E243" s="195"/>
      <c r="F243" s="14" t="s">
        <v>18</v>
      </c>
      <c r="G243" s="34">
        <f t="shared" si="39"/>
        <v>-44014.5</v>
      </c>
    </row>
    <row r="244" spans="1:7" s="97" customFormat="1" ht="28.5" customHeight="1">
      <c r="A244" s="301"/>
      <c r="B244" s="301"/>
      <c r="C244" s="301"/>
      <c r="D244" s="104"/>
      <c r="E244" s="195"/>
      <c r="F244" s="14" t="s">
        <v>26</v>
      </c>
      <c r="G244" s="34">
        <f t="shared" si="39"/>
        <v>-44014.5</v>
      </c>
    </row>
    <row r="245" spans="1:7" s="97" customFormat="1" ht="28.5" customHeight="1">
      <c r="A245" s="301"/>
      <c r="B245" s="301"/>
      <c r="C245" s="301"/>
      <c r="D245" s="104"/>
      <c r="E245" s="195"/>
      <c r="F245" s="14" t="s">
        <v>155</v>
      </c>
      <c r="G245" s="34">
        <f t="shared" si="39"/>
        <v>-44014.5</v>
      </c>
    </row>
    <row r="246" spans="1:7" s="97" customFormat="1" ht="28.5" customHeight="1">
      <c r="A246" s="301"/>
      <c r="B246" s="301"/>
      <c r="C246" s="301"/>
      <c r="D246" s="104"/>
      <c r="E246" s="195"/>
      <c r="F246" s="14" t="s">
        <v>246</v>
      </c>
      <c r="G246" s="34">
        <f>G247</f>
        <v>-44014.5</v>
      </c>
    </row>
    <row r="247" spans="1:7" s="97" customFormat="1" ht="28.5" customHeight="1">
      <c r="A247" s="301"/>
      <c r="B247" s="301"/>
      <c r="C247" s="301"/>
      <c r="D247" s="104"/>
      <c r="E247" s="195"/>
      <c r="F247" s="14" t="s">
        <v>157</v>
      </c>
      <c r="G247" s="34">
        <f>'havelvac 6'!D99</f>
        <v>-44014.5</v>
      </c>
    </row>
    <row r="248" spans="1:7" s="97" customFormat="1" ht="28.5" customHeight="1">
      <c r="A248" s="301"/>
      <c r="B248" s="301"/>
      <c r="C248" s="301"/>
      <c r="D248" s="104">
        <v>1146</v>
      </c>
      <c r="E248" s="306">
        <v>11011</v>
      </c>
      <c r="F248" s="192" t="s">
        <v>149</v>
      </c>
      <c r="G248" s="34">
        <f>G250</f>
        <v>-194149.4</v>
      </c>
    </row>
    <row r="249" spans="1:7" s="97" customFormat="1" ht="28.5" customHeight="1">
      <c r="A249" s="301"/>
      <c r="B249" s="301"/>
      <c r="C249" s="301"/>
      <c r="D249" s="104"/>
      <c r="E249" s="306"/>
      <c r="F249" s="14" t="s">
        <v>24</v>
      </c>
      <c r="G249" s="34"/>
    </row>
    <row r="250" spans="1:7" ht="28.5" customHeight="1">
      <c r="A250" s="301"/>
      <c r="B250" s="301"/>
      <c r="C250" s="301"/>
      <c r="D250" s="104"/>
      <c r="E250" s="306"/>
      <c r="F250" s="64" t="s">
        <v>70</v>
      </c>
      <c r="G250" s="34">
        <f t="shared" ref="G250:G254" si="40">G251</f>
        <v>-194149.4</v>
      </c>
    </row>
    <row r="251" spans="1:7" ht="28.5" customHeight="1">
      <c r="A251" s="301"/>
      <c r="B251" s="301"/>
      <c r="C251" s="301"/>
      <c r="D251" s="104"/>
      <c r="E251" s="306"/>
      <c r="F251" s="14" t="s">
        <v>25</v>
      </c>
      <c r="G251" s="34">
        <f t="shared" si="40"/>
        <v>-194149.4</v>
      </c>
    </row>
    <row r="252" spans="1:7" ht="28.5" customHeight="1">
      <c r="A252" s="301"/>
      <c r="B252" s="301"/>
      <c r="C252" s="301"/>
      <c r="D252" s="104"/>
      <c r="E252" s="306"/>
      <c r="F252" s="14" t="s">
        <v>18</v>
      </c>
      <c r="G252" s="34">
        <f t="shared" si="40"/>
        <v>-194149.4</v>
      </c>
    </row>
    <row r="253" spans="1:7" ht="28.5" customHeight="1">
      <c r="A253" s="301"/>
      <c r="B253" s="301"/>
      <c r="C253" s="301"/>
      <c r="D253" s="104"/>
      <c r="E253" s="306"/>
      <c r="F253" s="14" t="s">
        <v>26</v>
      </c>
      <c r="G253" s="34">
        <f t="shared" si="40"/>
        <v>-194149.4</v>
      </c>
    </row>
    <row r="254" spans="1:7" ht="28.5" customHeight="1">
      <c r="A254" s="301"/>
      <c r="B254" s="301"/>
      <c r="C254" s="301"/>
      <c r="D254" s="104"/>
      <c r="E254" s="306"/>
      <c r="F254" s="14" t="s">
        <v>155</v>
      </c>
      <c r="G254" s="34">
        <f t="shared" si="40"/>
        <v>-194149.4</v>
      </c>
    </row>
    <row r="255" spans="1:7" ht="28.5" customHeight="1">
      <c r="A255" s="301"/>
      <c r="B255" s="301"/>
      <c r="C255" s="301"/>
      <c r="D255" s="104"/>
      <c r="E255" s="306"/>
      <c r="F255" s="14" t="s">
        <v>156</v>
      </c>
      <c r="G255" s="34">
        <f>G256</f>
        <v>-194149.4</v>
      </c>
    </row>
    <row r="256" spans="1:7" ht="28.5" customHeight="1">
      <c r="A256" s="301"/>
      <c r="B256" s="301"/>
      <c r="C256" s="301"/>
      <c r="D256" s="104"/>
      <c r="E256" s="306"/>
      <c r="F256" s="14" t="s">
        <v>157</v>
      </c>
      <c r="G256" s="34">
        <f>'havelvac 6'!D138</f>
        <v>-194149.4</v>
      </c>
    </row>
    <row r="257" spans="1:7" ht="28.5" customHeight="1">
      <c r="A257" s="301"/>
      <c r="B257" s="301"/>
      <c r="C257" s="303" t="s">
        <v>80</v>
      </c>
      <c r="D257" s="104"/>
      <c r="E257" s="14"/>
      <c r="F257" s="105" t="s">
        <v>158</v>
      </c>
      <c r="G257" s="34">
        <f>G259+G310+G319+G328</f>
        <v>-56220.89999999998</v>
      </c>
    </row>
    <row r="258" spans="1:7" ht="28.5" customHeight="1">
      <c r="A258" s="301"/>
      <c r="B258" s="301"/>
      <c r="C258" s="303"/>
      <c r="D258" s="104"/>
      <c r="E258" s="14"/>
      <c r="F258" s="14" t="s">
        <v>19</v>
      </c>
      <c r="G258" s="34"/>
    </row>
    <row r="259" spans="1:7" ht="28.5" customHeight="1">
      <c r="A259" s="301"/>
      <c r="B259" s="301"/>
      <c r="C259" s="303"/>
      <c r="D259" s="104">
        <v>1146</v>
      </c>
      <c r="E259" s="303">
        <v>11003</v>
      </c>
      <c r="F259" s="105" t="s">
        <v>134</v>
      </c>
      <c r="G259" s="34">
        <f>G261+G268+G275+G282+G289+G296+G303</f>
        <v>197571.20000000001</v>
      </c>
    </row>
    <row r="260" spans="1:7" ht="28.5" customHeight="1">
      <c r="A260" s="301"/>
      <c r="B260" s="301"/>
      <c r="C260" s="303"/>
      <c r="D260" s="104"/>
      <c r="E260" s="303"/>
      <c r="F260" s="14" t="s">
        <v>19</v>
      </c>
      <c r="G260" s="34"/>
    </row>
    <row r="261" spans="1:7" ht="28.5" customHeight="1">
      <c r="A261" s="301"/>
      <c r="B261" s="301"/>
      <c r="C261" s="303"/>
      <c r="D261" s="104"/>
      <c r="E261" s="303"/>
      <c r="F261" s="173" t="s">
        <v>70</v>
      </c>
      <c r="G261" s="34">
        <f>G263</f>
        <v>-243136.8</v>
      </c>
    </row>
    <row r="262" spans="1:7" ht="28.5" customHeight="1">
      <c r="A262" s="301"/>
      <c r="B262" s="301"/>
      <c r="C262" s="303"/>
      <c r="D262" s="104"/>
      <c r="E262" s="303"/>
      <c r="F262" s="19" t="s">
        <v>25</v>
      </c>
      <c r="G262" s="34"/>
    </row>
    <row r="263" spans="1:7" ht="28.5" customHeight="1">
      <c r="A263" s="301"/>
      <c r="B263" s="301"/>
      <c r="C263" s="303"/>
      <c r="D263" s="104"/>
      <c r="E263" s="303"/>
      <c r="F263" s="19" t="s">
        <v>18</v>
      </c>
      <c r="G263" s="34">
        <f t="shared" ref="G263:G265" si="41">G264</f>
        <v>-243136.8</v>
      </c>
    </row>
    <row r="264" spans="1:7" ht="28.5" customHeight="1">
      <c r="A264" s="301"/>
      <c r="B264" s="301"/>
      <c r="C264" s="303"/>
      <c r="D264" s="104"/>
      <c r="E264" s="303"/>
      <c r="F264" s="19" t="s">
        <v>26</v>
      </c>
      <c r="G264" s="34">
        <f t="shared" si="41"/>
        <v>-243136.8</v>
      </c>
    </row>
    <row r="265" spans="1:7" ht="28.5" customHeight="1">
      <c r="A265" s="301"/>
      <c r="B265" s="301"/>
      <c r="C265" s="303"/>
      <c r="D265" s="104"/>
      <c r="E265" s="303"/>
      <c r="F265" s="19" t="s">
        <v>155</v>
      </c>
      <c r="G265" s="34">
        <f t="shared" si="41"/>
        <v>-243136.8</v>
      </c>
    </row>
    <row r="266" spans="1:7" ht="28.5" customHeight="1">
      <c r="A266" s="301"/>
      <c r="B266" s="301"/>
      <c r="C266" s="303"/>
      <c r="D266" s="104"/>
      <c r="E266" s="303"/>
      <c r="F266" s="19" t="s">
        <v>156</v>
      </c>
      <c r="G266" s="34">
        <f>G267</f>
        <v>-243136.8</v>
      </c>
    </row>
    <row r="267" spans="1:7" ht="28.5" customHeight="1">
      <c r="A267" s="301"/>
      <c r="B267" s="301"/>
      <c r="C267" s="303"/>
      <c r="D267" s="104"/>
      <c r="E267" s="303"/>
      <c r="F267" s="19" t="s">
        <v>157</v>
      </c>
      <c r="G267" s="34">
        <f>'havelvac 6'!D73</f>
        <v>-243136.8</v>
      </c>
    </row>
    <row r="268" spans="1:7" ht="28.5" customHeight="1">
      <c r="A268" s="301"/>
      <c r="B268" s="301"/>
      <c r="C268" s="303"/>
      <c r="D268" s="104"/>
      <c r="E268" s="303"/>
      <c r="F268" s="173" t="s">
        <v>54</v>
      </c>
      <c r="G268" s="34">
        <f>G270</f>
        <v>32830.5</v>
      </c>
    </row>
    <row r="269" spans="1:7" ht="40.5" customHeight="1">
      <c r="A269" s="301"/>
      <c r="B269" s="301"/>
      <c r="C269" s="303"/>
      <c r="D269" s="104"/>
      <c r="E269" s="303"/>
      <c r="F269" s="19" t="s">
        <v>25</v>
      </c>
      <c r="G269" s="34"/>
    </row>
    <row r="270" spans="1:7" ht="28.5" customHeight="1">
      <c r="A270" s="301"/>
      <c r="B270" s="301"/>
      <c r="C270" s="303"/>
      <c r="D270" s="104"/>
      <c r="E270" s="303"/>
      <c r="F270" s="19" t="s">
        <v>18</v>
      </c>
      <c r="G270" s="34">
        <f t="shared" ref="G270:G272" si="42">G271</f>
        <v>32830.5</v>
      </c>
    </row>
    <row r="271" spans="1:7" ht="28.5" customHeight="1">
      <c r="A271" s="301"/>
      <c r="B271" s="301"/>
      <c r="C271" s="303"/>
      <c r="D271" s="104"/>
      <c r="E271" s="303"/>
      <c r="F271" s="19" t="s">
        <v>26</v>
      </c>
      <c r="G271" s="34">
        <f t="shared" si="42"/>
        <v>32830.5</v>
      </c>
    </row>
    <row r="272" spans="1:7" ht="28.5" customHeight="1">
      <c r="A272" s="301"/>
      <c r="B272" s="301"/>
      <c r="C272" s="303"/>
      <c r="D272" s="104"/>
      <c r="E272" s="303"/>
      <c r="F272" s="19" t="s">
        <v>155</v>
      </c>
      <c r="G272" s="34">
        <f t="shared" si="42"/>
        <v>32830.5</v>
      </c>
    </row>
    <row r="273" spans="1:7" ht="28.5" customHeight="1">
      <c r="A273" s="301"/>
      <c r="B273" s="301"/>
      <c r="C273" s="303"/>
      <c r="D273" s="104"/>
      <c r="E273" s="303"/>
      <c r="F273" s="19" t="s">
        <v>156</v>
      </c>
      <c r="G273" s="34">
        <f>G274</f>
        <v>32830.5</v>
      </c>
    </row>
    <row r="274" spans="1:7" ht="28.5" customHeight="1">
      <c r="A274" s="301"/>
      <c r="B274" s="301"/>
      <c r="C274" s="303"/>
      <c r="D274" s="104"/>
      <c r="E274" s="303"/>
      <c r="F274" s="19" t="s">
        <v>157</v>
      </c>
      <c r="G274" s="34">
        <f>'havelvac 6'!D303</f>
        <v>32830.5</v>
      </c>
    </row>
    <row r="275" spans="1:7" ht="28.5" customHeight="1">
      <c r="A275" s="301"/>
      <c r="B275" s="301"/>
      <c r="C275" s="303"/>
      <c r="D275" s="104"/>
      <c r="E275" s="303"/>
      <c r="F275" s="173" t="s">
        <v>55</v>
      </c>
      <c r="G275" s="34">
        <f>G277</f>
        <v>-6523.6</v>
      </c>
    </row>
    <row r="276" spans="1:7" ht="42.75" customHeight="1">
      <c r="A276" s="301"/>
      <c r="B276" s="301"/>
      <c r="C276" s="303"/>
      <c r="D276" s="104"/>
      <c r="E276" s="303"/>
      <c r="F276" s="19" t="s">
        <v>25</v>
      </c>
      <c r="G276" s="34"/>
    </row>
    <row r="277" spans="1:7" ht="28.5" customHeight="1">
      <c r="A277" s="301"/>
      <c r="B277" s="301"/>
      <c r="C277" s="303"/>
      <c r="D277" s="104"/>
      <c r="E277" s="303"/>
      <c r="F277" s="19" t="s">
        <v>18</v>
      </c>
      <c r="G277" s="34">
        <f t="shared" ref="G277:G279" si="43">G278</f>
        <v>-6523.6</v>
      </c>
    </row>
    <row r="278" spans="1:7" ht="28.5" customHeight="1">
      <c r="A278" s="301"/>
      <c r="B278" s="301"/>
      <c r="C278" s="303"/>
      <c r="D278" s="104"/>
      <c r="E278" s="303"/>
      <c r="F278" s="19" t="s">
        <v>26</v>
      </c>
      <c r="G278" s="34">
        <f t="shared" si="43"/>
        <v>-6523.6</v>
      </c>
    </row>
    <row r="279" spans="1:7" ht="28.5" customHeight="1">
      <c r="A279" s="301"/>
      <c r="B279" s="301"/>
      <c r="C279" s="303"/>
      <c r="D279" s="104"/>
      <c r="E279" s="303"/>
      <c r="F279" s="19" t="s">
        <v>155</v>
      </c>
      <c r="G279" s="34">
        <f t="shared" si="43"/>
        <v>-6523.6</v>
      </c>
    </row>
    <row r="280" spans="1:7" ht="28.5" customHeight="1">
      <c r="A280" s="301"/>
      <c r="B280" s="301"/>
      <c r="C280" s="303"/>
      <c r="D280" s="104"/>
      <c r="E280" s="303"/>
      <c r="F280" s="19" t="s">
        <v>156</v>
      </c>
      <c r="G280" s="34">
        <f>G281</f>
        <v>-6523.6</v>
      </c>
    </row>
    <row r="281" spans="1:7" ht="28.5" customHeight="1">
      <c r="A281" s="301"/>
      <c r="B281" s="301"/>
      <c r="C281" s="303"/>
      <c r="D281" s="104"/>
      <c r="E281" s="303"/>
      <c r="F281" s="19" t="s">
        <v>157</v>
      </c>
      <c r="G281" s="34">
        <f>'havelvac 6'!D365</f>
        <v>-6523.6</v>
      </c>
    </row>
    <row r="282" spans="1:7" ht="28.5" customHeight="1">
      <c r="A282" s="301"/>
      <c r="B282" s="301"/>
      <c r="C282" s="303"/>
      <c r="D282" s="104"/>
      <c r="E282" s="303"/>
      <c r="F282" s="173" t="s">
        <v>56</v>
      </c>
      <c r="G282" s="34">
        <f>G284</f>
        <v>109770</v>
      </c>
    </row>
    <row r="283" spans="1:7" ht="28.5" customHeight="1">
      <c r="A283" s="301"/>
      <c r="B283" s="301"/>
      <c r="C283" s="303"/>
      <c r="D283" s="104"/>
      <c r="E283" s="303"/>
      <c r="F283" s="19" t="s">
        <v>25</v>
      </c>
      <c r="G283" s="34"/>
    </row>
    <row r="284" spans="1:7" ht="28.5" customHeight="1">
      <c r="A284" s="301"/>
      <c r="B284" s="301"/>
      <c r="C284" s="303"/>
      <c r="D284" s="104"/>
      <c r="E284" s="303"/>
      <c r="F284" s="19" t="s">
        <v>18</v>
      </c>
      <c r="G284" s="34">
        <f t="shared" ref="G284:G286" si="44">G285</f>
        <v>109770</v>
      </c>
    </row>
    <row r="285" spans="1:7" ht="28.5" customHeight="1">
      <c r="A285" s="301"/>
      <c r="B285" s="301"/>
      <c r="C285" s="303"/>
      <c r="D285" s="104"/>
      <c r="E285" s="303"/>
      <c r="F285" s="19" t="s">
        <v>26</v>
      </c>
      <c r="G285" s="34">
        <f t="shared" si="44"/>
        <v>109770</v>
      </c>
    </row>
    <row r="286" spans="1:7" ht="28.5" customHeight="1">
      <c r="A286" s="301"/>
      <c r="B286" s="301"/>
      <c r="C286" s="303"/>
      <c r="D286" s="104"/>
      <c r="E286" s="303"/>
      <c r="F286" s="19" t="s">
        <v>155</v>
      </c>
      <c r="G286" s="34">
        <f t="shared" si="44"/>
        <v>109770</v>
      </c>
    </row>
    <row r="287" spans="1:7" ht="28.5" customHeight="1">
      <c r="A287" s="301"/>
      <c r="B287" s="301"/>
      <c r="C287" s="303"/>
      <c r="D287" s="104"/>
      <c r="E287" s="303"/>
      <c r="F287" s="19" t="s">
        <v>156</v>
      </c>
      <c r="G287" s="34">
        <f>G288</f>
        <v>109770</v>
      </c>
    </row>
    <row r="288" spans="1:7" ht="28.5" customHeight="1">
      <c r="A288" s="301"/>
      <c r="B288" s="301"/>
      <c r="C288" s="303"/>
      <c r="D288" s="104"/>
      <c r="E288" s="303"/>
      <c r="F288" s="19" t="s">
        <v>157</v>
      </c>
      <c r="G288" s="34">
        <f>'havelvac 6'!D425</f>
        <v>109770</v>
      </c>
    </row>
    <row r="289" spans="1:7" ht="28.5" customHeight="1">
      <c r="A289" s="301"/>
      <c r="B289" s="301"/>
      <c r="C289" s="303"/>
      <c r="D289" s="104"/>
      <c r="E289" s="303"/>
      <c r="F289" s="173" t="s">
        <v>59</v>
      </c>
      <c r="G289" s="34">
        <f>G291</f>
        <v>-61575.099999999977</v>
      </c>
    </row>
    <row r="290" spans="1:7" ht="41.25" customHeight="1">
      <c r="A290" s="301"/>
      <c r="B290" s="301"/>
      <c r="C290" s="303"/>
      <c r="D290" s="104"/>
      <c r="E290" s="303"/>
      <c r="F290" s="19" t="s">
        <v>25</v>
      </c>
      <c r="G290" s="34"/>
    </row>
    <row r="291" spans="1:7" ht="28.5" customHeight="1">
      <c r="A291" s="301"/>
      <c r="B291" s="301"/>
      <c r="C291" s="303"/>
      <c r="D291" s="104"/>
      <c r="E291" s="303"/>
      <c r="F291" s="19" t="s">
        <v>18</v>
      </c>
      <c r="G291" s="34">
        <f t="shared" ref="G291:G293" si="45">G292</f>
        <v>-61575.099999999977</v>
      </c>
    </row>
    <row r="292" spans="1:7" ht="28.5" customHeight="1">
      <c r="A292" s="301"/>
      <c r="B292" s="301"/>
      <c r="C292" s="303"/>
      <c r="D292" s="104"/>
      <c r="E292" s="303"/>
      <c r="F292" s="19" t="s">
        <v>26</v>
      </c>
      <c r="G292" s="34">
        <f t="shared" si="45"/>
        <v>-61575.099999999977</v>
      </c>
    </row>
    <row r="293" spans="1:7" ht="28.5" customHeight="1">
      <c r="A293" s="301"/>
      <c r="B293" s="301"/>
      <c r="C293" s="303"/>
      <c r="D293" s="104"/>
      <c r="E293" s="303"/>
      <c r="F293" s="19" t="s">
        <v>155</v>
      </c>
      <c r="G293" s="34">
        <f t="shared" si="45"/>
        <v>-61575.099999999977</v>
      </c>
    </row>
    <row r="294" spans="1:7" ht="28.5" customHeight="1">
      <c r="A294" s="301"/>
      <c r="B294" s="301"/>
      <c r="C294" s="303"/>
      <c r="D294" s="104"/>
      <c r="E294" s="303"/>
      <c r="F294" s="19" t="s">
        <v>156</v>
      </c>
      <c r="G294" s="34">
        <f>G295</f>
        <v>-61575.099999999977</v>
      </c>
    </row>
    <row r="295" spans="1:7" ht="28.5" customHeight="1">
      <c r="A295" s="301"/>
      <c r="B295" s="301"/>
      <c r="C295" s="303"/>
      <c r="D295" s="104"/>
      <c r="E295" s="303"/>
      <c r="F295" s="19" t="s">
        <v>157</v>
      </c>
      <c r="G295" s="34">
        <f>'havelvac 6'!D657</f>
        <v>-61575.099999999977</v>
      </c>
    </row>
    <row r="296" spans="1:7" ht="28.5" customHeight="1">
      <c r="A296" s="301"/>
      <c r="B296" s="301"/>
      <c r="C296" s="303"/>
      <c r="D296" s="104"/>
      <c r="E296" s="303"/>
      <c r="F296" s="173" t="s">
        <v>60</v>
      </c>
      <c r="G296" s="34">
        <f>G298</f>
        <v>314774.5</v>
      </c>
    </row>
    <row r="297" spans="1:7" ht="28.5" customHeight="1">
      <c r="A297" s="301"/>
      <c r="B297" s="301"/>
      <c r="C297" s="303"/>
      <c r="D297" s="104"/>
      <c r="E297" s="303"/>
      <c r="F297" s="19" t="s">
        <v>25</v>
      </c>
      <c r="G297" s="34"/>
    </row>
    <row r="298" spans="1:7" ht="28.5" customHeight="1">
      <c r="A298" s="301"/>
      <c r="B298" s="301"/>
      <c r="C298" s="303"/>
      <c r="D298" s="104"/>
      <c r="E298" s="303"/>
      <c r="F298" s="19" t="s">
        <v>18</v>
      </c>
      <c r="G298" s="34">
        <f t="shared" ref="G298:G300" si="46">G299</f>
        <v>314774.5</v>
      </c>
    </row>
    <row r="299" spans="1:7" ht="28.5" customHeight="1">
      <c r="A299" s="301"/>
      <c r="B299" s="301"/>
      <c r="C299" s="303"/>
      <c r="D299" s="104"/>
      <c r="E299" s="303"/>
      <c r="F299" s="19" t="s">
        <v>26</v>
      </c>
      <c r="G299" s="34">
        <f t="shared" si="46"/>
        <v>314774.5</v>
      </c>
    </row>
    <row r="300" spans="1:7" ht="28.5" customHeight="1">
      <c r="A300" s="301"/>
      <c r="B300" s="301"/>
      <c r="C300" s="303"/>
      <c r="D300" s="104"/>
      <c r="E300" s="303"/>
      <c r="F300" s="19" t="s">
        <v>155</v>
      </c>
      <c r="G300" s="34">
        <f t="shared" si="46"/>
        <v>314774.5</v>
      </c>
    </row>
    <row r="301" spans="1:7" ht="28.5" customHeight="1">
      <c r="A301" s="301"/>
      <c r="B301" s="301"/>
      <c r="C301" s="303"/>
      <c r="D301" s="104"/>
      <c r="E301" s="303"/>
      <c r="F301" s="19" t="s">
        <v>156</v>
      </c>
      <c r="G301" s="34">
        <f>G302</f>
        <v>314774.5</v>
      </c>
    </row>
    <row r="302" spans="1:7" ht="28.5" customHeight="1">
      <c r="A302" s="301"/>
      <c r="B302" s="301"/>
      <c r="C302" s="303"/>
      <c r="D302" s="104"/>
      <c r="E302" s="303"/>
      <c r="F302" s="19" t="s">
        <v>157</v>
      </c>
      <c r="G302" s="34">
        <f>'havelvac 6'!D770</f>
        <v>314774.5</v>
      </c>
    </row>
    <row r="303" spans="1:7" ht="28.5" customHeight="1">
      <c r="A303" s="301"/>
      <c r="B303" s="301"/>
      <c r="C303" s="303"/>
      <c r="D303" s="104"/>
      <c r="E303" s="303"/>
      <c r="F303" s="173" t="s">
        <v>61</v>
      </c>
      <c r="G303" s="34">
        <f>G305</f>
        <v>51431.7</v>
      </c>
    </row>
    <row r="304" spans="1:7" ht="43.5" customHeight="1">
      <c r="A304" s="301"/>
      <c r="B304" s="301"/>
      <c r="C304" s="303"/>
      <c r="D304" s="104"/>
      <c r="E304" s="303"/>
      <c r="F304" s="19" t="s">
        <v>25</v>
      </c>
      <c r="G304" s="34"/>
    </row>
    <row r="305" spans="1:7" ht="28.5" customHeight="1">
      <c r="A305" s="301"/>
      <c r="B305" s="301"/>
      <c r="C305" s="303"/>
      <c r="D305" s="104"/>
      <c r="E305" s="303"/>
      <c r="F305" s="19" t="s">
        <v>18</v>
      </c>
      <c r="G305" s="34">
        <f t="shared" ref="G305:G307" si="47">G306</f>
        <v>51431.7</v>
      </c>
    </row>
    <row r="306" spans="1:7" ht="28.5" customHeight="1">
      <c r="A306" s="301"/>
      <c r="B306" s="301"/>
      <c r="C306" s="303"/>
      <c r="D306" s="104"/>
      <c r="E306" s="303"/>
      <c r="F306" s="19" t="s">
        <v>26</v>
      </c>
      <c r="G306" s="34">
        <f t="shared" si="47"/>
        <v>51431.7</v>
      </c>
    </row>
    <row r="307" spans="1:7" ht="28.5" customHeight="1">
      <c r="A307" s="301"/>
      <c r="B307" s="301"/>
      <c r="C307" s="303"/>
      <c r="D307" s="104"/>
      <c r="E307" s="303"/>
      <c r="F307" s="19" t="s">
        <v>155</v>
      </c>
      <c r="G307" s="34">
        <f t="shared" si="47"/>
        <v>51431.7</v>
      </c>
    </row>
    <row r="308" spans="1:7" ht="28.5" customHeight="1">
      <c r="A308" s="301"/>
      <c r="B308" s="301"/>
      <c r="C308" s="303"/>
      <c r="D308" s="104"/>
      <c r="E308" s="303"/>
      <c r="F308" s="19" t="s">
        <v>156</v>
      </c>
      <c r="G308" s="34">
        <f>G309</f>
        <v>51431.7</v>
      </c>
    </row>
    <row r="309" spans="1:7" ht="28.5" customHeight="1">
      <c r="A309" s="301"/>
      <c r="B309" s="301"/>
      <c r="C309" s="303"/>
      <c r="D309" s="104"/>
      <c r="E309" s="303"/>
      <c r="F309" s="19" t="s">
        <v>157</v>
      </c>
      <c r="G309" s="34">
        <f>'havelvac 6'!D865</f>
        <v>51431.7</v>
      </c>
    </row>
    <row r="310" spans="1:7" ht="28.5" customHeight="1">
      <c r="A310" s="301"/>
      <c r="B310" s="301"/>
      <c r="C310" s="303"/>
      <c r="D310" s="104">
        <v>1146</v>
      </c>
      <c r="E310" s="303" t="s">
        <v>142</v>
      </c>
      <c r="F310" s="192" t="s">
        <v>143</v>
      </c>
      <c r="G310" s="34">
        <f>G312</f>
        <v>-41251.300000000003</v>
      </c>
    </row>
    <row r="311" spans="1:7" ht="28.5" customHeight="1">
      <c r="A311" s="301"/>
      <c r="B311" s="301"/>
      <c r="C311" s="303"/>
      <c r="D311" s="104"/>
      <c r="E311" s="303"/>
      <c r="F311" s="14" t="s">
        <v>24</v>
      </c>
      <c r="G311" s="34"/>
    </row>
    <row r="312" spans="1:7" ht="28.5" customHeight="1">
      <c r="A312" s="301"/>
      <c r="B312" s="301"/>
      <c r="C312" s="303"/>
      <c r="D312" s="104"/>
      <c r="E312" s="303"/>
      <c r="F312" s="64" t="s">
        <v>70</v>
      </c>
      <c r="G312" s="34">
        <f t="shared" ref="G312:G316" si="48">G313</f>
        <v>-41251.300000000003</v>
      </c>
    </row>
    <row r="313" spans="1:7" ht="28.5" customHeight="1">
      <c r="A313" s="301"/>
      <c r="B313" s="301"/>
      <c r="C313" s="303"/>
      <c r="D313" s="104"/>
      <c r="E313" s="303"/>
      <c r="F313" s="14" t="s">
        <v>25</v>
      </c>
      <c r="G313" s="34">
        <f t="shared" si="48"/>
        <v>-41251.300000000003</v>
      </c>
    </row>
    <row r="314" spans="1:7" ht="28.5" customHeight="1">
      <c r="A314" s="301"/>
      <c r="B314" s="301"/>
      <c r="C314" s="303"/>
      <c r="D314" s="104"/>
      <c r="E314" s="303"/>
      <c r="F314" s="14" t="s">
        <v>18</v>
      </c>
      <c r="G314" s="34">
        <f t="shared" si="48"/>
        <v>-41251.300000000003</v>
      </c>
    </row>
    <row r="315" spans="1:7" ht="28.5" customHeight="1">
      <c r="A315" s="301"/>
      <c r="B315" s="301"/>
      <c r="C315" s="303"/>
      <c r="D315" s="104"/>
      <c r="E315" s="303"/>
      <c r="F315" s="14" t="s">
        <v>26</v>
      </c>
      <c r="G315" s="34">
        <f t="shared" si="48"/>
        <v>-41251.300000000003</v>
      </c>
    </row>
    <row r="316" spans="1:7" ht="28.5" customHeight="1">
      <c r="A316" s="301"/>
      <c r="B316" s="301"/>
      <c r="C316" s="303"/>
      <c r="D316" s="104"/>
      <c r="E316" s="303"/>
      <c r="F316" s="14" t="s">
        <v>155</v>
      </c>
      <c r="G316" s="34">
        <f t="shared" si="48"/>
        <v>-41251.300000000003</v>
      </c>
    </row>
    <row r="317" spans="1:7" ht="28.5" customHeight="1">
      <c r="A317" s="301"/>
      <c r="B317" s="301"/>
      <c r="C317" s="303"/>
      <c r="D317" s="104"/>
      <c r="E317" s="303"/>
      <c r="F317" s="14" t="s">
        <v>156</v>
      </c>
      <c r="G317" s="34">
        <f>G318</f>
        <v>-41251.300000000003</v>
      </c>
    </row>
    <row r="318" spans="1:7" ht="28.5" customHeight="1">
      <c r="A318" s="301"/>
      <c r="B318" s="301"/>
      <c r="C318" s="303"/>
      <c r="D318" s="104"/>
      <c r="E318" s="303"/>
      <c r="F318" s="14" t="s">
        <v>157</v>
      </c>
      <c r="G318" s="34">
        <f>'havelvac 6'!D112</f>
        <v>-41251.300000000003</v>
      </c>
    </row>
    <row r="319" spans="1:7" ht="28.5" customHeight="1">
      <c r="A319" s="301"/>
      <c r="B319" s="301"/>
      <c r="C319" s="303"/>
      <c r="D319" s="104">
        <v>1146</v>
      </c>
      <c r="E319" s="303" t="s">
        <v>151</v>
      </c>
      <c r="F319" s="192" t="s">
        <v>152</v>
      </c>
      <c r="G319" s="34">
        <f>G321</f>
        <v>-210919.5</v>
      </c>
    </row>
    <row r="320" spans="1:7" ht="28.5" customHeight="1">
      <c r="A320" s="301"/>
      <c r="B320" s="301"/>
      <c r="C320" s="303"/>
      <c r="D320" s="104"/>
      <c r="E320" s="303"/>
      <c r="F320" s="14" t="s">
        <v>24</v>
      </c>
      <c r="G320" s="34"/>
    </row>
    <row r="321" spans="1:7" ht="45" customHeight="1">
      <c r="A321" s="301"/>
      <c r="B321" s="301"/>
      <c r="C321" s="303"/>
      <c r="D321" s="104"/>
      <c r="E321" s="303"/>
      <c r="F321" s="64" t="s">
        <v>70</v>
      </c>
      <c r="G321" s="34">
        <f t="shared" ref="G321:G325" si="49">G322</f>
        <v>-210919.5</v>
      </c>
    </row>
    <row r="322" spans="1:7" ht="28.5" customHeight="1">
      <c r="A322" s="301"/>
      <c r="B322" s="301"/>
      <c r="C322" s="303"/>
      <c r="D322" s="104"/>
      <c r="E322" s="303"/>
      <c r="F322" s="14" t="s">
        <v>25</v>
      </c>
      <c r="G322" s="34">
        <f t="shared" si="49"/>
        <v>-210919.5</v>
      </c>
    </row>
    <row r="323" spans="1:7" ht="28.5" customHeight="1">
      <c r="A323" s="301"/>
      <c r="B323" s="301"/>
      <c r="C323" s="303"/>
      <c r="D323" s="104"/>
      <c r="E323" s="303"/>
      <c r="F323" s="14" t="s">
        <v>18</v>
      </c>
      <c r="G323" s="34">
        <f t="shared" si="49"/>
        <v>-210919.5</v>
      </c>
    </row>
    <row r="324" spans="1:7" ht="28.5" customHeight="1">
      <c r="A324" s="301"/>
      <c r="B324" s="301"/>
      <c r="C324" s="303"/>
      <c r="D324" s="104"/>
      <c r="E324" s="303"/>
      <c r="F324" s="14" t="s">
        <v>26</v>
      </c>
      <c r="G324" s="34">
        <f t="shared" si="49"/>
        <v>-210919.5</v>
      </c>
    </row>
    <row r="325" spans="1:7" ht="28.5" customHeight="1">
      <c r="A325" s="301"/>
      <c r="B325" s="301"/>
      <c r="C325" s="303"/>
      <c r="D325" s="104"/>
      <c r="E325" s="303"/>
      <c r="F325" s="14" t="s">
        <v>155</v>
      </c>
      <c r="G325" s="34">
        <f t="shared" si="49"/>
        <v>-210919.5</v>
      </c>
    </row>
    <row r="326" spans="1:7" ht="28.5" customHeight="1">
      <c r="A326" s="301"/>
      <c r="B326" s="301"/>
      <c r="C326" s="303"/>
      <c r="D326" s="104"/>
      <c r="E326" s="303"/>
      <c r="F326" s="14" t="s">
        <v>156</v>
      </c>
      <c r="G326" s="34">
        <f>G327</f>
        <v>-210919.5</v>
      </c>
    </row>
    <row r="327" spans="1:7" ht="38.25" customHeight="1">
      <c r="A327" s="301"/>
      <c r="B327" s="301"/>
      <c r="C327" s="303"/>
      <c r="D327" s="104"/>
      <c r="E327" s="303"/>
      <c r="F327" s="14" t="s">
        <v>157</v>
      </c>
      <c r="G327" s="34">
        <f>'havelvac 6'!D149</f>
        <v>-210919.5</v>
      </c>
    </row>
    <row r="328" spans="1:7" ht="40.5" customHeight="1">
      <c r="A328" s="301"/>
      <c r="B328" s="301"/>
      <c r="C328" s="104"/>
      <c r="D328" s="104">
        <v>1146</v>
      </c>
      <c r="E328" s="303" t="s">
        <v>227</v>
      </c>
      <c r="F328" s="192" t="s">
        <v>228</v>
      </c>
      <c r="G328" s="34">
        <f>G330</f>
        <v>-1621.3000000000011</v>
      </c>
    </row>
    <row r="329" spans="1:7" ht="28.5" customHeight="1">
      <c r="A329" s="301"/>
      <c r="B329" s="301"/>
      <c r="C329" s="104"/>
      <c r="D329" s="104"/>
      <c r="E329" s="303"/>
      <c r="F329" s="14" t="s">
        <v>24</v>
      </c>
      <c r="G329" s="34"/>
    </row>
    <row r="330" spans="1:7" ht="28.5" customHeight="1">
      <c r="A330" s="301"/>
      <c r="B330" s="301"/>
      <c r="C330" s="104"/>
      <c r="D330" s="104"/>
      <c r="E330" s="303"/>
      <c r="F330" s="14" t="s">
        <v>59</v>
      </c>
      <c r="G330" s="34">
        <f t="shared" ref="G330:G334" si="50">G331</f>
        <v>-1621.3000000000011</v>
      </c>
    </row>
    <row r="331" spans="1:7" ht="45" customHeight="1">
      <c r="A331" s="301"/>
      <c r="B331" s="301"/>
      <c r="C331" s="104"/>
      <c r="D331" s="104"/>
      <c r="E331" s="303"/>
      <c r="F331" s="14" t="s">
        <v>25</v>
      </c>
      <c r="G331" s="34">
        <f t="shared" si="50"/>
        <v>-1621.3000000000011</v>
      </c>
    </row>
    <row r="332" spans="1:7" ht="28.5" customHeight="1">
      <c r="A332" s="301"/>
      <c r="B332" s="301"/>
      <c r="C332" s="104"/>
      <c r="D332" s="104"/>
      <c r="E332" s="303"/>
      <c r="F332" s="14" t="s">
        <v>18</v>
      </c>
      <c r="G332" s="34">
        <f t="shared" si="50"/>
        <v>-1621.3000000000011</v>
      </c>
    </row>
    <row r="333" spans="1:7" ht="28.5" customHeight="1">
      <c r="A333" s="301"/>
      <c r="B333" s="301"/>
      <c r="C333" s="104"/>
      <c r="D333" s="104"/>
      <c r="E333" s="303"/>
      <c r="F333" s="14" t="s">
        <v>26</v>
      </c>
      <c r="G333" s="34">
        <f t="shared" si="50"/>
        <v>-1621.3000000000011</v>
      </c>
    </row>
    <row r="334" spans="1:7" ht="28.5" customHeight="1">
      <c r="A334" s="301"/>
      <c r="B334" s="301"/>
      <c r="C334" s="104"/>
      <c r="D334" s="104"/>
      <c r="E334" s="303"/>
      <c r="F334" s="14" t="s">
        <v>155</v>
      </c>
      <c r="G334" s="34">
        <f t="shared" si="50"/>
        <v>-1621.3000000000011</v>
      </c>
    </row>
    <row r="335" spans="1:7" ht="28.5" customHeight="1">
      <c r="A335" s="301"/>
      <c r="B335" s="301"/>
      <c r="C335" s="104"/>
      <c r="D335" s="104"/>
      <c r="E335" s="303"/>
      <c r="F335" s="14" t="s">
        <v>156</v>
      </c>
      <c r="G335" s="34">
        <f>G336</f>
        <v>-1621.3000000000011</v>
      </c>
    </row>
    <row r="336" spans="1:7" ht="47.25" customHeight="1">
      <c r="A336" s="301"/>
      <c r="B336" s="301"/>
      <c r="C336" s="104"/>
      <c r="D336" s="104"/>
      <c r="E336" s="303"/>
      <c r="F336" s="14" t="s">
        <v>157</v>
      </c>
      <c r="G336" s="34">
        <f>'havelvac 6'!D680</f>
        <v>-1621.3000000000011</v>
      </c>
    </row>
    <row r="337" spans="1:7" ht="28.5" customHeight="1">
      <c r="A337" s="301"/>
      <c r="B337" s="189" t="s">
        <v>235</v>
      </c>
      <c r="C337" s="104"/>
      <c r="D337" s="104"/>
      <c r="E337" s="104"/>
      <c r="F337" s="190" t="s">
        <v>236</v>
      </c>
      <c r="G337" s="34">
        <f>G339</f>
        <v>4308</v>
      </c>
    </row>
    <row r="338" spans="1:7" ht="28.5" customHeight="1">
      <c r="A338" s="301"/>
      <c r="B338" s="189"/>
      <c r="C338" s="104"/>
      <c r="D338" s="104"/>
      <c r="E338" s="104"/>
      <c r="F338" s="168" t="s">
        <v>19</v>
      </c>
      <c r="G338" s="34"/>
    </row>
    <row r="339" spans="1:7" ht="28.5" customHeight="1">
      <c r="A339" s="301"/>
      <c r="B339" s="189"/>
      <c r="C339" s="189" t="s">
        <v>39</v>
      </c>
      <c r="D339" s="104"/>
      <c r="E339" s="104"/>
      <c r="F339" s="190" t="s">
        <v>233</v>
      </c>
      <c r="G339" s="34">
        <f>G341</f>
        <v>4308</v>
      </c>
    </row>
    <row r="340" spans="1:7" ht="28.5" customHeight="1">
      <c r="A340" s="301"/>
      <c r="B340" s="189"/>
      <c r="C340" s="104"/>
      <c r="D340" s="104"/>
      <c r="E340" s="104"/>
      <c r="F340" s="168" t="s">
        <v>19</v>
      </c>
      <c r="G340" s="34"/>
    </row>
    <row r="341" spans="1:7" ht="28.5" customHeight="1">
      <c r="A341" s="301"/>
      <c r="B341" s="189"/>
      <c r="C341" s="104"/>
      <c r="D341" s="104">
        <v>1148</v>
      </c>
      <c r="E341" s="35" t="s">
        <v>127</v>
      </c>
      <c r="F341" s="14" t="s">
        <v>233</v>
      </c>
      <c r="G341" s="34">
        <f>G342</f>
        <v>4308</v>
      </c>
    </row>
    <row r="342" spans="1:7" ht="28.5" customHeight="1">
      <c r="A342" s="301"/>
      <c r="B342" s="189"/>
      <c r="C342" s="104"/>
      <c r="D342" s="104"/>
      <c r="E342" s="14"/>
      <c r="F342" s="14" t="s">
        <v>24</v>
      </c>
      <c r="G342" s="34">
        <f t="shared" ref="G342:G347" si="51">G343</f>
        <v>4308</v>
      </c>
    </row>
    <row r="343" spans="1:7" ht="28.5" customHeight="1">
      <c r="A343" s="301"/>
      <c r="B343" s="189"/>
      <c r="C343" s="104"/>
      <c r="D343" s="104"/>
      <c r="E343" s="14"/>
      <c r="F343" s="14" t="s">
        <v>59</v>
      </c>
      <c r="G343" s="34">
        <f t="shared" si="51"/>
        <v>4308</v>
      </c>
    </row>
    <row r="344" spans="1:7" ht="28.5" customHeight="1">
      <c r="A344" s="301"/>
      <c r="B344" s="189"/>
      <c r="C344" s="104"/>
      <c r="D344" s="104"/>
      <c r="E344" s="14"/>
      <c r="F344" s="14" t="s">
        <v>25</v>
      </c>
      <c r="G344" s="34">
        <f t="shared" si="51"/>
        <v>4308</v>
      </c>
    </row>
    <row r="345" spans="1:7" ht="28.5" customHeight="1">
      <c r="A345" s="301"/>
      <c r="B345" s="189"/>
      <c r="C345" s="104"/>
      <c r="D345" s="104"/>
      <c r="E345" s="14"/>
      <c r="F345" s="14" t="s">
        <v>18</v>
      </c>
      <c r="G345" s="34">
        <f t="shared" si="51"/>
        <v>4308</v>
      </c>
    </row>
    <row r="346" spans="1:7" ht="28.5" customHeight="1">
      <c r="A346" s="301"/>
      <c r="B346" s="189"/>
      <c r="C346" s="104"/>
      <c r="D346" s="104"/>
      <c r="E346" s="14"/>
      <c r="F346" s="14" t="s">
        <v>26</v>
      </c>
      <c r="G346" s="34">
        <f t="shared" si="51"/>
        <v>4308</v>
      </c>
    </row>
    <row r="347" spans="1:7" ht="28.5" customHeight="1">
      <c r="A347" s="301"/>
      <c r="B347" s="189"/>
      <c r="C347" s="104"/>
      <c r="D347" s="104"/>
      <c r="E347" s="14"/>
      <c r="F347" s="14" t="s">
        <v>155</v>
      </c>
      <c r="G347" s="34">
        <f t="shared" si="51"/>
        <v>4308</v>
      </c>
    </row>
    <row r="348" spans="1:7" ht="28.5" customHeight="1">
      <c r="A348" s="301"/>
      <c r="B348" s="189"/>
      <c r="C348" s="104"/>
      <c r="D348" s="104"/>
      <c r="E348" s="14"/>
      <c r="F348" s="14" t="s">
        <v>156</v>
      </c>
      <c r="G348" s="34">
        <f>G349</f>
        <v>4308</v>
      </c>
    </row>
    <row r="349" spans="1:7" ht="28.5" customHeight="1">
      <c r="A349" s="301"/>
      <c r="B349" s="189"/>
      <c r="C349" s="104"/>
      <c r="D349" s="104"/>
      <c r="E349" s="14"/>
      <c r="F349" s="14" t="s">
        <v>157</v>
      </c>
      <c r="G349" s="34">
        <f>'havelvac 6'!D706</f>
        <v>4308</v>
      </c>
    </row>
    <row r="350" spans="1:7" ht="28.5" customHeight="1">
      <c r="A350" s="301"/>
      <c r="B350" s="303" t="s">
        <v>218</v>
      </c>
      <c r="C350" s="14"/>
      <c r="D350" s="14"/>
      <c r="E350" s="14"/>
      <c r="F350" s="190" t="s">
        <v>219</v>
      </c>
      <c r="G350" s="34">
        <f>G352</f>
        <v>-738145.39500000025</v>
      </c>
    </row>
    <row r="351" spans="1:7" ht="28.5" customHeight="1">
      <c r="A351" s="301"/>
      <c r="B351" s="303"/>
      <c r="C351" s="14"/>
      <c r="D351" s="14"/>
      <c r="E351" s="14"/>
      <c r="F351" s="168" t="s">
        <v>19</v>
      </c>
      <c r="G351" s="34"/>
    </row>
    <row r="352" spans="1:7" ht="28.5" customHeight="1">
      <c r="A352" s="301"/>
      <c r="B352" s="303"/>
      <c r="C352" s="303" t="s">
        <v>78</v>
      </c>
      <c r="D352" s="14"/>
      <c r="E352" s="14"/>
      <c r="F352" s="190" t="s">
        <v>219</v>
      </c>
      <c r="G352" s="34">
        <f>G354+G377+G441</f>
        <v>-738145.39500000025</v>
      </c>
    </row>
    <row r="353" spans="1:7" ht="28.5" customHeight="1">
      <c r="A353" s="301"/>
      <c r="B353" s="303"/>
      <c r="C353" s="303"/>
      <c r="D353" s="14"/>
      <c r="E353" s="14"/>
      <c r="F353" s="168" t="s">
        <v>19</v>
      </c>
      <c r="G353" s="34"/>
    </row>
    <row r="354" spans="1:7" ht="39" customHeight="1">
      <c r="A354" s="301"/>
      <c r="B354" s="303"/>
      <c r="C354" s="303"/>
      <c r="D354" s="303">
        <v>1146</v>
      </c>
      <c r="E354" s="303" t="s">
        <v>220</v>
      </c>
      <c r="F354" s="168" t="s">
        <v>319</v>
      </c>
      <c r="G354" s="34">
        <f>G356+G363+G370</f>
        <v>-32249.9</v>
      </c>
    </row>
    <row r="355" spans="1:7" ht="28.5" customHeight="1">
      <c r="A355" s="301"/>
      <c r="B355" s="303"/>
      <c r="C355" s="303"/>
      <c r="D355" s="303"/>
      <c r="E355" s="303"/>
      <c r="F355" s="168" t="s">
        <v>24</v>
      </c>
      <c r="G355" s="34"/>
    </row>
    <row r="356" spans="1:7" ht="28.5" customHeight="1">
      <c r="A356" s="301"/>
      <c r="B356" s="303"/>
      <c r="C356" s="303"/>
      <c r="D356" s="303"/>
      <c r="E356" s="303"/>
      <c r="F356" s="192" t="s">
        <v>57</v>
      </c>
      <c r="G356" s="34">
        <f>G358</f>
        <v>-23373.3</v>
      </c>
    </row>
    <row r="357" spans="1:7" ht="44.25" customHeight="1">
      <c r="A357" s="301"/>
      <c r="B357" s="303"/>
      <c r="C357" s="303"/>
      <c r="D357" s="303"/>
      <c r="E357" s="303"/>
      <c r="F357" s="168" t="s">
        <v>25</v>
      </c>
      <c r="G357" s="34"/>
    </row>
    <row r="358" spans="1:7" ht="28.5" customHeight="1">
      <c r="A358" s="301"/>
      <c r="B358" s="303"/>
      <c r="C358" s="303"/>
      <c r="D358" s="303"/>
      <c r="E358" s="303"/>
      <c r="F358" s="168" t="s">
        <v>18</v>
      </c>
      <c r="G358" s="34">
        <f t="shared" ref="G358:G360" si="52">G359</f>
        <v>-23373.3</v>
      </c>
    </row>
    <row r="359" spans="1:7" ht="28.5" customHeight="1">
      <c r="A359" s="301"/>
      <c r="B359" s="303"/>
      <c r="C359" s="303"/>
      <c r="D359" s="303"/>
      <c r="E359" s="303"/>
      <c r="F359" s="168" t="s">
        <v>26</v>
      </c>
      <c r="G359" s="34">
        <f t="shared" si="52"/>
        <v>-23373.3</v>
      </c>
    </row>
    <row r="360" spans="1:7" ht="28.5" customHeight="1">
      <c r="A360" s="301"/>
      <c r="B360" s="303"/>
      <c r="C360" s="303"/>
      <c r="D360" s="303"/>
      <c r="E360" s="303"/>
      <c r="F360" s="168" t="s">
        <v>222</v>
      </c>
      <c r="G360" s="34">
        <f t="shared" si="52"/>
        <v>-23373.3</v>
      </c>
    </row>
    <row r="361" spans="1:7" ht="39.75" customHeight="1">
      <c r="A361" s="301"/>
      <c r="B361" s="303"/>
      <c r="C361" s="303"/>
      <c r="D361" s="303"/>
      <c r="E361" s="303"/>
      <c r="F361" s="168" t="s">
        <v>223</v>
      </c>
      <c r="G361" s="34">
        <f>G362</f>
        <v>-23373.3</v>
      </c>
    </row>
    <row r="362" spans="1:7" ht="28.5" customHeight="1">
      <c r="A362" s="301"/>
      <c r="B362" s="303"/>
      <c r="C362" s="303"/>
      <c r="D362" s="303"/>
      <c r="E362" s="303"/>
      <c r="F362" s="168" t="s">
        <v>224</v>
      </c>
      <c r="G362" s="34">
        <f>'havelvac 6'!D497</f>
        <v>-23373.3</v>
      </c>
    </row>
    <row r="363" spans="1:7" ht="28.5" customHeight="1">
      <c r="A363" s="302"/>
      <c r="B363" s="277"/>
      <c r="C363" s="277"/>
      <c r="D363" s="277"/>
      <c r="E363" s="277"/>
      <c r="F363" s="192" t="s">
        <v>58</v>
      </c>
      <c r="G363" s="89">
        <f>G365</f>
        <v>4271</v>
      </c>
    </row>
    <row r="364" spans="1:7" ht="34.5" customHeight="1">
      <c r="A364" s="302"/>
      <c r="B364" s="277"/>
      <c r="C364" s="277"/>
      <c r="D364" s="277"/>
      <c r="E364" s="277"/>
      <c r="F364" s="222" t="s">
        <v>25</v>
      </c>
      <c r="G364" s="89"/>
    </row>
    <row r="365" spans="1:7" ht="28.5" customHeight="1">
      <c r="A365" s="302"/>
      <c r="B365" s="277"/>
      <c r="C365" s="277"/>
      <c r="D365" s="277"/>
      <c r="E365" s="277"/>
      <c r="F365" s="222" t="s">
        <v>18</v>
      </c>
      <c r="G365" s="89">
        <f t="shared" ref="G365:G367" si="53">G366</f>
        <v>4271</v>
      </c>
    </row>
    <row r="366" spans="1:7" ht="28.5" customHeight="1">
      <c r="A366" s="302"/>
      <c r="B366" s="277"/>
      <c r="C366" s="277"/>
      <c r="D366" s="277"/>
      <c r="E366" s="277"/>
      <c r="F366" s="222" t="s">
        <v>26</v>
      </c>
      <c r="G366" s="89">
        <f t="shared" si="53"/>
        <v>4271</v>
      </c>
    </row>
    <row r="367" spans="1:7" ht="28.5" customHeight="1">
      <c r="A367" s="302"/>
      <c r="B367" s="277"/>
      <c r="C367" s="277"/>
      <c r="D367" s="277"/>
      <c r="E367" s="277"/>
      <c r="F367" s="222" t="s">
        <v>222</v>
      </c>
      <c r="G367" s="89">
        <f t="shared" si="53"/>
        <v>4271</v>
      </c>
    </row>
    <row r="368" spans="1:7" ht="39.75" customHeight="1">
      <c r="A368" s="302"/>
      <c r="B368" s="277"/>
      <c r="C368" s="277"/>
      <c r="D368" s="277"/>
      <c r="E368" s="277"/>
      <c r="F368" s="222" t="s">
        <v>223</v>
      </c>
      <c r="G368" s="89">
        <f>G369</f>
        <v>4271</v>
      </c>
    </row>
    <row r="369" spans="1:7" ht="28.5" customHeight="1">
      <c r="A369" s="302"/>
      <c r="B369" s="277"/>
      <c r="C369" s="277"/>
      <c r="D369" s="277"/>
      <c r="E369" s="277"/>
      <c r="F369" s="222" t="s">
        <v>224</v>
      </c>
      <c r="G369" s="89">
        <f>'havelvac 6'!D583</f>
        <v>4271</v>
      </c>
    </row>
    <row r="370" spans="1:7" ht="33.75" customHeight="1">
      <c r="A370" s="301"/>
      <c r="B370" s="303"/>
      <c r="C370" s="303"/>
      <c r="D370" s="303"/>
      <c r="E370" s="303"/>
      <c r="F370" s="192" t="s">
        <v>59</v>
      </c>
      <c r="G370" s="34">
        <f>G372</f>
        <v>-13147.6</v>
      </c>
    </row>
    <row r="371" spans="1:7" ht="42.75" customHeight="1">
      <c r="A371" s="301"/>
      <c r="B371" s="303"/>
      <c r="C371" s="303"/>
      <c r="D371" s="303"/>
      <c r="E371" s="303"/>
      <c r="F371" s="168" t="s">
        <v>25</v>
      </c>
      <c r="G371" s="34"/>
    </row>
    <row r="372" spans="1:7" ht="28.5" customHeight="1">
      <c r="A372" s="301"/>
      <c r="B372" s="303"/>
      <c r="C372" s="303"/>
      <c r="D372" s="303"/>
      <c r="E372" s="303"/>
      <c r="F372" s="168" t="s">
        <v>18</v>
      </c>
      <c r="G372" s="34">
        <f t="shared" ref="G372:G374" si="54">G373</f>
        <v>-13147.6</v>
      </c>
    </row>
    <row r="373" spans="1:7" ht="28.5" customHeight="1">
      <c r="A373" s="301"/>
      <c r="B373" s="303"/>
      <c r="C373" s="303"/>
      <c r="D373" s="303"/>
      <c r="E373" s="303"/>
      <c r="F373" s="168" t="s">
        <v>26</v>
      </c>
      <c r="G373" s="34">
        <f t="shared" si="54"/>
        <v>-13147.6</v>
      </c>
    </row>
    <row r="374" spans="1:7" ht="28.5" customHeight="1">
      <c r="A374" s="301"/>
      <c r="B374" s="303"/>
      <c r="C374" s="303"/>
      <c r="D374" s="303"/>
      <c r="E374" s="303"/>
      <c r="F374" s="168" t="s">
        <v>222</v>
      </c>
      <c r="G374" s="34">
        <f t="shared" si="54"/>
        <v>-13147.6</v>
      </c>
    </row>
    <row r="375" spans="1:7" ht="28.5" customHeight="1">
      <c r="A375" s="301"/>
      <c r="B375" s="303"/>
      <c r="C375" s="303"/>
      <c r="D375" s="303"/>
      <c r="E375" s="303"/>
      <c r="F375" s="168" t="s">
        <v>223</v>
      </c>
      <c r="G375" s="34">
        <f>G376</f>
        <v>-13147.6</v>
      </c>
    </row>
    <row r="376" spans="1:7" ht="28.5" customHeight="1">
      <c r="A376" s="301"/>
      <c r="B376" s="303"/>
      <c r="C376" s="303"/>
      <c r="D376" s="303"/>
      <c r="E376" s="303"/>
      <c r="F376" s="168" t="s">
        <v>224</v>
      </c>
      <c r="G376" s="34">
        <f>'havelvac 6'!D692</f>
        <v>-13147.6</v>
      </c>
    </row>
    <row r="377" spans="1:7" ht="28.5" customHeight="1">
      <c r="A377" s="301"/>
      <c r="B377" s="303"/>
      <c r="C377" s="303"/>
      <c r="D377" s="303">
        <v>1192</v>
      </c>
      <c r="E377" s="305"/>
      <c r="F377" s="17" t="s">
        <v>237</v>
      </c>
      <c r="G377" s="34">
        <f>G379+G388+G425</f>
        <v>-35400.25</v>
      </c>
    </row>
    <row r="378" spans="1:7" ht="28.5" customHeight="1">
      <c r="A378" s="301"/>
      <c r="B378" s="303"/>
      <c r="C378" s="303"/>
      <c r="D378" s="303"/>
      <c r="E378" s="305"/>
      <c r="F378" s="168" t="s">
        <v>19</v>
      </c>
      <c r="G378" s="14"/>
    </row>
    <row r="379" spans="1:7" ht="39" customHeight="1">
      <c r="A379" s="301"/>
      <c r="B379" s="303"/>
      <c r="C379" s="303"/>
      <c r="D379" s="303"/>
      <c r="E379" s="303">
        <v>11010</v>
      </c>
      <c r="F379" s="168" t="s">
        <v>241</v>
      </c>
      <c r="G379" s="34">
        <f>G381</f>
        <v>1856</v>
      </c>
    </row>
    <row r="380" spans="1:7" ht="28.5" customHeight="1">
      <c r="A380" s="301"/>
      <c r="B380" s="303"/>
      <c r="C380" s="303"/>
      <c r="D380" s="303"/>
      <c r="E380" s="303"/>
      <c r="F380" s="168" t="s">
        <v>24</v>
      </c>
      <c r="G380" s="14"/>
    </row>
    <row r="381" spans="1:7" ht="28.5" customHeight="1">
      <c r="A381" s="301"/>
      <c r="B381" s="303"/>
      <c r="C381" s="303"/>
      <c r="D381" s="303"/>
      <c r="E381" s="303"/>
      <c r="F381" s="192" t="s">
        <v>54</v>
      </c>
      <c r="G381" s="196">
        <f>G383</f>
        <v>1856</v>
      </c>
    </row>
    <row r="382" spans="1:7" ht="28.5" customHeight="1">
      <c r="A382" s="301"/>
      <c r="B382" s="303"/>
      <c r="C382" s="303"/>
      <c r="D382" s="303"/>
      <c r="E382" s="303"/>
      <c r="F382" s="168" t="s">
        <v>25</v>
      </c>
      <c r="G382" s="34"/>
    </row>
    <row r="383" spans="1:7">
      <c r="A383" s="301"/>
      <c r="B383" s="303"/>
      <c r="C383" s="303"/>
      <c r="D383" s="303"/>
      <c r="E383" s="303"/>
      <c r="F383" s="168" t="s">
        <v>18</v>
      </c>
      <c r="G383" s="34">
        <f t="shared" ref="G383:G385" si="55">G384</f>
        <v>1856</v>
      </c>
    </row>
    <row r="384" spans="1:7">
      <c r="A384" s="301"/>
      <c r="B384" s="303"/>
      <c r="C384" s="303"/>
      <c r="D384" s="303"/>
      <c r="E384" s="303"/>
      <c r="F384" s="168" t="s">
        <v>26</v>
      </c>
      <c r="G384" s="34">
        <f t="shared" si="55"/>
        <v>1856</v>
      </c>
    </row>
    <row r="385" spans="1:8" ht="20.25" customHeight="1">
      <c r="A385" s="301"/>
      <c r="B385" s="303"/>
      <c r="C385" s="303"/>
      <c r="D385" s="303"/>
      <c r="E385" s="303"/>
      <c r="F385" s="168" t="s">
        <v>222</v>
      </c>
      <c r="G385" s="34">
        <f t="shared" si="55"/>
        <v>1856</v>
      </c>
    </row>
    <row r="386" spans="1:8" ht="46.5" customHeight="1">
      <c r="A386" s="301"/>
      <c r="B386" s="303"/>
      <c r="C386" s="303"/>
      <c r="D386" s="303"/>
      <c r="E386" s="303"/>
      <c r="F386" s="168" t="s">
        <v>223</v>
      </c>
      <c r="G386" s="34">
        <f>G387</f>
        <v>1856</v>
      </c>
    </row>
    <row r="387" spans="1:8" ht="21.75" customHeight="1">
      <c r="A387" s="301"/>
      <c r="B387" s="303"/>
      <c r="C387" s="303"/>
      <c r="D387" s="303"/>
      <c r="E387" s="303"/>
      <c r="F387" s="168" t="s">
        <v>224</v>
      </c>
      <c r="G387" s="34">
        <f>'havelvac 6'!D317</f>
        <v>1856</v>
      </c>
    </row>
    <row r="388" spans="1:8" ht="54" customHeight="1">
      <c r="A388" s="301"/>
      <c r="B388" s="303"/>
      <c r="C388" s="303"/>
      <c r="D388" s="303"/>
      <c r="E388" s="303" t="s">
        <v>243</v>
      </c>
      <c r="F388" s="168" t="s">
        <v>320</v>
      </c>
      <c r="G388" s="34">
        <f>G390+G397+G404+G411+G418</f>
        <v>-37349.85</v>
      </c>
    </row>
    <row r="389" spans="1:8" ht="33.75" customHeight="1">
      <c r="A389" s="301"/>
      <c r="B389" s="303"/>
      <c r="C389" s="303"/>
      <c r="D389" s="303"/>
      <c r="E389" s="303"/>
      <c r="F389" s="168" t="s">
        <v>24</v>
      </c>
      <c r="G389" s="34"/>
    </row>
    <row r="390" spans="1:8" ht="34.5">
      <c r="A390" s="301"/>
      <c r="B390" s="303"/>
      <c r="C390" s="303"/>
      <c r="D390" s="303"/>
      <c r="E390" s="303"/>
      <c r="F390" s="192" t="s">
        <v>70</v>
      </c>
      <c r="G390" s="34">
        <f>G392</f>
        <v>-22223.85</v>
      </c>
    </row>
    <row r="391" spans="1:8" ht="34.5">
      <c r="A391" s="301"/>
      <c r="B391" s="303"/>
      <c r="C391" s="303"/>
      <c r="D391" s="303"/>
      <c r="E391" s="303"/>
      <c r="F391" s="168" t="s">
        <v>25</v>
      </c>
      <c r="G391" s="34"/>
    </row>
    <row r="392" spans="1:8">
      <c r="A392" s="301"/>
      <c r="B392" s="303"/>
      <c r="C392" s="303"/>
      <c r="D392" s="303"/>
      <c r="E392" s="303"/>
      <c r="F392" s="168" t="s">
        <v>18</v>
      </c>
      <c r="G392" s="34">
        <f t="shared" ref="G392:G394" si="56">G393</f>
        <v>-22223.85</v>
      </c>
    </row>
    <row r="393" spans="1:8">
      <c r="A393" s="301"/>
      <c r="B393" s="303"/>
      <c r="C393" s="303"/>
      <c r="D393" s="303"/>
      <c r="E393" s="303"/>
      <c r="F393" s="168" t="s">
        <v>26</v>
      </c>
      <c r="G393" s="34">
        <f t="shared" si="56"/>
        <v>-22223.85</v>
      </c>
    </row>
    <row r="394" spans="1:8">
      <c r="A394" s="301"/>
      <c r="B394" s="303"/>
      <c r="C394" s="303"/>
      <c r="D394" s="303"/>
      <c r="E394" s="303"/>
      <c r="F394" s="168" t="s">
        <v>222</v>
      </c>
      <c r="G394" s="34">
        <f t="shared" si="56"/>
        <v>-22223.85</v>
      </c>
    </row>
    <row r="395" spans="1:8" ht="34.5">
      <c r="A395" s="301"/>
      <c r="B395" s="303"/>
      <c r="C395" s="303"/>
      <c r="D395" s="303"/>
      <c r="E395" s="303"/>
      <c r="F395" s="168" t="s">
        <v>223</v>
      </c>
      <c r="G395" s="34">
        <f>G396</f>
        <v>-22223.85</v>
      </c>
    </row>
    <row r="396" spans="1:8">
      <c r="A396" s="301"/>
      <c r="B396" s="303"/>
      <c r="C396" s="303"/>
      <c r="D396" s="303"/>
      <c r="E396" s="303"/>
      <c r="F396" s="168" t="s">
        <v>224</v>
      </c>
      <c r="G396" s="34">
        <v>-22223.85</v>
      </c>
      <c r="H396" s="101"/>
    </row>
    <row r="397" spans="1:8">
      <c r="A397" s="301"/>
      <c r="B397" s="303"/>
      <c r="C397" s="303"/>
      <c r="D397" s="303"/>
      <c r="E397" s="303"/>
      <c r="F397" s="192" t="s">
        <v>71</v>
      </c>
      <c r="G397" s="34">
        <f>G399</f>
        <v>-120</v>
      </c>
    </row>
    <row r="398" spans="1:8" ht="35.25" customHeight="1">
      <c r="A398" s="301"/>
      <c r="B398" s="303"/>
      <c r="C398" s="303"/>
      <c r="D398" s="303"/>
      <c r="E398" s="303"/>
      <c r="F398" s="168" t="s">
        <v>25</v>
      </c>
      <c r="G398" s="34"/>
    </row>
    <row r="399" spans="1:8">
      <c r="A399" s="301"/>
      <c r="B399" s="303"/>
      <c r="C399" s="303"/>
      <c r="D399" s="303"/>
      <c r="E399" s="303"/>
      <c r="F399" s="168" t="s">
        <v>18</v>
      </c>
      <c r="G399" s="34">
        <f t="shared" ref="G399:G401" si="57">G400</f>
        <v>-120</v>
      </c>
    </row>
    <row r="400" spans="1:8">
      <c r="A400" s="301"/>
      <c r="B400" s="303"/>
      <c r="C400" s="303"/>
      <c r="D400" s="303"/>
      <c r="E400" s="303"/>
      <c r="F400" s="168" t="s">
        <v>26</v>
      </c>
      <c r="G400" s="34">
        <f t="shared" si="57"/>
        <v>-120</v>
      </c>
    </row>
    <row r="401" spans="1:7" ht="23.25" customHeight="1">
      <c r="A401" s="301"/>
      <c r="B401" s="303"/>
      <c r="C401" s="303"/>
      <c r="D401" s="303"/>
      <c r="E401" s="303"/>
      <c r="F401" s="168" t="s">
        <v>222</v>
      </c>
      <c r="G401" s="34">
        <f t="shared" si="57"/>
        <v>-120</v>
      </c>
    </row>
    <row r="402" spans="1:7" ht="34.5" customHeight="1">
      <c r="A402" s="301"/>
      <c r="B402" s="303"/>
      <c r="C402" s="303"/>
      <c r="D402" s="303"/>
      <c r="E402" s="303"/>
      <c r="F402" s="168" t="s">
        <v>223</v>
      </c>
      <c r="G402" s="34">
        <f>G403</f>
        <v>-120</v>
      </c>
    </row>
    <row r="403" spans="1:7">
      <c r="A403" s="301"/>
      <c r="B403" s="303"/>
      <c r="C403" s="303"/>
      <c r="D403" s="303"/>
      <c r="E403" s="303"/>
      <c r="F403" s="168" t="s">
        <v>224</v>
      </c>
      <c r="G403" s="34">
        <f>'havelvac 6'!D256</f>
        <v>-120</v>
      </c>
    </row>
    <row r="404" spans="1:7">
      <c r="A404" s="301"/>
      <c r="B404" s="303"/>
      <c r="C404" s="303"/>
      <c r="D404" s="303"/>
      <c r="E404" s="303"/>
      <c r="F404" s="192" t="s">
        <v>57</v>
      </c>
      <c r="G404" s="34">
        <f>G406</f>
        <v>-22000</v>
      </c>
    </row>
    <row r="405" spans="1:7" ht="34.5">
      <c r="A405" s="301"/>
      <c r="B405" s="303"/>
      <c r="C405" s="303"/>
      <c r="D405" s="303"/>
      <c r="E405" s="303"/>
      <c r="F405" s="168" t="s">
        <v>25</v>
      </c>
      <c r="G405" s="34"/>
    </row>
    <row r="406" spans="1:7">
      <c r="A406" s="301"/>
      <c r="B406" s="303"/>
      <c r="C406" s="303"/>
      <c r="D406" s="303"/>
      <c r="E406" s="303"/>
      <c r="F406" s="168" t="s">
        <v>18</v>
      </c>
      <c r="G406" s="34">
        <f t="shared" ref="G406:G408" si="58">G407</f>
        <v>-22000</v>
      </c>
    </row>
    <row r="407" spans="1:7">
      <c r="A407" s="301"/>
      <c r="B407" s="303"/>
      <c r="C407" s="303"/>
      <c r="D407" s="303"/>
      <c r="E407" s="303"/>
      <c r="F407" s="168" t="s">
        <v>26</v>
      </c>
      <c r="G407" s="34">
        <f t="shared" si="58"/>
        <v>-22000</v>
      </c>
    </row>
    <row r="408" spans="1:7">
      <c r="A408" s="301"/>
      <c r="B408" s="303"/>
      <c r="C408" s="303"/>
      <c r="D408" s="303"/>
      <c r="E408" s="303"/>
      <c r="F408" s="168" t="s">
        <v>222</v>
      </c>
      <c r="G408" s="34">
        <f t="shared" si="58"/>
        <v>-22000</v>
      </c>
    </row>
    <row r="409" spans="1:7" ht="34.5">
      <c r="A409" s="301"/>
      <c r="B409" s="303"/>
      <c r="C409" s="303"/>
      <c r="D409" s="303"/>
      <c r="E409" s="303"/>
      <c r="F409" s="168" t="s">
        <v>223</v>
      </c>
      <c r="G409" s="34">
        <f>G410</f>
        <v>-22000</v>
      </c>
    </row>
    <row r="410" spans="1:7">
      <c r="A410" s="301"/>
      <c r="B410" s="303"/>
      <c r="C410" s="303"/>
      <c r="D410" s="303"/>
      <c r="E410" s="303"/>
      <c r="F410" s="168" t="s">
        <v>224</v>
      </c>
      <c r="G410" s="34">
        <f>'havelvac 6'!D511</f>
        <v>-22000</v>
      </c>
    </row>
    <row r="411" spans="1:7">
      <c r="A411" s="301"/>
      <c r="B411" s="303"/>
      <c r="C411" s="303"/>
      <c r="D411" s="303"/>
      <c r="E411" s="303"/>
      <c r="F411" s="192" t="s">
        <v>58</v>
      </c>
      <c r="G411" s="34">
        <f>G413</f>
        <v>4896</v>
      </c>
    </row>
    <row r="412" spans="1:7" ht="34.5">
      <c r="A412" s="301"/>
      <c r="B412" s="303"/>
      <c r="C412" s="303"/>
      <c r="D412" s="303"/>
      <c r="E412" s="303"/>
      <c r="F412" s="168" t="s">
        <v>25</v>
      </c>
      <c r="G412" s="34"/>
    </row>
    <row r="413" spans="1:7">
      <c r="A413" s="301"/>
      <c r="B413" s="303"/>
      <c r="C413" s="303"/>
      <c r="D413" s="303"/>
      <c r="E413" s="303"/>
      <c r="F413" s="168" t="s">
        <v>18</v>
      </c>
      <c r="G413" s="34">
        <f t="shared" ref="G413:G415" si="59">G414</f>
        <v>4896</v>
      </c>
    </row>
    <row r="414" spans="1:7">
      <c r="A414" s="301"/>
      <c r="B414" s="303"/>
      <c r="C414" s="303"/>
      <c r="D414" s="303"/>
      <c r="E414" s="303"/>
      <c r="F414" s="168" t="s">
        <v>26</v>
      </c>
      <c r="G414" s="34">
        <f t="shared" si="59"/>
        <v>4896</v>
      </c>
    </row>
    <row r="415" spans="1:7">
      <c r="A415" s="301"/>
      <c r="B415" s="303"/>
      <c r="C415" s="303"/>
      <c r="D415" s="303"/>
      <c r="E415" s="303"/>
      <c r="F415" s="168" t="s">
        <v>222</v>
      </c>
      <c r="G415" s="34">
        <f t="shared" si="59"/>
        <v>4896</v>
      </c>
    </row>
    <row r="416" spans="1:7" ht="34.5">
      <c r="A416" s="301"/>
      <c r="B416" s="303"/>
      <c r="C416" s="303"/>
      <c r="D416" s="303"/>
      <c r="E416" s="303"/>
      <c r="F416" s="168" t="s">
        <v>223</v>
      </c>
      <c r="G416" s="34">
        <f>G417</f>
        <v>4896</v>
      </c>
    </row>
    <row r="417" spans="1:7">
      <c r="A417" s="301"/>
      <c r="B417" s="303"/>
      <c r="C417" s="303"/>
      <c r="D417" s="303"/>
      <c r="E417" s="303"/>
      <c r="F417" s="168" t="s">
        <v>224</v>
      </c>
      <c r="G417" s="34">
        <f>'havelvac 6'!D599</f>
        <v>4896</v>
      </c>
    </row>
    <row r="418" spans="1:7">
      <c r="A418" s="301"/>
      <c r="B418" s="303"/>
      <c r="C418" s="303"/>
      <c r="D418" s="303"/>
      <c r="E418" s="303"/>
      <c r="F418" s="192" t="s">
        <v>59</v>
      </c>
      <c r="G418" s="34">
        <f>G420</f>
        <v>2098</v>
      </c>
    </row>
    <row r="419" spans="1:7" ht="34.5">
      <c r="A419" s="301"/>
      <c r="B419" s="303"/>
      <c r="C419" s="303"/>
      <c r="D419" s="303"/>
      <c r="E419" s="303"/>
      <c r="F419" s="168" t="s">
        <v>25</v>
      </c>
      <c r="G419" s="34"/>
    </row>
    <row r="420" spans="1:7">
      <c r="A420" s="301"/>
      <c r="B420" s="303"/>
      <c r="C420" s="303"/>
      <c r="D420" s="303"/>
      <c r="E420" s="303"/>
      <c r="F420" s="168" t="s">
        <v>18</v>
      </c>
      <c r="G420" s="34">
        <f t="shared" ref="G420:G422" si="60">G421</f>
        <v>2098</v>
      </c>
    </row>
    <row r="421" spans="1:7">
      <c r="A421" s="301"/>
      <c r="B421" s="303"/>
      <c r="C421" s="303"/>
      <c r="D421" s="303"/>
      <c r="E421" s="303"/>
      <c r="F421" s="168" t="s">
        <v>26</v>
      </c>
      <c r="G421" s="34">
        <f t="shared" si="60"/>
        <v>2098</v>
      </c>
    </row>
    <row r="422" spans="1:7">
      <c r="A422" s="301"/>
      <c r="B422" s="303"/>
      <c r="C422" s="303"/>
      <c r="D422" s="303"/>
      <c r="E422" s="303"/>
      <c r="F422" s="168" t="s">
        <v>222</v>
      </c>
      <c r="G422" s="34">
        <f t="shared" si="60"/>
        <v>2098</v>
      </c>
    </row>
    <row r="423" spans="1:7" ht="34.5">
      <c r="A423" s="301"/>
      <c r="B423" s="303"/>
      <c r="C423" s="303"/>
      <c r="D423" s="303"/>
      <c r="E423" s="303"/>
      <c r="F423" s="168" t="s">
        <v>223</v>
      </c>
      <c r="G423" s="34">
        <f>G424</f>
        <v>2098</v>
      </c>
    </row>
    <row r="424" spans="1:7">
      <c r="A424" s="301"/>
      <c r="B424" s="303"/>
      <c r="C424" s="303"/>
      <c r="D424" s="303"/>
      <c r="E424" s="303"/>
      <c r="F424" s="168" t="s">
        <v>224</v>
      </c>
      <c r="G424" s="34">
        <f>'havelvac 6'!D722</f>
        <v>2098</v>
      </c>
    </row>
    <row r="425" spans="1:7" ht="69">
      <c r="A425" s="301"/>
      <c r="B425" s="303"/>
      <c r="C425" s="303"/>
      <c r="D425" s="303"/>
      <c r="E425" s="304">
        <v>12004</v>
      </c>
      <c r="F425" s="177" t="s">
        <v>247</v>
      </c>
      <c r="G425" s="34">
        <f>G427+G434</f>
        <v>93.6</v>
      </c>
    </row>
    <row r="426" spans="1:7">
      <c r="A426" s="301"/>
      <c r="B426" s="303"/>
      <c r="C426" s="303"/>
      <c r="D426" s="303"/>
      <c r="E426" s="304"/>
      <c r="F426" s="163" t="s">
        <v>24</v>
      </c>
      <c r="G426" s="14"/>
    </row>
    <row r="427" spans="1:7" ht="34.5">
      <c r="A427" s="301"/>
      <c r="B427" s="303"/>
      <c r="C427" s="303"/>
      <c r="D427" s="303"/>
      <c r="E427" s="304"/>
      <c r="F427" s="173" t="s">
        <v>53</v>
      </c>
      <c r="G427" s="34">
        <f>G429</f>
        <v>62.4</v>
      </c>
    </row>
    <row r="428" spans="1:7" ht="34.5">
      <c r="A428" s="301"/>
      <c r="B428" s="303"/>
      <c r="C428" s="303"/>
      <c r="D428" s="303"/>
      <c r="E428" s="304"/>
      <c r="F428" s="163" t="s">
        <v>25</v>
      </c>
      <c r="G428" s="34"/>
    </row>
    <row r="429" spans="1:7">
      <c r="A429" s="301"/>
      <c r="B429" s="303"/>
      <c r="C429" s="303"/>
      <c r="D429" s="303"/>
      <c r="E429" s="304"/>
      <c r="F429" s="163" t="s">
        <v>18</v>
      </c>
      <c r="G429" s="34">
        <f t="shared" ref="G429:G431" si="61">G430</f>
        <v>62.4</v>
      </c>
    </row>
    <row r="430" spans="1:7">
      <c r="A430" s="301"/>
      <c r="B430" s="303"/>
      <c r="C430" s="303"/>
      <c r="D430" s="303"/>
      <c r="E430" s="304"/>
      <c r="F430" s="163" t="s">
        <v>26</v>
      </c>
      <c r="G430" s="34">
        <f t="shared" si="61"/>
        <v>62.4</v>
      </c>
    </row>
    <row r="431" spans="1:7">
      <c r="A431" s="301"/>
      <c r="B431" s="303"/>
      <c r="C431" s="303"/>
      <c r="D431" s="303"/>
      <c r="E431" s="304"/>
      <c r="F431" s="163" t="s">
        <v>249</v>
      </c>
      <c r="G431" s="34">
        <f t="shared" si="61"/>
        <v>62.4</v>
      </c>
    </row>
    <row r="432" spans="1:7" ht="34.5">
      <c r="A432" s="301"/>
      <c r="B432" s="303"/>
      <c r="C432" s="303"/>
      <c r="D432" s="303"/>
      <c r="E432" s="304"/>
      <c r="F432" s="163" t="s">
        <v>223</v>
      </c>
      <c r="G432" s="34">
        <f>G433</f>
        <v>62.4</v>
      </c>
    </row>
    <row r="433" spans="1:7">
      <c r="A433" s="301"/>
      <c r="B433" s="303"/>
      <c r="C433" s="303"/>
      <c r="D433" s="303"/>
      <c r="E433" s="304"/>
      <c r="F433" s="163" t="s">
        <v>224</v>
      </c>
      <c r="G433" s="34">
        <f>'havelvac 6'!D25</f>
        <v>62.4</v>
      </c>
    </row>
    <row r="434" spans="1:7">
      <c r="A434" s="301"/>
      <c r="B434" s="303"/>
      <c r="C434" s="303"/>
      <c r="D434" s="303"/>
      <c r="E434" s="304"/>
      <c r="F434" s="173" t="s">
        <v>58</v>
      </c>
      <c r="G434" s="34">
        <f>G436</f>
        <v>31.2</v>
      </c>
    </row>
    <row r="435" spans="1:7" ht="34.5">
      <c r="A435" s="301"/>
      <c r="B435" s="303"/>
      <c r="C435" s="303"/>
      <c r="D435" s="303"/>
      <c r="E435" s="304"/>
      <c r="F435" s="163" t="s">
        <v>25</v>
      </c>
      <c r="G435" s="34"/>
    </row>
    <row r="436" spans="1:7">
      <c r="A436" s="301"/>
      <c r="B436" s="303"/>
      <c r="C436" s="303"/>
      <c r="D436" s="303"/>
      <c r="E436" s="304"/>
      <c r="F436" s="163" t="s">
        <v>18</v>
      </c>
      <c r="G436" s="34">
        <f t="shared" ref="G436:G438" si="62">G437</f>
        <v>31.2</v>
      </c>
    </row>
    <row r="437" spans="1:7">
      <c r="A437" s="301"/>
      <c r="B437" s="303"/>
      <c r="C437" s="303"/>
      <c r="D437" s="303"/>
      <c r="E437" s="304"/>
      <c r="F437" s="163" t="s">
        <v>26</v>
      </c>
      <c r="G437" s="34">
        <f t="shared" si="62"/>
        <v>31.2</v>
      </c>
    </row>
    <row r="438" spans="1:7">
      <c r="A438" s="301"/>
      <c r="B438" s="303"/>
      <c r="C438" s="303"/>
      <c r="D438" s="303"/>
      <c r="E438" s="304"/>
      <c r="F438" s="163" t="s">
        <v>249</v>
      </c>
      <c r="G438" s="34">
        <f t="shared" si="62"/>
        <v>31.2</v>
      </c>
    </row>
    <row r="439" spans="1:7" ht="34.5">
      <c r="A439" s="301"/>
      <c r="B439" s="303"/>
      <c r="C439" s="303"/>
      <c r="D439" s="303"/>
      <c r="E439" s="304"/>
      <c r="F439" s="163" t="s">
        <v>223</v>
      </c>
      <c r="G439" s="34">
        <f>G440</f>
        <v>31.2</v>
      </c>
    </row>
    <row r="440" spans="1:7">
      <c r="A440" s="301"/>
      <c r="B440" s="303"/>
      <c r="C440" s="303"/>
      <c r="D440" s="303"/>
      <c r="E440" s="304"/>
      <c r="F440" s="163" t="s">
        <v>224</v>
      </c>
      <c r="G440" s="34">
        <f>'havelvac 6'!D609</f>
        <v>31.2</v>
      </c>
    </row>
    <row r="441" spans="1:7" ht="30.75" customHeight="1">
      <c r="A441" s="301"/>
      <c r="B441" s="303"/>
      <c r="C441" s="303"/>
      <c r="D441" s="276" t="s">
        <v>292</v>
      </c>
      <c r="E441" s="174"/>
      <c r="F441" s="190" t="s">
        <v>287</v>
      </c>
      <c r="G441" s="34">
        <f>G443</f>
        <v>-670495.24500000023</v>
      </c>
    </row>
    <row r="442" spans="1:7">
      <c r="A442" s="301"/>
      <c r="B442" s="303"/>
      <c r="C442" s="303"/>
      <c r="D442" s="276"/>
      <c r="E442" s="29"/>
      <c r="F442" s="168" t="s">
        <v>19</v>
      </c>
      <c r="G442" s="174"/>
    </row>
    <row r="443" spans="1:7" ht="54.75" customHeight="1">
      <c r="A443" s="301"/>
      <c r="B443" s="303"/>
      <c r="C443" s="303"/>
      <c r="D443" s="276"/>
      <c r="E443" s="276">
        <v>11001</v>
      </c>
      <c r="F443" s="162" t="s">
        <v>290</v>
      </c>
      <c r="G443" s="34">
        <f>G445</f>
        <v>-670495.24500000023</v>
      </c>
    </row>
    <row r="444" spans="1:7">
      <c r="A444" s="301"/>
      <c r="B444" s="303"/>
      <c r="C444" s="303"/>
      <c r="D444" s="276"/>
      <c r="E444" s="276"/>
      <c r="F444" s="163" t="s">
        <v>24</v>
      </c>
      <c r="G444" s="34"/>
    </row>
    <row r="445" spans="1:7" ht="34.5">
      <c r="A445" s="301"/>
      <c r="B445" s="303"/>
      <c r="C445" s="303"/>
      <c r="D445" s="276"/>
      <c r="E445" s="276"/>
      <c r="F445" s="163" t="s">
        <v>70</v>
      </c>
      <c r="G445" s="34">
        <f t="shared" ref="G445:G449" si="63">G446</f>
        <v>-670495.24500000023</v>
      </c>
    </row>
    <row r="446" spans="1:7" ht="34.5">
      <c r="A446" s="301"/>
      <c r="B446" s="303"/>
      <c r="C446" s="303"/>
      <c r="D446" s="276"/>
      <c r="E446" s="276"/>
      <c r="F446" s="163" t="s">
        <v>25</v>
      </c>
      <c r="G446" s="34">
        <f t="shared" si="63"/>
        <v>-670495.24500000023</v>
      </c>
    </row>
    <row r="447" spans="1:7">
      <c r="A447" s="301"/>
      <c r="B447" s="303"/>
      <c r="C447" s="303"/>
      <c r="D447" s="276"/>
      <c r="E447" s="276"/>
      <c r="F447" s="163" t="s">
        <v>18</v>
      </c>
      <c r="G447" s="34">
        <f t="shared" si="63"/>
        <v>-670495.24500000023</v>
      </c>
    </row>
    <row r="448" spans="1:7">
      <c r="A448" s="301"/>
      <c r="B448" s="303"/>
      <c r="C448" s="303"/>
      <c r="D448" s="276"/>
      <c r="E448" s="276"/>
      <c r="F448" s="163" t="s">
        <v>26</v>
      </c>
      <c r="G448" s="34">
        <f t="shared" si="63"/>
        <v>-670495.24500000023</v>
      </c>
    </row>
    <row r="449" spans="1:7">
      <c r="A449" s="301"/>
      <c r="B449" s="303"/>
      <c r="C449" s="303"/>
      <c r="D449" s="276"/>
      <c r="E449" s="276"/>
      <c r="F449" s="163" t="s">
        <v>293</v>
      </c>
      <c r="G449" s="34">
        <f t="shared" si="63"/>
        <v>-670495.24500000023</v>
      </c>
    </row>
    <row r="450" spans="1:7" ht="34.5">
      <c r="A450" s="301"/>
      <c r="B450" s="303"/>
      <c r="C450" s="303"/>
      <c r="D450" s="276"/>
      <c r="E450" s="276"/>
      <c r="F450" s="163" t="s">
        <v>294</v>
      </c>
      <c r="G450" s="34">
        <f>G451</f>
        <v>-670495.24500000023</v>
      </c>
    </row>
    <row r="451" spans="1:7" ht="34.5">
      <c r="A451" s="301"/>
      <c r="B451" s="303"/>
      <c r="C451" s="303"/>
      <c r="D451" s="276"/>
      <c r="E451" s="276"/>
      <c r="F451" s="163" t="s">
        <v>295</v>
      </c>
      <c r="G451" s="34">
        <f>'havelvac 1'!D132</f>
        <v>-670495.24500000023</v>
      </c>
    </row>
  </sheetData>
  <mergeCells count="36">
    <mergeCell ref="F1:G1"/>
    <mergeCell ref="F2:G2"/>
    <mergeCell ref="F3:G3"/>
    <mergeCell ref="A4:G4"/>
    <mergeCell ref="A6:C6"/>
    <mergeCell ref="D6:E6"/>
    <mergeCell ref="F6:F7"/>
    <mergeCell ref="B14:B155"/>
    <mergeCell ref="C71:C155"/>
    <mergeCell ref="B156:B336"/>
    <mergeCell ref="E248:E256"/>
    <mergeCell ref="E310:E318"/>
    <mergeCell ref="E319:E327"/>
    <mergeCell ref="E259:E309"/>
    <mergeCell ref="C257:C327"/>
    <mergeCell ref="E138:E146"/>
    <mergeCell ref="E73:E137"/>
    <mergeCell ref="E156:E157"/>
    <mergeCell ref="C156:C157"/>
    <mergeCell ref="D160:D238"/>
    <mergeCell ref="D441:D451"/>
    <mergeCell ref="E443:E451"/>
    <mergeCell ref="A12:A451"/>
    <mergeCell ref="B350:B451"/>
    <mergeCell ref="C352:C451"/>
    <mergeCell ref="E425:E440"/>
    <mergeCell ref="D377:D440"/>
    <mergeCell ref="E388:E424"/>
    <mergeCell ref="E354:E376"/>
    <mergeCell ref="E160:E238"/>
    <mergeCell ref="D354:D376"/>
    <mergeCell ref="E328:E336"/>
    <mergeCell ref="E379:E387"/>
    <mergeCell ref="E377:E378"/>
    <mergeCell ref="C158:C256"/>
    <mergeCell ref="E147:E155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3" workbookViewId="0">
      <selection activeCell="J14" sqref="J14"/>
    </sheetView>
  </sheetViews>
  <sheetFormatPr defaultRowHeight="12.75"/>
  <cols>
    <col min="1" max="2" width="10.140625" style="154" customWidth="1"/>
    <col min="3" max="3" width="7.140625" style="154" customWidth="1"/>
    <col min="4" max="4" width="9.140625" style="154"/>
    <col min="5" max="5" width="49.140625" style="154" customWidth="1"/>
    <col min="6" max="6" width="48.5703125" style="154" customWidth="1"/>
    <col min="7" max="7" width="46.5703125" style="154" customWidth="1"/>
    <col min="8" max="16384" width="9.140625" style="154"/>
  </cols>
  <sheetData>
    <row r="1" spans="1:7" ht="17.25">
      <c r="A1" s="155"/>
      <c r="B1" s="155"/>
      <c r="C1" s="155"/>
      <c r="D1" s="155"/>
      <c r="E1" s="155"/>
      <c r="F1" s="315" t="s">
        <v>280</v>
      </c>
      <c r="G1" s="315"/>
    </row>
    <row r="2" spans="1:7" ht="17.25">
      <c r="A2" s="155"/>
      <c r="B2" s="155"/>
      <c r="C2" s="155"/>
      <c r="D2" s="155"/>
      <c r="E2" s="155"/>
      <c r="F2" s="315" t="s">
        <v>52</v>
      </c>
      <c r="G2" s="315"/>
    </row>
    <row r="3" spans="1:7" ht="17.25">
      <c r="A3" s="155"/>
      <c r="B3" s="155"/>
      <c r="C3" s="155"/>
      <c r="D3" s="155"/>
      <c r="E3" s="155"/>
      <c r="F3" s="315" t="s">
        <v>20</v>
      </c>
      <c r="G3" s="315"/>
    </row>
    <row r="4" spans="1:7" ht="17.25">
      <c r="A4" s="155"/>
      <c r="B4" s="155"/>
      <c r="C4" s="155"/>
      <c r="D4" s="155"/>
      <c r="E4" s="155"/>
      <c r="F4" s="143"/>
      <c r="G4" s="143"/>
    </row>
    <row r="5" spans="1:7" ht="17.25">
      <c r="A5" s="155"/>
      <c r="B5" s="155"/>
      <c r="C5" s="155"/>
      <c r="D5" s="155"/>
      <c r="E5" s="155"/>
      <c r="F5" s="143"/>
      <c r="G5" s="143"/>
    </row>
    <row r="6" spans="1:7" ht="36.75" customHeight="1">
      <c r="A6" s="316" t="s">
        <v>347</v>
      </c>
      <c r="B6" s="316"/>
      <c r="C6" s="316"/>
      <c r="D6" s="316"/>
      <c r="E6" s="316"/>
      <c r="F6" s="316"/>
      <c r="G6" s="316"/>
    </row>
    <row r="7" spans="1:7" ht="17.25">
      <c r="A7" s="155"/>
      <c r="B7" s="157"/>
      <c r="C7" s="157"/>
      <c r="D7" s="157"/>
      <c r="E7" s="157"/>
      <c r="F7" s="157"/>
      <c r="G7" s="156" t="s">
        <v>281</v>
      </c>
    </row>
    <row r="8" spans="1:7" ht="51.75" customHeight="1">
      <c r="A8" s="317" t="s">
        <v>282</v>
      </c>
      <c r="B8" s="317"/>
      <c r="C8" s="317" t="s">
        <v>283</v>
      </c>
      <c r="D8" s="317"/>
      <c r="E8" s="317"/>
      <c r="F8" s="317" t="s">
        <v>284</v>
      </c>
      <c r="G8" s="206" t="s">
        <v>307</v>
      </c>
    </row>
    <row r="9" spans="1:7" ht="34.5">
      <c r="A9" s="207" t="s">
        <v>23</v>
      </c>
      <c r="B9" s="207" t="s">
        <v>36</v>
      </c>
      <c r="C9" s="317"/>
      <c r="D9" s="317"/>
      <c r="E9" s="317"/>
      <c r="F9" s="317"/>
      <c r="G9" s="207" t="s">
        <v>16</v>
      </c>
    </row>
    <row r="10" spans="1:7" ht="33" customHeight="1">
      <c r="A10" s="312" t="s">
        <v>285</v>
      </c>
      <c r="B10" s="312"/>
      <c r="C10" s="312"/>
      <c r="D10" s="312"/>
      <c r="E10" s="312"/>
      <c r="F10" s="312"/>
      <c r="G10" s="210">
        <f>G11</f>
        <v>-658495.29999999981</v>
      </c>
    </row>
    <row r="11" spans="1:7" ht="33" customHeight="1">
      <c r="A11" s="166">
        <v>1193</v>
      </c>
      <c r="B11" s="313" t="s">
        <v>286</v>
      </c>
      <c r="C11" s="313"/>
      <c r="D11" s="313"/>
      <c r="E11" s="313"/>
      <c r="F11" s="180"/>
      <c r="G11" s="211">
        <f>G12</f>
        <v>-658495.29999999981</v>
      </c>
    </row>
    <row r="12" spans="1:7" ht="78" customHeight="1">
      <c r="A12" s="178"/>
      <c r="B12" s="166">
        <v>11001</v>
      </c>
      <c r="C12" s="314" t="s">
        <v>272</v>
      </c>
      <c r="D12" s="314"/>
      <c r="E12" s="314"/>
      <c r="F12" s="181" t="s">
        <v>285</v>
      </c>
      <c r="G12" s="212">
        <f>SUM(G13:G23)</f>
        <v>-658495.29999999981</v>
      </c>
    </row>
    <row r="13" spans="1:7" ht="55.5" customHeight="1">
      <c r="A13" s="218"/>
      <c r="B13" s="217"/>
      <c r="C13" s="216"/>
      <c r="D13" s="216"/>
      <c r="E13" s="216"/>
      <c r="F13" s="214" t="s">
        <v>337</v>
      </c>
      <c r="G13" s="215">
        <v>-5710.1</v>
      </c>
    </row>
    <row r="14" spans="1:7" ht="66.75" customHeight="1">
      <c r="A14" s="218"/>
      <c r="B14" s="217"/>
      <c r="C14" s="216"/>
      <c r="D14" s="216"/>
      <c r="E14" s="216"/>
      <c r="F14" s="214" t="s">
        <v>312</v>
      </c>
      <c r="G14" s="215">
        <v>-58990.3</v>
      </c>
    </row>
    <row r="15" spans="1:7" ht="66.75" customHeight="1">
      <c r="A15" s="218"/>
      <c r="B15" s="217"/>
      <c r="C15" s="216"/>
      <c r="D15" s="216"/>
      <c r="E15" s="216"/>
      <c r="F15" s="214" t="s">
        <v>311</v>
      </c>
      <c r="G15" s="215">
        <v>-69351.899999999994</v>
      </c>
    </row>
    <row r="16" spans="1:7" ht="78" customHeight="1">
      <c r="A16" s="218"/>
      <c r="B16" s="217"/>
      <c r="C16" s="216"/>
      <c r="D16" s="216"/>
      <c r="E16" s="216"/>
      <c r="F16" s="214" t="s">
        <v>310</v>
      </c>
      <c r="G16" s="215">
        <v>-46288.4</v>
      </c>
    </row>
    <row r="17" spans="1:7" ht="40.5">
      <c r="A17" s="178"/>
      <c r="B17" s="178"/>
      <c r="C17" s="178"/>
      <c r="D17" s="178"/>
      <c r="E17" s="178"/>
      <c r="F17" s="142" t="s">
        <v>273</v>
      </c>
      <c r="G17" s="182">
        <v>-60205.7</v>
      </c>
    </row>
    <row r="18" spans="1:7" ht="40.5">
      <c r="A18" s="178"/>
      <c r="B18" s="178"/>
      <c r="C18" s="178"/>
      <c r="D18" s="178"/>
      <c r="E18" s="178"/>
      <c r="F18" s="142" t="s">
        <v>274</v>
      </c>
      <c r="G18" s="182">
        <v>-68322.399999999994</v>
      </c>
    </row>
    <row r="19" spans="1:7" ht="40.5">
      <c r="A19" s="178"/>
      <c r="B19" s="178"/>
      <c r="C19" s="178"/>
      <c r="D19" s="178"/>
      <c r="E19" s="178"/>
      <c r="F19" s="142" t="s">
        <v>275</v>
      </c>
      <c r="G19" s="182">
        <v>-73650.5</v>
      </c>
    </row>
    <row r="20" spans="1:7" ht="40.5">
      <c r="A20" s="178"/>
      <c r="B20" s="178"/>
      <c r="C20" s="178"/>
      <c r="D20" s="178"/>
      <c r="E20" s="178"/>
      <c r="F20" s="142" t="s">
        <v>276</v>
      </c>
      <c r="G20" s="182">
        <v>-67550.600000000006</v>
      </c>
    </row>
    <row r="21" spans="1:7" ht="40.5">
      <c r="A21" s="178"/>
      <c r="B21" s="178"/>
      <c r="C21" s="178"/>
      <c r="D21" s="178"/>
      <c r="E21" s="178"/>
      <c r="F21" s="142" t="s">
        <v>277</v>
      </c>
      <c r="G21" s="182">
        <v>-27708.7</v>
      </c>
    </row>
    <row r="22" spans="1:7" ht="40.5">
      <c r="A22" s="178"/>
      <c r="B22" s="178"/>
      <c r="C22" s="178"/>
      <c r="D22" s="178"/>
      <c r="E22" s="178"/>
      <c r="F22" s="142" t="s">
        <v>278</v>
      </c>
      <c r="G22" s="182">
        <v>-94401</v>
      </c>
    </row>
    <row r="23" spans="1:7" ht="40.5">
      <c r="A23" s="178"/>
      <c r="B23" s="178"/>
      <c r="C23" s="178"/>
      <c r="D23" s="178"/>
      <c r="E23" s="178"/>
      <c r="F23" s="142" t="s">
        <v>279</v>
      </c>
      <c r="G23" s="182">
        <v>-86315.7</v>
      </c>
    </row>
  </sheetData>
  <mergeCells count="10">
    <mergeCell ref="A10:F10"/>
    <mergeCell ref="B11:E11"/>
    <mergeCell ref="C12:E12"/>
    <mergeCell ref="F1:G1"/>
    <mergeCell ref="F2:G2"/>
    <mergeCell ref="F3:G3"/>
    <mergeCell ref="A6:G6"/>
    <mergeCell ref="A8:B8"/>
    <mergeCell ref="C8:E9"/>
    <mergeCell ref="F8:F9"/>
  </mergeCells>
  <pageMargins left="0.7" right="0.4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L13" sqref="L13"/>
    </sheetView>
  </sheetViews>
  <sheetFormatPr defaultColWidth="9" defaultRowHeight="17.25"/>
  <cols>
    <col min="1" max="5" width="13.5703125" style="6" customWidth="1"/>
    <col min="6" max="6" width="66.7109375" style="6" customWidth="1"/>
    <col min="7" max="7" width="37.85546875" style="6" customWidth="1"/>
    <col min="8" max="16384" width="9" style="6"/>
  </cols>
  <sheetData>
    <row r="1" spans="1:9" ht="22.9" customHeight="1">
      <c r="F1" s="299" t="s">
        <v>63</v>
      </c>
      <c r="G1" s="299"/>
      <c r="H1" s="263"/>
    </row>
    <row r="2" spans="1:9" ht="22.9" customHeight="1">
      <c r="F2" s="299" t="s">
        <v>52</v>
      </c>
      <c r="G2" s="299"/>
      <c r="H2" s="263"/>
    </row>
    <row r="3" spans="1:9" ht="22.9" customHeight="1">
      <c r="F3" s="299" t="s">
        <v>20</v>
      </c>
      <c r="G3" s="299"/>
      <c r="H3" s="263"/>
    </row>
    <row r="4" spans="1:9" ht="13.5" customHeight="1">
      <c r="A4" s="320"/>
      <c r="B4" s="320"/>
      <c r="C4" s="320"/>
      <c r="D4" s="320"/>
      <c r="E4" s="320"/>
      <c r="F4" s="320"/>
      <c r="G4" s="320"/>
      <c r="H4" s="264"/>
      <c r="I4" s="264"/>
    </row>
    <row r="5" spans="1:9" ht="63" customHeight="1">
      <c r="A5" s="310" t="s">
        <v>349</v>
      </c>
      <c r="B5" s="310"/>
      <c r="C5" s="310"/>
      <c r="D5" s="310"/>
      <c r="E5" s="310"/>
      <c r="F5" s="310"/>
      <c r="G5" s="310"/>
    </row>
    <row r="6" spans="1:9">
      <c r="A6" s="263"/>
      <c r="B6" s="263"/>
      <c r="C6" s="263"/>
      <c r="D6" s="240"/>
      <c r="E6" s="240"/>
      <c r="F6" s="240"/>
      <c r="G6" s="30" t="s">
        <v>81</v>
      </c>
    </row>
    <row r="7" spans="1:9" ht="24.95" customHeight="1">
      <c r="A7" s="318" t="s">
        <v>14</v>
      </c>
      <c r="B7" s="318"/>
      <c r="C7" s="318"/>
      <c r="D7" s="318" t="s">
        <v>0</v>
      </c>
      <c r="E7" s="318"/>
      <c r="F7" s="319" t="s">
        <v>338</v>
      </c>
      <c r="G7" s="318" t="s">
        <v>265</v>
      </c>
    </row>
    <row r="8" spans="1:9" ht="46.15" customHeight="1">
      <c r="A8" s="265" t="s">
        <v>339</v>
      </c>
      <c r="B8" s="265" t="s">
        <v>340</v>
      </c>
      <c r="C8" s="265" t="s">
        <v>17</v>
      </c>
      <c r="D8" s="265" t="s">
        <v>341</v>
      </c>
      <c r="E8" s="265" t="s">
        <v>342</v>
      </c>
      <c r="F8" s="319"/>
      <c r="G8" s="318"/>
    </row>
    <row r="9" spans="1:9">
      <c r="A9" s="254"/>
      <c r="B9" s="254"/>
      <c r="C9" s="254"/>
      <c r="D9" s="254"/>
      <c r="E9" s="254"/>
      <c r="F9" s="266" t="s">
        <v>18</v>
      </c>
      <c r="G9" s="89">
        <f>G10</f>
        <v>62.4</v>
      </c>
    </row>
    <row r="10" spans="1:9" ht="27.6" customHeight="1">
      <c r="A10" s="241" t="s">
        <v>343</v>
      </c>
      <c r="B10" s="254"/>
      <c r="C10" s="254"/>
      <c r="D10" s="254"/>
      <c r="E10" s="254"/>
      <c r="F10" s="266" t="s">
        <v>344</v>
      </c>
      <c r="G10" s="89">
        <f>G11</f>
        <v>62.4</v>
      </c>
    </row>
    <row r="11" spans="1:9" ht="27.6" customHeight="1">
      <c r="A11" s="254"/>
      <c r="B11" s="268" t="s">
        <v>218</v>
      </c>
      <c r="C11" s="269"/>
      <c r="D11" s="269"/>
      <c r="E11" s="269"/>
      <c r="F11" s="270" t="s">
        <v>345</v>
      </c>
      <c r="G11" s="89">
        <f>G12</f>
        <v>62.4</v>
      </c>
    </row>
    <row r="12" spans="1:9" ht="27.6" customHeight="1">
      <c r="A12" s="254"/>
      <c r="B12" s="269"/>
      <c r="C12" s="268" t="s">
        <v>78</v>
      </c>
      <c r="D12" s="269"/>
      <c r="E12" s="269"/>
      <c r="F12" s="270" t="s">
        <v>345</v>
      </c>
      <c r="G12" s="89">
        <f>+G13</f>
        <v>62.4</v>
      </c>
    </row>
    <row r="13" spans="1:9" ht="27.6" customHeight="1">
      <c r="A13" s="254"/>
      <c r="B13" s="269"/>
      <c r="C13" s="268"/>
      <c r="D13" s="271">
        <v>1192</v>
      </c>
      <c r="E13" s="269"/>
      <c r="F13" s="270" t="s">
        <v>323</v>
      </c>
      <c r="G13" s="89">
        <f>G14</f>
        <v>62.4</v>
      </c>
    </row>
    <row r="14" spans="1:9" ht="72" customHeight="1">
      <c r="A14" s="254"/>
      <c r="B14" s="269"/>
      <c r="C14" s="269"/>
      <c r="D14" s="67"/>
      <c r="E14" s="271" t="s">
        <v>220</v>
      </c>
      <c r="F14" s="176" t="s">
        <v>247</v>
      </c>
      <c r="G14" s="267">
        <f>+'havelvac 6'!D25</f>
        <v>62.4</v>
      </c>
    </row>
  </sheetData>
  <mergeCells count="9">
    <mergeCell ref="A7:C7"/>
    <mergeCell ref="D7:E7"/>
    <mergeCell ref="F7:F8"/>
    <mergeCell ref="G7:G8"/>
    <mergeCell ref="F1:G1"/>
    <mergeCell ref="F2:G2"/>
    <mergeCell ref="F3:G3"/>
    <mergeCell ref="A4:G4"/>
    <mergeCell ref="A5:G5"/>
  </mergeCells>
  <pageMargins left="0.18" right="0.22" top="0.24" bottom="0.2" header="0.16" footer="0.16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7"/>
  <sheetViews>
    <sheetView tabSelected="1" topLeftCell="A175" zoomScale="85" zoomScaleNormal="85" workbookViewId="0">
      <selection activeCell="E199" sqref="E199"/>
    </sheetView>
  </sheetViews>
  <sheetFormatPr defaultColWidth="9.140625" defaultRowHeight="17.25"/>
  <cols>
    <col min="1" max="1" width="39.85546875" style="119" customWidth="1"/>
    <col min="2" max="2" width="78.5703125" style="119" customWidth="1"/>
    <col min="3" max="3" width="70.140625" style="106" customWidth="1"/>
    <col min="4" max="16384" width="9.140625" style="119"/>
  </cols>
  <sheetData>
    <row r="1" spans="1:3">
      <c r="B1" s="340" t="s">
        <v>82</v>
      </c>
      <c r="C1" s="340"/>
    </row>
    <row r="2" spans="1:3" s="120" customFormat="1">
      <c r="B2" s="340" t="s">
        <v>52</v>
      </c>
      <c r="C2" s="340"/>
    </row>
    <row r="3" spans="1:3" s="120" customFormat="1" ht="17.25" customHeight="1">
      <c r="B3" s="340" t="s">
        <v>20</v>
      </c>
      <c r="C3" s="340"/>
    </row>
    <row r="4" spans="1:3" s="120" customFormat="1">
      <c r="A4" s="352"/>
      <c r="B4" s="352"/>
      <c r="C4" s="352"/>
    </row>
    <row r="5" spans="1:3" ht="61.15" customHeight="1">
      <c r="A5" s="352" t="s">
        <v>306</v>
      </c>
      <c r="B5" s="352"/>
      <c r="C5" s="352"/>
    </row>
    <row r="6" spans="1:3" ht="33.75" customHeight="1">
      <c r="A6" s="341" t="s">
        <v>35</v>
      </c>
      <c r="B6" s="341"/>
      <c r="C6" s="341"/>
    </row>
    <row r="7" spans="1:3" s="123" customFormat="1" ht="22.9" customHeight="1">
      <c r="A7" s="121" t="s">
        <v>40</v>
      </c>
      <c r="B7" s="122"/>
      <c r="C7" s="109"/>
    </row>
    <row r="8" spans="1:3" ht="12" customHeight="1">
      <c r="A8" s="124"/>
      <c r="B8" s="124"/>
      <c r="C8" s="110"/>
    </row>
    <row r="9" spans="1:3" ht="20.25" customHeight="1">
      <c r="A9" s="125" t="s">
        <v>41</v>
      </c>
      <c r="B9" s="343" t="s">
        <v>42</v>
      </c>
      <c r="C9" s="344"/>
    </row>
    <row r="10" spans="1:3" ht="20.25" customHeight="1">
      <c r="A10" s="126">
        <v>1146</v>
      </c>
      <c r="B10" s="342" t="s">
        <v>69</v>
      </c>
      <c r="C10" s="342"/>
    </row>
    <row r="11" spans="1:3" ht="13.9" customHeight="1">
      <c r="A11" s="339"/>
      <c r="B11" s="339"/>
      <c r="C11" s="339"/>
    </row>
    <row r="12" spans="1:3" ht="24" customHeight="1">
      <c r="A12" s="345" t="s">
        <v>43</v>
      </c>
      <c r="B12" s="346"/>
      <c r="C12" s="347"/>
    </row>
    <row r="13" spans="1:3" ht="16.149999999999999" customHeight="1">
      <c r="A13" s="349"/>
      <c r="B13" s="350"/>
      <c r="C13" s="351"/>
    </row>
    <row r="14" spans="1:3" ht="45.75" customHeight="1">
      <c r="A14" s="127" t="s">
        <v>28</v>
      </c>
      <c r="B14" s="127" t="s">
        <v>76</v>
      </c>
      <c r="C14" s="128" t="s">
        <v>65</v>
      </c>
    </row>
    <row r="15" spans="1:3" ht="39" customHeight="1">
      <c r="A15" s="127" t="s">
        <v>29</v>
      </c>
      <c r="B15" s="127" t="s">
        <v>85</v>
      </c>
      <c r="C15" s="129" t="s">
        <v>16</v>
      </c>
    </row>
    <row r="16" spans="1:3" ht="60.75" customHeight="1">
      <c r="A16" s="112" t="s">
        <v>30</v>
      </c>
      <c r="B16" s="111" t="s">
        <v>86</v>
      </c>
      <c r="C16" s="112"/>
    </row>
    <row r="17" spans="1:3" ht="60.75" customHeight="1">
      <c r="A17" s="112" t="s">
        <v>31</v>
      </c>
      <c r="B17" s="111" t="s">
        <v>87</v>
      </c>
      <c r="C17" s="112"/>
    </row>
    <row r="18" spans="1:3" ht="60.75" customHeight="1">
      <c r="A18" s="112" t="s">
        <v>32</v>
      </c>
      <c r="B18" s="111" t="s">
        <v>84</v>
      </c>
      <c r="C18" s="112"/>
    </row>
    <row r="19" spans="1:3" ht="60.75" customHeight="1">
      <c r="A19" s="112" t="s">
        <v>88</v>
      </c>
      <c r="B19" s="111" t="s">
        <v>251</v>
      </c>
      <c r="C19" s="112"/>
    </row>
    <row r="20" spans="1:3" ht="26.25" customHeight="1">
      <c r="A20" s="337" t="s">
        <v>33</v>
      </c>
      <c r="B20" s="338"/>
      <c r="C20" s="348"/>
    </row>
    <row r="21" spans="1:3" s="120" customFormat="1" ht="37.15" customHeight="1">
      <c r="A21" s="335" t="s">
        <v>89</v>
      </c>
      <c r="B21" s="336"/>
      <c r="C21" s="258">
        <v>-1944.9999999999982</v>
      </c>
    </row>
    <row r="22" spans="1:3" s="120" customFormat="1" ht="27" customHeight="1">
      <c r="A22" s="335" t="s">
        <v>90</v>
      </c>
      <c r="B22" s="336"/>
      <c r="C22" s="258">
        <v>-1338</v>
      </c>
    </row>
    <row r="23" spans="1:3" ht="24.6" customHeight="1">
      <c r="A23" s="335" t="s">
        <v>91</v>
      </c>
      <c r="B23" s="336"/>
      <c r="C23" s="258">
        <v>-607</v>
      </c>
    </row>
    <row r="24" spans="1:3" ht="24.6" customHeight="1">
      <c r="A24" s="335" t="s">
        <v>103</v>
      </c>
      <c r="B24" s="336"/>
      <c r="C24" s="258">
        <v>-1672.9999999999982</v>
      </c>
    </row>
    <row r="25" spans="1:3" ht="24.6" customHeight="1">
      <c r="A25" s="335" t="s">
        <v>92</v>
      </c>
      <c r="B25" s="336"/>
      <c r="C25" s="258"/>
    </row>
    <row r="26" spans="1:3" ht="29.25" customHeight="1">
      <c r="A26" s="335" t="s">
        <v>34</v>
      </c>
      <c r="B26" s="336"/>
      <c r="C26" s="113">
        <f>'havelvac 1'!D18</f>
        <v>443844.49499999988</v>
      </c>
    </row>
    <row r="27" spans="1:3" ht="29.25" customHeight="1">
      <c r="A27" s="130"/>
      <c r="B27" s="131"/>
      <c r="C27" s="114"/>
    </row>
    <row r="28" spans="1:3" ht="51.75" customHeight="1">
      <c r="A28" s="127" t="s">
        <v>28</v>
      </c>
      <c r="B28" s="127" t="s">
        <v>76</v>
      </c>
      <c r="C28" s="128" t="s">
        <v>65</v>
      </c>
    </row>
    <row r="29" spans="1:3" ht="33" customHeight="1">
      <c r="A29" s="127" t="s">
        <v>29</v>
      </c>
      <c r="B29" s="127" t="s">
        <v>93</v>
      </c>
      <c r="C29" s="129" t="s">
        <v>16</v>
      </c>
    </row>
    <row r="30" spans="1:3" ht="31.5" customHeight="1">
      <c r="A30" s="111" t="s">
        <v>314</v>
      </c>
      <c r="B30" s="111" t="s">
        <v>94</v>
      </c>
      <c r="C30" s="115"/>
    </row>
    <row r="31" spans="1:3" ht="61.5" customHeight="1">
      <c r="A31" s="111" t="s">
        <v>209</v>
      </c>
      <c r="B31" s="111" t="s">
        <v>315</v>
      </c>
      <c r="C31" s="115"/>
    </row>
    <row r="32" spans="1:3" ht="44.25" customHeight="1">
      <c r="A32" s="111" t="s">
        <v>32</v>
      </c>
      <c r="B32" s="111" t="s">
        <v>84</v>
      </c>
      <c r="C32" s="115"/>
    </row>
    <row r="33" spans="1:3" ht="69.75" customHeight="1">
      <c r="A33" s="111" t="s">
        <v>88</v>
      </c>
      <c r="B33" s="111" t="s">
        <v>313</v>
      </c>
      <c r="C33" s="116"/>
    </row>
    <row r="34" spans="1:3" ht="24.6" customHeight="1">
      <c r="A34" s="337" t="s">
        <v>33</v>
      </c>
      <c r="B34" s="338"/>
      <c r="C34" s="117"/>
    </row>
    <row r="35" spans="1:3" ht="36.75" customHeight="1">
      <c r="A35" s="335" t="s">
        <v>316</v>
      </c>
      <c r="B35" s="336"/>
      <c r="C35" s="259">
        <v>-1050</v>
      </c>
    </row>
    <row r="36" spans="1:3" ht="24.6" customHeight="1">
      <c r="A36" s="335" t="s">
        <v>90</v>
      </c>
      <c r="B36" s="336"/>
      <c r="C36" s="259">
        <v>-679</v>
      </c>
    </row>
    <row r="37" spans="1:3" ht="27" customHeight="1">
      <c r="A37" s="335" t="s">
        <v>91</v>
      </c>
      <c r="B37" s="336"/>
      <c r="C37" s="261">
        <v>-371</v>
      </c>
    </row>
    <row r="38" spans="1:3" ht="23.25" customHeight="1">
      <c r="A38" s="335" t="s">
        <v>92</v>
      </c>
      <c r="B38" s="336"/>
      <c r="C38" s="108"/>
    </row>
    <row r="39" spans="1:3" ht="30.75" customHeight="1">
      <c r="A39" s="335" t="s">
        <v>34</v>
      </c>
      <c r="B39" s="336"/>
      <c r="C39" s="108">
        <f>'havelvac 1'!D24</f>
        <v>783096.40000000037</v>
      </c>
    </row>
    <row r="41" spans="1:3" ht="34.5">
      <c r="A41" s="127" t="s">
        <v>28</v>
      </c>
      <c r="B41" s="127" t="s">
        <v>76</v>
      </c>
      <c r="C41" s="128" t="s">
        <v>65</v>
      </c>
    </row>
    <row r="42" spans="1:3">
      <c r="A42" s="127" t="s">
        <v>29</v>
      </c>
      <c r="B42" s="127" t="s">
        <v>97</v>
      </c>
      <c r="C42" s="129" t="s">
        <v>16</v>
      </c>
    </row>
    <row r="43" spans="1:3" ht="40.5" customHeight="1">
      <c r="A43" s="111" t="s">
        <v>30</v>
      </c>
      <c r="B43" s="111" t="s">
        <v>336</v>
      </c>
      <c r="C43" s="117"/>
    </row>
    <row r="44" spans="1:3" ht="66" customHeight="1">
      <c r="A44" s="111" t="s">
        <v>31</v>
      </c>
      <c r="B44" s="111" t="s">
        <v>335</v>
      </c>
      <c r="C44" s="117"/>
    </row>
    <row r="45" spans="1:3" ht="40.5" customHeight="1">
      <c r="A45" s="111" t="s">
        <v>32</v>
      </c>
      <c r="B45" s="111" t="s">
        <v>174</v>
      </c>
      <c r="C45" s="117"/>
    </row>
    <row r="46" spans="1:3" ht="66.75" customHeight="1">
      <c r="A46" s="111" t="s">
        <v>88</v>
      </c>
      <c r="B46" s="111" t="s">
        <v>313</v>
      </c>
      <c r="C46" s="117"/>
    </row>
    <row r="47" spans="1:3">
      <c r="A47" s="337" t="s">
        <v>33</v>
      </c>
      <c r="B47" s="338"/>
      <c r="C47" s="117"/>
    </row>
    <row r="48" spans="1:3" ht="17.25" customHeight="1">
      <c r="A48" s="330" t="s">
        <v>252</v>
      </c>
      <c r="B48" s="330"/>
      <c r="C48" s="260">
        <v>-4231</v>
      </c>
    </row>
    <row r="49" spans="1:3">
      <c r="A49" s="330" t="s">
        <v>90</v>
      </c>
      <c r="B49" s="330"/>
      <c r="C49" s="260">
        <v>-2485</v>
      </c>
    </row>
    <row r="50" spans="1:3">
      <c r="A50" s="330" t="s">
        <v>91</v>
      </c>
      <c r="B50" s="330"/>
      <c r="C50" s="260">
        <v>-1746</v>
      </c>
    </row>
    <row r="51" spans="1:3" ht="17.25" customHeight="1">
      <c r="A51" s="330" t="s">
        <v>92</v>
      </c>
      <c r="B51" s="330"/>
      <c r="C51" s="132"/>
    </row>
    <row r="52" spans="1:3" ht="17.25" customHeight="1">
      <c r="A52" s="330" t="s">
        <v>34</v>
      </c>
      <c r="B52" s="330"/>
      <c r="C52" s="132">
        <f>'havelvac 1'!D30</f>
        <v>197571.20000000001</v>
      </c>
    </row>
    <row r="54" spans="1:3" ht="34.5">
      <c r="A54" s="133" t="s">
        <v>28</v>
      </c>
      <c r="B54" s="134" t="s">
        <v>76</v>
      </c>
      <c r="C54" s="199" t="s">
        <v>308</v>
      </c>
    </row>
    <row r="55" spans="1:3">
      <c r="A55" s="133" t="s">
        <v>29</v>
      </c>
      <c r="B55" s="134" t="s">
        <v>105</v>
      </c>
      <c r="C55" s="135" t="s">
        <v>16</v>
      </c>
    </row>
    <row r="56" spans="1:3" ht="44.25" customHeight="1">
      <c r="A56" s="136" t="s">
        <v>30</v>
      </c>
      <c r="B56" s="137" t="s">
        <v>106</v>
      </c>
      <c r="C56" s="108"/>
    </row>
    <row r="57" spans="1:3" ht="44.25" customHeight="1">
      <c r="A57" s="136" t="s">
        <v>31</v>
      </c>
      <c r="B57" s="137" t="s">
        <v>107</v>
      </c>
      <c r="C57" s="108"/>
    </row>
    <row r="58" spans="1:3" ht="44.25" customHeight="1">
      <c r="A58" s="136" t="s">
        <v>32</v>
      </c>
      <c r="B58" s="137" t="s">
        <v>84</v>
      </c>
      <c r="C58" s="108"/>
    </row>
    <row r="59" spans="1:3" ht="44.25" customHeight="1">
      <c r="A59" s="136" t="s">
        <v>88</v>
      </c>
      <c r="B59" s="137" t="s">
        <v>108</v>
      </c>
      <c r="C59" s="108"/>
    </row>
    <row r="60" spans="1:3">
      <c r="A60" s="334" t="s">
        <v>33</v>
      </c>
      <c r="B60" s="334"/>
      <c r="C60" s="108"/>
    </row>
    <row r="61" spans="1:3">
      <c r="A61" s="330" t="s">
        <v>109</v>
      </c>
      <c r="B61" s="330"/>
      <c r="C61" s="261">
        <f>'havelvac 6'!D82</f>
        <v>-53</v>
      </c>
    </row>
    <row r="62" spans="1:3">
      <c r="A62" s="330" t="s">
        <v>90</v>
      </c>
      <c r="B62" s="330"/>
      <c r="C62" s="261">
        <f>'havelvac 6'!D83</f>
        <v>-25</v>
      </c>
    </row>
    <row r="63" spans="1:3">
      <c r="A63" s="330" t="s">
        <v>91</v>
      </c>
      <c r="B63" s="330"/>
      <c r="C63" s="261">
        <f>'havelvac 6'!D84</f>
        <v>-28</v>
      </c>
    </row>
    <row r="64" spans="1:3">
      <c r="A64" s="330" t="s">
        <v>92</v>
      </c>
      <c r="B64" s="330"/>
      <c r="C64" s="108">
        <f>'havelvac 6'!D85</f>
        <v>0</v>
      </c>
    </row>
    <row r="65" spans="1:3">
      <c r="A65" s="333" t="s">
        <v>34</v>
      </c>
      <c r="B65" s="333"/>
      <c r="C65" s="108">
        <f>'havelvac 1'!D36</f>
        <v>-95667.7</v>
      </c>
    </row>
    <row r="67" spans="1:3" ht="34.5">
      <c r="A67" s="133" t="s">
        <v>28</v>
      </c>
      <c r="B67" s="134" t="s">
        <v>76</v>
      </c>
      <c r="C67" s="199" t="s">
        <v>308</v>
      </c>
    </row>
    <row r="68" spans="1:3">
      <c r="A68" s="133" t="s">
        <v>29</v>
      </c>
      <c r="B68" s="134" t="s">
        <v>83</v>
      </c>
      <c r="C68" s="135" t="s">
        <v>16</v>
      </c>
    </row>
    <row r="69" spans="1:3">
      <c r="A69" s="136" t="s">
        <v>30</v>
      </c>
      <c r="B69" s="137" t="s">
        <v>110</v>
      </c>
      <c r="C69" s="108"/>
    </row>
    <row r="70" spans="1:3" ht="34.5">
      <c r="A70" s="136" t="s">
        <v>31</v>
      </c>
      <c r="B70" s="137" t="s">
        <v>111</v>
      </c>
      <c r="C70" s="108"/>
    </row>
    <row r="71" spans="1:3">
      <c r="A71" s="136" t="s">
        <v>32</v>
      </c>
      <c r="B71" s="137" t="s">
        <v>84</v>
      </c>
      <c r="C71" s="108"/>
    </row>
    <row r="72" spans="1:3" ht="51.75">
      <c r="A72" s="136" t="s">
        <v>88</v>
      </c>
      <c r="B72" s="137" t="s">
        <v>108</v>
      </c>
      <c r="C72" s="108"/>
    </row>
    <row r="73" spans="1:3">
      <c r="A73" s="334" t="s">
        <v>33</v>
      </c>
      <c r="B73" s="334"/>
      <c r="C73" s="108"/>
    </row>
    <row r="74" spans="1:3">
      <c r="A74" s="330" t="s">
        <v>109</v>
      </c>
      <c r="B74" s="330"/>
      <c r="C74" s="261">
        <f>'havelvac 6'!D95</f>
        <v>-27</v>
      </c>
    </row>
    <row r="75" spans="1:3">
      <c r="A75" s="330" t="s">
        <v>90</v>
      </c>
      <c r="B75" s="330"/>
      <c r="C75" s="261">
        <f>'havelvac 6'!D96</f>
        <v>-14</v>
      </c>
    </row>
    <row r="76" spans="1:3">
      <c r="A76" s="330" t="s">
        <v>91</v>
      </c>
      <c r="B76" s="330"/>
      <c r="C76" s="261">
        <f>'havelvac 6'!D97</f>
        <v>-13</v>
      </c>
    </row>
    <row r="77" spans="1:3">
      <c r="A77" s="330" t="s">
        <v>92</v>
      </c>
      <c r="B77" s="330"/>
      <c r="C77" s="108">
        <f>'havelvac 6'!D98</f>
        <v>0</v>
      </c>
    </row>
    <row r="78" spans="1:3">
      <c r="A78" s="333" t="s">
        <v>34</v>
      </c>
      <c r="B78" s="333"/>
      <c r="C78" s="108">
        <f>'havelvac 1'!D42</f>
        <v>-44014.5</v>
      </c>
    </row>
    <row r="80" spans="1:3" ht="34.5">
      <c r="A80" s="133" t="s">
        <v>28</v>
      </c>
      <c r="B80" s="134" t="s">
        <v>76</v>
      </c>
      <c r="C80" s="199" t="s">
        <v>308</v>
      </c>
    </row>
    <row r="81" spans="1:3">
      <c r="A81" s="133" t="s">
        <v>29</v>
      </c>
      <c r="B81" s="134" t="s">
        <v>112</v>
      </c>
      <c r="C81" s="135" t="s">
        <v>16</v>
      </c>
    </row>
    <row r="82" spans="1:3">
      <c r="A82" s="136" t="s">
        <v>30</v>
      </c>
      <c r="B82" s="137" t="s">
        <v>113</v>
      </c>
      <c r="C82" s="108"/>
    </row>
    <row r="83" spans="1:3" ht="51.75">
      <c r="A83" s="136" t="s">
        <v>31</v>
      </c>
      <c r="B83" s="137" t="s">
        <v>114</v>
      </c>
      <c r="C83" s="108"/>
    </row>
    <row r="84" spans="1:3">
      <c r="A84" s="136" t="s">
        <v>32</v>
      </c>
      <c r="B84" s="137" t="s">
        <v>84</v>
      </c>
      <c r="C84" s="108"/>
    </row>
    <row r="85" spans="1:3" ht="51.75">
      <c r="A85" s="136" t="s">
        <v>88</v>
      </c>
      <c r="B85" s="137" t="s">
        <v>108</v>
      </c>
      <c r="C85" s="108"/>
    </row>
    <row r="86" spans="1:3">
      <c r="A86" s="334" t="s">
        <v>33</v>
      </c>
      <c r="B86" s="334"/>
      <c r="C86" s="108"/>
    </row>
    <row r="87" spans="1:3">
      <c r="A87" s="330" t="s">
        <v>109</v>
      </c>
      <c r="B87" s="330"/>
      <c r="C87" s="261">
        <f>'havelvac 6'!D108</f>
        <v>-29</v>
      </c>
    </row>
    <row r="88" spans="1:3">
      <c r="A88" s="330" t="s">
        <v>90</v>
      </c>
      <c r="B88" s="330"/>
      <c r="C88" s="261">
        <f>'havelvac 6'!D109</f>
        <v>-14</v>
      </c>
    </row>
    <row r="89" spans="1:3">
      <c r="A89" s="330" t="s">
        <v>91</v>
      </c>
      <c r="B89" s="330"/>
      <c r="C89" s="261">
        <f>'havelvac 6'!D110</f>
        <v>-15</v>
      </c>
    </row>
    <row r="90" spans="1:3">
      <c r="A90" s="330" t="s">
        <v>92</v>
      </c>
      <c r="B90" s="330"/>
      <c r="C90" s="108">
        <f>'havelvac 6'!D111</f>
        <v>0</v>
      </c>
    </row>
    <row r="91" spans="1:3">
      <c r="A91" s="333" t="s">
        <v>34</v>
      </c>
      <c r="B91" s="333"/>
      <c r="C91" s="108">
        <f>'havelvac 1'!D48</f>
        <v>-41251.300000000003</v>
      </c>
    </row>
    <row r="93" spans="1:3" ht="34.5">
      <c r="A93" s="133" t="s">
        <v>28</v>
      </c>
      <c r="B93" s="134" t="s">
        <v>76</v>
      </c>
      <c r="C93" s="199" t="s">
        <v>308</v>
      </c>
    </row>
    <row r="94" spans="1:3">
      <c r="A94" s="133" t="s">
        <v>29</v>
      </c>
      <c r="B94" s="134" t="s">
        <v>115</v>
      </c>
      <c r="C94" s="135" t="s">
        <v>16</v>
      </c>
    </row>
    <row r="95" spans="1:3">
      <c r="A95" s="136" t="s">
        <v>30</v>
      </c>
      <c r="B95" s="137" t="s">
        <v>116</v>
      </c>
      <c r="C95" s="108"/>
    </row>
    <row r="96" spans="1:3" ht="51.75">
      <c r="A96" s="136" t="s">
        <v>31</v>
      </c>
      <c r="B96" s="137" t="s">
        <v>117</v>
      </c>
      <c r="C96" s="108"/>
    </row>
    <row r="97" spans="1:3">
      <c r="A97" s="136" t="s">
        <v>32</v>
      </c>
      <c r="B97" s="137" t="s">
        <v>84</v>
      </c>
      <c r="C97" s="108"/>
    </row>
    <row r="98" spans="1:3" ht="51.75">
      <c r="A98" s="136" t="s">
        <v>88</v>
      </c>
      <c r="B98" s="137" t="s">
        <v>118</v>
      </c>
      <c r="C98" s="108"/>
    </row>
    <row r="99" spans="1:3">
      <c r="A99" s="334" t="s">
        <v>33</v>
      </c>
      <c r="B99" s="334"/>
      <c r="C99" s="108"/>
    </row>
    <row r="100" spans="1:3">
      <c r="A100" s="330" t="s">
        <v>109</v>
      </c>
      <c r="B100" s="330"/>
      <c r="C100" s="261">
        <f>'havelvac 6'!D121</f>
        <v>-89</v>
      </c>
    </row>
    <row r="101" spans="1:3">
      <c r="A101" s="330" t="s">
        <v>90</v>
      </c>
      <c r="B101" s="330"/>
      <c r="C101" s="261">
        <f>'havelvac 6'!D122</f>
        <v>-45</v>
      </c>
    </row>
    <row r="102" spans="1:3">
      <c r="A102" s="330" t="s">
        <v>91</v>
      </c>
      <c r="B102" s="330"/>
      <c r="C102" s="261">
        <f>'havelvac 6'!D123</f>
        <v>-44</v>
      </c>
    </row>
    <row r="103" spans="1:3">
      <c r="A103" s="330" t="s">
        <v>92</v>
      </c>
      <c r="B103" s="330"/>
      <c r="C103" s="108">
        <f>'havelvac 6'!D124</f>
        <v>0</v>
      </c>
    </row>
    <row r="104" spans="1:3">
      <c r="A104" s="333" t="s">
        <v>34</v>
      </c>
      <c r="B104" s="333"/>
      <c r="C104" s="108">
        <f>'havelvac 1'!D54</f>
        <v>-23752.400000000001</v>
      </c>
    </row>
    <row r="106" spans="1:3" ht="39.75" customHeight="1">
      <c r="A106" s="133" t="s">
        <v>28</v>
      </c>
      <c r="B106" s="134" t="s">
        <v>76</v>
      </c>
      <c r="C106" s="199" t="s">
        <v>308</v>
      </c>
    </row>
    <row r="107" spans="1:3" ht="26.25" customHeight="1">
      <c r="A107" s="133" t="s">
        <v>29</v>
      </c>
      <c r="B107" s="134" t="s">
        <v>119</v>
      </c>
      <c r="C107" s="135" t="s">
        <v>16</v>
      </c>
    </row>
    <row r="108" spans="1:3">
      <c r="A108" s="136" t="s">
        <v>30</v>
      </c>
      <c r="B108" s="137" t="s">
        <v>120</v>
      </c>
      <c r="C108" s="108"/>
    </row>
    <row r="109" spans="1:3" ht="51.75">
      <c r="A109" s="136" t="s">
        <v>31</v>
      </c>
      <c r="B109" s="137" t="s">
        <v>121</v>
      </c>
      <c r="C109" s="108"/>
    </row>
    <row r="110" spans="1:3">
      <c r="A110" s="136" t="s">
        <v>32</v>
      </c>
      <c r="B110" s="137" t="s">
        <v>84</v>
      </c>
      <c r="C110" s="108"/>
    </row>
    <row r="111" spans="1:3" ht="51.75">
      <c r="A111" s="136" t="s">
        <v>88</v>
      </c>
      <c r="B111" s="137" t="s">
        <v>118</v>
      </c>
      <c r="C111" s="108"/>
    </row>
    <row r="112" spans="1:3">
      <c r="A112" s="334" t="s">
        <v>33</v>
      </c>
      <c r="B112" s="334"/>
      <c r="C112" s="108"/>
    </row>
    <row r="113" spans="1:3">
      <c r="A113" s="330" t="s">
        <v>109</v>
      </c>
      <c r="B113" s="330"/>
      <c r="C113" s="261">
        <f>'havelvac 6'!D134</f>
        <v>-368</v>
      </c>
    </row>
    <row r="114" spans="1:3">
      <c r="A114" s="330" t="s">
        <v>90</v>
      </c>
      <c r="B114" s="330"/>
      <c r="C114" s="261">
        <f>'havelvac 6'!D135</f>
        <v>-190</v>
      </c>
    </row>
    <row r="115" spans="1:3">
      <c r="A115" s="330" t="s">
        <v>91</v>
      </c>
      <c r="B115" s="330"/>
      <c r="C115" s="261">
        <f>'havelvac 6'!D136</f>
        <v>-178</v>
      </c>
    </row>
    <row r="116" spans="1:3">
      <c r="A116" s="330" t="s">
        <v>92</v>
      </c>
      <c r="B116" s="330"/>
      <c r="C116" s="108">
        <f>'havelvac 6'!D137</f>
        <v>0</v>
      </c>
    </row>
    <row r="117" spans="1:3">
      <c r="A117" s="333" t="s">
        <v>34</v>
      </c>
      <c r="B117" s="333"/>
      <c r="C117" s="108">
        <f>'havelvac 1'!D60</f>
        <v>-194149.4</v>
      </c>
    </row>
    <row r="119" spans="1:3" ht="34.5">
      <c r="A119" s="134" t="s">
        <v>28</v>
      </c>
      <c r="B119" s="134" t="s">
        <v>76</v>
      </c>
      <c r="C119" s="199" t="s">
        <v>308</v>
      </c>
    </row>
    <row r="120" spans="1:3">
      <c r="A120" s="134" t="s">
        <v>29</v>
      </c>
      <c r="B120" s="134" t="s">
        <v>122</v>
      </c>
      <c r="C120" s="135" t="s">
        <v>16</v>
      </c>
    </row>
    <row r="121" spans="1:3">
      <c r="A121" s="136" t="s">
        <v>30</v>
      </c>
      <c r="B121" s="137" t="s">
        <v>123</v>
      </c>
      <c r="C121" s="108"/>
    </row>
    <row r="122" spans="1:3" ht="69">
      <c r="A122" s="136" t="s">
        <v>31</v>
      </c>
      <c r="B122" s="137" t="s">
        <v>124</v>
      </c>
      <c r="C122" s="108"/>
    </row>
    <row r="123" spans="1:3">
      <c r="A123" s="136" t="s">
        <v>32</v>
      </c>
      <c r="B123" s="137" t="s">
        <v>84</v>
      </c>
      <c r="C123" s="108"/>
    </row>
    <row r="124" spans="1:3" ht="69">
      <c r="A124" s="136" t="s">
        <v>88</v>
      </c>
      <c r="B124" s="137" t="s">
        <v>253</v>
      </c>
      <c r="C124" s="108"/>
    </row>
    <row r="125" spans="1:3" ht="27.75" customHeight="1">
      <c r="A125" s="331" t="s">
        <v>33</v>
      </c>
      <c r="B125" s="331"/>
      <c r="C125" s="108"/>
    </row>
    <row r="126" spans="1:3">
      <c r="A126" s="330" t="s">
        <v>109</v>
      </c>
      <c r="B126" s="330"/>
      <c r="C126" s="261">
        <f>'havelvac 6'!D147</f>
        <v>-190</v>
      </c>
    </row>
    <row r="127" spans="1:3">
      <c r="A127" s="330" t="s">
        <v>92</v>
      </c>
      <c r="B127" s="330"/>
      <c r="C127" s="108">
        <f>'havelvac 6'!D148</f>
        <v>0</v>
      </c>
    </row>
    <row r="128" spans="1:3">
      <c r="A128" s="333" t="s">
        <v>34</v>
      </c>
      <c r="B128" s="333"/>
      <c r="C128" s="108">
        <f>'havelvac 1'!D66</f>
        <v>-210919.5</v>
      </c>
    </row>
    <row r="130" spans="1:3" ht="39" customHeight="1">
      <c r="A130" s="134" t="s">
        <v>28</v>
      </c>
      <c r="B130" s="134" t="s">
        <v>76</v>
      </c>
      <c r="C130" s="199" t="s">
        <v>308</v>
      </c>
    </row>
    <row r="131" spans="1:3">
      <c r="A131" s="134" t="s">
        <v>29</v>
      </c>
      <c r="B131" s="134" t="s">
        <v>167</v>
      </c>
      <c r="C131" s="135" t="s">
        <v>16</v>
      </c>
    </row>
    <row r="132" spans="1:3">
      <c r="A132" s="136" t="s">
        <v>30</v>
      </c>
      <c r="B132" s="137" t="s">
        <v>168</v>
      </c>
      <c r="C132" s="108"/>
    </row>
    <row r="133" spans="1:3" ht="51.75">
      <c r="A133" s="136" t="s">
        <v>31</v>
      </c>
      <c r="B133" s="137" t="s">
        <v>169</v>
      </c>
      <c r="C133" s="108"/>
    </row>
    <row r="134" spans="1:3">
      <c r="A134" s="136" t="s">
        <v>32</v>
      </c>
      <c r="B134" s="137" t="s">
        <v>84</v>
      </c>
      <c r="C134" s="108"/>
    </row>
    <row r="135" spans="1:3" ht="69">
      <c r="A135" s="136" t="s">
        <v>88</v>
      </c>
      <c r="B135" s="137" t="s">
        <v>254</v>
      </c>
      <c r="C135" s="108"/>
    </row>
    <row r="136" spans="1:3" ht="27.75" customHeight="1">
      <c r="A136" s="331" t="s">
        <v>256</v>
      </c>
      <c r="B136" s="331"/>
      <c r="C136" s="108"/>
    </row>
    <row r="137" spans="1:3">
      <c r="A137" s="330" t="s">
        <v>171</v>
      </c>
      <c r="B137" s="330"/>
      <c r="C137" s="262">
        <v>-863</v>
      </c>
    </row>
    <row r="138" spans="1:3">
      <c r="A138" s="330" t="s">
        <v>90</v>
      </c>
      <c r="B138" s="330"/>
      <c r="C138" s="262">
        <v>-841</v>
      </c>
    </row>
    <row r="139" spans="1:3">
      <c r="A139" s="330" t="s">
        <v>91</v>
      </c>
      <c r="B139" s="330"/>
      <c r="C139" s="262">
        <v>-603</v>
      </c>
    </row>
    <row r="140" spans="1:3">
      <c r="A140" s="330" t="s">
        <v>172</v>
      </c>
      <c r="B140" s="330"/>
      <c r="C140" s="261">
        <v>-875</v>
      </c>
    </row>
    <row r="141" spans="1:3">
      <c r="A141" s="333" t="s">
        <v>34</v>
      </c>
      <c r="B141" s="333"/>
      <c r="C141" s="108">
        <f>'havelvac 1'!D72</f>
        <v>-79298.600000000006</v>
      </c>
    </row>
    <row r="143" spans="1:3" ht="34.5">
      <c r="A143" s="134" t="s">
        <v>28</v>
      </c>
      <c r="B143" s="134" t="s">
        <v>76</v>
      </c>
      <c r="C143" s="199" t="s">
        <v>308</v>
      </c>
    </row>
    <row r="144" spans="1:3">
      <c r="A144" s="134" t="s">
        <v>29</v>
      </c>
      <c r="B144" s="134" t="s">
        <v>177</v>
      </c>
      <c r="C144" s="135" t="s">
        <v>16</v>
      </c>
    </row>
    <row r="145" spans="1:3" ht="36" customHeight="1">
      <c r="A145" s="137" t="s">
        <v>30</v>
      </c>
      <c r="B145" s="137" t="s">
        <v>179</v>
      </c>
      <c r="C145" s="108"/>
    </row>
    <row r="146" spans="1:3" ht="51.75">
      <c r="A146" s="137" t="s">
        <v>31</v>
      </c>
      <c r="B146" s="137" t="s">
        <v>180</v>
      </c>
      <c r="C146" s="108"/>
    </row>
    <row r="147" spans="1:3" ht="27.75" customHeight="1">
      <c r="A147" s="137" t="s">
        <v>32</v>
      </c>
      <c r="B147" s="137" t="s">
        <v>84</v>
      </c>
      <c r="C147" s="108"/>
    </row>
    <row r="148" spans="1:3" ht="51.75">
      <c r="A148" s="137" t="s">
        <v>88</v>
      </c>
      <c r="B148" s="137" t="s">
        <v>181</v>
      </c>
      <c r="C148" s="108"/>
    </row>
    <row r="149" spans="1:3">
      <c r="A149" s="331" t="s">
        <v>33</v>
      </c>
      <c r="B149" s="331"/>
      <c r="C149" s="108"/>
    </row>
    <row r="150" spans="1:3" ht="17.25" customHeight="1">
      <c r="A150" s="330" t="s">
        <v>182</v>
      </c>
      <c r="B150" s="330"/>
      <c r="C150" s="261">
        <v>-2</v>
      </c>
    </row>
    <row r="151" spans="1:3" ht="17.25" customHeight="1">
      <c r="A151" s="330" t="s">
        <v>92</v>
      </c>
      <c r="B151" s="330"/>
      <c r="C151" s="108"/>
    </row>
    <row r="152" spans="1:3" ht="17.25" customHeight="1">
      <c r="A152" s="330" t="s">
        <v>34</v>
      </c>
      <c r="B152" s="330"/>
      <c r="C152" s="108">
        <f>'havelvac 6'!D680</f>
        <v>-1621.3000000000011</v>
      </c>
    </row>
    <row r="154" spans="1:3" ht="34.5">
      <c r="A154" s="134" t="s">
        <v>28</v>
      </c>
      <c r="B154" s="134" t="s">
        <v>76</v>
      </c>
      <c r="C154" s="199" t="s">
        <v>308</v>
      </c>
    </row>
    <row r="155" spans="1:3">
      <c r="A155" s="134" t="s">
        <v>29</v>
      </c>
      <c r="B155" s="134" t="s">
        <v>183</v>
      </c>
      <c r="C155" s="135" t="s">
        <v>16</v>
      </c>
    </row>
    <row r="156" spans="1:3" ht="34.5">
      <c r="A156" s="137" t="s">
        <v>30</v>
      </c>
      <c r="B156" s="137" t="s">
        <v>184</v>
      </c>
      <c r="C156" s="108"/>
    </row>
    <row r="157" spans="1:3" ht="51.75">
      <c r="A157" s="137" t="s">
        <v>31</v>
      </c>
      <c r="B157" s="137" t="s">
        <v>185</v>
      </c>
      <c r="C157" s="108"/>
    </row>
    <row r="158" spans="1:3">
      <c r="A158" s="137" t="s">
        <v>32</v>
      </c>
      <c r="B158" s="137" t="s">
        <v>74</v>
      </c>
      <c r="C158" s="108"/>
    </row>
    <row r="159" spans="1:3" ht="34.5">
      <c r="A159" s="137" t="s">
        <v>75</v>
      </c>
      <c r="B159" s="137" t="s">
        <v>186</v>
      </c>
      <c r="C159" s="108"/>
    </row>
    <row r="160" spans="1:3">
      <c r="A160" s="331" t="s">
        <v>33</v>
      </c>
      <c r="B160" s="331"/>
      <c r="C160" s="108"/>
    </row>
    <row r="161" spans="1:3" ht="17.25" customHeight="1">
      <c r="A161" s="330" t="s">
        <v>187</v>
      </c>
      <c r="B161" s="330"/>
      <c r="C161" s="261">
        <v>-263</v>
      </c>
    </row>
    <row r="162" spans="1:3">
      <c r="A162" s="330" t="s">
        <v>188</v>
      </c>
      <c r="B162" s="330"/>
      <c r="C162" s="261">
        <v>-41</v>
      </c>
    </row>
    <row r="163" spans="1:3">
      <c r="A163" s="330" t="s">
        <v>189</v>
      </c>
      <c r="B163" s="330"/>
      <c r="C163" s="261">
        <v>-222</v>
      </c>
    </row>
    <row r="164" spans="1:3" ht="17.25" customHeight="1">
      <c r="A164" s="330" t="s">
        <v>34</v>
      </c>
      <c r="B164" s="330"/>
      <c r="C164" s="108">
        <v>-32249.9</v>
      </c>
    </row>
    <row r="166" spans="1:3">
      <c r="A166" s="208" t="s">
        <v>257</v>
      </c>
      <c r="B166" s="332" t="s">
        <v>258</v>
      </c>
      <c r="C166" s="332"/>
    </row>
    <row r="167" spans="1:3">
      <c r="A167" s="209" t="s">
        <v>198</v>
      </c>
      <c r="B167" s="332" t="s">
        <v>199</v>
      </c>
      <c r="C167" s="332"/>
    </row>
    <row r="168" spans="1:3">
      <c r="A168"/>
      <c r="B168"/>
      <c r="C168" s="57"/>
    </row>
    <row r="169" spans="1:3">
      <c r="A169" s="322" t="s">
        <v>101</v>
      </c>
      <c r="B169" s="322"/>
      <c r="C169" s="322"/>
    </row>
    <row r="170" spans="1:3">
      <c r="A170"/>
      <c r="B170"/>
      <c r="C170" s="57"/>
    </row>
    <row r="171" spans="1:3" ht="34.5">
      <c r="A171" s="134" t="s">
        <v>28</v>
      </c>
      <c r="B171" s="134" t="s">
        <v>198</v>
      </c>
      <c r="C171" s="135" t="s">
        <v>265</v>
      </c>
    </row>
    <row r="172" spans="1:3">
      <c r="A172" s="134" t="s">
        <v>29</v>
      </c>
      <c r="B172" s="134" t="s">
        <v>85</v>
      </c>
      <c r="C172" s="135" t="s">
        <v>16</v>
      </c>
    </row>
    <row r="173" spans="1:3">
      <c r="A173" s="137" t="s">
        <v>30</v>
      </c>
      <c r="B173" s="137" t="s">
        <v>200</v>
      </c>
      <c r="C173" s="108"/>
    </row>
    <row r="174" spans="1:3" ht="51.75">
      <c r="A174" s="137" t="s">
        <v>31</v>
      </c>
      <c r="B174" s="137" t="s">
        <v>201</v>
      </c>
      <c r="C174" s="108"/>
    </row>
    <row r="175" spans="1:3">
      <c r="A175" s="137" t="s">
        <v>32</v>
      </c>
      <c r="B175" s="137" t="s">
        <v>84</v>
      </c>
      <c r="C175" s="108"/>
    </row>
    <row r="176" spans="1:3" ht="51.75">
      <c r="A176" s="137" t="s">
        <v>88</v>
      </c>
      <c r="B176" s="137" t="s">
        <v>202</v>
      </c>
      <c r="C176" s="108"/>
    </row>
    <row r="177" spans="1:3">
      <c r="A177" s="331" t="s">
        <v>33</v>
      </c>
      <c r="B177" s="331"/>
      <c r="C177" s="108"/>
    </row>
    <row r="178" spans="1:3">
      <c r="A178" s="330" t="s">
        <v>259</v>
      </c>
      <c r="B178" s="330"/>
      <c r="C178" s="108"/>
    </row>
    <row r="179" spans="1:3">
      <c r="A179" s="330" t="s">
        <v>260</v>
      </c>
      <c r="B179" s="330"/>
      <c r="C179" s="108"/>
    </row>
    <row r="180" spans="1:3">
      <c r="A180" s="330" t="s">
        <v>90</v>
      </c>
      <c r="B180" s="330"/>
      <c r="C180" s="108"/>
    </row>
    <row r="181" spans="1:3">
      <c r="A181" s="330" t="s">
        <v>91</v>
      </c>
      <c r="B181" s="330"/>
      <c r="C181" s="108"/>
    </row>
    <row r="182" spans="1:3" ht="17.25" customHeight="1">
      <c r="A182" s="330" t="s">
        <v>34</v>
      </c>
      <c r="B182" s="330"/>
      <c r="C182" s="108">
        <v>4308</v>
      </c>
    </row>
    <row r="184" spans="1:3">
      <c r="A184" s="175" t="s">
        <v>257</v>
      </c>
      <c r="B184" s="323" t="s">
        <v>258</v>
      </c>
      <c r="C184" s="323"/>
    </row>
    <row r="185" spans="1:3">
      <c r="A185" s="161" t="s">
        <v>159</v>
      </c>
      <c r="B185" s="323" t="s">
        <v>164</v>
      </c>
      <c r="C185" s="323"/>
    </row>
    <row r="186" spans="1:3">
      <c r="A186" s="1"/>
      <c r="B186" s="1"/>
      <c r="C186" s="118"/>
    </row>
    <row r="187" spans="1:3">
      <c r="A187" s="322" t="s">
        <v>101</v>
      </c>
      <c r="B187" s="322"/>
      <c r="C187" s="322"/>
    </row>
    <row r="189" spans="1:3" ht="58.5" customHeight="1">
      <c r="A189" s="134" t="s">
        <v>28</v>
      </c>
      <c r="B189" s="134" t="s">
        <v>159</v>
      </c>
      <c r="C189" s="135" t="s">
        <v>265</v>
      </c>
    </row>
    <row r="190" spans="1:3">
      <c r="A190" s="134" t="s">
        <v>29</v>
      </c>
      <c r="B190" s="134" t="s">
        <v>115</v>
      </c>
      <c r="C190" s="135" t="s">
        <v>16</v>
      </c>
    </row>
    <row r="191" spans="1:3" ht="34.5">
      <c r="A191" s="137" t="s">
        <v>30</v>
      </c>
      <c r="B191" s="137" t="s">
        <v>203</v>
      </c>
      <c r="C191" s="140"/>
    </row>
    <row r="192" spans="1:3" ht="34.5">
      <c r="A192" s="137" t="s">
        <v>31</v>
      </c>
      <c r="B192" s="137" t="s">
        <v>206</v>
      </c>
      <c r="C192" s="140"/>
    </row>
    <row r="193" spans="1:3">
      <c r="A193" s="137" t="s">
        <v>32</v>
      </c>
      <c r="B193" s="137" t="s">
        <v>84</v>
      </c>
      <c r="C193" s="140"/>
    </row>
    <row r="194" spans="1:3" ht="51.75">
      <c r="A194" s="137" t="s">
        <v>88</v>
      </c>
      <c r="B194" s="137" t="s">
        <v>163</v>
      </c>
      <c r="C194" s="140"/>
    </row>
    <row r="195" spans="1:3">
      <c r="A195" s="331" t="s">
        <v>33</v>
      </c>
      <c r="B195" s="331"/>
      <c r="C195" s="140"/>
    </row>
    <row r="196" spans="1:3" ht="17.25" customHeight="1">
      <c r="A196" s="330" t="s">
        <v>261</v>
      </c>
      <c r="B196" s="330"/>
      <c r="C196" s="140" t="s">
        <v>262</v>
      </c>
    </row>
    <row r="197" spans="1:3" ht="17.25" customHeight="1">
      <c r="A197" s="330" t="s">
        <v>263</v>
      </c>
      <c r="B197" s="330"/>
      <c r="C197" s="386">
        <v>147</v>
      </c>
    </row>
    <row r="198" spans="1:3" ht="17.25" customHeight="1">
      <c r="A198" s="330" t="s">
        <v>264</v>
      </c>
      <c r="B198" s="330"/>
      <c r="C198" s="140" t="s">
        <v>262</v>
      </c>
    </row>
    <row r="199" spans="1:3" ht="17.25" customHeight="1">
      <c r="A199" s="330" t="s">
        <v>34</v>
      </c>
      <c r="B199" s="330"/>
      <c r="C199" s="140">
        <v>1856</v>
      </c>
    </row>
    <row r="201" spans="1:3" ht="34.5">
      <c r="A201" s="134" t="s">
        <v>28</v>
      </c>
      <c r="B201" s="134" t="s">
        <v>159</v>
      </c>
      <c r="C201" s="199" t="s">
        <v>308</v>
      </c>
    </row>
    <row r="202" spans="1:3">
      <c r="A202" s="134" t="s">
        <v>29</v>
      </c>
      <c r="B202" s="134" t="s">
        <v>160</v>
      </c>
      <c r="C202" s="135" t="s">
        <v>16</v>
      </c>
    </row>
    <row r="203" spans="1:3" ht="69">
      <c r="A203" s="137" t="s">
        <v>30</v>
      </c>
      <c r="B203" s="137" t="s">
        <v>161</v>
      </c>
      <c r="C203" s="108"/>
    </row>
    <row r="204" spans="1:3" ht="69">
      <c r="A204" s="137" t="s">
        <v>31</v>
      </c>
      <c r="B204" s="137" t="s">
        <v>162</v>
      </c>
      <c r="C204" s="108"/>
    </row>
    <row r="205" spans="1:3">
      <c r="A205" s="137" t="s">
        <v>32</v>
      </c>
      <c r="B205" s="137" t="s">
        <v>84</v>
      </c>
      <c r="C205" s="108"/>
    </row>
    <row r="206" spans="1:3" ht="51.75">
      <c r="A206" s="137" t="s">
        <v>88</v>
      </c>
      <c r="B206" s="137" t="s">
        <v>163</v>
      </c>
      <c r="C206" s="108"/>
    </row>
    <row r="207" spans="1:3">
      <c r="A207" s="331" t="s">
        <v>33</v>
      </c>
      <c r="B207" s="331"/>
      <c r="C207" s="108"/>
    </row>
    <row r="208" spans="1:3" ht="17.25" customHeight="1">
      <c r="A208" s="330" t="s">
        <v>266</v>
      </c>
      <c r="B208" s="330"/>
      <c r="C208" s="108">
        <v>-980</v>
      </c>
    </row>
    <row r="209" spans="1:3" ht="17.25" customHeight="1">
      <c r="A209" s="330" t="s">
        <v>166</v>
      </c>
      <c r="B209" s="330"/>
      <c r="C209" s="108">
        <v>-119</v>
      </c>
    </row>
    <row r="210" spans="1:3" ht="17.25" customHeight="1">
      <c r="A210" s="330" t="s">
        <v>34</v>
      </c>
      <c r="B210" s="330"/>
      <c r="C210" s="108">
        <f>'havelvac 2'!G388</f>
        <v>-37349.85</v>
      </c>
    </row>
    <row r="212" spans="1:3" ht="34.5">
      <c r="A212" s="134" t="s">
        <v>28</v>
      </c>
      <c r="B212" s="134">
        <v>1192</v>
      </c>
      <c r="C212" s="135" t="s">
        <v>265</v>
      </c>
    </row>
    <row r="213" spans="1:3">
      <c r="A213" s="134" t="s">
        <v>29</v>
      </c>
      <c r="B213" s="134">
        <v>12004</v>
      </c>
      <c r="C213" s="135" t="s">
        <v>16</v>
      </c>
    </row>
    <row r="214" spans="1:3" ht="51.75">
      <c r="A214" s="145" t="s">
        <v>30</v>
      </c>
      <c r="B214" s="153" t="s">
        <v>247</v>
      </c>
      <c r="C214" s="147"/>
    </row>
    <row r="215" spans="1:3" ht="34.5">
      <c r="A215" s="145" t="s">
        <v>31</v>
      </c>
      <c r="B215" s="153" t="s">
        <v>248</v>
      </c>
      <c r="C215" s="146"/>
    </row>
    <row r="216" spans="1:3">
      <c r="A216" s="145" t="s">
        <v>32</v>
      </c>
      <c r="B216" s="151" t="s">
        <v>226</v>
      </c>
      <c r="C216" s="147"/>
    </row>
    <row r="217" spans="1:3" ht="34.5">
      <c r="A217" s="150" t="s">
        <v>195</v>
      </c>
      <c r="B217" s="144" t="s">
        <v>267</v>
      </c>
      <c r="C217" s="148"/>
    </row>
    <row r="218" spans="1:3">
      <c r="A218" s="328" t="s">
        <v>33</v>
      </c>
      <c r="B218" s="329"/>
      <c r="C218" s="329"/>
    </row>
    <row r="219" spans="1:3">
      <c r="A219" s="325" t="s">
        <v>268</v>
      </c>
      <c r="B219" s="326"/>
      <c r="C219" s="149">
        <v>3</v>
      </c>
    </row>
    <row r="220" spans="1:3">
      <c r="A220" s="327" t="s">
        <v>269</v>
      </c>
      <c r="B220" s="327"/>
      <c r="C220" s="152">
        <f>'havelvac 6'!D25+'havelvac 6'!D609</f>
        <v>93.6</v>
      </c>
    </row>
    <row r="222" spans="1:3">
      <c r="A222" s="175" t="s">
        <v>257</v>
      </c>
      <c r="B222" s="323" t="s">
        <v>258</v>
      </c>
      <c r="C222" s="323"/>
    </row>
    <row r="223" spans="1:3">
      <c r="A223" s="161">
        <v>1193</v>
      </c>
      <c r="B223" s="323" t="s">
        <v>287</v>
      </c>
      <c r="C223" s="323"/>
    </row>
    <row r="225" spans="1:3">
      <c r="A225" s="322" t="s">
        <v>101</v>
      </c>
      <c r="B225" s="322"/>
      <c r="C225" s="322"/>
    </row>
    <row r="226" spans="1:3" s="158" customFormat="1">
      <c r="A226" s="138"/>
      <c r="B226" s="138"/>
      <c r="C226" s="138"/>
    </row>
    <row r="227" spans="1:3" ht="34.5">
      <c r="A227" s="198" t="s">
        <v>28</v>
      </c>
      <c r="B227" s="198" t="s">
        <v>296</v>
      </c>
      <c r="C227" s="199" t="s">
        <v>308</v>
      </c>
    </row>
    <row r="228" spans="1:3" ht="42" customHeight="1">
      <c r="A228" s="198" t="s">
        <v>29</v>
      </c>
      <c r="B228" s="198" t="s">
        <v>85</v>
      </c>
      <c r="C228" s="199" t="s">
        <v>16</v>
      </c>
    </row>
    <row r="229" spans="1:3" ht="69">
      <c r="A229" s="174" t="s">
        <v>30</v>
      </c>
      <c r="B229" s="161" t="s">
        <v>297</v>
      </c>
      <c r="C229" s="200"/>
    </row>
    <row r="230" spans="1:3" ht="86.25">
      <c r="A230" s="174" t="s">
        <v>31</v>
      </c>
      <c r="B230" s="161" t="s">
        <v>298</v>
      </c>
      <c r="C230" s="200"/>
    </row>
    <row r="231" spans="1:3">
      <c r="A231" s="174" t="s">
        <v>32</v>
      </c>
      <c r="B231" s="161" t="s">
        <v>84</v>
      </c>
      <c r="C231" s="200"/>
    </row>
    <row r="232" spans="1:3" ht="51.75">
      <c r="A232" s="174" t="s">
        <v>88</v>
      </c>
      <c r="B232" s="161" t="s">
        <v>299</v>
      </c>
      <c r="C232" s="200"/>
    </row>
    <row r="233" spans="1:3">
      <c r="A233" s="276" t="s">
        <v>33</v>
      </c>
      <c r="B233" s="276"/>
      <c r="C233" s="200"/>
    </row>
    <row r="234" spans="1:3">
      <c r="A234" s="324" t="s">
        <v>300</v>
      </c>
      <c r="B234" s="324"/>
      <c r="C234" s="200"/>
    </row>
    <row r="235" spans="1:3">
      <c r="A235" s="324" t="s">
        <v>301</v>
      </c>
      <c r="B235" s="324"/>
      <c r="C235" s="200"/>
    </row>
    <row r="236" spans="1:3">
      <c r="A236" s="324" t="s">
        <v>302</v>
      </c>
      <c r="B236" s="324"/>
      <c r="C236" s="200"/>
    </row>
    <row r="237" spans="1:3">
      <c r="A237" s="321" t="s">
        <v>34</v>
      </c>
      <c r="B237" s="321"/>
      <c r="C237" s="200">
        <f>'havelvac 1'!D132</f>
        <v>-670495.24500000023</v>
      </c>
    </row>
  </sheetData>
  <autoFilter ref="A1:A36"/>
  <mergeCells count="111">
    <mergeCell ref="B1:C1"/>
    <mergeCell ref="B2:C2"/>
    <mergeCell ref="B3:C3"/>
    <mergeCell ref="A24:B24"/>
    <mergeCell ref="A36:B36"/>
    <mergeCell ref="A34:B34"/>
    <mergeCell ref="A35:B35"/>
    <mergeCell ref="A25:B25"/>
    <mergeCell ref="A26:B26"/>
    <mergeCell ref="A6:C6"/>
    <mergeCell ref="B10:C10"/>
    <mergeCell ref="B9:C9"/>
    <mergeCell ref="A12:C12"/>
    <mergeCell ref="A20:C20"/>
    <mergeCell ref="A13:C13"/>
    <mergeCell ref="A21:B21"/>
    <mergeCell ref="A22:B22"/>
    <mergeCell ref="A4:C4"/>
    <mergeCell ref="A5:C5"/>
    <mergeCell ref="A39:B39"/>
    <mergeCell ref="A47:B47"/>
    <mergeCell ref="A48:B48"/>
    <mergeCell ref="A49:B49"/>
    <mergeCell ref="A50:B50"/>
    <mergeCell ref="A51:B51"/>
    <mergeCell ref="A52:B52"/>
    <mergeCell ref="A11:C11"/>
    <mergeCell ref="A23:B23"/>
    <mergeCell ref="A37:B37"/>
    <mergeCell ref="A38:B38"/>
    <mergeCell ref="A65:B65"/>
    <mergeCell ref="A73:B73"/>
    <mergeCell ref="A74:B74"/>
    <mergeCell ref="A75:B75"/>
    <mergeCell ref="A76:B76"/>
    <mergeCell ref="A60:B60"/>
    <mergeCell ref="A61:B61"/>
    <mergeCell ref="A62:B62"/>
    <mergeCell ref="A63:B63"/>
    <mergeCell ref="A64:B64"/>
    <mergeCell ref="A89:B89"/>
    <mergeCell ref="A90:B90"/>
    <mergeCell ref="A91:B91"/>
    <mergeCell ref="A99:B99"/>
    <mergeCell ref="A100:B100"/>
    <mergeCell ref="A77:B77"/>
    <mergeCell ref="A78:B78"/>
    <mergeCell ref="A86:B86"/>
    <mergeCell ref="A87:B87"/>
    <mergeCell ref="A88:B88"/>
    <mergeCell ref="A113:B113"/>
    <mergeCell ref="A114:B114"/>
    <mergeCell ref="A115:B115"/>
    <mergeCell ref="A116:B116"/>
    <mergeCell ref="A117:B117"/>
    <mergeCell ref="A101:B101"/>
    <mergeCell ref="A102:B102"/>
    <mergeCell ref="A103:B103"/>
    <mergeCell ref="A104:B104"/>
    <mergeCell ref="A112:B112"/>
    <mergeCell ref="A137:B137"/>
    <mergeCell ref="A138:B138"/>
    <mergeCell ref="A139:B139"/>
    <mergeCell ref="A140:B140"/>
    <mergeCell ref="A141:B141"/>
    <mergeCell ref="A125:B125"/>
    <mergeCell ref="A126:B126"/>
    <mergeCell ref="A127:B127"/>
    <mergeCell ref="A128:B128"/>
    <mergeCell ref="A136:B136"/>
    <mergeCell ref="A161:B161"/>
    <mergeCell ref="A162:B162"/>
    <mergeCell ref="A163:B163"/>
    <mergeCell ref="A164:B164"/>
    <mergeCell ref="A149:B149"/>
    <mergeCell ref="A150:B150"/>
    <mergeCell ref="A151:B151"/>
    <mergeCell ref="A152:B152"/>
    <mergeCell ref="A160:B160"/>
    <mergeCell ref="B184:C184"/>
    <mergeCell ref="B185:C185"/>
    <mergeCell ref="A187:C187"/>
    <mergeCell ref="A179:B179"/>
    <mergeCell ref="A180:B180"/>
    <mergeCell ref="A181:B181"/>
    <mergeCell ref="A182:B182"/>
    <mergeCell ref="B166:C166"/>
    <mergeCell ref="B167:C167"/>
    <mergeCell ref="A169:C169"/>
    <mergeCell ref="A177:B177"/>
    <mergeCell ref="A178:B178"/>
    <mergeCell ref="A218:C218"/>
    <mergeCell ref="B222:C222"/>
    <mergeCell ref="A199:B199"/>
    <mergeCell ref="A207:B207"/>
    <mergeCell ref="A208:B208"/>
    <mergeCell ref="A209:B209"/>
    <mergeCell ref="A210:B210"/>
    <mergeCell ref="A195:B195"/>
    <mergeCell ref="A196:B196"/>
    <mergeCell ref="A197:B197"/>
    <mergeCell ref="A198:B198"/>
    <mergeCell ref="A237:B237"/>
    <mergeCell ref="A225:C225"/>
    <mergeCell ref="B223:C223"/>
    <mergeCell ref="A233:B233"/>
    <mergeCell ref="A234:B234"/>
    <mergeCell ref="A235:B235"/>
    <mergeCell ref="A236:B236"/>
    <mergeCell ref="A219:B219"/>
    <mergeCell ref="A220:B220"/>
  </mergeCells>
  <pageMargins left="0.16" right="0.16" top="0.23" bottom="0.16" header="0.3" footer="0.3"/>
  <pageSetup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66"/>
  <sheetViews>
    <sheetView topLeftCell="A296" zoomScale="85" zoomScaleNormal="85" workbookViewId="0">
      <selection activeCell="D316" sqref="D316"/>
    </sheetView>
  </sheetViews>
  <sheetFormatPr defaultColWidth="8.85546875" defaultRowHeight="17.25"/>
  <cols>
    <col min="1" max="1" width="4.28515625" style="7" customWidth="1"/>
    <col min="2" max="2" width="33.85546875" style="7" customWidth="1"/>
    <col min="3" max="3" width="71.42578125" style="7" customWidth="1"/>
    <col min="4" max="4" width="63.7109375" style="7" customWidth="1"/>
    <col min="5" max="16384" width="8.85546875" style="7"/>
  </cols>
  <sheetData>
    <row r="2" spans="1:4" ht="17.25" customHeight="1">
      <c r="A2" s="378" t="s">
        <v>346</v>
      </c>
      <c r="B2" s="378"/>
      <c r="C2" s="378"/>
      <c r="D2" s="378"/>
    </row>
    <row r="3" spans="1:4">
      <c r="A3" s="379" t="s">
        <v>52</v>
      </c>
      <c r="B3" s="379"/>
      <c r="C3" s="379"/>
      <c r="D3" s="379"/>
    </row>
    <row r="4" spans="1:4">
      <c r="A4" s="379" t="s">
        <v>20</v>
      </c>
      <c r="B4" s="379"/>
      <c r="C4" s="379"/>
      <c r="D4" s="379"/>
    </row>
    <row r="6" spans="1:4" ht="61.5" customHeight="1">
      <c r="A6" s="23"/>
      <c r="B6" s="310" t="s">
        <v>348</v>
      </c>
      <c r="C6" s="310"/>
      <c r="D6" s="310"/>
    </row>
    <row r="8" spans="1:4" ht="18" customHeight="1">
      <c r="B8" s="24"/>
      <c r="C8" s="24"/>
      <c r="D8" s="24"/>
    </row>
    <row r="9" spans="1:4" ht="18" customHeight="1">
      <c r="B9" s="380" t="s">
        <v>64</v>
      </c>
      <c r="C9" s="380"/>
      <c r="D9" s="380"/>
    </row>
    <row r="10" spans="1:4" ht="18" customHeight="1">
      <c r="B10" s="25"/>
      <c r="C10" s="26"/>
      <c r="D10" s="27"/>
    </row>
    <row r="11" spans="1:4" s="167" customFormat="1" ht="26.25" customHeight="1">
      <c r="B11" s="242"/>
      <c r="C11" s="242"/>
      <c r="D11" s="247" t="s">
        <v>322</v>
      </c>
    </row>
    <row r="12" spans="1:4" s="167" customFormat="1" ht="31.5" customHeight="1">
      <c r="B12" s="353" t="s">
        <v>53</v>
      </c>
      <c r="C12" s="353"/>
      <c r="D12" s="353"/>
    </row>
    <row r="13" spans="1:4" s="167" customFormat="1" ht="18" customHeight="1"/>
    <row r="14" spans="1:4" s="167" customFormat="1" ht="18" customHeight="1">
      <c r="B14" s="83" t="s">
        <v>41</v>
      </c>
      <c r="C14" s="364" t="s">
        <v>42</v>
      </c>
      <c r="D14" s="364"/>
    </row>
    <row r="15" spans="1:4" s="167" customFormat="1" ht="18" customHeight="1">
      <c r="B15" s="80">
        <v>1192</v>
      </c>
      <c r="C15" s="365" t="s">
        <v>323</v>
      </c>
      <c r="D15" s="366"/>
    </row>
    <row r="16" spans="1:4" s="244" customFormat="1" ht="18" customHeight="1">
      <c r="B16" s="38"/>
      <c r="C16" s="38"/>
      <c r="D16" s="38"/>
    </row>
    <row r="17" spans="2:4" s="167" customFormat="1" ht="49.5" customHeight="1">
      <c r="B17" s="245" t="s">
        <v>44</v>
      </c>
      <c r="C17" s="230">
        <v>1192</v>
      </c>
      <c r="D17" s="232" t="s">
        <v>77</v>
      </c>
    </row>
    <row r="18" spans="2:4" s="167" customFormat="1" ht="49.5" customHeight="1">
      <c r="B18" s="245" t="s">
        <v>45</v>
      </c>
      <c r="C18" s="246">
        <v>12004</v>
      </c>
      <c r="D18" s="233" t="s">
        <v>51</v>
      </c>
    </row>
    <row r="19" spans="2:4" s="167" customFormat="1" ht="90" customHeight="1">
      <c r="B19" s="159" t="s">
        <v>46</v>
      </c>
      <c r="C19" s="176" t="s">
        <v>247</v>
      </c>
      <c r="D19" s="164"/>
    </row>
    <row r="20" spans="2:4" s="167" customFormat="1" ht="57.75" customHeight="1">
      <c r="B20" s="159" t="s">
        <v>47</v>
      </c>
      <c r="C20" s="176" t="s">
        <v>248</v>
      </c>
      <c r="D20" s="164"/>
    </row>
    <row r="21" spans="2:4" s="167" customFormat="1" ht="49.5" customHeight="1">
      <c r="B21" s="159" t="s">
        <v>194</v>
      </c>
      <c r="C21" s="171" t="s">
        <v>226</v>
      </c>
      <c r="D21" s="171"/>
    </row>
    <row r="22" spans="2:4" s="167" customFormat="1" ht="49.5" customHeight="1">
      <c r="B22" s="226" t="s">
        <v>195</v>
      </c>
      <c r="C22" s="225" t="s">
        <v>267</v>
      </c>
      <c r="D22" s="225"/>
    </row>
    <row r="23" spans="2:4" s="167" customFormat="1" ht="26.25" customHeight="1">
      <c r="B23" s="312" t="s">
        <v>48</v>
      </c>
      <c r="C23" s="312"/>
      <c r="D23" s="229"/>
    </row>
    <row r="24" spans="2:4" s="167" customFormat="1" ht="34.5" customHeight="1">
      <c r="B24" s="381" t="s">
        <v>270</v>
      </c>
      <c r="C24" s="381"/>
      <c r="D24" s="170">
        <v>2</v>
      </c>
    </row>
    <row r="25" spans="2:4" s="167" customFormat="1" ht="34.5" customHeight="1">
      <c r="B25" s="169" t="s">
        <v>271</v>
      </c>
      <c r="C25" s="169"/>
      <c r="D25" s="172">
        <v>62.4</v>
      </c>
    </row>
    <row r="26" spans="2:4" s="167" customFormat="1" ht="18" customHeight="1">
      <c r="B26" s="242"/>
      <c r="C26" s="242"/>
      <c r="D26" s="242"/>
    </row>
    <row r="27" spans="2:4" s="167" customFormat="1" ht="30" customHeight="1">
      <c r="B27" s="242"/>
      <c r="C27" s="242"/>
      <c r="D27" s="243" t="s">
        <v>324</v>
      </c>
    </row>
    <row r="28" spans="2:4" ht="23.25" customHeight="1">
      <c r="B28" s="353" t="str">
        <f>'havelvac 2'!F75</f>
        <v xml:space="preserve"> ՀՀ  կրթության , գիտության, մշակույթի և սպորտի նախարարություն</v>
      </c>
      <c r="C28" s="353"/>
      <c r="D28" s="353"/>
    </row>
    <row r="29" spans="2:4" ht="18" customHeight="1"/>
    <row r="30" spans="2:4" ht="27.75" customHeight="1">
      <c r="B30" s="12" t="s">
        <v>41</v>
      </c>
      <c r="C30" s="357" t="s">
        <v>42</v>
      </c>
      <c r="D30" s="358"/>
    </row>
    <row r="31" spans="2:4" ht="27.75" customHeight="1">
      <c r="B31" s="5">
        <v>1146</v>
      </c>
      <c r="C31" s="362" t="s">
        <v>69</v>
      </c>
      <c r="D31" s="362"/>
    </row>
    <row r="32" spans="2:4" ht="18" customHeight="1"/>
    <row r="33" spans="2:4" ht="17.45" customHeight="1">
      <c r="B33" s="28" t="s">
        <v>101</v>
      </c>
      <c r="C33" s="357"/>
      <c r="D33" s="358"/>
    </row>
    <row r="34" spans="2:4" ht="18" customHeight="1">
      <c r="B34" s="5"/>
      <c r="C34" s="5"/>
      <c r="D34" s="5"/>
    </row>
    <row r="35" spans="2:4" ht="39.75" customHeight="1">
      <c r="B35" s="31" t="s">
        <v>28</v>
      </c>
      <c r="C35" s="31" t="s">
        <v>76</v>
      </c>
      <c r="D35" s="199" t="s">
        <v>308</v>
      </c>
    </row>
    <row r="36" spans="2:4" ht="39.75" customHeight="1">
      <c r="B36" s="31" t="s">
        <v>29</v>
      </c>
      <c r="C36" s="31" t="s">
        <v>85</v>
      </c>
      <c r="D36" s="32" t="s">
        <v>51</v>
      </c>
    </row>
    <row r="37" spans="2:4" ht="56.25" customHeight="1">
      <c r="B37" s="5" t="s">
        <v>30</v>
      </c>
      <c r="C37" s="5" t="s">
        <v>86</v>
      </c>
      <c r="D37" s="5"/>
    </row>
    <row r="38" spans="2:4" ht="55.9" customHeight="1">
      <c r="B38" s="5" t="s">
        <v>31</v>
      </c>
      <c r="C38" s="5" t="s">
        <v>87</v>
      </c>
      <c r="D38" s="5"/>
    </row>
    <row r="39" spans="2:4" ht="24" customHeight="1">
      <c r="B39" s="5" t="s">
        <v>32</v>
      </c>
      <c r="C39" s="5" t="s">
        <v>84</v>
      </c>
      <c r="D39" s="5"/>
    </row>
    <row r="40" spans="2:4" ht="36" customHeight="1">
      <c r="B40" s="5" t="s">
        <v>88</v>
      </c>
      <c r="C40" s="5" t="s">
        <v>102</v>
      </c>
      <c r="D40" s="5"/>
    </row>
    <row r="41" spans="2:4" ht="24" customHeight="1">
      <c r="B41" s="382" t="s">
        <v>33</v>
      </c>
      <c r="C41" s="383"/>
      <c r="D41" s="5"/>
    </row>
    <row r="42" spans="2:4" ht="18" customHeight="1">
      <c r="B42" s="5" t="s">
        <v>89</v>
      </c>
      <c r="C42" s="5"/>
      <c r="D42" s="45">
        <v>-458</v>
      </c>
    </row>
    <row r="43" spans="2:4" ht="18" customHeight="1">
      <c r="B43" s="5" t="s">
        <v>90</v>
      </c>
      <c r="C43" s="5"/>
      <c r="D43" s="45">
        <v>-258</v>
      </c>
    </row>
    <row r="44" spans="2:4" ht="18" customHeight="1">
      <c r="B44" s="5" t="s">
        <v>91</v>
      </c>
      <c r="C44" s="5"/>
      <c r="D44" s="45">
        <v>-200</v>
      </c>
    </row>
    <row r="45" spans="2:4" ht="18" customHeight="1">
      <c r="B45" s="5" t="s">
        <v>103</v>
      </c>
      <c r="C45" s="5"/>
      <c r="D45" s="5"/>
    </row>
    <row r="46" spans="2:4" ht="18" customHeight="1">
      <c r="B46" s="5" t="s">
        <v>92</v>
      </c>
      <c r="C46" s="5"/>
      <c r="D46" s="5"/>
    </row>
    <row r="47" spans="2:4" ht="18" customHeight="1">
      <c r="B47" s="5" t="s">
        <v>34</v>
      </c>
      <c r="C47" s="5"/>
      <c r="D47" s="46">
        <v>-174550.3</v>
      </c>
    </row>
    <row r="48" spans="2:4" ht="18" customHeight="1">
      <c r="B48" s="38"/>
      <c r="C48" s="38"/>
      <c r="D48" s="38"/>
    </row>
    <row r="49" spans="2:4" ht="48.75" customHeight="1">
      <c r="B49" s="36" t="s">
        <v>28</v>
      </c>
      <c r="C49" s="36" t="s">
        <v>76</v>
      </c>
      <c r="D49" s="32" t="s">
        <v>77</v>
      </c>
    </row>
    <row r="50" spans="2:4" ht="48.75" customHeight="1">
      <c r="B50" s="36" t="s">
        <v>29</v>
      </c>
      <c r="C50" s="36" t="s">
        <v>93</v>
      </c>
      <c r="D50" s="179" t="s">
        <v>51</v>
      </c>
    </row>
    <row r="51" spans="2:4" ht="18" customHeight="1">
      <c r="B51" s="5" t="s">
        <v>30</v>
      </c>
      <c r="C51" s="5" t="s">
        <v>94</v>
      </c>
      <c r="D51" s="5"/>
    </row>
    <row r="52" spans="2:4" ht="18" customHeight="1">
      <c r="B52" s="5" t="s">
        <v>31</v>
      </c>
      <c r="C52" s="5" t="s">
        <v>95</v>
      </c>
      <c r="D52" s="5"/>
    </row>
    <row r="53" spans="2:4" ht="18" customHeight="1">
      <c r="B53" s="5" t="s">
        <v>32</v>
      </c>
      <c r="C53" s="5" t="s">
        <v>84</v>
      </c>
      <c r="D53" s="5"/>
    </row>
    <row r="54" spans="2:4" ht="42" customHeight="1">
      <c r="B54" s="5" t="s">
        <v>88</v>
      </c>
      <c r="C54" s="5" t="s">
        <v>104</v>
      </c>
      <c r="D54" s="5"/>
    </row>
    <row r="55" spans="2:4" ht="18" customHeight="1">
      <c r="B55" s="360" t="s">
        <v>33</v>
      </c>
      <c r="C55" s="361"/>
      <c r="D55" s="5"/>
    </row>
    <row r="56" spans="2:4" ht="18" customHeight="1">
      <c r="B56" s="374" t="s">
        <v>96</v>
      </c>
      <c r="C56" s="375"/>
      <c r="D56" s="45">
        <v>155</v>
      </c>
    </row>
    <row r="57" spans="2:4" ht="18" customHeight="1">
      <c r="B57" s="374" t="s">
        <v>90</v>
      </c>
      <c r="C57" s="375"/>
      <c r="D57" s="45">
        <v>100</v>
      </c>
    </row>
    <row r="58" spans="2:4" ht="18" customHeight="1">
      <c r="B58" s="374" t="s">
        <v>91</v>
      </c>
      <c r="C58" s="375"/>
      <c r="D58" s="45">
        <v>55</v>
      </c>
    </row>
    <row r="59" spans="2:4" ht="18" customHeight="1">
      <c r="B59" s="374" t="s">
        <v>92</v>
      </c>
      <c r="C59" s="375"/>
      <c r="D59" s="5"/>
    </row>
    <row r="60" spans="2:4" ht="18" customHeight="1">
      <c r="B60" s="374" t="s">
        <v>34</v>
      </c>
      <c r="C60" s="375"/>
      <c r="D60" s="273">
        <v>71000</v>
      </c>
    </row>
    <row r="61" spans="2:4" ht="18" customHeight="1">
      <c r="B61" s="38"/>
      <c r="C61" s="38"/>
      <c r="D61" s="38"/>
    </row>
    <row r="62" spans="2:4" ht="59.45" customHeight="1">
      <c r="B62" s="36" t="s">
        <v>28</v>
      </c>
      <c r="C62" s="36" t="s">
        <v>76</v>
      </c>
      <c r="D62" s="199" t="s">
        <v>308</v>
      </c>
    </row>
    <row r="63" spans="2:4" ht="18" customHeight="1">
      <c r="B63" s="36" t="s">
        <v>29</v>
      </c>
      <c r="C63" s="36" t="s">
        <v>97</v>
      </c>
      <c r="D63" s="33" t="s">
        <v>51</v>
      </c>
    </row>
    <row r="64" spans="2:4" ht="18" customHeight="1">
      <c r="B64" s="5" t="s">
        <v>30</v>
      </c>
      <c r="C64" s="5" t="s">
        <v>98</v>
      </c>
      <c r="D64" s="5"/>
    </row>
    <row r="65" spans="2:4" ht="18" customHeight="1">
      <c r="B65" s="5" t="s">
        <v>31</v>
      </c>
      <c r="C65" s="5" t="s">
        <v>99</v>
      </c>
      <c r="D65" s="5"/>
    </row>
    <row r="66" spans="2:4" ht="18" customHeight="1">
      <c r="B66" s="5" t="s">
        <v>32</v>
      </c>
      <c r="C66" s="5" t="s">
        <v>84</v>
      </c>
      <c r="D66" s="5"/>
    </row>
    <row r="67" spans="2:4" ht="18" customHeight="1">
      <c r="B67" s="5" t="s">
        <v>88</v>
      </c>
      <c r="C67" s="5" t="s">
        <v>104</v>
      </c>
      <c r="D67" s="5"/>
    </row>
    <row r="68" spans="2:4" ht="18" customHeight="1">
      <c r="B68" s="360" t="s">
        <v>33</v>
      </c>
      <c r="C68" s="361"/>
      <c r="D68" s="5"/>
    </row>
    <row r="69" spans="2:4" ht="18" customHeight="1">
      <c r="B69" s="374" t="s">
        <v>100</v>
      </c>
      <c r="C69" s="375"/>
      <c r="D69" s="45">
        <v>-1428</v>
      </c>
    </row>
    <row r="70" spans="2:4" ht="18" customHeight="1">
      <c r="B70" s="374" t="s">
        <v>90</v>
      </c>
      <c r="C70" s="375"/>
      <c r="D70" s="45">
        <v>-1000</v>
      </c>
    </row>
    <row r="71" spans="2:4" ht="18" customHeight="1">
      <c r="B71" s="374" t="s">
        <v>91</v>
      </c>
      <c r="C71" s="375"/>
      <c r="D71" s="45">
        <v>-428</v>
      </c>
    </row>
    <row r="72" spans="2:4" ht="18" customHeight="1">
      <c r="B72" s="374" t="s">
        <v>92</v>
      </c>
      <c r="C72" s="375"/>
      <c r="D72" s="5"/>
    </row>
    <row r="73" spans="2:4" ht="18" customHeight="1">
      <c r="B73" s="374" t="s">
        <v>34</v>
      </c>
      <c r="C73" s="375"/>
      <c r="D73" s="46">
        <v>-243136.8</v>
      </c>
    </row>
    <row r="74" spans="2:4" ht="18" customHeight="1">
      <c r="B74" s="38"/>
      <c r="C74" s="38"/>
      <c r="D74" s="38"/>
    </row>
    <row r="75" spans="2:4" ht="49.5" customHeight="1">
      <c r="B75" s="36" t="s">
        <v>28</v>
      </c>
      <c r="C75" s="36" t="s">
        <v>76</v>
      </c>
      <c r="D75" s="199" t="s">
        <v>308</v>
      </c>
    </row>
    <row r="76" spans="2:4" ht="18" customHeight="1">
      <c r="B76" s="36" t="s">
        <v>29</v>
      </c>
      <c r="C76" s="36" t="s">
        <v>105</v>
      </c>
      <c r="D76" s="33" t="s">
        <v>51</v>
      </c>
    </row>
    <row r="77" spans="2:4" ht="18" customHeight="1">
      <c r="B77" s="5" t="s">
        <v>30</v>
      </c>
      <c r="C77" s="5" t="s">
        <v>106</v>
      </c>
      <c r="D77" s="5"/>
    </row>
    <row r="78" spans="2:4" ht="18" customHeight="1">
      <c r="B78" s="5" t="s">
        <v>31</v>
      </c>
      <c r="C78" s="5" t="s">
        <v>107</v>
      </c>
      <c r="D78" s="5"/>
    </row>
    <row r="79" spans="2:4" ht="18" customHeight="1">
      <c r="B79" s="5" t="s">
        <v>32</v>
      </c>
      <c r="C79" s="5" t="s">
        <v>84</v>
      </c>
      <c r="D79" s="5"/>
    </row>
    <row r="80" spans="2:4" ht="36.75" customHeight="1">
      <c r="B80" s="5" t="s">
        <v>88</v>
      </c>
      <c r="C80" s="5" t="s">
        <v>108</v>
      </c>
      <c r="D80" s="5"/>
    </row>
    <row r="81" spans="2:4" ht="18" customHeight="1">
      <c r="B81" s="360" t="s">
        <v>33</v>
      </c>
      <c r="C81" s="361"/>
      <c r="D81" s="5"/>
    </row>
    <row r="82" spans="2:4" ht="18" customHeight="1">
      <c r="B82" s="374" t="s">
        <v>109</v>
      </c>
      <c r="C82" s="375"/>
      <c r="D82" s="45">
        <v>-53</v>
      </c>
    </row>
    <row r="83" spans="2:4" ht="18" customHeight="1">
      <c r="B83" s="374" t="s">
        <v>90</v>
      </c>
      <c r="C83" s="375"/>
      <c r="D83" s="45">
        <v>-25</v>
      </c>
    </row>
    <row r="84" spans="2:4" ht="18" customHeight="1">
      <c r="B84" s="374" t="s">
        <v>91</v>
      </c>
      <c r="C84" s="375"/>
      <c r="D84" s="45">
        <v>-28</v>
      </c>
    </row>
    <row r="85" spans="2:4" ht="18" customHeight="1">
      <c r="B85" s="354" t="s">
        <v>92</v>
      </c>
      <c r="C85" s="354"/>
      <c r="D85" s="46"/>
    </row>
    <row r="86" spans="2:4" ht="18" customHeight="1">
      <c r="B86" s="354" t="s">
        <v>34</v>
      </c>
      <c r="C86" s="354"/>
      <c r="D86" s="46">
        <v>-95667.7</v>
      </c>
    </row>
    <row r="87" spans="2:4" ht="18" customHeight="1">
      <c r="B87" s="38"/>
      <c r="C87" s="38"/>
      <c r="D87" s="38"/>
    </row>
    <row r="88" spans="2:4" ht="52.9" customHeight="1">
      <c r="B88" s="36" t="s">
        <v>28</v>
      </c>
      <c r="C88" s="36" t="s">
        <v>76</v>
      </c>
      <c r="D88" s="199" t="s">
        <v>308</v>
      </c>
    </row>
    <row r="89" spans="2:4" ht="18" customHeight="1">
      <c r="B89" s="36" t="s">
        <v>29</v>
      </c>
      <c r="C89" s="36" t="s">
        <v>83</v>
      </c>
      <c r="D89" s="33" t="s">
        <v>51</v>
      </c>
    </row>
    <row r="90" spans="2:4" ht="18" customHeight="1">
      <c r="B90" s="5" t="s">
        <v>30</v>
      </c>
      <c r="C90" s="5" t="s">
        <v>110</v>
      </c>
      <c r="D90" s="5"/>
    </row>
    <row r="91" spans="2:4" ht="18" customHeight="1">
      <c r="B91" s="5" t="s">
        <v>31</v>
      </c>
      <c r="C91" s="5" t="s">
        <v>111</v>
      </c>
      <c r="D91" s="5"/>
    </row>
    <row r="92" spans="2:4" ht="18" customHeight="1">
      <c r="B92" s="5" t="s">
        <v>32</v>
      </c>
      <c r="C92" s="5" t="s">
        <v>84</v>
      </c>
      <c r="D92" s="5"/>
    </row>
    <row r="93" spans="2:4" ht="36.75" customHeight="1">
      <c r="B93" s="5" t="s">
        <v>88</v>
      </c>
      <c r="C93" s="5" t="s">
        <v>108</v>
      </c>
      <c r="D93" s="5"/>
    </row>
    <row r="94" spans="2:4" ht="18" customHeight="1">
      <c r="B94" s="360" t="s">
        <v>33</v>
      </c>
      <c r="C94" s="361"/>
      <c r="D94" s="5"/>
    </row>
    <row r="95" spans="2:4" ht="18" customHeight="1">
      <c r="B95" s="374" t="s">
        <v>109</v>
      </c>
      <c r="C95" s="375"/>
      <c r="D95" s="45">
        <v>-27</v>
      </c>
    </row>
    <row r="96" spans="2:4" ht="18" customHeight="1">
      <c r="B96" s="374" t="s">
        <v>90</v>
      </c>
      <c r="C96" s="375"/>
      <c r="D96" s="45">
        <v>-14</v>
      </c>
    </row>
    <row r="97" spans="2:4" ht="18" customHeight="1">
      <c r="B97" s="374" t="s">
        <v>91</v>
      </c>
      <c r="C97" s="375"/>
      <c r="D97" s="45">
        <v>-13</v>
      </c>
    </row>
    <row r="98" spans="2:4" ht="18" customHeight="1">
      <c r="B98" s="354" t="s">
        <v>92</v>
      </c>
      <c r="C98" s="354"/>
      <c r="D98" s="46"/>
    </row>
    <row r="99" spans="2:4" ht="18" customHeight="1">
      <c r="B99" s="354" t="s">
        <v>34</v>
      </c>
      <c r="C99" s="354"/>
      <c r="D99" s="46">
        <v>-44014.5</v>
      </c>
    </row>
    <row r="100" spans="2:4" ht="18" customHeight="1">
      <c r="B100" s="38"/>
      <c r="C100" s="38"/>
      <c r="D100" s="38"/>
    </row>
    <row r="101" spans="2:4" ht="52.9" customHeight="1">
      <c r="B101" s="36" t="s">
        <v>28</v>
      </c>
      <c r="C101" s="36" t="s">
        <v>76</v>
      </c>
      <c r="D101" s="199" t="s">
        <v>308</v>
      </c>
    </row>
    <row r="102" spans="2:4" ht="18" customHeight="1">
      <c r="B102" s="36" t="s">
        <v>29</v>
      </c>
      <c r="C102" s="36" t="s">
        <v>112</v>
      </c>
      <c r="D102" s="33" t="s">
        <v>51</v>
      </c>
    </row>
    <row r="103" spans="2:4" ht="18" customHeight="1">
      <c r="B103" s="5" t="s">
        <v>30</v>
      </c>
      <c r="C103" s="5" t="s">
        <v>113</v>
      </c>
      <c r="D103" s="5"/>
    </row>
    <row r="104" spans="2:4" ht="18" customHeight="1">
      <c r="B104" s="5" t="s">
        <v>31</v>
      </c>
      <c r="C104" s="5" t="s">
        <v>114</v>
      </c>
      <c r="D104" s="5"/>
    </row>
    <row r="105" spans="2:4" ht="18" customHeight="1">
      <c r="B105" s="5" t="s">
        <v>32</v>
      </c>
      <c r="C105" s="5" t="s">
        <v>84</v>
      </c>
      <c r="D105" s="5"/>
    </row>
    <row r="106" spans="2:4" ht="35.25" customHeight="1">
      <c r="B106" s="5" t="s">
        <v>88</v>
      </c>
      <c r="C106" s="5" t="s">
        <v>190</v>
      </c>
      <c r="D106" s="5"/>
    </row>
    <row r="107" spans="2:4" ht="18" customHeight="1">
      <c r="B107" s="360" t="s">
        <v>33</v>
      </c>
      <c r="C107" s="361"/>
      <c r="D107" s="46"/>
    </row>
    <row r="108" spans="2:4" ht="18" customHeight="1">
      <c r="B108" s="374" t="s">
        <v>109</v>
      </c>
      <c r="C108" s="375"/>
      <c r="D108" s="45">
        <v>-29</v>
      </c>
    </row>
    <row r="109" spans="2:4" ht="18" customHeight="1">
      <c r="B109" s="374" t="s">
        <v>90</v>
      </c>
      <c r="C109" s="375"/>
      <c r="D109" s="45">
        <v>-14</v>
      </c>
    </row>
    <row r="110" spans="2:4" ht="18" customHeight="1">
      <c r="B110" s="374" t="s">
        <v>91</v>
      </c>
      <c r="C110" s="375"/>
      <c r="D110" s="45">
        <v>-15</v>
      </c>
    </row>
    <row r="111" spans="2:4" ht="18" customHeight="1">
      <c r="B111" s="374" t="s">
        <v>92</v>
      </c>
      <c r="C111" s="375"/>
      <c r="D111" s="5"/>
    </row>
    <row r="112" spans="2:4" ht="18" customHeight="1">
      <c r="B112" s="374" t="s">
        <v>34</v>
      </c>
      <c r="C112" s="375"/>
      <c r="D112" s="46">
        <v>-41251.300000000003</v>
      </c>
    </row>
    <row r="113" spans="2:4" ht="18" customHeight="1">
      <c r="B113" s="5"/>
      <c r="C113" s="5"/>
    </row>
    <row r="114" spans="2:4" ht="39.75" customHeight="1">
      <c r="B114" s="36" t="s">
        <v>28</v>
      </c>
      <c r="C114" s="36" t="s">
        <v>76</v>
      </c>
      <c r="D114" s="199" t="s">
        <v>308</v>
      </c>
    </row>
    <row r="115" spans="2:4" ht="18" customHeight="1">
      <c r="B115" s="36" t="s">
        <v>29</v>
      </c>
      <c r="C115" s="36" t="s">
        <v>115</v>
      </c>
      <c r="D115" s="33" t="s">
        <v>51</v>
      </c>
    </row>
    <row r="116" spans="2:4" ht="18" customHeight="1">
      <c r="B116" s="5" t="s">
        <v>30</v>
      </c>
      <c r="C116" s="5" t="s">
        <v>116</v>
      </c>
      <c r="D116" s="5"/>
    </row>
    <row r="117" spans="2:4" ht="18" customHeight="1">
      <c r="B117" s="5" t="s">
        <v>31</v>
      </c>
      <c r="C117" s="5" t="s">
        <v>117</v>
      </c>
      <c r="D117" s="5"/>
    </row>
    <row r="118" spans="2:4" ht="18" customHeight="1">
      <c r="B118" s="5" t="s">
        <v>32</v>
      </c>
      <c r="C118" s="5" t="s">
        <v>84</v>
      </c>
      <c r="D118" s="5"/>
    </row>
    <row r="119" spans="2:4" ht="18" customHeight="1">
      <c r="B119" s="5" t="s">
        <v>88</v>
      </c>
      <c r="C119" s="5" t="s">
        <v>118</v>
      </c>
      <c r="D119" s="5"/>
    </row>
    <row r="120" spans="2:4" ht="18" customHeight="1">
      <c r="B120" s="360" t="s">
        <v>33</v>
      </c>
      <c r="C120" s="361"/>
      <c r="D120" s="5"/>
    </row>
    <row r="121" spans="2:4" ht="18" customHeight="1">
      <c r="B121" s="374" t="s">
        <v>109</v>
      </c>
      <c r="C121" s="375"/>
      <c r="D121" s="45">
        <v>-89</v>
      </c>
    </row>
    <row r="122" spans="2:4" ht="18" customHeight="1">
      <c r="B122" s="374" t="s">
        <v>90</v>
      </c>
      <c r="C122" s="375"/>
      <c r="D122" s="45">
        <v>-45</v>
      </c>
    </row>
    <row r="123" spans="2:4" ht="18" customHeight="1">
      <c r="B123" s="374" t="s">
        <v>91</v>
      </c>
      <c r="C123" s="375"/>
      <c r="D123" s="45">
        <v>-44</v>
      </c>
    </row>
    <row r="124" spans="2:4" ht="18" customHeight="1">
      <c r="B124" s="354" t="s">
        <v>92</v>
      </c>
      <c r="C124" s="354"/>
      <c r="D124" s="46"/>
    </row>
    <row r="125" spans="2:4" ht="18" customHeight="1">
      <c r="B125" s="354" t="s">
        <v>34</v>
      </c>
      <c r="C125" s="354"/>
      <c r="D125" s="46">
        <v>-23752.400000000001</v>
      </c>
    </row>
    <row r="126" spans="2:4" ht="18" customHeight="1">
      <c r="B126" s="38"/>
      <c r="C126" s="38"/>
      <c r="D126" s="38"/>
    </row>
    <row r="127" spans="2:4" ht="46.5" customHeight="1">
      <c r="B127" s="31" t="s">
        <v>28</v>
      </c>
      <c r="C127" s="31" t="s">
        <v>76</v>
      </c>
      <c r="D127" s="199" t="s">
        <v>308</v>
      </c>
    </row>
    <row r="128" spans="2:4" ht="18" customHeight="1">
      <c r="B128" s="31" t="s">
        <v>29</v>
      </c>
      <c r="C128" s="31" t="s">
        <v>119</v>
      </c>
      <c r="D128" s="33" t="s">
        <v>51</v>
      </c>
    </row>
    <row r="129" spans="2:4" ht="18" customHeight="1">
      <c r="B129" s="5" t="s">
        <v>30</v>
      </c>
      <c r="C129" s="5" t="s">
        <v>120</v>
      </c>
      <c r="D129" s="5"/>
    </row>
    <row r="130" spans="2:4" ht="18" customHeight="1">
      <c r="B130" s="5" t="s">
        <v>31</v>
      </c>
      <c r="C130" s="5" t="s">
        <v>121</v>
      </c>
      <c r="D130" s="5"/>
    </row>
    <row r="131" spans="2:4" ht="23.25" customHeight="1">
      <c r="B131" s="5" t="s">
        <v>32</v>
      </c>
      <c r="C131" s="5" t="s">
        <v>84</v>
      </c>
      <c r="D131" s="5"/>
    </row>
    <row r="132" spans="2:4" ht="18" customHeight="1">
      <c r="B132" s="5" t="s">
        <v>88</v>
      </c>
      <c r="C132" s="5" t="s">
        <v>118</v>
      </c>
      <c r="D132" s="5"/>
    </row>
    <row r="133" spans="2:4" ht="24" customHeight="1">
      <c r="B133" s="5" t="s">
        <v>33</v>
      </c>
      <c r="C133" s="5"/>
      <c r="D133" s="5"/>
    </row>
    <row r="134" spans="2:4" ht="24.6" customHeight="1">
      <c r="B134" s="374" t="s">
        <v>109</v>
      </c>
      <c r="C134" s="375"/>
      <c r="D134" s="45">
        <v>-368</v>
      </c>
    </row>
    <row r="135" spans="2:4" ht="24.6" customHeight="1">
      <c r="B135" s="374" t="s">
        <v>90</v>
      </c>
      <c r="C135" s="375"/>
      <c r="D135" s="45">
        <v>-190</v>
      </c>
    </row>
    <row r="136" spans="2:4" ht="24.6" customHeight="1">
      <c r="B136" s="374" t="s">
        <v>91</v>
      </c>
      <c r="C136" s="375"/>
      <c r="D136" s="45">
        <v>-178</v>
      </c>
    </row>
    <row r="137" spans="2:4" ht="24.6" customHeight="1">
      <c r="B137" s="354" t="s">
        <v>92</v>
      </c>
      <c r="C137" s="354"/>
      <c r="D137" s="46"/>
    </row>
    <row r="138" spans="2:4" ht="24.6" customHeight="1">
      <c r="B138" s="354" t="s">
        <v>34</v>
      </c>
      <c r="C138" s="354"/>
      <c r="D138" s="46">
        <v>-194149.4</v>
      </c>
    </row>
    <row r="139" spans="2:4" ht="31.9" customHeight="1">
      <c r="B139" s="38"/>
      <c r="C139" s="38"/>
      <c r="D139" s="38"/>
    </row>
    <row r="140" spans="2:4" ht="56.25" customHeight="1">
      <c r="B140" s="31" t="s">
        <v>28</v>
      </c>
      <c r="C140" s="31" t="s">
        <v>76</v>
      </c>
      <c r="D140" s="199" t="s">
        <v>308</v>
      </c>
    </row>
    <row r="141" spans="2:4" ht="24" customHeight="1">
      <c r="B141" s="31" t="s">
        <v>29</v>
      </c>
      <c r="C141" s="31" t="s">
        <v>122</v>
      </c>
      <c r="D141" s="33" t="s">
        <v>51</v>
      </c>
    </row>
    <row r="142" spans="2:4" ht="54.75" customHeight="1">
      <c r="B142" s="5" t="s">
        <v>30</v>
      </c>
      <c r="C142" s="5" t="s">
        <v>123</v>
      </c>
      <c r="D142" s="5"/>
    </row>
    <row r="143" spans="2:4" ht="75.599999999999994" customHeight="1">
      <c r="B143" s="5" t="s">
        <v>31</v>
      </c>
      <c r="C143" s="5" t="s">
        <v>124</v>
      </c>
      <c r="D143" s="5"/>
    </row>
    <row r="144" spans="2:4" ht="23.25" customHeight="1">
      <c r="B144" s="5" t="s">
        <v>32</v>
      </c>
      <c r="C144" s="5" t="s">
        <v>84</v>
      </c>
      <c r="D144" s="5"/>
    </row>
    <row r="145" spans="2:4" ht="46.15" customHeight="1">
      <c r="B145" s="5" t="s">
        <v>88</v>
      </c>
      <c r="C145" s="5" t="s">
        <v>118</v>
      </c>
      <c r="D145" s="5"/>
    </row>
    <row r="146" spans="2:4" ht="24" customHeight="1">
      <c r="B146" s="360" t="s">
        <v>33</v>
      </c>
      <c r="C146" s="361"/>
      <c r="D146" s="5"/>
    </row>
    <row r="147" spans="2:4" ht="18" customHeight="1">
      <c r="B147" s="354" t="s">
        <v>109</v>
      </c>
      <c r="C147" s="354"/>
      <c r="D147" s="45">
        <v>-190</v>
      </c>
    </row>
    <row r="148" spans="2:4" ht="23.25" customHeight="1">
      <c r="B148" s="354" t="s">
        <v>92</v>
      </c>
      <c r="C148" s="354"/>
      <c r="D148" s="5"/>
    </row>
    <row r="149" spans="2:4" ht="18" customHeight="1">
      <c r="B149" s="354" t="s">
        <v>34</v>
      </c>
      <c r="C149" s="354"/>
      <c r="D149" s="46">
        <v>-210919.5</v>
      </c>
    </row>
    <row r="150" spans="2:4" ht="18" customHeight="1">
      <c r="B150" s="55"/>
      <c r="C150" s="55"/>
      <c r="D150" s="38"/>
    </row>
    <row r="151" spans="2:4" ht="42" customHeight="1">
      <c r="B151" s="54" t="s">
        <v>28</v>
      </c>
      <c r="C151" s="54" t="s">
        <v>76</v>
      </c>
      <c r="D151" s="199" t="s">
        <v>308</v>
      </c>
    </row>
    <row r="152" spans="2:4" ht="32.25" customHeight="1">
      <c r="B152" s="54" t="s">
        <v>29</v>
      </c>
      <c r="C152" s="54" t="s">
        <v>167</v>
      </c>
      <c r="D152" s="33" t="s">
        <v>51</v>
      </c>
    </row>
    <row r="153" spans="2:4" ht="18" customHeight="1">
      <c r="B153" s="53" t="s">
        <v>30</v>
      </c>
      <c r="C153" s="53" t="s">
        <v>168</v>
      </c>
      <c r="D153" s="59"/>
    </row>
    <row r="154" spans="2:4" ht="18" customHeight="1">
      <c r="B154" s="53" t="s">
        <v>31</v>
      </c>
      <c r="C154" s="53" t="s">
        <v>169</v>
      </c>
      <c r="D154" s="59"/>
    </row>
    <row r="155" spans="2:4" ht="18" customHeight="1">
      <c r="B155" s="53" t="s">
        <v>32</v>
      </c>
      <c r="C155" s="53" t="s">
        <v>84</v>
      </c>
      <c r="D155" s="59"/>
    </row>
    <row r="156" spans="2:4" ht="18" customHeight="1">
      <c r="B156" s="53" t="s">
        <v>88</v>
      </c>
      <c r="C156" s="53" t="s">
        <v>170</v>
      </c>
      <c r="D156" s="59"/>
    </row>
    <row r="157" spans="2:4" ht="18" customHeight="1">
      <c r="B157" s="360" t="s">
        <v>33</v>
      </c>
      <c r="C157" s="361"/>
      <c r="D157" s="59"/>
    </row>
    <row r="158" spans="2:4" ht="23.25" customHeight="1">
      <c r="B158" s="354" t="s">
        <v>171</v>
      </c>
      <c r="C158" s="354"/>
      <c r="D158" s="45">
        <v>-120</v>
      </c>
    </row>
    <row r="159" spans="2:4" ht="23.25" customHeight="1">
      <c r="B159" s="354" t="s">
        <v>90</v>
      </c>
      <c r="C159" s="354"/>
      <c r="D159" s="45">
        <v>-62</v>
      </c>
    </row>
    <row r="160" spans="2:4" ht="23.25" customHeight="1">
      <c r="B160" s="354" t="s">
        <v>91</v>
      </c>
      <c r="C160" s="354"/>
      <c r="D160" s="45">
        <v>-58</v>
      </c>
    </row>
    <row r="161" spans="2:4" ht="23.25" customHeight="1">
      <c r="B161" s="354" t="s">
        <v>172</v>
      </c>
      <c r="C161" s="354"/>
      <c r="D161" s="56"/>
    </row>
    <row r="162" spans="2:4" ht="23.25" customHeight="1">
      <c r="B162" s="354" t="s">
        <v>34</v>
      </c>
      <c r="C162" s="354"/>
      <c r="D162" s="46">
        <v>-1598.2</v>
      </c>
    </row>
    <row r="163" spans="2:4" ht="18" customHeight="1">
      <c r="B163" s="55"/>
      <c r="C163" s="55"/>
      <c r="D163" s="38"/>
    </row>
    <row r="164" spans="2:4" s="167" customFormat="1" ht="18" customHeight="1">
      <c r="B164" s="83" t="s">
        <v>41</v>
      </c>
      <c r="C164" s="364" t="s">
        <v>42</v>
      </c>
      <c r="D164" s="364"/>
    </row>
    <row r="165" spans="2:4" s="167" customFormat="1" ht="18" customHeight="1">
      <c r="B165" s="80">
        <v>1192</v>
      </c>
      <c r="C165" s="365" t="s">
        <v>323</v>
      </c>
      <c r="D165" s="366"/>
    </row>
    <row r="166" spans="2:4" s="167" customFormat="1" ht="18" customHeight="1">
      <c r="B166" s="55"/>
      <c r="C166" s="55"/>
      <c r="D166" s="38"/>
    </row>
    <row r="167" spans="2:4" s="167" customFormat="1" ht="34.5" customHeight="1">
      <c r="B167" s="36" t="s">
        <v>28</v>
      </c>
      <c r="C167" s="36" t="s">
        <v>159</v>
      </c>
      <c r="D167" s="32" t="s">
        <v>77</v>
      </c>
    </row>
    <row r="168" spans="2:4" s="167" customFormat="1" ht="34.5" customHeight="1">
      <c r="B168" s="36" t="s">
        <v>29</v>
      </c>
      <c r="C168" s="36" t="s">
        <v>160</v>
      </c>
      <c r="D168" s="224" t="s">
        <v>51</v>
      </c>
    </row>
    <row r="169" spans="2:4" s="167" customFormat="1" ht="73.5" customHeight="1">
      <c r="B169" s="64" t="s">
        <v>30</v>
      </c>
      <c r="C169" s="64" t="s">
        <v>161</v>
      </c>
      <c r="D169" s="165"/>
    </row>
    <row r="170" spans="2:4" s="167" customFormat="1" ht="73.5" customHeight="1">
      <c r="B170" s="64" t="s">
        <v>31</v>
      </c>
      <c r="C170" s="64" t="s">
        <v>162</v>
      </c>
      <c r="D170" s="165"/>
    </row>
    <row r="171" spans="2:4" s="167" customFormat="1" ht="42" customHeight="1">
      <c r="B171" s="64" t="s">
        <v>32</v>
      </c>
      <c r="C171" s="64" t="s">
        <v>84</v>
      </c>
      <c r="D171" s="165"/>
    </row>
    <row r="172" spans="2:4" s="167" customFormat="1" ht="42" customHeight="1">
      <c r="B172" s="64" t="s">
        <v>88</v>
      </c>
      <c r="C172" s="64" t="s">
        <v>163</v>
      </c>
      <c r="D172" s="165"/>
    </row>
    <row r="173" spans="2:4" s="167" customFormat="1" ht="31.5" customHeight="1">
      <c r="B173" s="303" t="s">
        <v>33</v>
      </c>
      <c r="C173" s="303"/>
      <c r="D173" s="165"/>
    </row>
    <row r="174" spans="2:4" s="167" customFormat="1" ht="31.5" customHeight="1">
      <c r="B174" s="354" t="s">
        <v>165</v>
      </c>
      <c r="C174" s="354"/>
      <c r="D174" s="47"/>
    </row>
    <row r="175" spans="2:4" s="167" customFormat="1" ht="31.5" customHeight="1">
      <c r="B175" s="354" t="s">
        <v>166</v>
      </c>
      <c r="C175" s="354"/>
      <c r="D175" s="47"/>
    </row>
    <row r="176" spans="2:4" s="167" customFormat="1" ht="31.5" customHeight="1">
      <c r="B176" s="354" t="s">
        <v>34</v>
      </c>
      <c r="C176" s="354"/>
      <c r="D176" s="89">
        <v>-22123.9</v>
      </c>
    </row>
    <row r="177" spans="2:4" s="167" customFormat="1" ht="18" customHeight="1">
      <c r="B177" s="55"/>
      <c r="C177" s="55"/>
      <c r="D177" s="38"/>
    </row>
    <row r="178" spans="2:4" s="167" customFormat="1" ht="18" customHeight="1">
      <c r="B178" s="227" t="s">
        <v>257</v>
      </c>
      <c r="C178" s="376" t="s">
        <v>258</v>
      </c>
      <c r="D178" s="376"/>
    </row>
    <row r="179" spans="2:4" s="167" customFormat="1" ht="18" customHeight="1">
      <c r="B179" s="228" t="s">
        <v>296</v>
      </c>
      <c r="C179" s="377" t="s">
        <v>303</v>
      </c>
      <c r="D179" s="377"/>
    </row>
    <row r="180" spans="2:4" s="167" customFormat="1" ht="18" customHeight="1">
      <c r="B180" s="6"/>
      <c r="C180" s="6"/>
      <c r="D180" s="57"/>
    </row>
    <row r="181" spans="2:4" s="167" customFormat="1" ht="18" customHeight="1">
      <c r="B181" s="201" t="s">
        <v>101</v>
      </c>
      <c r="C181" s="201"/>
      <c r="D181" s="139"/>
    </row>
    <row r="182" spans="2:4" s="167" customFormat="1" ht="18" customHeight="1">
      <c r="B182" s="6"/>
      <c r="C182" s="6"/>
      <c r="D182" s="57"/>
    </row>
    <row r="183" spans="2:4" s="167" customFormat="1" ht="41.25" customHeight="1">
      <c r="B183" s="28" t="s">
        <v>28</v>
      </c>
      <c r="C183" s="28" t="s">
        <v>296</v>
      </c>
      <c r="D183" s="199" t="s">
        <v>255</v>
      </c>
    </row>
    <row r="184" spans="2:4" s="167" customFormat="1" ht="41.25" customHeight="1">
      <c r="B184" s="28" t="s">
        <v>29</v>
      </c>
      <c r="C184" s="28" t="s">
        <v>85</v>
      </c>
      <c r="D184" s="199" t="s">
        <v>16</v>
      </c>
    </row>
    <row r="185" spans="2:4" s="167" customFormat="1" ht="41.25" customHeight="1">
      <c r="B185" s="226" t="s">
        <v>30</v>
      </c>
      <c r="C185" s="225" t="s">
        <v>297</v>
      </c>
      <c r="D185" s="59"/>
    </row>
    <row r="186" spans="2:4" s="167" customFormat="1" ht="41.25" customHeight="1">
      <c r="B186" s="226" t="s">
        <v>31</v>
      </c>
      <c r="C186" s="225" t="s">
        <v>298</v>
      </c>
      <c r="D186" s="59"/>
    </row>
    <row r="187" spans="2:4" s="167" customFormat="1" ht="41.25" customHeight="1">
      <c r="B187" s="226" t="s">
        <v>32</v>
      </c>
      <c r="C187" s="225" t="s">
        <v>84</v>
      </c>
      <c r="D187" s="59"/>
    </row>
    <row r="188" spans="2:4" s="167" customFormat="1" ht="57" customHeight="1">
      <c r="B188" s="226" t="s">
        <v>88</v>
      </c>
      <c r="C188" s="225" t="s">
        <v>299</v>
      </c>
      <c r="D188" s="59"/>
    </row>
    <row r="189" spans="2:4" s="167" customFormat="1" ht="41.25" customHeight="1">
      <c r="B189" s="303" t="s">
        <v>33</v>
      </c>
      <c r="C189" s="303"/>
      <c r="D189" s="165"/>
    </row>
    <row r="190" spans="2:4" s="167" customFormat="1" ht="27" customHeight="1">
      <c r="B190" s="354" t="s">
        <v>300</v>
      </c>
      <c r="C190" s="354"/>
      <c r="D190" s="165"/>
    </row>
    <row r="191" spans="2:4" s="167" customFormat="1" ht="41.25" customHeight="1">
      <c r="B191" s="354" t="s">
        <v>301</v>
      </c>
      <c r="C191" s="354"/>
      <c r="D191" s="165"/>
    </row>
    <row r="192" spans="2:4" s="167" customFormat="1" ht="41.25" customHeight="1">
      <c r="B192" s="354" t="s">
        <v>302</v>
      </c>
      <c r="C192" s="354"/>
      <c r="D192" s="165"/>
    </row>
    <row r="193" spans="2:4" s="167" customFormat="1" ht="24.75" customHeight="1">
      <c r="B193" s="363" t="s">
        <v>34</v>
      </c>
      <c r="C193" s="363"/>
      <c r="D193" s="52">
        <f>'havelvac 1'!D132</f>
        <v>-670495.24500000023</v>
      </c>
    </row>
    <row r="194" spans="2:4" s="167" customFormat="1" ht="18" customHeight="1">
      <c r="B194" s="55"/>
      <c r="C194" s="55"/>
      <c r="D194" s="38"/>
    </row>
    <row r="195" spans="2:4" s="167" customFormat="1" ht="18" customHeight="1">
      <c r="B195" s="55"/>
      <c r="C195" s="55"/>
      <c r="D195" s="248" t="s">
        <v>325</v>
      </c>
    </row>
    <row r="196" spans="2:4" ht="27.75" customHeight="1">
      <c r="B196" s="353" t="s">
        <v>71</v>
      </c>
      <c r="C196" s="353"/>
      <c r="D196" s="353"/>
    </row>
    <row r="197" spans="2:4" ht="18" customHeight="1">
      <c r="B197" s="55"/>
      <c r="C197" s="55"/>
      <c r="D197" s="38"/>
    </row>
    <row r="198" spans="2:4" ht="24" customHeight="1">
      <c r="B198" s="83" t="s">
        <v>41</v>
      </c>
      <c r="C198" s="364" t="s">
        <v>42</v>
      </c>
      <c r="D198" s="364"/>
    </row>
    <row r="199" spans="2:4" ht="24" customHeight="1">
      <c r="B199" s="80">
        <v>1146</v>
      </c>
      <c r="C199" s="384" t="s">
        <v>69</v>
      </c>
      <c r="D199" s="384"/>
    </row>
    <row r="200" spans="2:4" ht="18" customHeight="1"/>
    <row r="201" spans="2:4">
      <c r="B201" s="36" t="s">
        <v>101</v>
      </c>
      <c r="C201" s="5"/>
      <c r="D201" s="5"/>
    </row>
    <row r="202" spans="2:4">
      <c r="B202" s="5"/>
      <c r="C202" s="5"/>
      <c r="D202" s="5"/>
    </row>
    <row r="203" spans="2:4" ht="39.75" customHeight="1">
      <c r="B203" s="36" t="s">
        <v>28</v>
      </c>
      <c r="C203" s="36" t="s">
        <v>76</v>
      </c>
      <c r="D203" s="199" t="s">
        <v>308</v>
      </c>
    </row>
    <row r="204" spans="2:4">
      <c r="B204" s="36" t="s">
        <v>29</v>
      </c>
      <c r="C204" s="36" t="s">
        <v>85</v>
      </c>
      <c r="D204" s="33" t="s">
        <v>51</v>
      </c>
    </row>
    <row r="205" spans="2:4" ht="36" customHeight="1">
      <c r="B205" s="5" t="s">
        <v>30</v>
      </c>
      <c r="C205" s="5" t="s">
        <v>86</v>
      </c>
      <c r="D205" s="5"/>
    </row>
    <row r="206" spans="2:4" ht="52.5" customHeight="1">
      <c r="B206" s="5" t="s">
        <v>31</v>
      </c>
      <c r="C206" s="5" t="s">
        <v>191</v>
      </c>
      <c r="D206" s="5"/>
    </row>
    <row r="207" spans="2:4" ht="27" customHeight="1">
      <c r="B207" s="5" t="s">
        <v>32</v>
      </c>
      <c r="C207" s="5" t="s">
        <v>84</v>
      </c>
      <c r="D207" s="5"/>
    </row>
    <row r="208" spans="2:4" ht="57.75" customHeight="1">
      <c r="B208" s="5" t="s">
        <v>88</v>
      </c>
      <c r="C208" s="5" t="s">
        <v>192</v>
      </c>
      <c r="D208" s="5"/>
    </row>
    <row r="209" spans="2:4" ht="23.25" customHeight="1">
      <c r="B209" s="360" t="s">
        <v>33</v>
      </c>
      <c r="C209" s="361"/>
      <c r="D209" s="5"/>
    </row>
    <row r="210" spans="2:4" ht="34.5" customHeight="1">
      <c r="B210" s="354" t="s">
        <v>126</v>
      </c>
      <c r="C210" s="354"/>
      <c r="D210" s="45">
        <v>-32</v>
      </c>
    </row>
    <row r="211" spans="2:4" ht="29.25" customHeight="1">
      <c r="B211" s="354" t="s">
        <v>90</v>
      </c>
      <c r="C211" s="354"/>
      <c r="D211" s="45">
        <v>-17</v>
      </c>
    </row>
    <row r="212" spans="2:4" ht="29.25" customHeight="1">
      <c r="B212" s="354" t="s">
        <v>91</v>
      </c>
      <c r="C212" s="354"/>
      <c r="D212" s="45">
        <v>-15</v>
      </c>
    </row>
    <row r="213" spans="2:4" ht="21" customHeight="1">
      <c r="B213" s="354" t="s">
        <v>103</v>
      </c>
      <c r="C213" s="354"/>
      <c r="D213" s="45">
        <v>-32</v>
      </c>
    </row>
    <row r="214" spans="2:4" ht="21" customHeight="1">
      <c r="B214" s="354" t="s">
        <v>92</v>
      </c>
      <c r="C214" s="354"/>
      <c r="D214" s="45"/>
    </row>
    <row r="215" spans="2:4" ht="21" customHeight="1">
      <c r="B215" s="354" t="s">
        <v>34</v>
      </c>
      <c r="C215" s="354"/>
      <c r="D215" s="45">
        <v>0</v>
      </c>
    </row>
    <row r="216" spans="2:4">
      <c r="B216" s="5"/>
      <c r="C216" s="5"/>
      <c r="D216" s="5"/>
    </row>
    <row r="217" spans="2:4" ht="43.5" customHeight="1">
      <c r="B217" s="36" t="s">
        <v>28</v>
      </c>
      <c r="C217" s="36" t="s">
        <v>76</v>
      </c>
      <c r="D217" s="128" t="s">
        <v>65</v>
      </c>
    </row>
    <row r="218" spans="2:4">
      <c r="B218" s="36" t="s">
        <v>29</v>
      </c>
      <c r="C218" s="36" t="s">
        <v>93</v>
      </c>
      <c r="D218" s="33" t="s">
        <v>51</v>
      </c>
    </row>
    <row r="219" spans="2:4">
      <c r="B219" s="5" t="s">
        <v>30</v>
      </c>
      <c r="C219" s="5" t="s">
        <v>94</v>
      </c>
      <c r="D219" s="5"/>
    </row>
    <row r="220" spans="2:4" ht="51.75">
      <c r="B220" s="5" t="s">
        <v>31</v>
      </c>
      <c r="C220" s="5" t="s">
        <v>95</v>
      </c>
      <c r="D220" s="5"/>
    </row>
    <row r="221" spans="2:4">
      <c r="B221" s="5" t="s">
        <v>32</v>
      </c>
      <c r="C221" s="5" t="s">
        <v>84</v>
      </c>
      <c r="D221" s="5"/>
    </row>
    <row r="222" spans="2:4" ht="51.75">
      <c r="B222" s="5" t="s">
        <v>88</v>
      </c>
      <c r="C222" s="5" t="s">
        <v>125</v>
      </c>
      <c r="D222" s="5"/>
    </row>
    <row r="223" spans="2:4">
      <c r="B223" s="360" t="s">
        <v>33</v>
      </c>
      <c r="C223" s="361"/>
      <c r="D223" s="5"/>
    </row>
    <row r="224" spans="2:4" ht="17.45" customHeight="1">
      <c r="B224" s="354" t="s">
        <v>96</v>
      </c>
      <c r="C224" s="354"/>
      <c r="D224" s="45">
        <v>54</v>
      </c>
    </row>
    <row r="225" spans="2:4">
      <c r="B225" s="354" t="s">
        <v>90</v>
      </c>
      <c r="C225" s="354"/>
      <c r="D225" s="45">
        <v>29</v>
      </c>
    </row>
    <row r="226" spans="2:4">
      <c r="B226" s="354" t="s">
        <v>91</v>
      </c>
      <c r="C226" s="354"/>
      <c r="D226" s="45">
        <v>25</v>
      </c>
    </row>
    <row r="227" spans="2:4">
      <c r="B227" s="354" t="s">
        <v>92</v>
      </c>
      <c r="C227" s="354"/>
      <c r="D227" s="45"/>
    </row>
    <row r="228" spans="2:4">
      <c r="B228" s="354" t="s">
        <v>34</v>
      </c>
      <c r="C228" s="354"/>
      <c r="D228" s="46">
        <v>-91241.7</v>
      </c>
    </row>
    <row r="229" spans="2:4">
      <c r="B229" s="5"/>
      <c r="C229" s="5"/>
      <c r="D229" s="5"/>
    </row>
    <row r="230" spans="2:4">
      <c r="B230" s="10"/>
      <c r="C230" s="10"/>
      <c r="D230" s="11"/>
    </row>
    <row r="231" spans="2:4" ht="54" customHeight="1">
      <c r="B231" s="36" t="s">
        <v>28</v>
      </c>
      <c r="C231" s="36" t="s">
        <v>76</v>
      </c>
      <c r="D231" s="199" t="s">
        <v>308</v>
      </c>
    </row>
    <row r="232" spans="2:4">
      <c r="B232" s="36" t="s">
        <v>29</v>
      </c>
      <c r="C232" s="36" t="s">
        <v>167</v>
      </c>
      <c r="D232" s="33" t="s">
        <v>51</v>
      </c>
    </row>
    <row r="233" spans="2:4">
      <c r="B233" s="53" t="s">
        <v>30</v>
      </c>
      <c r="C233" s="53" t="s">
        <v>168</v>
      </c>
      <c r="D233" s="59"/>
    </row>
    <row r="234" spans="2:4" ht="69">
      <c r="B234" s="53" t="s">
        <v>31</v>
      </c>
      <c r="C234" s="53" t="s">
        <v>169</v>
      </c>
      <c r="D234" s="59"/>
    </row>
    <row r="235" spans="2:4">
      <c r="B235" s="53" t="s">
        <v>32</v>
      </c>
      <c r="C235" s="53" t="s">
        <v>84</v>
      </c>
      <c r="D235" s="59"/>
    </row>
    <row r="236" spans="2:4" ht="51.75">
      <c r="B236" s="53" t="s">
        <v>88</v>
      </c>
      <c r="C236" s="53" t="s">
        <v>173</v>
      </c>
      <c r="D236" s="59"/>
    </row>
    <row r="237" spans="2:4">
      <c r="B237" s="360" t="s">
        <v>33</v>
      </c>
      <c r="C237" s="361"/>
      <c r="D237" s="59"/>
    </row>
    <row r="238" spans="2:4">
      <c r="B238" s="354" t="s">
        <v>171</v>
      </c>
      <c r="C238" s="354"/>
      <c r="D238" s="45">
        <v>-34</v>
      </c>
    </row>
    <row r="239" spans="2:4">
      <c r="B239" s="354" t="s">
        <v>90</v>
      </c>
      <c r="C239" s="354"/>
      <c r="D239" s="45">
        <v>-18</v>
      </c>
    </row>
    <row r="240" spans="2:4">
      <c r="B240" s="354" t="s">
        <v>91</v>
      </c>
      <c r="C240" s="354"/>
      <c r="D240" s="45">
        <v>-16</v>
      </c>
    </row>
    <row r="241" spans="2:4">
      <c r="B241" s="354" t="s">
        <v>172</v>
      </c>
      <c r="C241" s="354"/>
      <c r="D241" s="45">
        <v>-34</v>
      </c>
    </row>
    <row r="242" spans="2:4">
      <c r="B242" s="354" t="s">
        <v>34</v>
      </c>
      <c r="C242" s="354"/>
      <c r="D242" s="46">
        <v>-32</v>
      </c>
    </row>
    <row r="243" spans="2:4">
      <c r="B243" s="55"/>
      <c r="C243" s="55"/>
      <c r="D243" s="58"/>
    </row>
    <row r="244" spans="2:4" s="167" customFormat="1" ht="20.25" customHeight="1">
      <c r="B244" s="83" t="s">
        <v>41</v>
      </c>
      <c r="C244" s="364" t="s">
        <v>42</v>
      </c>
      <c r="D244" s="364"/>
    </row>
    <row r="245" spans="2:4" s="167" customFormat="1" ht="20.25" customHeight="1">
      <c r="B245" s="80">
        <v>1192</v>
      </c>
      <c r="C245" s="365" t="s">
        <v>323</v>
      </c>
      <c r="D245" s="366"/>
    </row>
    <row r="246" spans="2:4" s="167" customFormat="1">
      <c r="B246" s="55"/>
      <c r="C246" s="55"/>
      <c r="D246" s="58"/>
    </row>
    <row r="247" spans="2:4" s="167" customFormat="1" ht="34.5">
      <c r="B247" s="36" t="s">
        <v>28</v>
      </c>
      <c r="C247" s="36" t="s">
        <v>159</v>
      </c>
      <c r="D247" s="199" t="s">
        <v>308</v>
      </c>
    </row>
    <row r="248" spans="2:4" s="167" customFormat="1" ht="44.25" customHeight="1">
      <c r="B248" s="36" t="s">
        <v>29</v>
      </c>
      <c r="C248" s="36" t="s">
        <v>160</v>
      </c>
      <c r="D248" s="224" t="s">
        <v>51</v>
      </c>
    </row>
    <row r="249" spans="2:4" s="167" customFormat="1" ht="69">
      <c r="B249" s="64" t="s">
        <v>30</v>
      </c>
      <c r="C249" s="64" t="s">
        <v>161</v>
      </c>
      <c r="D249" s="165"/>
    </row>
    <row r="250" spans="2:4" s="167" customFormat="1" ht="86.25">
      <c r="B250" s="64" t="s">
        <v>31</v>
      </c>
      <c r="C250" s="64" t="s">
        <v>162</v>
      </c>
      <c r="D250" s="165"/>
    </row>
    <row r="251" spans="2:4" s="167" customFormat="1" ht="29.25" customHeight="1">
      <c r="B251" s="64" t="s">
        <v>32</v>
      </c>
      <c r="C251" s="64" t="s">
        <v>84</v>
      </c>
      <c r="D251" s="165"/>
    </row>
    <row r="252" spans="2:4" s="167" customFormat="1" ht="51.75">
      <c r="B252" s="64" t="s">
        <v>88</v>
      </c>
      <c r="C252" s="64" t="s">
        <v>163</v>
      </c>
      <c r="D252" s="165"/>
    </row>
    <row r="253" spans="2:4" s="167" customFormat="1">
      <c r="B253" s="303" t="s">
        <v>33</v>
      </c>
      <c r="C253" s="303"/>
      <c r="D253" s="165"/>
    </row>
    <row r="254" spans="2:4" s="167" customFormat="1" ht="26.25" customHeight="1">
      <c r="B254" s="354" t="s">
        <v>165</v>
      </c>
      <c r="C254" s="354"/>
      <c r="D254" s="51">
        <v>-5</v>
      </c>
    </row>
    <row r="255" spans="2:4" s="167" customFormat="1" ht="26.25" customHeight="1">
      <c r="B255" s="354" t="s">
        <v>166</v>
      </c>
      <c r="C255" s="354"/>
      <c r="D255" s="51">
        <v>0</v>
      </c>
    </row>
    <row r="256" spans="2:4" s="167" customFormat="1" ht="26.25" customHeight="1">
      <c r="B256" s="354" t="s">
        <v>34</v>
      </c>
      <c r="C256" s="354"/>
      <c r="D256" s="51">
        <v>-120</v>
      </c>
    </row>
    <row r="257" spans="2:4" s="167" customFormat="1">
      <c r="B257" s="55"/>
      <c r="C257" s="55"/>
      <c r="D257" s="58"/>
    </row>
    <row r="258" spans="2:4" s="167" customFormat="1">
      <c r="B258" s="55"/>
      <c r="C258" s="55"/>
      <c r="D258" s="248" t="s">
        <v>326</v>
      </c>
    </row>
    <row r="259" spans="2:4" ht="27.75" customHeight="1">
      <c r="B259" s="353" t="s">
        <v>54</v>
      </c>
      <c r="C259" s="353"/>
      <c r="D259" s="353"/>
    </row>
    <row r="260" spans="2:4">
      <c r="B260" s="83" t="s">
        <v>41</v>
      </c>
      <c r="C260" s="364" t="s">
        <v>42</v>
      </c>
      <c r="D260" s="364"/>
    </row>
    <row r="261" spans="2:4">
      <c r="B261" s="80">
        <v>1146</v>
      </c>
      <c r="C261" s="384" t="s">
        <v>69</v>
      </c>
      <c r="D261" s="384"/>
    </row>
    <row r="262" spans="2:4">
      <c r="B262" s="38"/>
      <c r="C262" s="39"/>
      <c r="D262" s="39"/>
    </row>
    <row r="263" spans="2:4">
      <c r="B263" s="40" t="s">
        <v>101</v>
      </c>
      <c r="C263" s="10"/>
      <c r="D263" s="11"/>
    </row>
    <row r="264" spans="2:4">
      <c r="B264" s="40"/>
      <c r="C264" s="10"/>
      <c r="D264" s="11"/>
    </row>
    <row r="265" spans="2:4" ht="34.5">
      <c r="B265" s="36" t="s">
        <v>28</v>
      </c>
      <c r="C265" s="36" t="s">
        <v>76</v>
      </c>
      <c r="D265" s="32" t="s">
        <v>77</v>
      </c>
    </row>
    <row r="266" spans="2:4">
      <c r="B266" s="36" t="s">
        <v>29</v>
      </c>
      <c r="C266" s="36" t="s">
        <v>85</v>
      </c>
      <c r="D266" s="33" t="s">
        <v>51</v>
      </c>
    </row>
    <row r="267" spans="2:4">
      <c r="B267" s="5" t="s">
        <v>30</v>
      </c>
      <c r="C267" s="5" t="s">
        <v>86</v>
      </c>
      <c r="D267" s="14"/>
    </row>
    <row r="268" spans="2:4" ht="51.75">
      <c r="B268" s="5" t="s">
        <v>31</v>
      </c>
      <c r="C268" s="5" t="s">
        <v>87</v>
      </c>
      <c r="D268" s="14"/>
    </row>
    <row r="269" spans="2:4">
      <c r="B269" s="5" t="s">
        <v>32</v>
      </c>
      <c r="C269" s="5" t="s">
        <v>84</v>
      </c>
      <c r="D269" s="14"/>
    </row>
    <row r="270" spans="2:4" ht="51.75">
      <c r="B270" s="5" t="s">
        <v>88</v>
      </c>
      <c r="C270" s="5" t="s">
        <v>125</v>
      </c>
      <c r="D270" s="14"/>
    </row>
    <row r="271" spans="2:4">
      <c r="B271" s="303" t="s">
        <v>33</v>
      </c>
      <c r="C271" s="303"/>
      <c r="D271" s="14"/>
    </row>
    <row r="272" spans="2:4" ht="17.45" customHeight="1">
      <c r="B272" s="354" t="s">
        <v>126</v>
      </c>
      <c r="C272" s="354"/>
      <c r="D272" s="41">
        <v>889</v>
      </c>
    </row>
    <row r="273" spans="2:4">
      <c r="B273" s="354" t="s">
        <v>90</v>
      </c>
      <c r="C273" s="354"/>
      <c r="D273" s="41">
        <v>377</v>
      </c>
    </row>
    <row r="274" spans="2:4">
      <c r="B274" s="354" t="s">
        <v>91</v>
      </c>
      <c r="C274" s="354"/>
      <c r="D274" s="41">
        <v>512</v>
      </c>
    </row>
    <row r="275" spans="2:4">
      <c r="B275" s="354" t="s">
        <v>103</v>
      </c>
      <c r="C275" s="354"/>
      <c r="D275" s="41">
        <v>889</v>
      </c>
    </row>
    <row r="276" spans="2:4">
      <c r="B276" s="354" t="s">
        <v>92</v>
      </c>
      <c r="C276" s="354"/>
      <c r="D276" s="41"/>
    </row>
    <row r="277" spans="2:4">
      <c r="B277" s="354" t="s">
        <v>34</v>
      </c>
      <c r="C277" s="354"/>
      <c r="D277" s="41">
        <v>216945.89999999991</v>
      </c>
    </row>
    <row r="278" spans="2:4">
      <c r="B278" s="6"/>
      <c r="C278" s="6"/>
      <c r="D278" s="6"/>
    </row>
    <row r="279" spans="2:4" ht="60.75" customHeight="1">
      <c r="B279" s="36" t="s">
        <v>28</v>
      </c>
      <c r="C279" s="36" t="s">
        <v>76</v>
      </c>
      <c r="D279" s="32" t="s">
        <v>77</v>
      </c>
    </row>
    <row r="280" spans="2:4">
      <c r="B280" s="36" t="s">
        <v>29</v>
      </c>
      <c r="C280" s="36" t="s">
        <v>93</v>
      </c>
      <c r="D280" s="33" t="s">
        <v>51</v>
      </c>
    </row>
    <row r="281" spans="2:4">
      <c r="B281" s="5" t="s">
        <v>30</v>
      </c>
      <c r="C281" s="5" t="s">
        <v>94</v>
      </c>
      <c r="D281" s="14"/>
    </row>
    <row r="282" spans="2:4" ht="51.75">
      <c r="B282" s="5" t="s">
        <v>31</v>
      </c>
      <c r="C282" s="5" t="s">
        <v>95</v>
      </c>
      <c r="D282" s="14"/>
    </row>
    <row r="283" spans="2:4">
      <c r="B283" s="5" t="s">
        <v>32</v>
      </c>
      <c r="C283" s="5" t="s">
        <v>84</v>
      </c>
      <c r="D283" s="14"/>
    </row>
    <row r="284" spans="2:4" ht="51.75">
      <c r="B284" s="5" t="s">
        <v>88</v>
      </c>
      <c r="C284" s="5" t="s">
        <v>125</v>
      </c>
      <c r="D284" s="14"/>
    </row>
    <row r="285" spans="2:4">
      <c r="B285" s="303" t="s">
        <v>33</v>
      </c>
      <c r="C285" s="303"/>
      <c r="D285" s="14"/>
    </row>
    <row r="286" spans="2:4" ht="17.45" customHeight="1">
      <c r="B286" s="354" t="s">
        <v>96</v>
      </c>
      <c r="C286" s="354"/>
      <c r="D286" s="249">
        <v>366</v>
      </c>
    </row>
    <row r="287" spans="2:4">
      <c r="B287" s="354" t="s">
        <v>90</v>
      </c>
      <c r="C287" s="354"/>
      <c r="D287" s="249">
        <v>184</v>
      </c>
    </row>
    <row r="288" spans="2:4">
      <c r="B288" s="354" t="s">
        <v>91</v>
      </c>
      <c r="C288" s="354"/>
      <c r="D288" s="249">
        <v>182</v>
      </c>
    </row>
    <row r="289" spans="2:4">
      <c r="B289" s="354" t="s">
        <v>92</v>
      </c>
      <c r="C289" s="354"/>
      <c r="D289" s="249"/>
    </row>
    <row r="290" spans="2:4">
      <c r="B290" s="354" t="s">
        <v>34</v>
      </c>
      <c r="C290" s="354"/>
      <c r="D290" s="42">
        <v>203658.30000000028</v>
      </c>
    </row>
    <row r="291" spans="2:4">
      <c r="B291" s="6"/>
      <c r="C291" s="6"/>
      <c r="D291" s="6"/>
    </row>
    <row r="292" spans="2:4" ht="57.75" customHeight="1">
      <c r="B292" s="36" t="s">
        <v>28</v>
      </c>
      <c r="C292" s="36" t="s">
        <v>76</v>
      </c>
      <c r="D292" s="128" t="s">
        <v>65</v>
      </c>
    </row>
    <row r="293" spans="2:4" ht="29.25" customHeight="1">
      <c r="B293" s="36" t="s">
        <v>29</v>
      </c>
      <c r="C293" s="36" t="s">
        <v>97</v>
      </c>
      <c r="D293" s="33" t="s">
        <v>51</v>
      </c>
    </row>
    <row r="294" spans="2:4" ht="29.25" customHeight="1">
      <c r="B294" s="5" t="s">
        <v>30</v>
      </c>
      <c r="C294" s="5" t="s">
        <v>98</v>
      </c>
      <c r="D294" s="14"/>
    </row>
    <row r="295" spans="2:4" ht="51.75">
      <c r="B295" s="5" t="s">
        <v>31</v>
      </c>
      <c r="C295" s="5" t="s">
        <v>99</v>
      </c>
      <c r="D295" s="14"/>
    </row>
    <row r="296" spans="2:4">
      <c r="B296" s="5" t="s">
        <v>32</v>
      </c>
      <c r="C296" s="5" t="s">
        <v>84</v>
      </c>
      <c r="D296" s="14"/>
    </row>
    <row r="297" spans="2:4" ht="51.75">
      <c r="B297" s="5" t="s">
        <v>88</v>
      </c>
      <c r="C297" s="5" t="s">
        <v>125</v>
      </c>
      <c r="D297" s="14"/>
    </row>
    <row r="298" spans="2:4">
      <c r="B298" s="360" t="s">
        <v>33</v>
      </c>
      <c r="C298" s="361"/>
      <c r="D298" s="14"/>
    </row>
    <row r="299" spans="2:4" ht="17.45" customHeight="1">
      <c r="B299" s="354" t="s">
        <v>100</v>
      </c>
      <c r="C299" s="354"/>
      <c r="D299" s="45">
        <v>-120</v>
      </c>
    </row>
    <row r="300" spans="2:4">
      <c r="B300" s="354" t="s">
        <v>90</v>
      </c>
      <c r="C300" s="354"/>
      <c r="D300" s="45">
        <v>-60</v>
      </c>
    </row>
    <row r="301" spans="2:4">
      <c r="B301" s="354" t="s">
        <v>91</v>
      </c>
      <c r="C301" s="354"/>
      <c r="D301" s="45">
        <v>-60</v>
      </c>
    </row>
    <row r="302" spans="2:4">
      <c r="B302" s="354" t="s">
        <v>92</v>
      </c>
      <c r="C302" s="354"/>
      <c r="D302" s="45">
        <v>0</v>
      </c>
    </row>
    <row r="303" spans="2:4">
      <c r="B303" s="354" t="s">
        <v>34</v>
      </c>
      <c r="C303" s="354"/>
      <c r="D303" s="46">
        <v>32830.5</v>
      </c>
    </row>
    <row r="304" spans="2:4">
      <c r="B304" s="10"/>
      <c r="C304" s="10"/>
      <c r="D304" s="11"/>
    </row>
    <row r="305" spans="2:4" s="167" customFormat="1" ht="25.5" customHeight="1">
      <c r="B305" s="12" t="s">
        <v>41</v>
      </c>
      <c r="C305" s="357" t="s">
        <v>42</v>
      </c>
      <c r="D305" s="358"/>
    </row>
    <row r="306" spans="2:4" s="167" customFormat="1" ht="25.5" customHeight="1">
      <c r="B306" s="64">
        <v>1192</v>
      </c>
      <c r="C306" s="362" t="s">
        <v>164</v>
      </c>
      <c r="D306" s="362"/>
    </row>
    <row r="307" spans="2:4" s="167" customFormat="1"/>
    <row r="308" spans="2:4" s="167" customFormat="1" ht="61.5" customHeight="1">
      <c r="B308" s="36" t="s">
        <v>28</v>
      </c>
      <c r="C308" s="36" t="s">
        <v>159</v>
      </c>
      <c r="D308" s="128" t="s">
        <v>178</v>
      </c>
    </row>
    <row r="309" spans="2:4" s="167" customFormat="1">
      <c r="B309" s="36" t="s">
        <v>29</v>
      </c>
      <c r="C309" s="36" t="s">
        <v>115</v>
      </c>
      <c r="D309" s="66" t="s">
        <v>51</v>
      </c>
    </row>
    <row r="310" spans="2:4" s="167" customFormat="1" ht="34.5">
      <c r="B310" s="64" t="s">
        <v>30</v>
      </c>
      <c r="C310" s="225" t="s">
        <v>203</v>
      </c>
      <c r="D310" s="68"/>
    </row>
    <row r="311" spans="2:4" s="167" customFormat="1" ht="46.5" customHeight="1">
      <c r="B311" s="64" t="s">
        <v>209</v>
      </c>
      <c r="C311" s="225" t="s">
        <v>206</v>
      </c>
      <c r="D311" s="68"/>
    </row>
    <row r="312" spans="2:4" s="167" customFormat="1" ht="36.75" customHeight="1">
      <c r="B312" s="64" t="s">
        <v>208</v>
      </c>
      <c r="C312" s="225" t="s">
        <v>84</v>
      </c>
      <c r="D312" s="68"/>
    </row>
    <row r="313" spans="2:4" s="167" customFormat="1" ht="51.75">
      <c r="B313" s="64" t="s">
        <v>207</v>
      </c>
      <c r="C313" s="225" t="s">
        <v>163</v>
      </c>
      <c r="D313" s="68"/>
    </row>
    <row r="314" spans="2:4" s="167" customFormat="1">
      <c r="B314" s="303" t="s">
        <v>33</v>
      </c>
      <c r="C314" s="303"/>
      <c r="D314" s="68"/>
    </row>
    <row r="315" spans="2:4" s="167" customFormat="1">
      <c r="B315" s="354" t="s">
        <v>204</v>
      </c>
      <c r="C315" s="354"/>
      <c r="D315" s="79"/>
    </row>
    <row r="316" spans="2:4" s="167" customFormat="1">
      <c r="B316" s="354" t="s">
        <v>205</v>
      </c>
      <c r="C316" s="354"/>
      <c r="D316" s="79">
        <v>147</v>
      </c>
    </row>
    <row r="317" spans="2:4" s="167" customFormat="1">
      <c r="B317" s="354" t="s">
        <v>34</v>
      </c>
      <c r="C317" s="354"/>
      <c r="D317" s="82">
        <v>1856</v>
      </c>
    </row>
    <row r="318" spans="2:4" s="167" customFormat="1">
      <c r="B318" s="10"/>
      <c r="C318" s="10"/>
      <c r="D318" s="11"/>
    </row>
    <row r="319" spans="2:4" s="167" customFormat="1">
      <c r="B319" s="10"/>
      <c r="C319" s="10"/>
      <c r="D319" s="248" t="s">
        <v>327</v>
      </c>
    </row>
    <row r="320" spans="2:4" ht="23.25" customHeight="1">
      <c r="B320" s="353" t="str">
        <f>'havelvac 2'!F89</f>
        <v xml:space="preserve"> ՀՀ  Արմավիրի մարզպետարան</v>
      </c>
      <c r="C320" s="353"/>
      <c r="D320" s="353"/>
    </row>
    <row r="321" spans="2:4" ht="18" customHeight="1"/>
    <row r="322" spans="2:4" ht="24" customHeight="1">
      <c r="B322" s="12" t="s">
        <v>41</v>
      </c>
      <c r="C322" s="357" t="s">
        <v>42</v>
      </c>
      <c r="D322" s="358"/>
    </row>
    <row r="323" spans="2:4" ht="24" customHeight="1">
      <c r="B323" s="5">
        <v>1146</v>
      </c>
      <c r="C323" s="362" t="s">
        <v>69</v>
      </c>
      <c r="D323" s="362"/>
    </row>
    <row r="324" spans="2:4" ht="18" customHeight="1"/>
    <row r="325" spans="2:4" ht="18" customHeight="1">
      <c r="B325" s="37" t="s">
        <v>101</v>
      </c>
    </row>
    <row r="326" spans="2:4" ht="18" customHeight="1">
      <c r="B326" s="40"/>
    </row>
    <row r="327" spans="2:4" ht="54.75" customHeight="1">
      <c r="B327" s="36" t="s">
        <v>28</v>
      </c>
      <c r="C327" s="36" t="s">
        <v>76</v>
      </c>
      <c r="D327" s="199" t="s">
        <v>308</v>
      </c>
    </row>
    <row r="328" spans="2:4" ht="18" customHeight="1">
      <c r="B328" s="36" t="s">
        <v>29</v>
      </c>
      <c r="C328" s="36" t="s">
        <v>85</v>
      </c>
      <c r="D328" s="33" t="s">
        <v>51</v>
      </c>
    </row>
    <row r="329" spans="2:4" ht="18" customHeight="1">
      <c r="B329" s="5" t="s">
        <v>30</v>
      </c>
      <c r="C329" s="5" t="s">
        <v>86</v>
      </c>
      <c r="D329" s="14"/>
    </row>
    <row r="330" spans="2:4" ht="18" customHeight="1">
      <c r="B330" s="5" t="s">
        <v>31</v>
      </c>
      <c r="C330" s="5" t="s">
        <v>87</v>
      </c>
      <c r="D330" s="14"/>
    </row>
    <row r="331" spans="2:4" ht="18" customHeight="1">
      <c r="B331" s="5" t="s">
        <v>32</v>
      </c>
      <c r="C331" s="5" t="s">
        <v>84</v>
      </c>
      <c r="D331" s="14"/>
    </row>
    <row r="332" spans="2:4" ht="47.45" customHeight="1">
      <c r="B332" s="5" t="s">
        <v>88</v>
      </c>
      <c r="C332" s="5" t="s">
        <v>125</v>
      </c>
      <c r="D332" s="14"/>
    </row>
    <row r="333" spans="2:4" ht="18" customHeight="1">
      <c r="B333" s="303" t="s">
        <v>33</v>
      </c>
      <c r="C333" s="303"/>
      <c r="D333" s="14"/>
    </row>
    <row r="334" spans="2:4" ht="18" customHeight="1">
      <c r="B334" s="354" t="s">
        <v>126</v>
      </c>
      <c r="C334" s="354"/>
      <c r="D334" s="45">
        <v>-48</v>
      </c>
    </row>
    <row r="335" spans="2:4" ht="18" customHeight="1">
      <c r="B335" s="354" t="s">
        <v>90</v>
      </c>
      <c r="C335" s="354"/>
      <c r="D335" s="45">
        <v>-28</v>
      </c>
    </row>
    <row r="336" spans="2:4" ht="18" customHeight="1">
      <c r="B336" s="354" t="s">
        <v>91</v>
      </c>
      <c r="C336" s="354"/>
      <c r="D336" s="45">
        <v>-20</v>
      </c>
    </row>
    <row r="337" spans="2:4" ht="18" customHeight="1">
      <c r="B337" s="354" t="s">
        <v>103</v>
      </c>
      <c r="C337" s="354"/>
      <c r="D337" s="43"/>
    </row>
    <row r="338" spans="2:4" ht="18" customHeight="1">
      <c r="B338" s="354" t="s">
        <v>92</v>
      </c>
      <c r="C338" s="354"/>
      <c r="D338" s="43"/>
    </row>
    <row r="339" spans="2:4" ht="18" customHeight="1">
      <c r="B339" s="354" t="s">
        <v>34</v>
      </c>
      <c r="C339" s="354"/>
      <c r="D339" s="43">
        <v>-7794.5</v>
      </c>
    </row>
    <row r="340" spans="2:4" ht="18" customHeight="1">
      <c r="B340" s="6"/>
      <c r="C340" s="6"/>
      <c r="D340" s="44"/>
    </row>
    <row r="341" spans="2:4" ht="45" customHeight="1">
      <c r="B341" s="36" t="s">
        <v>28</v>
      </c>
      <c r="C341" s="36" t="s">
        <v>76</v>
      </c>
      <c r="D341" s="199" t="s">
        <v>308</v>
      </c>
    </row>
    <row r="342" spans="2:4" ht="18" customHeight="1">
      <c r="B342" s="36" t="s">
        <v>29</v>
      </c>
      <c r="C342" s="36" t="s">
        <v>93</v>
      </c>
      <c r="D342" s="33" t="s">
        <v>51</v>
      </c>
    </row>
    <row r="343" spans="2:4" ht="18" customHeight="1">
      <c r="B343" s="5" t="s">
        <v>30</v>
      </c>
      <c r="C343" s="5" t="s">
        <v>94</v>
      </c>
      <c r="D343" s="14"/>
    </row>
    <row r="344" spans="2:4" ht="18" customHeight="1">
      <c r="B344" s="5" t="s">
        <v>31</v>
      </c>
      <c r="C344" s="5" t="s">
        <v>95</v>
      </c>
      <c r="D344" s="14"/>
    </row>
    <row r="345" spans="2:4" ht="18" customHeight="1">
      <c r="B345" s="5" t="s">
        <v>32</v>
      </c>
      <c r="C345" s="5" t="s">
        <v>84</v>
      </c>
      <c r="D345" s="14"/>
    </row>
    <row r="346" spans="2:4" ht="40.9" customHeight="1">
      <c r="B346" s="5" t="s">
        <v>88</v>
      </c>
      <c r="C346" s="5" t="s">
        <v>125</v>
      </c>
      <c r="D346" s="14"/>
    </row>
    <row r="347" spans="2:4" ht="18" customHeight="1">
      <c r="B347" s="303" t="s">
        <v>33</v>
      </c>
      <c r="C347" s="303"/>
      <c r="D347" s="14"/>
    </row>
    <row r="348" spans="2:4" ht="18" customHeight="1">
      <c r="B348" s="354" t="s">
        <v>96</v>
      </c>
      <c r="C348" s="354"/>
      <c r="D348" s="45">
        <v>-83.7</v>
      </c>
    </row>
    <row r="349" spans="2:4" ht="18" customHeight="1">
      <c r="B349" s="354" t="s">
        <v>90</v>
      </c>
      <c r="C349" s="354"/>
      <c r="D349" s="45">
        <v>-44</v>
      </c>
    </row>
    <row r="350" spans="2:4" ht="18" customHeight="1">
      <c r="B350" s="354" t="s">
        <v>91</v>
      </c>
      <c r="C350" s="354"/>
      <c r="D350" s="45">
        <v>-39.700000000000003</v>
      </c>
    </row>
    <row r="351" spans="2:4" ht="18" customHeight="1">
      <c r="B351" s="354" t="s">
        <v>92</v>
      </c>
      <c r="C351" s="354"/>
      <c r="D351" s="45"/>
    </row>
    <row r="352" spans="2:4" ht="18" customHeight="1">
      <c r="B352" s="354" t="s">
        <v>34</v>
      </c>
      <c r="C352" s="354"/>
      <c r="D352" s="46">
        <v>-7964.9</v>
      </c>
    </row>
    <row r="353" spans="2:4" ht="18" customHeight="1">
      <c r="B353" s="6"/>
      <c r="C353" s="6"/>
      <c r="D353" s="6"/>
    </row>
    <row r="354" spans="2:4" ht="45" customHeight="1">
      <c r="B354" s="36" t="s">
        <v>28</v>
      </c>
      <c r="C354" s="36" t="s">
        <v>76</v>
      </c>
      <c r="D354" s="199" t="s">
        <v>308</v>
      </c>
    </row>
    <row r="355" spans="2:4" ht="18" customHeight="1">
      <c r="B355" s="36" t="s">
        <v>29</v>
      </c>
      <c r="C355" s="36" t="s">
        <v>97</v>
      </c>
      <c r="D355" s="33" t="s">
        <v>51</v>
      </c>
    </row>
    <row r="356" spans="2:4" ht="18" customHeight="1">
      <c r="B356" s="5" t="s">
        <v>30</v>
      </c>
      <c r="C356" s="5" t="s">
        <v>98</v>
      </c>
      <c r="D356" s="14"/>
    </row>
    <row r="357" spans="2:4" ht="18" customHeight="1">
      <c r="B357" s="5" t="s">
        <v>31</v>
      </c>
      <c r="C357" s="5" t="s">
        <v>99</v>
      </c>
      <c r="D357" s="14"/>
    </row>
    <row r="358" spans="2:4" ht="31.15" customHeight="1">
      <c r="B358" s="5" t="s">
        <v>32</v>
      </c>
      <c r="C358" s="5" t="s">
        <v>84</v>
      </c>
      <c r="D358" s="14"/>
    </row>
    <row r="359" spans="2:4" ht="18" customHeight="1">
      <c r="B359" s="5" t="s">
        <v>88</v>
      </c>
      <c r="C359" s="5" t="s">
        <v>125</v>
      </c>
      <c r="D359" s="14"/>
    </row>
    <row r="360" spans="2:4" ht="18" customHeight="1">
      <c r="B360" s="303" t="s">
        <v>33</v>
      </c>
      <c r="C360" s="303"/>
      <c r="D360" s="14"/>
    </row>
    <row r="361" spans="2:4" ht="18" customHeight="1">
      <c r="B361" s="354" t="s">
        <v>100</v>
      </c>
      <c r="C361" s="354"/>
      <c r="D361" s="45">
        <v>-747.7</v>
      </c>
    </row>
    <row r="362" spans="2:4" ht="18" customHeight="1">
      <c r="B362" s="354" t="s">
        <v>90</v>
      </c>
      <c r="C362" s="354"/>
      <c r="D362" s="45">
        <v>-371</v>
      </c>
    </row>
    <row r="363" spans="2:4" ht="18" customHeight="1">
      <c r="B363" s="354" t="s">
        <v>91</v>
      </c>
      <c r="C363" s="354"/>
      <c r="D363" s="45">
        <v>-377</v>
      </c>
    </row>
    <row r="364" spans="2:4" ht="18" customHeight="1">
      <c r="B364" s="354" t="s">
        <v>92</v>
      </c>
      <c r="C364" s="354"/>
      <c r="D364" s="45"/>
    </row>
    <row r="365" spans="2:4" ht="18" customHeight="1">
      <c r="B365" s="354" t="s">
        <v>34</v>
      </c>
      <c r="C365" s="354"/>
      <c r="D365" s="46">
        <v>-6523.6</v>
      </c>
    </row>
    <row r="367" spans="2:4" ht="34.5">
      <c r="B367" s="36" t="s">
        <v>28</v>
      </c>
      <c r="C367" s="36" t="s">
        <v>76</v>
      </c>
      <c r="D367" s="199" t="s">
        <v>308</v>
      </c>
    </row>
    <row r="368" spans="2:4">
      <c r="B368" s="36" t="s">
        <v>29</v>
      </c>
      <c r="C368" s="36" t="s">
        <v>167</v>
      </c>
      <c r="D368" s="32" t="s">
        <v>51</v>
      </c>
    </row>
    <row r="369" spans="2:4">
      <c r="B369" s="64" t="s">
        <v>30</v>
      </c>
      <c r="C369" s="64" t="s">
        <v>168</v>
      </c>
      <c r="D369" s="81"/>
    </row>
    <row r="370" spans="2:4" ht="69">
      <c r="B370" s="64" t="s">
        <v>31</v>
      </c>
      <c r="C370" s="64" t="s">
        <v>169</v>
      </c>
      <c r="D370" s="81"/>
    </row>
    <row r="371" spans="2:4">
      <c r="B371" s="64" t="s">
        <v>32</v>
      </c>
      <c r="C371" s="64" t="s">
        <v>84</v>
      </c>
      <c r="D371" s="81"/>
    </row>
    <row r="372" spans="2:4" ht="51.75">
      <c r="B372" s="64" t="s">
        <v>88</v>
      </c>
      <c r="C372" s="64" t="s">
        <v>173</v>
      </c>
      <c r="D372" s="81"/>
    </row>
    <row r="373" spans="2:4">
      <c r="B373" s="303" t="s">
        <v>33</v>
      </c>
      <c r="C373" s="303"/>
      <c r="D373" s="81"/>
    </row>
    <row r="374" spans="2:4">
      <c r="B374" s="354" t="s">
        <v>171</v>
      </c>
      <c r="C374" s="354"/>
      <c r="D374" s="45">
        <v>-300</v>
      </c>
    </row>
    <row r="375" spans="2:4">
      <c r="B375" s="354" t="s">
        <v>90</v>
      </c>
      <c r="C375" s="354"/>
      <c r="D375" s="45">
        <v>-165</v>
      </c>
    </row>
    <row r="376" spans="2:4">
      <c r="B376" s="354" t="s">
        <v>91</v>
      </c>
      <c r="C376" s="354"/>
      <c r="D376" s="45">
        <v>-135</v>
      </c>
    </row>
    <row r="377" spans="2:4">
      <c r="B377" s="354" t="s">
        <v>34</v>
      </c>
      <c r="C377" s="354"/>
      <c r="D377" s="46">
        <v>-52.7</v>
      </c>
    </row>
    <row r="378" spans="2:4" s="167" customFormat="1">
      <c r="B378" s="55"/>
      <c r="C378" s="55"/>
      <c r="D378" s="250"/>
    </row>
    <row r="379" spans="2:4">
      <c r="D379" s="248" t="s">
        <v>328</v>
      </c>
    </row>
    <row r="380" spans="2:4" ht="23.25" customHeight="1">
      <c r="B380" s="353" t="str">
        <f>'havelvac 2'!F96</f>
        <v xml:space="preserve"> ՀՀ Գեղարքունիքի մարզպետարան</v>
      </c>
      <c r="C380" s="353"/>
      <c r="D380" s="353"/>
    </row>
    <row r="381" spans="2:4" ht="18" customHeight="1"/>
    <row r="382" spans="2:4" ht="24" customHeight="1">
      <c r="B382" s="12" t="s">
        <v>41</v>
      </c>
      <c r="C382" s="357" t="s">
        <v>42</v>
      </c>
      <c r="D382" s="358"/>
    </row>
    <row r="383" spans="2:4" ht="24" customHeight="1">
      <c r="B383" s="5">
        <v>1146</v>
      </c>
      <c r="C383" s="355" t="s">
        <v>69</v>
      </c>
      <c r="D383" s="356"/>
    </row>
    <row r="384" spans="2:4" ht="24" customHeight="1">
      <c r="B384" s="38"/>
      <c r="C384" s="39"/>
      <c r="D384" s="39"/>
    </row>
    <row r="385" spans="2:4" ht="24" customHeight="1">
      <c r="B385" s="231" t="s">
        <v>101</v>
      </c>
      <c r="C385" s="39"/>
      <c r="D385" s="39"/>
    </row>
    <row r="386" spans="2:4" ht="24" customHeight="1">
      <c r="B386" s="38"/>
      <c r="C386" s="39"/>
      <c r="D386" s="39"/>
    </row>
    <row r="387" spans="2:4" ht="50.45" customHeight="1">
      <c r="B387" s="36" t="s">
        <v>28</v>
      </c>
      <c r="C387" s="36" t="s">
        <v>76</v>
      </c>
      <c r="D387" s="199" t="s">
        <v>308</v>
      </c>
    </row>
    <row r="388" spans="2:4" ht="24" customHeight="1">
      <c r="B388" s="36" t="s">
        <v>29</v>
      </c>
      <c r="C388" s="36" t="s">
        <v>85</v>
      </c>
      <c r="D388" s="33" t="s">
        <v>51</v>
      </c>
    </row>
    <row r="389" spans="2:4" ht="25.15" customHeight="1">
      <c r="B389" s="5" t="s">
        <v>30</v>
      </c>
      <c r="C389" s="5" t="s">
        <v>86</v>
      </c>
      <c r="D389" s="14"/>
    </row>
    <row r="390" spans="2:4" ht="54" customHeight="1">
      <c r="B390" s="5" t="s">
        <v>31</v>
      </c>
      <c r="C390" s="5" t="s">
        <v>87</v>
      </c>
      <c r="D390" s="14"/>
    </row>
    <row r="391" spans="2:4" ht="24" customHeight="1">
      <c r="B391" s="5" t="s">
        <v>32</v>
      </c>
      <c r="C391" s="5" t="s">
        <v>84</v>
      </c>
      <c r="D391" s="14"/>
    </row>
    <row r="392" spans="2:4" ht="37.15" customHeight="1">
      <c r="B392" s="5" t="s">
        <v>88</v>
      </c>
      <c r="C392" s="5" t="s">
        <v>125</v>
      </c>
      <c r="D392" s="14"/>
    </row>
    <row r="393" spans="2:4" ht="24" customHeight="1">
      <c r="B393" s="303" t="s">
        <v>33</v>
      </c>
      <c r="C393" s="303"/>
      <c r="D393" s="14"/>
    </row>
    <row r="394" spans="2:4" ht="24" customHeight="1">
      <c r="B394" s="354" t="s">
        <v>126</v>
      </c>
      <c r="C394" s="354"/>
      <c r="D394" s="45">
        <v>-717</v>
      </c>
    </row>
    <row r="395" spans="2:4" ht="24" customHeight="1">
      <c r="B395" s="354" t="s">
        <v>90</v>
      </c>
      <c r="C395" s="354"/>
      <c r="D395" s="45">
        <v>-589</v>
      </c>
    </row>
    <row r="396" spans="2:4" ht="24" customHeight="1">
      <c r="B396" s="354" t="s">
        <v>91</v>
      </c>
      <c r="C396" s="354"/>
      <c r="D396" s="45">
        <v>-128</v>
      </c>
    </row>
    <row r="397" spans="2:4" ht="24" customHeight="1">
      <c r="B397" s="354" t="s">
        <v>103</v>
      </c>
      <c r="C397" s="354"/>
      <c r="D397" s="45">
        <v>-717</v>
      </c>
    </row>
    <row r="398" spans="2:4" ht="24" customHeight="1">
      <c r="B398" s="354" t="s">
        <v>92</v>
      </c>
      <c r="C398" s="354"/>
      <c r="D398" s="46">
        <v>0</v>
      </c>
    </row>
    <row r="399" spans="2:4" ht="24" customHeight="1">
      <c r="B399" s="354" t="s">
        <v>34</v>
      </c>
      <c r="C399" s="354"/>
      <c r="D399" s="46">
        <v>-3.6000000000931323</v>
      </c>
    </row>
    <row r="400" spans="2:4" ht="24" customHeight="1">
      <c r="B400" s="6"/>
      <c r="C400" s="6"/>
      <c r="D400" s="6"/>
    </row>
    <row r="401" spans="2:4" ht="36" customHeight="1">
      <c r="B401" s="36" t="s">
        <v>28</v>
      </c>
      <c r="C401" s="36" t="s">
        <v>76</v>
      </c>
      <c r="D401" s="199" t="s">
        <v>308</v>
      </c>
    </row>
    <row r="402" spans="2:4" ht="24" customHeight="1">
      <c r="B402" s="36" t="s">
        <v>29</v>
      </c>
      <c r="C402" s="36" t="s">
        <v>93</v>
      </c>
      <c r="D402" s="33" t="s">
        <v>51</v>
      </c>
    </row>
    <row r="403" spans="2:4" ht="24" customHeight="1">
      <c r="B403" s="5" t="s">
        <v>30</v>
      </c>
      <c r="C403" s="5" t="s">
        <v>94</v>
      </c>
      <c r="D403" s="14"/>
    </row>
    <row r="404" spans="2:4" ht="58.9" customHeight="1">
      <c r="B404" s="5" t="s">
        <v>31</v>
      </c>
      <c r="C404" s="5" t="s">
        <v>95</v>
      </c>
      <c r="D404" s="14"/>
    </row>
    <row r="405" spans="2:4" ht="50.45" customHeight="1">
      <c r="B405" s="5" t="s">
        <v>32</v>
      </c>
      <c r="C405" s="5" t="s">
        <v>84</v>
      </c>
      <c r="D405" s="14"/>
    </row>
    <row r="406" spans="2:4" ht="50.45" customHeight="1">
      <c r="B406" s="5" t="s">
        <v>88</v>
      </c>
      <c r="C406" s="5" t="s">
        <v>125</v>
      </c>
      <c r="D406" s="14"/>
    </row>
    <row r="407" spans="2:4" ht="24" customHeight="1">
      <c r="B407" s="303" t="s">
        <v>33</v>
      </c>
      <c r="C407" s="303"/>
      <c r="D407" s="14"/>
    </row>
    <row r="408" spans="2:4" ht="24" customHeight="1">
      <c r="B408" s="354" t="s">
        <v>96</v>
      </c>
      <c r="C408" s="354"/>
      <c r="D408" s="45">
        <v>-349</v>
      </c>
    </row>
    <row r="409" spans="2:4" ht="24" customHeight="1">
      <c r="B409" s="354" t="s">
        <v>90</v>
      </c>
      <c r="C409" s="354"/>
      <c r="D409" s="45">
        <v>-343</v>
      </c>
    </row>
    <row r="410" spans="2:4" ht="24" customHeight="1">
      <c r="B410" s="354" t="s">
        <v>91</v>
      </c>
      <c r="C410" s="354"/>
      <c r="D410" s="45">
        <v>-6</v>
      </c>
    </row>
    <row r="411" spans="2:4" ht="24" customHeight="1">
      <c r="B411" s="354" t="s">
        <v>92</v>
      </c>
      <c r="C411" s="354"/>
      <c r="D411" s="46">
        <v>0</v>
      </c>
    </row>
    <row r="412" spans="2:4" ht="24" customHeight="1">
      <c r="B412" s="354" t="s">
        <v>34</v>
      </c>
      <c r="C412" s="354"/>
      <c r="D412" s="46">
        <v>-30294.099999999627</v>
      </c>
    </row>
    <row r="413" spans="2:4" ht="24" customHeight="1">
      <c r="B413" s="6"/>
      <c r="C413" s="6"/>
      <c r="D413" s="6"/>
    </row>
    <row r="414" spans="2:4" ht="56.25" customHeight="1">
      <c r="B414" s="36" t="s">
        <v>28</v>
      </c>
      <c r="C414" s="36" t="s">
        <v>76</v>
      </c>
      <c r="D414" s="128" t="s">
        <v>65</v>
      </c>
    </row>
    <row r="415" spans="2:4" ht="24" customHeight="1">
      <c r="B415" s="36" t="s">
        <v>29</v>
      </c>
      <c r="C415" s="36" t="s">
        <v>97</v>
      </c>
      <c r="D415" s="33" t="s">
        <v>51</v>
      </c>
    </row>
    <row r="416" spans="2:4" ht="24" customHeight="1">
      <c r="B416" s="5" t="s">
        <v>30</v>
      </c>
      <c r="C416" s="5" t="s">
        <v>98</v>
      </c>
      <c r="D416" s="14"/>
    </row>
    <row r="417" spans="2:4" ht="60" customHeight="1">
      <c r="B417" s="5" t="s">
        <v>31</v>
      </c>
      <c r="C417" s="5" t="s">
        <v>99</v>
      </c>
      <c r="D417" s="14"/>
    </row>
    <row r="418" spans="2:4" ht="24" customHeight="1">
      <c r="B418" s="5" t="s">
        <v>32</v>
      </c>
      <c r="C418" s="5" t="s">
        <v>84</v>
      </c>
      <c r="D418" s="14"/>
    </row>
    <row r="419" spans="2:4" ht="24" customHeight="1">
      <c r="B419" s="5" t="s">
        <v>88</v>
      </c>
      <c r="C419" s="5" t="s">
        <v>125</v>
      </c>
      <c r="D419" s="14"/>
    </row>
    <row r="420" spans="2:4" ht="24" customHeight="1">
      <c r="B420" s="303" t="s">
        <v>33</v>
      </c>
      <c r="C420" s="303"/>
      <c r="D420" s="14"/>
    </row>
    <row r="421" spans="2:4" ht="24" customHeight="1">
      <c r="B421" s="354" t="s">
        <v>100</v>
      </c>
      <c r="C421" s="354"/>
      <c r="D421" s="45">
        <v>-695</v>
      </c>
    </row>
    <row r="422" spans="2:4" ht="24" customHeight="1">
      <c r="B422" s="354" t="s">
        <v>90</v>
      </c>
      <c r="C422" s="354"/>
      <c r="D422" s="45">
        <v>-408</v>
      </c>
    </row>
    <row r="423" spans="2:4" ht="24" customHeight="1">
      <c r="B423" s="354" t="s">
        <v>91</v>
      </c>
      <c r="C423" s="354"/>
      <c r="D423" s="45">
        <v>-287</v>
      </c>
    </row>
    <row r="424" spans="2:4" ht="24" customHeight="1">
      <c r="B424" s="354" t="s">
        <v>92</v>
      </c>
      <c r="C424" s="354"/>
      <c r="D424" s="46">
        <v>0</v>
      </c>
    </row>
    <row r="425" spans="2:4" ht="24" customHeight="1">
      <c r="B425" s="354" t="s">
        <v>34</v>
      </c>
      <c r="C425" s="354"/>
      <c r="D425" s="46">
        <v>109770</v>
      </c>
    </row>
    <row r="427" spans="2:4" ht="34.5">
      <c r="B427" s="36" t="s">
        <v>28</v>
      </c>
      <c r="C427" s="36" t="s">
        <v>76</v>
      </c>
      <c r="D427" s="128" t="s">
        <v>308</v>
      </c>
    </row>
    <row r="428" spans="2:4">
      <c r="B428" s="36" t="s">
        <v>29</v>
      </c>
      <c r="C428" s="36" t="s">
        <v>167</v>
      </c>
      <c r="D428" s="32" t="s">
        <v>51</v>
      </c>
    </row>
    <row r="429" spans="2:4" ht="31.5" customHeight="1">
      <c r="B429" s="64" t="s">
        <v>30</v>
      </c>
      <c r="C429" s="64" t="s">
        <v>168</v>
      </c>
      <c r="D429" s="81"/>
    </row>
    <row r="430" spans="2:4" ht="69">
      <c r="B430" s="64" t="s">
        <v>31</v>
      </c>
      <c r="C430" s="64" t="s">
        <v>169</v>
      </c>
      <c r="D430" s="81"/>
    </row>
    <row r="431" spans="2:4" ht="29.25" customHeight="1">
      <c r="B431" s="64" t="s">
        <v>32</v>
      </c>
      <c r="C431" s="64" t="s">
        <v>84</v>
      </c>
      <c r="D431" s="81"/>
    </row>
    <row r="432" spans="2:4" ht="38.25" customHeight="1">
      <c r="B432" s="64" t="s">
        <v>88</v>
      </c>
      <c r="C432" s="64" t="s">
        <v>173</v>
      </c>
      <c r="D432" s="81"/>
    </row>
    <row r="433" spans="2:4">
      <c r="B433" s="303" t="s">
        <v>33</v>
      </c>
      <c r="C433" s="303"/>
      <c r="D433" s="45">
        <v>-319</v>
      </c>
    </row>
    <row r="434" spans="2:4">
      <c r="B434" s="354" t="s">
        <v>171</v>
      </c>
      <c r="C434" s="354"/>
      <c r="D434" s="45">
        <v>-180</v>
      </c>
    </row>
    <row r="435" spans="2:4">
      <c r="B435" s="354" t="s">
        <v>90</v>
      </c>
      <c r="C435" s="354"/>
      <c r="D435" s="45">
        <v>-139</v>
      </c>
    </row>
    <row r="436" spans="2:4">
      <c r="B436" s="354" t="s">
        <v>91</v>
      </c>
      <c r="C436" s="354"/>
      <c r="D436" s="45">
        <v>-319</v>
      </c>
    </row>
    <row r="437" spans="2:4">
      <c r="B437" s="354" t="s">
        <v>34</v>
      </c>
      <c r="C437" s="354"/>
      <c r="D437" s="46">
        <v>-43705.100000000006</v>
      </c>
    </row>
    <row r="438" spans="2:4" s="167" customFormat="1">
      <c r="B438" s="55"/>
      <c r="C438" s="55"/>
      <c r="D438" s="250"/>
    </row>
    <row r="439" spans="2:4">
      <c r="D439" s="248" t="s">
        <v>329</v>
      </c>
    </row>
    <row r="440" spans="2:4" ht="23.25" customHeight="1">
      <c r="B440" s="353" t="s">
        <v>57</v>
      </c>
      <c r="C440" s="353"/>
      <c r="D440" s="353"/>
    </row>
    <row r="441" spans="2:4" ht="18" customHeight="1"/>
    <row r="442" spans="2:4" ht="24" customHeight="1">
      <c r="B442" s="12" t="s">
        <v>41</v>
      </c>
      <c r="C442" s="357" t="s">
        <v>42</v>
      </c>
      <c r="D442" s="358"/>
    </row>
    <row r="443" spans="2:4" ht="24" customHeight="1">
      <c r="B443" s="5">
        <v>1146</v>
      </c>
      <c r="C443" s="355" t="s">
        <v>69</v>
      </c>
      <c r="D443" s="356"/>
    </row>
    <row r="444" spans="2:4" ht="18" customHeight="1"/>
    <row r="445" spans="2:4" ht="21.75" customHeight="1">
      <c r="B445" s="40" t="s">
        <v>101</v>
      </c>
    </row>
    <row r="446" spans="2:4" ht="18" customHeight="1"/>
    <row r="447" spans="2:4" ht="51.75" customHeight="1">
      <c r="B447" s="36" t="s">
        <v>28</v>
      </c>
      <c r="C447" s="36" t="s">
        <v>76</v>
      </c>
      <c r="D447" s="128" t="s">
        <v>65</v>
      </c>
    </row>
    <row r="448" spans="2:4" ht="18" customHeight="1">
      <c r="B448" s="36" t="s">
        <v>29</v>
      </c>
      <c r="C448" s="36" t="s">
        <v>85</v>
      </c>
      <c r="D448" s="33" t="s">
        <v>51</v>
      </c>
    </row>
    <row r="449" spans="2:4" ht="18" customHeight="1">
      <c r="B449" s="5" t="s">
        <v>30</v>
      </c>
      <c r="C449" s="5" t="s">
        <v>86</v>
      </c>
      <c r="D449" s="14"/>
    </row>
    <row r="450" spans="2:4" ht="18" customHeight="1">
      <c r="B450" s="5" t="s">
        <v>31</v>
      </c>
      <c r="C450" s="5" t="s">
        <v>87</v>
      </c>
      <c r="D450" s="14"/>
    </row>
    <row r="451" spans="2:4" ht="18" customHeight="1">
      <c r="B451" s="5" t="s">
        <v>32</v>
      </c>
      <c r="C451" s="5" t="s">
        <v>84</v>
      </c>
      <c r="D451" s="14"/>
    </row>
    <row r="452" spans="2:4" ht="18" customHeight="1">
      <c r="B452" s="5" t="s">
        <v>88</v>
      </c>
      <c r="C452" s="5" t="s">
        <v>125</v>
      </c>
      <c r="D452" s="14"/>
    </row>
    <row r="453" spans="2:4" ht="18" customHeight="1">
      <c r="B453" s="303" t="s">
        <v>33</v>
      </c>
      <c r="C453" s="303"/>
      <c r="D453" s="14"/>
    </row>
    <row r="454" spans="2:4" ht="18" customHeight="1">
      <c r="B454" s="354" t="s">
        <v>126</v>
      </c>
      <c r="C454" s="354"/>
      <c r="D454" s="51">
        <v>-594</v>
      </c>
    </row>
    <row r="455" spans="2:4" ht="18" customHeight="1">
      <c r="B455" s="354" t="s">
        <v>90</v>
      </c>
      <c r="C455" s="354"/>
      <c r="D455" s="51">
        <v>-311</v>
      </c>
    </row>
    <row r="456" spans="2:4" ht="18" customHeight="1">
      <c r="B456" s="354" t="s">
        <v>91</v>
      </c>
      <c r="C456" s="354"/>
      <c r="D456" s="51">
        <v>-283</v>
      </c>
    </row>
    <row r="457" spans="2:4" ht="18" customHeight="1">
      <c r="B457" s="354" t="s">
        <v>103</v>
      </c>
      <c r="C457" s="354"/>
      <c r="D457" s="51">
        <v>-594</v>
      </c>
    </row>
    <row r="458" spans="2:4" ht="18" customHeight="1">
      <c r="B458" s="354" t="s">
        <v>92</v>
      </c>
      <c r="C458" s="354"/>
      <c r="D458" s="51"/>
    </row>
    <row r="459" spans="2:4" ht="18" customHeight="1">
      <c r="B459" s="354" t="s">
        <v>34</v>
      </c>
      <c r="C459" s="354"/>
      <c r="D459" s="52">
        <v>24540</v>
      </c>
    </row>
    <row r="460" spans="2:4" ht="18" customHeight="1">
      <c r="B460" s="6"/>
      <c r="C460" s="6"/>
      <c r="D460" s="6"/>
    </row>
    <row r="461" spans="2:4" ht="61.5" customHeight="1">
      <c r="B461" s="36" t="s">
        <v>28</v>
      </c>
      <c r="C461" s="36" t="s">
        <v>76</v>
      </c>
      <c r="D461" s="128" t="s">
        <v>65</v>
      </c>
    </row>
    <row r="462" spans="2:4" ht="18" customHeight="1">
      <c r="B462" s="36" t="s">
        <v>29</v>
      </c>
      <c r="C462" s="36" t="s">
        <v>93</v>
      </c>
      <c r="D462" s="33" t="s">
        <v>51</v>
      </c>
    </row>
    <row r="463" spans="2:4" ht="18" customHeight="1">
      <c r="B463" s="5" t="s">
        <v>30</v>
      </c>
      <c r="C463" s="5" t="s">
        <v>94</v>
      </c>
      <c r="D463" s="14"/>
    </row>
    <row r="464" spans="2:4" ht="18" customHeight="1">
      <c r="B464" s="5" t="s">
        <v>31</v>
      </c>
      <c r="C464" s="5" t="s">
        <v>95</v>
      </c>
      <c r="D464" s="14"/>
    </row>
    <row r="465" spans="2:4" ht="18" customHeight="1">
      <c r="B465" s="5" t="s">
        <v>32</v>
      </c>
      <c r="C465" s="5" t="s">
        <v>84</v>
      </c>
      <c r="D465" s="14"/>
    </row>
    <row r="466" spans="2:4" ht="18" customHeight="1">
      <c r="B466" s="5" t="s">
        <v>88</v>
      </c>
      <c r="C466" s="5" t="s">
        <v>125</v>
      </c>
      <c r="D466" s="14"/>
    </row>
    <row r="467" spans="2:4" ht="18" customHeight="1">
      <c r="B467" s="303" t="s">
        <v>33</v>
      </c>
      <c r="C467" s="303"/>
      <c r="D467" s="14"/>
    </row>
    <row r="468" spans="2:4" ht="18" customHeight="1">
      <c r="B468" s="354" t="s">
        <v>96</v>
      </c>
      <c r="C468" s="354"/>
      <c r="D468" s="51">
        <v>-323</v>
      </c>
    </row>
    <row r="469" spans="2:4" ht="18" customHeight="1">
      <c r="B469" s="354" t="s">
        <v>90</v>
      </c>
      <c r="C469" s="354"/>
      <c r="D469" s="51">
        <v>-167</v>
      </c>
    </row>
    <row r="470" spans="2:4" ht="18" customHeight="1">
      <c r="B470" s="354" t="s">
        <v>91</v>
      </c>
      <c r="C470" s="354"/>
      <c r="D470" s="51">
        <v>-156</v>
      </c>
    </row>
    <row r="471" spans="2:4" ht="18" customHeight="1">
      <c r="B471" s="354" t="s">
        <v>92</v>
      </c>
      <c r="C471" s="354"/>
      <c r="D471" s="51"/>
    </row>
    <row r="472" spans="2:4" ht="18" customHeight="1">
      <c r="B472" s="354" t="s">
        <v>34</v>
      </c>
      <c r="C472" s="354"/>
      <c r="D472" s="52">
        <v>33403</v>
      </c>
    </row>
    <row r="473" spans="2:4" ht="18" customHeight="1">
      <c r="B473" s="6"/>
      <c r="C473" s="6"/>
      <c r="D473" s="6"/>
    </row>
    <row r="474" spans="2:4" ht="48" customHeight="1">
      <c r="B474" s="36" t="s">
        <v>28</v>
      </c>
      <c r="C474" s="36" t="s">
        <v>76</v>
      </c>
      <c r="D474" s="199" t="s">
        <v>308</v>
      </c>
    </row>
    <row r="475" spans="2:4" ht="18" customHeight="1">
      <c r="B475" s="36" t="s">
        <v>29</v>
      </c>
      <c r="C475" s="36" t="s">
        <v>97</v>
      </c>
      <c r="D475" s="33" t="s">
        <v>51</v>
      </c>
    </row>
    <row r="476" spans="2:4" ht="18" customHeight="1">
      <c r="B476" s="5" t="s">
        <v>30</v>
      </c>
      <c r="C476" s="5" t="s">
        <v>98</v>
      </c>
      <c r="D476" s="14"/>
    </row>
    <row r="477" spans="2:4" ht="18" customHeight="1">
      <c r="B477" s="5" t="s">
        <v>31</v>
      </c>
      <c r="C477" s="5" t="s">
        <v>99</v>
      </c>
      <c r="D477" s="14"/>
    </row>
    <row r="478" spans="2:4" ht="18" customHeight="1">
      <c r="B478" s="5" t="s">
        <v>32</v>
      </c>
      <c r="C478" s="5" t="s">
        <v>84</v>
      </c>
      <c r="D478" s="14"/>
    </row>
    <row r="479" spans="2:4" ht="18" customHeight="1">
      <c r="B479" s="5" t="s">
        <v>88</v>
      </c>
      <c r="C479" s="5" t="s">
        <v>125</v>
      </c>
      <c r="D479" s="14"/>
    </row>
    <row r="480" spans="2:4" ht="18" customHeight="1">
      <c r="B480" s="303" t="s">
        <v>33</v>
      </c>
      <c r="C480" s="303"/>
      <c r="D480" s="14"/>
    </row>
    <row r="481" spans="2:4" ht="18" customHeight="1">
      <c r="B481" s="354" t="s">
        <v>100</v>
      </c>
      <c r="C481" s="354"/>
      <c r="D481" s="51">
        <v>-476</v>
      </c>
    </row>
    <row r="482" spans="2:4" ht="18" customHeight="1">
      <c r="B482" s="354" t="s">
        <v>90</v>
      </c>
      <c r="C482" s="354"/>
      <c r="D482" s="51">
        <v>-248</v>
      </c>
    </row>
    <row r="483" spans="2:4" ht="18" customHeight="1">
      <c r="B483" s="354" t="s">
        <v>91</v>
      </c>
      <c r="C483" s="354"/>
      <c r="D483" s="51">
        <v>-228</v>
      </c>
    </row>
    <row r="484" spans="2:4" ht="18" customHeight="1">
      <c r="B484" s="354" t="s">
        <v>92</v>
      </c>
      <c r="C484" s="354"/>
      <c r="D484" s="51"/>
    </row>
    <row r="485" spans="2:4" ht="18" customHeight="1">
      <c r="B485" s="354" t="s">
        <v>34</v>
      </c>
      <c r="C485" s="354"/>
      <c r="D485" s="51">
        <v>0</v>
      </c>
    </row>
    <row r="487" spans="2:4" ht="34.5">
      <c r="B487" s="36" t="s">
        <v>28</v>
      </c>
      <c r="C487" s="36" t="s">
        <v>76</v>
      </c>
      <c r="D487" s="199" t="s">
        <v>308</v>
      </c>
    </row>
    <row r="488" spans="2:4">
      <c r="B488" s="36" t="s">
        <v>29</v>
      </c>
      <c r="C488" s="36" t="s">
        <v>183</v>
      </c>
      <c r="D488" s="33" t="s">
        <v>51</v>
      </c>
    </row>
    <row r="489" spans="2:4" ht="56.25" customHeight="1">
      <c r="B489" s="64" t="s">
        <v>30</v>
      </c>
      <c r="C489" s="64" t="s">
        <v>184</v>
      </c>
      <c r="D489" s="84"/>
    </row>
    <row r="490" spans="2:4" ht="56.25" customHeight="1">
      <c r="B490" s="64" t="s">
        <v>31</v>
      </c>
      <c r="C490" s="64" t="s">
        <v>185</v>
      </c>
      <c r="D490" s="84"/>
    </row>
    <row r="491" spans="2:4" ht="30.75" customHeight="1">
      <c r="B491" s="64" t="s">
        <v>32</v>
      </c>
      <c r="C491" s="64" t="s">
        <v>74</v>
      </c>
      <c r="D491" s="84"/>
    </row>
    <row r="492" spans="2:4" ht="30.75" customHeight="1">
      <c r="B492" s="64" t="s">
        <v>75</v>
      </c>
      <c r="C492" s="64" t="s">
        <v>186</v>
      </c>
      <c r="D492" s="84"/>
    </row>
    <row r="493" spans="2:4">
      <c r="B493" s="303" t="s">
        <v>33</v>
      </c>
      <c r="C493" s="303"/>
      <c r="D493" s="84"/>
    </row>
    <row r="494" spans="2:4">
      <c r="B494" s="354" t="s">
        <v>187</v>
      </c>
      <c r="C494" s="354"/>
      <c r="D494" s="51">
        <v>-171</v>
      </c>
    </row>
    <row r="495" spans="2:4">
      <c r="B495" s="354" t="s">
        <v>188</v>
      </c>
      <c r="C495" s="354"/>
      <c r="D495" s="51">
        <v>-25</v>
      </c>
    </row>
    <row r="496" spans="2:4">
      <c r="B496" s="354" t="s">
        <v>189</v>
      </c>
      <c r="C496" s="354"/>
      <c r="D496" s="51">
        <v>-146</v>
      </c>
    </row>
    <row r="497" spans="2:4">
      <c r="B497" s="354" t="s">
        <v>34</v>
      </c>
      <c r="C497" s="354"/>
      <c r="D497" s="52">
        <v>-23373.3</v>
      </c>
    </row>
    <row r="499" spans="2:4" s="167" customFormat="1">
      <c r="B499" s="83" t="s">
        <v>41</v>
      </c>
      <c r="C499" s="364" t="s">
        <v>42</v>
      </c>
      <c r="D499" s="364"/>
    </row>
    <row r="500" spans="2:4" s="167" customFormat="1">
      <c r="B500" s="80">
        <v>1192</v>
      </c>
      <c r="C500" s="365" t="s">
        <v>323</v>
      </c>
      <c r="D500" s="366"/>
    </row>
    <row r="501" spans="2:4" s="167" customFormat="1"/>
    <row r="502" spans="2:4" s="167" customFormat="1" ht="51.75">
      <c r="B502" s="36" t="s">
        <v>28</v>
      </c>
      <c r="C502" s="36" t="s">
        <v>159</v>
      </c>
      <c r="D502" s="213" t="s">
        <v>65</v>
      </c>
    </row>
    <row r="503" spans="2:4" s="167" customFormat="1">
      <c r="B503" s="36" t="s">
        <v>29</v>
      </c>
      <c r="C503" s="36" t="s">
        <v>160</v>
      </c>
      <c r="D503" s="213" t="s">
        <v>51</v>
      </c>
    </row>
    <row r="504" spans="2:4" s="167" customFormat="1" ht="69">
      <c r="B504" s="64" t="s">
        <v>30</v>
      </c>
      <c r="C504" s="64" t="s">
        <v>211</v>
      </c>
      <c r="D504" s="84"/>
    </row>
    <row r="505" spans="2:4" s="167" customFormat="1" ht="86.25">
      <c r="B505" s="64" t="s">
        <v>31</v>
      </c>
      <c r="C505" s="64" t="s">
        <v>210</v>
      </c>
      <c r="D505" s="84"/>
    </row>
    <row r="506" spans="2:4" s="167" customFormat="1">
      <c r="B506" s="64" t="s">
        <v>32</v>
      </c>
      <c r="C506" s="64" t="s">
        <v>174</v>
      </c>
      <c r="D506" s="84"/>
    </row>
    <row r="507" spans="2:4" s="167" customFormat="1" ht="51.75">
      <c r="B507" s="64" t="s">
        <v>88</v>
      </c>
      <c r="C507" s="64" t="s">
        <v>212</v>
      </c>
      <c r="D507" s="84"/>
    </row>
    <row r="508" spans="2:4" s="167" customFormat="1">
      <c r="B508" s="303" t="s">
        <v>33</v>
      </c>
      <c r="C508" s="303"/>
      <c r="D508" s="84"/>
    </row>
    <row r="509" spans="2:4" s="167" customFormat="1">
      <c r="B509" s="354" t="s">
        <v>165</v>
      </c>
      <c r="C509" s="354"/>
      <c r="D509" s="51">
        <v>-994</v>
      </c>
    </row>
    <row r="510" spans="2:4" s="167" customFormat="1">
      <c r="B510" s="354" t="s">
        <v>166</v>
      </c>
      <c r="C510" s="354"/>
      <c r="D510" s="51">
        <v>-120</v>
      </c>
    </row>
    <row r="511" spans="2:4" s="167" customFormat="1">
      <c r="B511" s="354" t="s">
        <v>34</v>
      </c>
      <c r="C511" s="354"/>
      <c r="D511" s="52">
        <v>-22000</v>
      </c>
    </row>
    <row r="512" spans="2:4" s="167" customFormat="1"/>
    <row r="513" spans="2:4" s="167" customFormat="1">
      <c r="D513" s="248" t="s">
        <v>330</v>
      </c>
    </row>
    <row r="514" spans="2:4" ht="23.25" customHeight="1">
      <c r="B514" s="353" t="s">
        <v>250</v>
      </c>
      <c r="C514" s="353"/>
      <c r="D514" s="353"/>
    </row>
    <row r="515" spans="2:4" ht="18" customHeight="1"/>
    <row r="516" spans="2:4" ht="24" customHeight="1">
      <c r="B516" s="12" t="s">
        <v>41</v>
      </c>
      <c r="C516" s="357" t="s">
        <v>42</v>
      </c>
      <c r="D516" s="358"/>
    </row>
    <row r="517" spans="2:4" ht="24" customHeight="1">
      <c r="B517" s="5">
        <v>1146</v>
      </c>
      <c r="C517" s="355" t="s">
        <v>69</v>
      </c>
      <c r="D517" s="356"/>
    </row>
    <row r="518" spans="2:4" ht="18" customHeight="1"/>
    <row r="519" spans="2:4" ht="24.75" customHeight="1">
      <c r="B519" s="359" t="s">
        <v>101</v>
      </c>
      <c r="C519" s="359"/>
      <c r="D519" s="359"/>
    </row>
    <row r="520" spans="2:4" ht="18" customHeight="1"/>
    <row r="521" spans="2:4" ht="41.25" customHeight="1">
      <c r="B521" s="36" t="s">
        <v>28</v>
      </c>
      <c r="C521" s="36" t="s">
        <v>76</v>
      </c>
      <c r="D521" s="32" t="s">
        <v>77</v>
      </c>
    </row>
    <row r="522" spans="2:4" ht="39.75" customHeight="1">
      <c r="B522" s="36" t="s">
        <v>29</v>
      </c>
      <c r="C522" s="36" t="s">
        <v>85</v>
      </c>
      <c r="D522" s="33" t="s">
        <v>51</v>
      </c>
    </row>
    <row r="523" spans="2:4" ht="38.25" customHeight="1">
      <c r="B523" s="5" t="s">
        <v>30</v>
      </c>
      <c r="C523" s="5" t="s">
        <v>86</v>
      </c>
      <c r="D523" s="14"/>
    </row>
    <row r="524" spans="2:4" ht="57" customHeight="1">
      <c r="B524" s="5" t="s">
        <v>31</v>
      </c>
      <c r="C524" s="5" t="s">
        <v>87</v>
      </c>
      <c r="D524" s="14"/>
    </row>
    <row r="525" spans="2:4" ht="35.25" customHeight="1">
      <c r="B525" s="5" t="s">
        <v>32</v>
      </c>
      <c r="C525" s="5" t="s">
        <v>84</v>
      </c>
      <c r="D525" s="14"/>
    </row>
    <row r="526" spans="2:4" ht="46.5" customHeight="1">
      <c r="B526" s="5" t="s">
        <v>88</v>
      </c>
      <c r="C526" s="5" t="s">
        <v>125</v>
      </c>
      <c r="D526" s="14"/>
    </row>
    <row r="527" spans="2:4" ht="28.5" customHeight="1">
      <c r="B527" s="303" t="s">
        <v>33</v>
      </c>
      <c r="C527" s="303"/>
      <c r="D527" s="14"/>
    </row>
    <row r="528" spans="2:4" ht="21.75" customHeight="1">
      <c r="B528" s="354" t="s">
        <v>126</v>
      </c>
      <c r="C528" s="354"/>
      <c r="D528" s="41">
        <v>119</v>
      </c>
    </row>
    <row r="529" spans="2:4" ht="21.75" customHeight="1">
      <c r="B529" s="354" t="s">
        <v>90</v>
      </c>
      <c r="C529" s="354"/>
      <c r="D529" s="41">
        <v>60</v>
      </c>
    </row>
    <row r="530" spans="2:4" ht="21.75" customHeight="1">
      <c r="B530" s="354" t="s">
        <v>91</v>
      </c>
      <c r="C530" s="354"/>
      <c r="D530" s="41">
        <v>59</v>
      </c>
    </row>
    <row r="531" spans="2:4" ht="21.75" customHeight="1">
      <c r="B531" s="354" t="s">
        <v>103</v>
      </c>
      <c r="C531" s="354"/>
      <c r="D531" s="41"/>
    </row>
    <row r="532" spans="2:4" ht="21.75" customHeight="1">
      <c r="B532" s="354" t="s">
        <v>92</v>
      </c>
      <c r="C532" s="354"/>
      <c r="D532" s="41"/>
    </row>
    <row r="533" spans="2:4" ht="21.75" customHeight="1">
      <c r="B533" s="354" t="s">
        <v>34</v>
      </c>
      <c r="C533" s="354"/>
      <c r="D533" s="41"/>
    </row>
    <row r="534" spans="2:4" ht="18" customHeight="1">
      <c r="B534" s="6"/>
      <c r="C534" s="6"/>
      <c r="D534" s="6"/>
    </row>
    <row r="535" spans="2:4" ht="46.5" customHeight="1">
      <c r="B535" s="36" t="s">
        <v>28</v>
      </c>
      <c r="C535" s="36" t="s">
        <v>76</v>
      </c>
      <c r="D535" s="32" t="s">
        <v>77</v>
      </c>
    </row>
    <row r="536" spans="2:4" ht="18" customHeight="1">
      <c r="B536" s="36" t="s">
        <v>29</v>
      </c>
      <c r="C536" s="36" t="s">
        <v>93</v>
      </c>
      <c r="D536" s="33" t="s">
        <v>51</v>
      </c>
    </row>
    <row r="537" spans="2:4" ht="23.25" customHeight="1">
      <c r="B537" s="5" t="s">
        <v>30</v>
      </c>
      <c r="C537" s="5" t="s">
        <v>94</v>
      </c>
      <c r="D537" s="14"/>
    </row>
    <row r="538" spans="2:4" ht="23.25" customHeight="1">
      <c r="B538" s="5" t="s">
        <v>31</v>
      </c>
      <c r="C538" s="5" t="s">
        <v>95</v>
      </c>
      <c r="D538" s="14"/>
    </row>
    <row r="539" spans="2:4" ht="23.25" customHeight="1">
      <c r="B539" s="5" t="s">
        <v>32</v>
      </c>
      <c r="C539" s="5" t="s">
        <v>84</v>
      </c>
      <c r="D539" s="14"/>
    </row>
    <row r="540" spans="2:4" ht="23.25" customHeight="1">
      <c r="B540" s="5" t="s">
        <v>88</v>
      </c>
      <c r="C540" s="5" t="s">
        <v>125</v>
      </c>
      <c r="D540" s="14"/>
    </row>
    <row r="541" spans="2:4" ht="18" customHeight="1">
      <c r="B541" s="303" t="s">
        <v>33</v>
      </c>
      <c r="C541" s="303"/>
      <c r="D541" s="14"/>
    </row>
    <row r="542" spans="2:4" ht="18" customHeight="1">
      <c r="B542" s="354" t="s">
        <v>96</v>
      </c>
      <c r="C542" s="354"/>
      <c r="D542" s="41">
        <v>248</v>
      </c>
    </row>
    <row r="543" spans="2:4" ht="18" customHeight="1">
      <c r="B543" s="354" t="s">
        <v>90</v>
      </c>
      <c r="C543" s="354"/>
      <c r="D543" s="41">
        <v>140</v>
      </c>
    </row>
    <row r="544" spans="2:4" ht="18" customHeight="1">
      <c r="B544" s="354" t="s">
        <v>91</v>
      </c>
      <c r="C544" s="354"/>
      <c r="D544" s="41">
        <v>108</v>
      </c>
    </row>
    <row r="545" spans="2:4" ht="18" customHeight="1">
      <c r="B545" s="354" t="s">
        <v>92</v>
      </c>
      <c r="C545" s="354"/>
      <c r="D545" s="41"/>
    </row>
    <row r="546" spans="2:4" ht="18" customHeight="1">
      <c r="B546" s="354" t="s">
        <v>34</v>
      </c>
      <c r="C546" s="354"/>
      <c r="D546" s="219">
        <v>263719.3</v>
      </c>
    </row>
    <row r="547" spans="2:4" ht="18" customHeight="1">
      <c r="B547" s="6"/>
      <c r="C547" s="6"/>
      <c r="D547" s="6"/>
    </row>
    <row r="548" spans="2:4" ht="44.25" customHeight="1">
      <c r="B548" s="36" t="s">
        <v>28</v>
      </c>
      <c r="C548" s="36" t="s">
        <v>76</v>
      </c>
      <c r="D548" s="32" t="s">
        <v>77</v>
      </c>
    </row>
    <row r="549" spans="2:4" ht="18" customHeight="1">
      <c r="B549" s="36" t="s">
        <v>29</v>
      </c>
      <c r="C549" s="36" t="s">
        <v>97</v>
      </c>
      <c r="D549" s="33" t="s">
        <v>51</v>
      </c>
    </row>
    <row r="550" spans="2:4" ht="34.5" customHeight="1">
      <c r="B550" s="5" t="s">
        <v>30</v>
      </c>
      <c r="C550" s="5" t="s">
        <v>98</v>
      </c>
      <c r="D550" s="14"/>
    </row>
    <row r="551" spans="2:4" ht="18" customHeight="1">
      <c r="B551" s="5" t="s">
        <v>31</v>
      </c>
      <c r="C551" s="5" t="s">
        <v>99</v>
      </c>
      <c r="D551" s="14"/>
    </row>
    <row r="552" spans="2:4" ht="18" customHeight="1">
      <c r="B552" s="5" t="s">
        <v>32</v>
      </c>
      <c r="C552" s="5" t="s">
        <v>84</v>
      </c>
      <c r="D552" s="14"/>
    </row>
    <row r="553" spans="2:4" ht="18" customHeight="1">
      <c r="B553" s="5" t="s">
        <v>88</v>
      </c>
      <c r="C553" s="5" t="s">
        <v>125</v>
      </c>
      <c r="D553" s="14"/>
    </row>
    <row r="554" spans="2:4" ht="18" customHeight="1">
      <c r="B554" s="303" t="s">
        <v>33</v>
      </c>
      <c r="C554" s="303"/>
      <c r="D554" s="14"/>
    </row>
    <row r="555" spans="2:4" ht="18" customHeight="1">
      <c r="B555" s="354" t="s">
        <v>100</v>
      </c>
      <c r="C555" s="354"/>
      <c r="D555" s="41">
        <v>248</v>
      </c>
    </row>
    <row r="556" spans="2:4" ht="18" customHeight="1">
      <c r="B556" s="354" t="s">
        <v>90</v>
      </c>
      <c r="C556" s="354"/>
      <c r="D556" s="41">
        <v>126</v>
      </c>
    </row>
    <row r="557" spans="2:4" ht="18" customHeight="1">
      <c r="B557" s="354" t="s">
        <v>91</v>
      </c>
      <c r="C557" s="354"/>
      <c r="D557" s="41">
        <v>122</v>
      </c>
    </row>
    <row r="558" spans="2:4" ht="18" customHeight="1">
      <c r="B558" s="354" t="s">
        <v>92</v>
      </c>
      <c r="C558" s="354"/>
      <c r="D558" s="103"/>
    </row>
    <row r="559" spans="2:4" ht="18" customHeight="1">
      <c r="B559" s="354" t="s">
        <v>34</v>
      </c>
      <c r="C559" s="354"/>
      <c r="D559" s="51">
        <v>0</v>
      </c>
    </row>
    <row r="560" spans="2:4" ht="18" customHeight="1"/>
    <row r="561" spans="2:4" s="167" customFormat="1" ht="47.25" customHeight="1">
      <c r="B561" s="36" t="s">
        <v>28</v>
      </c>
      <c r="C561" s="36" t="s">
        <v>76</v>
      </c>
      <c r="D561" s="128" t="s">
        <v>308</v>
      </c>
    </row>
    <row r="562" spans="2:4" s="167" customFormat="1" ht="36.75" customHeight="1">
      <c r="B562" s="36" t="s">
        <v>29</v>
      </c>
      <c r="C562" s="36" t="s">
        <v>167</v>
      </c>
      <c r="D562" s="32" t="s">
        <v>51</v>
      </c>
    </row>
    <row r="563" spans="2:4" s="167" customFormat="1" ht="18" customHeight="1">
      <c r="B563" s="64" t="s">
        <v>30</v>
      </c>
      <c r="C563" s="64" t="s">
        <v>168</v>
      </c>
      <c r="D563" s="81"/>
    </row>
    <row r="564" spans="2:4" s="167" customFormat="1" ht="18" customHeight="1">
      <c r="B564" s="64" t="s">
        <v>31</v>
      </c>
      <c r="C564" s="64" t="s">
        <v>169</v>
      </c>
      <c r="D564" s="81"/>
    </row>
    <row r="565" spans="2:4" s="167" customFormat="1" ht="18" customHeight="1">
      <c r="B565" s="64" t="s">
        <v>32</v>
      </c>
      <c r="C565" s="64" t="s">
        <v>84</v>
      </c>
      <c r="D565" s="81"/>
    </row>
    <row r="566" spans="2:4" s="167" customFormat="1" ht="18" customHeight="1">
      <c r="B566" s="64" t="s">
        <v>88</v>
      </c>
      <c r="C566" s="64" t="s">
        <v>173</v>
      </c>
      <c r="D566" s="81"/>
    </row>
    <row r="567" spans="2:4" s="167" customFormat="1" ht="18" customHeight="1">
      <c r="B567" s="303" t="s">
        <v>33</v>
      </c>
      <c r="C567" s="303"/>
      <c r="D567" s="46"/>
    </row>
    <row r="568" spans="2:4" s="167" customFormat="1" ht="27" customHeight="1">
      <c r="B568" s="354" t="s">
        <v>171</v>
      </c>
      <c r="C568" s="354"/>
      <c r="D568" s="45">
        <v>-85</v>
      </c>
    </row>
    <row r="569" spans="2:4" s="167" customFormat="1" ht="27" customHeight="1">
      <c r="B569" s="354" t="s">
        <v>90</v>
      </c>
      <c r="C569" s="354"/>
      <c r="D569" s="45">
        <v>-42</v>
      </c>
    </row>
    <row r="570" spans="2:4" s="167" customFormat="1" ht="27" customHeight="1">
      <c r="B570" s="354" t="s">
        <v>91</v>
      </c>
      <c r="C570" s="354"/>
      <c r="D570" s="45">
        <v>-43</v>
      </c>
    </row>
    <row r="571" spans="2:4" s="167" customFormat="1" ht="27" customHeight="1">
      <c r="B571" s="354" t="s">
        <v>34</v>
      </c>
      <c r="C571" s="354"/>
      <c r="D571" s="46">
        <v>-15262.5</v>
      </c>
    </row>
    <row r="572" spans="2:4" s="167" customFormat="1" ht="18" customHeight="1"/>
    <row r="573" spans="2:4" s="167" customFormat="1" ht="39" customHeight="1">
      <c r="B573" s="36" t="s">
        <v>28</v>
      </c>
      <c r="C573" s="36" t="s">
        <v>76</v>
      </c>
      <c r="D573" s="199" t="s">
        <v>308</v>
      </c>
    </row>
    <row r="574" spans="2:4" s="167" customFormat="1" ht="32.25" customHeight="1">
      <c r="B574" s="36" t="s">
        <v>29</v>
      </c>
      <c r="C574" s="36" t="s">
        <v>183</v>
      </c>
      <c r="D574" s="220" t="s">
        <v>51</v>
      </c>
    </row>
    <row r="575" spans="2:4" s="167" customFormat="1" ht="18" customHeight="1">
      <c r="B575" s="64" t="s">
        <v>30</v>
      </c>
      <c r="C575" s="64" t="s">
        <v>184</v>
      </c>
      <c r="D575" s="84"/>
    </row>
    <row r="576" spans="2:4" s="167" customFormat="1" ht="18" customHeight="1">
      <c r="B576" s="64" t="s">
        <v>31</v>
      </c>
      <c r="C576" s="64" t="s">
        <v>185</v>
      </c>
      <c r="D576" s="84"/>
    </row>
    <row r="577" spans="2:4" s="167" customFormat="1" ht="18" customHeight="1">
      <c r="B577" s="64" t="s">
        <v>32</v>
      </c>
      <c r="C577" s="64" t="s">
        <v>74</v>
      </c>
      <c r="D577" s="84"/>
    </row>
    <row r="578" spans="2:4" s="167" customFormat="1" ht="18" customHeight="1">
      <c r="B578" s="64" t="s">
        <v>75</v>
      </c>
      <c r="C578" s="64" t="s">
        <v>186</v>
      </c>
      <c r="D578" s="84"/>
    </row>
    <row r="579" spans="2:4" s="167" customFormat="1" ht="18" customHeight="1">
      <c r="B579" s="303" t="s">
        <v>33</v>
      </c>
      <c r="C579" s="303"/>
      <c r="D579" s="84"/>
    </row>
    <row r="580" spans="2:4" s="167" customFormat="1" ht="18" customHeight="1">
      <c r="B580" s="354" t="s">
        <v>187</v>
      </c>
      <c r="C580" s="354"/>
      <c r="D580" s="51">
        <v>22</v>
      </c>
    </row>
    <row r="581" spans="2:4" s="167" customFormat="1" ht="18" customHeight="1">
      <c r="B581" s="354" t="s">
        <v>188</v>
      </c>
      <c r="C581" s="354"/>
      <c r="D581" s="51">
        <v>5</v>
      </c>
    </row>
    <row r="582" spans="2:4" s="167" customFormat="1" ht="18" customHeight="1">
      <c r="B582" s="354" t="s">
        <v>189</v>
      </c>
      <c r="C582" s="354"/>
      <c r="D582" s="51">
        <v>17</v>
      </c>
    </row>
    <row r="583" spans="2:4" s="167" customFormat="1" ht="18" customHeight="1">
      <c r="B583" s="354" t="s">
        <v>34</v>
      </c>
      <c r="C583" s="354"/>
      <c r="D583" s="52">
        <v>4271</v>
      </c>
    </row>
    <row r="584" spans="2:4" s="167" customFormat="1" ht="18.75" customHeight="1"/>
    <row r="585" spans="2:4" s="167" customFormat="1" ht="18.75" customHeight="1">
      <c r="B585" s="12" t="s">
        <v>41</v>
      </c>
      <c r="C585" s="357" t="s">
        <v>42</v>
      </c>
      <c r="D585" s="358"/>
    </row>
    <row r="586" spans="2:4" s="167" customFormat="1" ht="18.75" customHeight="1">
      <c r="B586" s="64">
        <v>1192</v>
      </c>
      <c r="C586" s="355" t="s">
        <v>321</v>
      </c>
      <c r="D586" s="356"/>
    </row>
    <row r="587" spans="2:4" s="167" customFormat="1" ht="18.75" customHeight="1">
      <c r="B587" s="38"/>
      <c r="C587" s="39"/>
      <c r="D587" s="39"/>
    </row>
    <row r="588" spans="2:4" s="167" customFormat="1" ht="24" customHeight="1">
      <c r="B588" s="359" t="s">
        <v>101</v>
      </c>
      <c r="C588" s="359"/>
      <c r="D588" s="359"/>
    </row>
    <row r="589" spans="2:4" s="167" customFormat="1" ht="18" customHeight="1"/>
    <row r="590" spans="2:4" ht="48.75" customHeight="1">
      <c r="B590" s="231" t="s">
        <v>28</v>
      </c>
      <c r="C590" s="231" t="s">
        <v>159</v>
      </c>
      <c r="D590" s="232" t="s">
        <v>77</v>
      </c>
    </row>
    <row r="591" spans="2:4" s="167" customFormat="1" ht="32.25" customHeight="1">
      <c r="B591" s="231" t="s">
        <v>29</v>
      </c>
      <c r="C591" s="231" t="s">
        <v>160</v>
      </c>
      <c r="D591" s="233" t="s">
        <v>51</v>
      </c>
    </row>
    <row r="592" spans="2:4" s="167" customFormat="1" ht="99.75" customHeight="1">
      <c r="B592" s="231" t="s">
        <v>30</v>
      </c>
      <c r="C592" s="231" t="s">
        <v>320</v>
      </c>
      <c r="D592" s="234"/>
    </row>
    <row r="593" spans="2:4" s="167" customFormat="1" ht="93.75" customHeight="1">
      <c r="B593" s="80" t="s">
        <v>31</v>
      </c>
      <c r="C593" s="80" t="s">
        <v>210</v>
      </c>
      <c r="D593" s="234"/>
    </row>
    <row r="594" spans="2:4" s="167" customFormat="1" ht="46.5" customHeight="1">
      <c r="B594" s="80" t="s">
        <v>32</v>
      </c>
      <c r="C594" s="80" t="s">
        <v>174</v>
      </c>
      <c r="D594" s="234"/>
    </row>
    <row r="595" spans="2:4" s="167" customFormat="1" ht="56.25" customHeight="1">
      <c r="B595" s="80" t="s">
        <v>88</v>
      </c>
      <c r="C595" s="80" t="s">
        <v>212</v>
      </c>
      <c r="D595" s="234"/>
    </row>
    <row r="596" spans="2:4" s="167" customFormat="1">
      <c r="B596" s="277" t="s">
        <v>33</v>
      </c>
      <c r="C596" s="277"/>
      <c r="D596" s="234"/>
    </row>
    <row r="597" spans="2:4" s="167" customFormat="1">
      <c r="B597" s="373" t="s">
        <v>317</v>
      </c>
      <c r="C597" s="373"/>
      <c r="D597" s="102">
        <v>144</v>
      </c>
    </row>
    <row r="598" spans="2:4" s="167" customFormat="1">
      <c r="B598" s="373" t="s">
        <v>318</v>
      </c>
      <c r="C598" s="373"/>
      <c r="D598" s="102"/>
    </row>
    <row r="599" spans="2:4" s="167" customFormat="1">
      <c r="B599" s="373" t="s">
        <v>269</v>
      </c>
      <c r="C599" s="373"/>
      <c r="D599" s="235">
        <v>4896</v>
      </c>
    </row>
    <row r="600" spans="2:4" s="167" customFormat="1"/>
    <row r="601" spans="2:4" s="167" customFormat="1" ht="34.5">
      <c r="B601" s="159" t="s">
        <v>44</v>
      </c>
      <c r="C601" s="221">
        <v>1192</v>
      </c>
      <c r="D601" s="32" t="s">
        <v>77</v>
      </c>
    </row>
    <row r="602" spans="2:4" s="167" customFormat="1" ht="27.75" customHeight="1">
      <c r="B602" s="159" t="s">
        <v>45</v>
      </c>
      <c r="C602" s="160">
        <v>12004</v>
      </c>
      <c r="D602" s="220" t="s">
        <v>51</v>
      </c>
    </row>
    <row r="603" spans="2:4" s="167" customFormat="1" ht="69">
      <c r="B603" s="159" t="s">
        <v>46</v>
      </c>
      <c r="C603" s="176" t="s">
        <v>247</v>
      </c>
      <c r="D603" s="164"/>
    </row>
    <row r="604" spans="2:4" s="167" customFormat="1" ht="34.5">
      <c r="B604" s="159" t="s">
        <v>47</v>
      </c>
      <c r="C604" s="176" t="s">
        <v>248</v>
      </c>
      <c r="D604" s="164"/>
    </row>
    <row r="605" spans="2:4" s="167" customFormat="1">
      <c r="B605" s="159" t="s">
        <v>194</v>
      </c>
      <c r="C605" s="171" t="s">
        <v>226</v>
      </c>
      <c r="D605" s="171"/>
    </row>
    <row r="606" spans="2:4" s="167" customFormat="1" ht="34.5">
      <c r="B606" s="222" t="s">
        <v>195</v>
      </c>
      <c r="C606" s="221" t="s">
        <v>267</v>
      </c>
      <c r="D606" s="221"/>
    </row>
    <row r="607" spans="2:4" s="167" customFormat="1">
      <c r="B607" s="385" t="s">
        <v>48</v>
      </c>
      <c r="C607" s="385"/>
      <c r="D607" s="223"/>
    </row>
    <row r="608" spans="2:4" s="167" customFormat="1">
      <c r="B608" s="381" t="s">
        <v>270</v>
      </c>
      <c r="C608" s="381"/>
      <c r="D608" s="170">
        <v>1</v>
      </c>
    </row>
    <row r="609" spans="2:4" s="167" customFormat="1">
      <c r="B609" s="169" t="s">
        <v>271</v>
      </c>
      <c r="C609" s="169"/>
      <c r="D609" s="172">
        <v>31.2</v>
      </c>
    </row>
    <row r="610" spans="2:4" s="167" customFormat="1">
      <c r="B610" s="251"/>
      <c r="C610" s="251"/>
      <c r="D610" s="252"/>
    </row>
    <row r="611" spans="2:4" s="167" customFormat="1">
      <c r="D611" s="248" t="s">
        <v>331</v>
      </c>
    </row>
    <row r="612" spans="2:4" ht="23.25" customHeight="1">
      <c r="B612" s="353" t="str">
        <f>'havelvac 2'!F110</f>
        <v xml:space="preserve"> ՀՀ Շիրակի մարզպետարան</v>
      </c>
      <c r="C612" s="353"/>
      <c r="D612" s="353"/>
    </row>
    <row r="613" spans="2:4" ht="18" customHeight="1"/>
    <row r="614" spans="2:4" ht="24" customHeight="1">
      <c r="B614" s="12" t="s">
        <v>41</v>
      </c>
      <c r="C614" s="357" t="s">
        <v>42</v>
      </c>
      <c r="D614" s="358"/>
    </row>
    <row r="615" spans="2:4" ht="24" customHeight="1">
      <c r="B615" s="5">
        <v>1146</v>
      </c>
      <c r="C615" s="355" t="s">
        <v>69</v>
      </c>
      <c r="D615" s="356"/>
    </row>
    <row r="616" spans="2:4" ht="18" customHeight="1"/>
    <row r="617" spans="2:4" ht="18" customHeight="1">
      <c r="B617" s="40" t="s">
        <v>101</v>
      </c>
    </row>
    <row r="618" spans="2:4" ht="18" customHeight="1"/>
    <row r="619" spans="2:4" ht="53.25" customHeight="1">
      <c r="B619" s="36" t="s">
        <v>28</v>
      </c>
      <c r="C619" s="36" t="s">
        <v>76</v>
      </c>
      <c r="D619" s="199" t="s">
        <v>308</v>
      </c>
    </row>
    <row r="620" spans="2:4" ht="18" customHeight="1">
      <c r="B620" s="36" t="s">
        <v>29</v>
      </c>
      <c r="C620" s="36" t="s">
        <v>85</v>
      </c>
      <c r="D620" s="33" t="s">
        <v>51</v>
      </c>
    </row>
    <row r="621" spans="2:4" ht="18" customHeight="1">
      <c r="B621" s="5" t="s">
        <v>30</v>
      </c>
      <c r="C621" s="5" t="s">
        <v>86</v>
      </c>
      <c r="D621" s="14"/>
    </row>
    <row r="622" spans="2:4" ht="18" customHeight="1">
      <c r="B622" s="5" t="s">
        <v>31</v>
      </c>
      <c r="C622" s="5" t="s">
        <v>87</v>
      </c>
      <c r="D622" s="14"/>
    </row>
    <row r="623" spans="2:4" ht="18" customHeight="1">
      <c r="B623" s="5" t="s">
        <v>32</v>
      </c>
      <c r="C623" s="5" t="s">
        <v>84</v>
      </c>
      <c r="D623" s="14"/>
    </row>
    <row r="624" spans="2:4" ht="18" customHeight="1">
      <c r="B624" s="5" t="s">
        <v>88</v>
      </c>
      <c r="C624" s="5" t="s">
        <v>125</v>
      </c>
      <c r="D624" s="14"/>
    </row>
    <row r="625" spans="2:4" ht="18" customHeight="1">
      <c r="B625" s="303" t="s">
        <v>33</v>
      </c>
      <c r="C625" s="303"/>
      <c r="D625" s="14"/>
    </row>
    <row r="626" spans="2:4" ht="18" customHeight="1">
      <c r="B626" s="354" t="s">
        <v>126</v>
      </c>
      <c r="C626" s="354"/>
      <c r="D626" s="51">
        <v>-976.99999999999818</v>
      </c>
    </row>
    <row r="627" spans="2:4" ht="18" customHeight="1">
      <c r="B627" s="354" t="s">
        <v>90</v>
      </c>
      <c r="C627" s="354"/>
      <c r="D627" s="51">
        <v>-508</v>
      </c>
    </row>
    <row r="628" spans="2:4" ht="18" customHeight="1">
      <c r="B628" s="354" t="s">
        <v>91</v>
      </c>
      <c r="C628" s="354"/>
      <c r="D628" s="51">
        <v>-468.99999999999818</v>
      </c>
    </row>
    <row r="629" spans="2:4" ht="18" customHeight="1">
      <c r="B629" s="354" t="s">
        <v>103</v>
      </c>
      <c r="C629" s="354"/>
      <c r="D629" s="51">
        <v>-976.99999999999818</v>
      </c>
    </row>
    <row r="630" spans="2:4" ht="18" customHeight="1">
      <c r="B630" s="354" t="s">
        <v>92</v>
      </c>
      <c r="C630" s="354"/>
      <c r="D630" s="51"/>
    </row>
    <row r="631" spans="2:4" ht="18" customHeight="1">
      <c r="B631" s="354" t="s">
        <v>34</v>
      </c>
      <c r="C631" s="354"/>
      <c r="D631" s="52">
        <v>-5240.1000000000004</v>
      </c>
    </row>
    <row r="632" spans="2:4" ht="18" customHeight="1">
      <c r="B632" s="6"/>
      <c r="C632" s="6"/>
      <c r="D632" s="6"/>
    </row>
    <row r="633" spans="2:4" ht="43.5" customHeight="1">
      <c r="B633" s="36" t="s">
        <v>28</v>
      </c>
      <c r="C633" s="36" t="s">
        <v>76</v>
      </c>
      <c r="D633" s="199" t="s">
        <v>308</v>
      </c>
    </row>
    <row r="634" spans="2:4" ht="18" customHeight="1">
      <c r="B634" s="36" t="s">
        <v>29</v>
      </c>
      <c r="C634" s="36" t="s">
        <v>93</v>
      </c>
      <c r="D634" s="33" t="s">
        <v>51</v>
      </c>
    </row>
    <row r="635" spans="2:4" ht="18" customHeight="1">
      <c r="B635" s="5" t="s">
        <v>30</v>
      </c>
      <c r="C635" s="5" t="s">
        <v>94</v>
      </c>
      <c r="D635" s="14"/>
    </row>
    <row r="636" spans="2:4" ht="18" customHeight="1">
      <c r="B636" s="5" t="s">
        <v>31</v>
      </c>
      <c r="C636" s="5" t="s">
        <v>95</v>
      </c>
      <c r="D636" s="14"/>
    </row>
    <row r="637" spans="2:4" ht="18" customHeight="1">
      <c r="B637" s="5" t="s">
        <v>32</v>
      </c>
      <c r="C637" s="5" t="s">
        <v>84</v>
      </c>
      <c r="D637" s="14"/>
    </row>
    <row r="638" spans="2:4" ht="18" customHeight="1">
      <c r="B638" s="5" t="s">
        <v>88</v>
      </c>
      <c r="C638" s="5" t="s">
        <v>125</v>
      </c>
      <c r="D638" s="14"/>
    </row>
    <row r="639" spans="2:4" ht="18" customHeight="1">
      <c r="B639" s="303" t="s">
        <v>33</v>
      </c>
      <c r="C639" s="303"/>
      <c r="D639" s="14"/>
    </row>
    <row r="640" spans="2:4" ht="18" customHeight="1">
      <c r="B640" s="354" t="s">
        <v>96</v>
      </c>
      <c r="C640" s="354"/>
      <c r="D640" s="51">
        <v>-1016.9999999999945</v>
      </c>
    </row>
    <row r="641" spans="2:4" ht="18" customHeight="1">
      <c r="B641" s="354" t="s">
        <v>90</v>
      </c>
      <c r="C641" s="354"/>
      <c r="D641" s="51">
        <v>-529</v>
      </c>
    </row>
    <row r="642" spans="2:4" ht="18" customHeight="1">
      <c r="B642" s="354" t="s">
        <v>91</v>
      </c>
      <c r="C642" s="354"/>
      <c r="D642" s="51">
        <v>-487.99999999999454</v>
      </c>
    </row>
    <row r="643" spans="2:4" ht="18" customHeight="1">
      <c r="B643" s="354" t="s">
        <v>92</v>
      </c>
      <c r="C643" s="354"/>
      <c r="D643" s="51"/>
    </row>
    <row r="644" spans="2:4" ht="18" customHeight="1">
      <c r="B644" s="354" t="s">
        <v>34</v>
      </c>
      <c r="C644" s="354"/>
      <c r="D644" s="52">
        <v>-255121.30000000028</v>
      </c>
    </row>
    <row r="645" spans="2:4" ht="18" customHeight="1">
      <c r="B645" s="6"/>
      <c r="C645" s="6"/>
      <c r="D645" s="6"/>
    </row>
    <row r="646" spans="2:4" ht="41.25" customHeight="1">
      <c r="B646" s="36" t="s">
        <v>28</v>
      </c>
      <c r="C646" s="36" t="s">
        <v>76</v>
      </c>
      <c r="D646" s="199" t="s">
        <v>308</v>
      </c>
    </row>
    <row r="647" spans="2:4" ht="18" customHeight="1">
      <c r="B647" s="36" t="s">
        <v>29</v>
      </c>
      <c r="C647" s="36" t="s">
        <v>97</v>
      </c>
      <c r="D647" s="33" t="s">
        <v>51</v>
      </c>
    </row>
    <row r="648" spans="2:4" ht="18" customHeight="1">
      <c r="B648" s="5" t="s">
        <v>30</v>
      </c>
      <c r="C648" s="5" t="s">
        <v>98</v>
      </c>
      <c r="D648" s="14"/>
    </row>
    <row r="649" spans="2:4" ht="18" customHeight="1">
      <c r="B649" s="5" t="s">
        <v>31</v>
      </c>
      <c r="C649" s="5" t="s">
        <v>99</v>
      </c>
      <c r="D649" s="14"/>
    </row>
    <row r="650" spans="2:4" ht="18" customHeight="1">
      <c r="B650" s="5" t="s">
        <v>32</v>
      </c>
      <c r="C650" s="5" t="s">
        <v>84</v>
      </c>
      <c r="D650" s="14"/>
    </row>
    <row r="651" spans="2:4" ht="18" customHeight="1">
      <c r="B651" s="5" t="s">
        <v>88</v>
      </c>
      <c r="C651" s="5" t="s">
        <v>125</v>
      </c>
      <c r="D651" s="14"/>
    </row>
    <row r="652" spans="2:4" ht="18" customHeight="1">
      <c r="B652" s="303" t="s">
        <v>33</v>
      </c>
      <c r="C652" s="303"/>
      <c r="D652" s="14"/>
    </row>
    <row r="653" spans="2:4" ht="18" customHeight="1">
      <c r="B653" s="354" t="s">
        <v>100</v>
      </c>
      <c r="C653" s="354"/>
      <c r="D653" s="51">
        <v>-802</v>
      </c>
    </row>
    <row r="654" spans="2:4" ht="18" customHeight="1">
      <c r="B654" s="354" t="s">
        <v>90</v>
      </c>
      <c r="C654" s="354"/>
      <c r="D654" s="51">
        <v>-417</v>
      </c>
    </row>
    <row r="655" spans="2:4" ht="18" customHeight="1">
      <c r="B655" s="354" t="s">
        <v>91</v>
      </c>
      <c r="C655" s="354"/>
      <c r="D655" s="51">
        <v>-385</v>
      </c>
    </row>
    <row r="656" spans="2:4" ht="18" customHeight="1">
      <c r="B656" s="354" t="s">
        <v>92</v>
      </c>
      <c r="C656" s="354"/>
      <c r="D656" s="51"/>
    </row>
    <row r="657" spans="2:4" ht="18" customHeight="1">
      <c r="B657" s="354" t="s">
        <v>34</v>
      </c>
      <c r="C657" s="354"/>
      <c r="D657" s="52">
        <v>-61575.099999999977</v>
      </c>
    </row>
    <row r="659" spans="2:4" ht="34.5">
      <c r="B659" s="36" t="s">
        <v>28</v>
      </c>
      <c r="C659" s="36" t="s">
        <v>76</v>
      </c>
      <c r="D659" s="199" t="s">
        <v>308</v>
      </c>
    </row>
    <row r="660" spans="2:4" ht="25.5" customHeight="1">
      <c r="B660" s="36" t="s">
        <v>29</v>
      </c>
      <c r="C660" s="36" t="s">
        <v>167</v>
      </c>
      <c r="D660" s="33" t="s">
        <v>51</v>
      </c>
    </row>
    <row r="661" spans="2:4" ht="37.5" customHeight="1">
      <c r="B661" s="60" t="s">
        <v>30</v>
      </c>
      <c r="C661" s="60" t="s">
        <v>176</v>
      </c>
      <c r="D661" s="59"/>
    </row>
    <row r="662" spans="2:4" ht="37.5" customHeight="1">
      <c r="B662" s="60" t="s">
        <v>31</v>
      </c>
      <c r="C662" s="60" t="s">
        <v>175</v>
      </c>
      <c r="D662" s="59"/>
    </row>
    <row r="663" spans="2:4" ht="37.5" customHeight="1">
      <c r="B663" s="60" t="s">
        <v>32</v>
      </c>
      <c r="C663" s="60" t="s">
        <v>174</v>
      </c>
      <c r="D663" s="59"/>
    </row>
    <row r="664" spans="2:4" ht="37.5" customHeight="1">
      <c r="B664" s="60" t="s">
        <v>88</v>
      </c>
      <c r="C664" s="60" t="s">
        <v>173</v>
      </c>
      <c r="D664" s="59"/>
    </row>
    <row r="665" spans="2:4" ht="25.5" customHeight="1">
      <c r="B665" s="360" t="s">
        <v>33</v>
      </c>
      <c r="C665" s="361"/>
      <c r="D665" s="59"/>
    </row>
    <row r="666" spans="2:4" ht="25.5" customHeight="1">
      <c r="B666" s="354" t="s">
        <v>171</v>
      </c>
      <c r="C666" s="354"/>
      <c r="D666" s="51">
        <v>-390</v>
      </c>
    </row>
    <row r="667" spans="2:4" ht="25.5" customHeight="1">
      <c r="B667" s="354" t="s">
        <v>90</v>
      </c>
      <c r="C667" s="354"/>
      <c r="D667" s="51">
        <v>-203</v>
      </c>
    </row>
    <row r="668" spans="2:4" ht="25.5" customHeight="1">
      <c r="B668" s="354" t="s">
        <v>91</v>
      </c>
      <c r="C668" s="354"/>
      <c r="D668" s="51">
        <v>-187</v>
      </c>
    </row>
    <row r="669" spans="2:4" ht="25.5" customHeight="1">
      <c r="B669" s="354" t="s">
        <v>172</v>
      </c>
      <c r="C669" s="354"/>
      <c r="D669" s="51">
        <v>-390</v>
      </c>
    </row>
    <row r="670" spans="2:4" ht="25.5" customHeight="1">
      <c r="B670" s="354" t="s">
        <v>34</v>
      </c>
      <c r="C670" s="354"/>
      <c r="D670" s="52">
        <v>-35241.199999999997</v>
      </c>
    </row>
    <row r="672" spans="2:4" ht="34.5">
      <c r="B672" s="36" t="s">
        <v>28</v>
      </c>
      <c r="C672" s="36" t="s">
        <v>76</v>
      </c>
      <c r="D672" s="199" t="s">
        <v>308</v>
      </c>
    </row>
    <row r="673" spans="2:4">
      <c r="B673" s="36" t="s">
        <v>29</v>
      </c>
      <c r="C673" s="36" t="s">
        <v>177</v>
      </c>
      <c r="D673" s="33" t="s">
        <v>51</v>
      </c>
    </row>
    <row r="674" spans="2:4" ht="34.5">
      <c r="B674" s="60" t="s">
        <v>30</v>
      </c>
      <c r="C674" s="60" t="s">
        <v>179</v>
      </c>
      <c r="D674" s="60"/>
    </row>
    <row r="675" spans="2:4" ht="51.75">
      <c r="B675" s="60" t="s">
        <v>31</v>
      </c>
      <c r="C675" s="60" t="s">
        <v>180</v>
      </c>
      <c r="D675" s="60"/>
    </row>
    <row r="676" spans="2:4">
      <c r="B676" s="60" t="s">
        <v>32</v>
      </c>
      <c r="C676" s="60" t="s">
        <v>84</v>
      </c>
      <c r="D676" s="60"/>
    </row>
    <row r="677" spans="2:4" ht="51.75">
      <c r="B677" s="60" t="s">
        <v>88</v>
      </c>
      <c r="C677" s="60" t="s">
        <v>181</v>
      </c>
      <c r="D677" s="60"/>
    </row>
    <row r="678" spans="2:4">
      <c r="B678" s="360" t="s">
        <v>33</v>
      </c>
      <c r="C678" s="361"/>
      <c r="D678" s="60"/>
    </row>
    <row r="679" spans="2:4">
      <c r="B679" s="354" t="s">
        <v>182</v>
      </c>
      <c r="C679" s="354"/>
      <c r="D679" s="51">
        <v>-2</v>
      </c>
    </row>
    <row r="680" spans="2:4">
      <c r="B680" s="354" t="s">
        <v>34</v>
      </c>
      <c r="C680" s="354"/>
      <c r="D680" s="52">
        <v>-1621.3000000000011</v>
      </c>
    </row>
    <row r="682" spans="2:4" ht="34.5">
      <c r="B682" s="36" t="s">
        <v>28</v>
      </c>
      <c r="C682" s="36" t="s">
        <v>76</v>
      </c>
      <c r="D682" s="199" t="s">
        <v>308</v>
      </c>
    </row>
    <row r="683" spans="2:4">
      <c r="B683" s="36" t="s">
        <v>29</v>
      </c>
      <c r="C683" s="36" t="s">
        <v>183</v>
      </c>
      <c r="D683" s="32" t="s">
        <v>51</v>
      </c>
    </row>
    <row r="684" spans="2:4" ht="34.5">
      <c r="B684" s="60" t="s">
        <v>30</v>
      </c>
      <c r="C684" s="60" t="s">
        <v>184</v>
      </c>
      <c r="D684" s="65"/>
    </row>
    <row r="685" spans="2:4" ht="51.75">
      <c r="B685" s="60" t="s">
        <v>31</v>
      </c>
      <c r="C685" s="60" t="s">
        <v>185</v>
      </c>
      <c r="D685" s="65"/>
    </row>
    <row r="686" spans="2:4">
      <c r="B686" s="60" t="s">
        <v>32</v>
      </c>
      <c r="C686" s="60" t="s">
        <v>74</v>
      </c>
      <c r="D686" s="65"/>
    </row>
    <row r="687" spans="2:4" ht="34.5">
      <c r="B687" s="60" t="s">
        <v>75</v>
      </c>
      <c r="C687" s="60" t="s">
        <v>186</v>
      </c>
      <c r="D687" s="65"/>
    </row>
    <row r="688" spans="2:4">
      <c r="B688" s="360" t="s">
        <v>33</v>
      </c>
      <c r="C688" s="361"/>
      <c r="D688" s="65"/>
    </row>
    <row r="689" spans="2:4">
      <c r="B689" s="354" t="s">
        <v>187</v>
      </c>
      <c r="C689" s="354"/>
      <c r="D689" s="51">
        <v>-92</v>
      </c>
    </row>
    <row r="690" spans="2:4">
      <c r="B690" s="354" t="s">
        <v>188</v>
      </c>
      <c r="C690" s="354"/>
      <c r="D690" s="51">
        <v>-16</v>
      </c>
    </row>
    <row r="691" spans="2:4">
      <c r="B691" s="354" t="s">
        <v>189</v>
      </c>
      <c r="C691" s="354"/>
      <c r="D691" s="51">
        <v>-76</v>
      </c>
    </row>
    <row r="692" spans="2:4">
      <c r="B692" s="354" t="s">
        <v>34</v>
      </c>
      <c r="C692" s="354"/>
      <c r="D692" s="52">
        <v>-13147.6</v>
      </c>
    </row>
    <row r="694" spans="2:4" s="167" customFormat="1">
      <c r="B694" s="12" t="s">
        <v>41</v>
      </c>
      <c r="C694" s="357" t="s">
        <v>42</v>
      </c>
      <c r="D694" s="358"/>
    </row>
    <row r="695" spans="2:4" s="167" customFormat="1">
      <c r="B695" s="64">
        <v>1148</v>
      </c>
      <c r="C695" s="362" t="s">
        <v>199</v>
      </c>
      <c r="D695" s="362"/>
    </row>
    <row r="696" spans="2:4" s="167" customFormat="1"/>
    <row r="697" spans="2:4" s="167" customFormat="1">
      <c r="B697" s="359" t="s">
        <v>101</v>
      </c>
      <c r="C697" s="359"/>
      <c r="D697" s="359"/>
    </row>
    <row r="698" spans="2:4" s="167" customFormat="1">
      <c r="B698" s="239"/>
      <c r="C698" s="239"/>
      <c r="D698" s="239"/>
    </row>
    <row r="699" spans="2:4" s="167" customFormat="1" ht="51.75">
      <c r="B699" s="36" t="s">
        <v>28</v>
      </c>
      <c r="C699" s="36" t="s">
        <v>198</v>
      </c>
      <c r="D699" s="36" t="s">
        <v>178</v>
      </c>
    </row>
    <row r="700" spans="2:4" s="167" customFormat="1">
      <c r="B700" s="36" t="s">
        <v>29</v>
      </c>
      <c r="C700" s="36" t="s">
        <v>85</v>
      </c>
      <c r="D700" s="36" t="s">
        <v>51</v>
      </c>
    </row>
    <row r="701" spans="2:4" s="167" customFormat="1">
      <c r="B701" s="354" t="s">
        <v>30</v>
      </c>
      <c r="C701" s="354" t="s">
        <v>200</v>
      </c>
      <c r="D701" s="67"/>
    </row>
    <row r="702" spans="2:4" s="167" customFormat="1">
      <c r="B702" s="354" t="s">
        <v>31</v>
      </c>
      <c r="C702" s="354" t="s">
        <v>201</v>
      </c>
      <c r="D702" s="67"/>
    </row>
    <row r="703" spans="2:4" s="167" customFormat="1">
      <c r="B703" s="354" t="s">
        <v>32</v>
      </c>
      <c r="C703" s="354" t="s">
        <v>84</v>
      </c>
      <c r="D703" s="67"/>
    </row>
    <row r="704" spans="2:4" s="167" customFormat="1">
      <c r="B704" s="354" t="s">
        <v>88</v>
      </c>
      <c r="C704" s="354" t="s">
        <v>202</v>
      </c>
      <c r="D704" s="67"/>
    </row>
    <row r="705" spans="2:4" s="167" customFormat="1">
      <c r="B705" s="303" t="s">
        <v>33</v>
      </c>
      <c r="C705" s="303"/>
      <c r="D705" s="67"/>
    </row>
    <row r="706" spans="2:4" s="167" customFormat="1">
      <c r="B706" s="354" t="s">
        <v>34</v>
      </c>
      <c r="C706" s="354"/>
      <c r="D706" s="52">
        <v>4308</v>
      </c>
    </row>
    <row r="707" spans="2:4" s="167" customFormat="1"/>
    <row r="708" spans="2:4">
      <c r="B708" s="12" t="s">
        <v>41</v>
      </c>
      <c r="C708" s="357" t="s">
        <v>42</v>
      </c>
      <c r="D708" s="358"/>
    </row>
    <row r="709" spans="2:4" s="167" customFormat="1">
      <c r="B709" s="64">
        <v>1192</v>
      </c>
      <c r="C709" s="355" t="s">
        <v>321</v>
      </c>
      <c r="D709" s="356"/>
    </row>
    <row r="710" spans="2:4" s="167" customFormat="1">
      <c r="B710" s="38"/>
      <c r="C710" s="39"/>
      <c r="D710" s="39"/>
    </row>
    <row r="711" spans="2:4" s="167" customFormat="1">
      <c r="B711" s="359" t="s">
        <v>101</v>
      </c>
      <c r="C711" s="359"/>
      <c r="D711" s="359"/>
    </row>
    <row r="712" spans="2:4" s="167" customFormat="1"/>
    <row r="713" spans="2:4" s="167" customFormat="1" ht="34.5">
      <c r="B713" s="36" t="s">
        <v>28</v>
      </c>
      <c r="C713" s="36" t="s">
        <v>159</v>
      </c>
      <c r="D713" s="32" t="s">
        <v>77</v>
      </c>
    </row>
    <row r="714" spans="2:4" s="167" customFormat="1">
      <c r="B714" s="36" t="s">
        <v>29</v>
      </c>
      <c r="C714" s="36" t="s">
        <v>160</v>
      </c>
      <c r="D714" s="224" t="s">
        <v>51</v>
      </c>
    </row>
    <row r="715" spans="2:4" s="167" customFormat="1" ht="69">
      <c r="B715" s="64" t="s">
        <v>30</v>
      </c>
      <c r="C715" s="64" t="s">
        <v>211</v>
      </c>
      <c r="D715" s="165"/>
    </row>
    <row r="716" spans="2:4" s="167" customFormat="1" ht="86.25">
      <c r="B716" s="64" t="s">
        <v>31</v>
      </c>
      <c r="C716" s="64" t="s">
        <v>162</v>
      </c>
      <c r="D716" s="165"/>
    </row>
    <row r="717" spans="2:4" s="167" customFormat="1">
      <c r="B717" s="64" t="s">
        <v>32</v>
      </c>
      <c r="C717" s="64" t="s">
        <v>84</v>
      </c>
      <c r="D717" s="165"/>
    </row>
    <row r="718" spans="2:4" s="167" customFormat="1" ht="51.75">
      <c r="B718" s="64" t="s">
        <v>88</v>
      </c>
      <c r="C718" s="64" t="s">
        <v>163</v>
      </c>
      <c r="D718" s="165"/>
    </row>
    <row r="719" spans="2:4" s="167" customFormat="1">
      <c r="B719" s="303" t="s">
        <v>33</v>
      </c>
      <c r="C719" s="303"/>
      <c r="D719" s="165"/>
    </row>
    <row r="720" spans="2:4" s="167" customFormat="1">
      <c r="B720" s="354" t="s">
        <v>165</v>
      </c>
      <c r="C720" s="354"/>
      <c r="D720" s="253">
        <v>19</v>
      </c>
    </row>
    <row r="721" spans="2:4" s="167" customFormat="1">
      <c r="B721" s="354" t="s">
        <v>166</v>
      </c>
      <c r="C721" s="354"/>
      <c r="D721" s="253">
        <v>1</v>
      </c>
    </row>
    <row r="722" spans="2:4" s="167" customFormat="1">
      <c r="B722" s="354" t="s">
        <v>34</v>
      </c>
      <c r="C722" s="354"/>
      <c r="D722" s="47">
        <v>2098</v>
      </c>
    </row>
    <row r="723" spans="2:4" s="167" customFormat="1"/>
    <row r="724" spans="2:4" s="167" customFormat="1">
      <c r="D724" s="248" t="s">
        <v>332</v>
      </c>
    </row>
    <row r="725" spans="2:4" ht="23.25" customHeight="1">
      <c r="B725" s="353" t="str">
        <f>'havelvac 2'!F117</f>
        <v xml:space="preserve"> ՀՀ Սյունիքի մարզպետարան</v>
      </c>
      <c r="C725" s="353"/>
      <c r="D725" s="353"/>
    </row>
    <row r="726" spans="2:4" ht="18" customHeight="1"/>
    <row r="727" spans="2:4" ht="24" customHeight="1">
      <c r="B727" s="12" t="s">
        <v>41</v>
      </c>
      <c r="C727" s="357" t="s">
        <v>42</v>
      </c>
      <c r="D727" s="358"/>
    </row>
    <row r="728" spans="2:4" ht="24" customHeight="1">
      <c r="B728" s="5">
        <v>1146</v>
      </c>
      <c r="C728" s="355" t="s">
        <v>69</v>
      </c>
      <c r="D728" s="356"/>
    </row>
    <row r="729" spans="2:4" ht="18" customHeight="1"/>
    <row r="730" spans="2:4" ht="18" customHeight="1">
      <c r="B730" s="40" t="s">
        <v>101</v>
      </c>
    </row>
    <row r="731" spans="2:4" ht="18" customHeight="1"/>
    <row r="732" spans="2:4" ht="40.5" customHeight="1">
      <c r="B732" s="36" t="s">
        <v>28</v>
      </c>
      <c r="C732" s="36" t="s">
        <v>76</v>
      </c>
      <c r="D732" s="32" t="s">
        <v>77</v>
      </c>
    </row>
    <row r="733" spans="2:4" ht="18" customHeight="1">
      <c r="B733" s="36" t="s">
        <v>29</v>
      </c>
      <c r="C733" s="36" t="s">
        <v>85</v>
      </c>
      <c r="D733" s="33" t="s">
        <v>51</v>
      </c>
    </row>
    <row r="734" spans="2:4" ht="18" customHeight="1">
      <c r="B734" s="5" t="s">
        <v>30</v>
      </c>
      <c r="C734" s="5" t="s">
        <v>86</v>
      </c>
      <c r="D734" s="14"/>
    </row>
    <row r="735" spans="2:4" ht="18" customHeight="1">
      <c r="B735" s="5" t="s">
        <v>31</v>
      </c>
      <c r="C735" s="5" t="s">
        <v>87</v>
      </c>
      <c r="D735" s="14"/>
    </row>
    <row r="736" spans="2:4" ht="18" customHeight="1">
      <c r="B736" s="5" t="s">
        <v>32</v>
      </c>
      <c r="C736" s="5" t="s">
        <v>84</v>
      </c>
      <c r="D736" s="14"/>
    </row>
    <row r="737" spans="2:4" ht="18" customHeight="1">
      <c r="B737" s="5" t="s">
        <v>88</v>
      </c>
      <c r="C737" s="5" t="s">
        <v>125</v>
      </c>
      <c r="D737" s="14"/>
    </row>
    <row r="738" spans="2:4" ht="18" customHeight="1">
      <c r="B738" s="303" t="s">
        <v>33</v>
      </c>
      <c r="C738" s="303"/>
      <c r="D738" s="14"/>
    </row>
    <row r="739" spans="2:4" ht="18" customHeight="1">
      <c r="B739" s="354" t="s">
        <v>126</v>
      </c>
      <c r="C739" s="354"/>
      <c r="D739" s="41">
        <v>92</v>
      </c>
    </row>
    <row r="740" spans="2:4" ht="18" customHeight="1">
      <c r="B740" s="354" t="s">
        <v>90</v>
      </c>
      <c r="C740" s="354"/>
      <c r="D740" s="249">
        <v>48</v>
      </c>
    </row>
    <row r="741" spans="2:4" ht="18" customHeight="1">
      <c r="B741" s="354" t="s">
        <v>91</v>
      </c>
      <c r="C741" s="354"/>
      <c r="D741" s="249">
        <v>44</v>
      </c>
    </row>
    <row r="742" spans="2:4" ht="18" customHeight="1">
      <c r="B742" s="354" t="s">
        <v>103</v>
      </c>
      <c r="C742" s="354"/>
      <c r="D742" s="41"/>
    </row>
    <row r="743" spans="2:4" ht="18" customHeight="1">
      <c r="B743" s="354" t="s">
        <v>92</v>
      </c>
      <c r="C743" s="354"/>
      <c r="D743" s="41"/>
    </row>
    <row r="744" spans="2:4" ht="18" customHeight="1">
      <c r="B744" s="354" t="s">
        <v>34</v>
      </c>
      <c r="C744" s="354"/>
      <c r="D744" s="42">
        <v>325239.495</v>
      </c>
    </row>
    <row r="745" spans="2:4" ht="18" customHeight="1">
      <c r="B745" s="6"/>
      <c r="C745" s="6"/>
      <c r="D745" s="6"/>
    </row>
    <row r="746" spans="2:4" ht="42.75" customHeight="1">
      <c r="B746" s="231" t="s">
        <v>28</v>
      </c>
      <c r="C746" s="231" t="s">
        <v>76</v>
      </c>
      <c r="D746" s="232" t="s">
        <v>77</v>
      </c>
    </row>
    <row r="747" spans="2:4" ht="18" customHeight="1">
      <c r="B747" s="231" t="s">
        <v>29</v>
      </c>
      <c r="C747" s="231" t="s">
        <v>93</v>
      </c>
      <c r="D747" s="233" t="s">
        <v>51</v>
      </c>
    </row>
    <row r="748" spans="2:4" ht="18" customHeight="1">
      <c r="B748" s="80" t="s">
        <v>30</v>
      </c>
      <c r="C748" s="80" t="s">
        <v>94</v>
      </c>
      <c r="D748" s="254"/>
    </row>
    <row r="749" spans="2:4" ht="18" customHeight="1">
      <c r="B749" s="80" t="s">
        <v>31</v>
      </c>
      <c r="C749" s="80" t="s">
        <v>95</v>
      </c>
      <c r="D749" s="254"/>
    </row>
    <row r="750" spans="2:4" ht="18" customHeight="1">
      <c r="B750" s="80" t="s">
        <v>32</v>
      </c>
      <c r="C750" s="80" t="s">
        <v>84</v>
      </c>
      <c r="D750" s="254"/>
    </row>
    <row r="751" spans="2:4" ht="18" customHeight="1">
      <c r="B751" s="80" t="s">
        <v>88</v>
      </c>
      <c r="C751" s="80" t="s">
        <v>125</v>
      </c>
      <c r="D751" s="254"/>
    </row>
    <row r="752" spans="2:4" ht="18" customHeight="1">
      <c r="B752" s="277" t="s">
        <v>33</v>
      </c>
      <c r="C752" s="277"/>
      <c r="D752" s="254"/>
    </row>
    <row r="753" spans="2:4" ht="18" customHeight="1">
      <c r="B753" s="373" t="s">
        <v>96</v>
      </c>
      <c r="C753" s="373"/>
      <c r="D753" s="255">
        <v>-12</v>
      </c>
    </row>
    <row r="754" spans="2:4" ht="18" customHeight="1">
      <c r="B754" s="373" t="s">
        <v>90</v>
      </c>
      <c r="C754" s="373"/>
      <c r="D754" s="255">
        <v>-5</v>
      </c>
    </row>
    <row r="755" spans="2:4" ht="18" customHeight="1">
      <c r="B755" s="373" t="s">
        <v>91</v>
      </c>
      <c r="C755" s="373"/>
      <c r="D755" s="255">
        <v>-7</v>
      </c>
    </row>
    <row r="756" spans="2:4" ht="18" customHeight="1">
      <c r="B756" s="373" t="s">
        <v>92</v>
      </c>
      <c r="C756" s="373"/>
      <c r="D756" s="255"/>
    </row>
    <row r="757" spans="2:4" ht="18" customHeight="1">
      <c r="B757" s="373" t="s">
        <v>34</v>
      </c>
      <c r="C757" s="373"/>
      <c r="D757" s="274">
        <v>345263.3</v>
      </c>
    </row>
    <row r="758" spans="2:4" ht="18" customHeight="1">
      <c r="B758" s="6"/>
      <c r="C758" s="6"/>
      <c r="D758" s="6"/>
    </row>
    <row r="759" spans="2:4" ht="62.25" customHeight="1">
      <c r="B759" s="36" t="s">
        <v>28</v>
      </c>
      <c r="C759" s="36" t="s">
        <v>76</v>
      </c>
      <c r="D759" s="128" t="s">
        <v>65</v>
      </c>
    </row>
    <row r="760" spans="2:4" ht="18" customHeight="1">
      <c r="B760" s="36" t="s">
        <v>29</v>
      </c>
      <c r="C760" s="36" t="s">
        <v>97</v>
      </c>
      <c r="D760" s="33" t="s">
        <v>51</v>
      </c>
    </row>
    <row r="761" spans="2:4" ht="18" customHeight="1">
      <c r="B761" s="5" t="s">
        <v>30</v>
      </c>
      <c r="C761" s="5" t="s">
        <v>98</v>
      </c>
      <c r="D761" s="14"/>
    </row>
    <row r="762" spans="2:4" ht="18" customHeight="1">
      <c r="B762" s="5" t="s">
        <v>31</v>
      </c>
      <c r="C762" s="5" t="s">
        <v>99</v>
      </c>
      <c r="D762" s="14"/>
    </row>
    <row r="763" spans="2:4" ht="18" customHeight="1">
      <c r="B763" s="5" t="s">
        <v>32</v>
      </c>
      <c r="C763" s="5" t="s">
        <v>84</v>
      </c>
      <c r="D763" s="14"/>
    </row>
    <row r="764" spans="2:4" ht="18" customHeight="1">
      <c r="B764" s="5" t="s">
        <v>88</v>
      </c>
      <c r="C764" s="5" t="s">
        <v>125</v>
      </c>
      <c r="D764" s="14"/>
    </row>
    <row r="765" spans="2:4" ht="18" customHeight="1">
      <c r="B765" s="303" t="s">
        <v>33</v>
      </c>
      <c r="C765" s="303"/>
      <c r="D765" s="14"/>
    </row>
    <row r="766" spans="2:4" ht="18" customHeight="1">
      <c r="B766" s="354" t="s">
        <v>100</v>
      </c>
      <c r="C766" s="354"/>
      <c r="D766" s="51">
        <v>-16</v>
      </c>
    </row>
    <row r="767" spans="2:4" ht="18" customHeight="1">
      <c r="B767" s="354" t="s">
        <v>90</v>
      </c>
      <c r="C767" s="354"/>
      <c r="D767" s="51">
        <v>-6</v>
      </c>
    </row>
    <row r="768" spans="2:4" ht="18" customHeight="1">
      <c r="B768" s="354" t="s">
        <v>91</v>
      </c>
      <c r="C768" s="354"/>
      <c r="D768" s="51">
        <v>-10</v>
      </c>
    </row>
    <row r="769" spans="2:4" ht="18" customHeight="1">
      <c r="B769" s="354" t="s">
        <v>92</v>
      </c>
      <c r="C769" s="354"/>
      <c r="D769" s="51"/>
    </row>
    <row r="770" spans="2:4" ht="18" customHeight="1">
      <c r="B770" s="373" t="s">
        <v>34</v>
      </c>
      <c r="C770" s="373"/>
      <c r="D770" s="274">
        <v>314774.5</v>
      </c>
    </row>
    <row r="771" spans="2:4" ht="18" customHeight="1"/>
    <row r="772" spans="2:4" ht="34.5">
      <c r="B772" s="36" t="s">
        <v>44</v>
      </c>
      <c r="C772" s="36" t="s">
        <v>76</v>
      </c>
      <c r="D772" s="77" t="s">
        <v>309</v>
      </c>
    </row>
    <row r="773" spans="2:4">
      <c r="B773" s="36" t="s">
        <v>45</v>
      </c>
      <c r="C773" s="36">
        <v>11013</v>
      </c>
      <c r="D773" s="73" t="s">
        <v>51</v>
      </c>
    </row>
    <row r="774" spans="2:4">
      <c r="B774" s="71" t="s">
        <v>46</v>
      </c>
      <c r="C774" s="78" t="s">
        <v>168</v>
      </c>
      <c r="D774" s="70"/>
    </row>
    <row r="775" spans="2:4" ht="69">
      <c r="B775" s="72" t="s">
        <v>47</v>
      </c>
      <c r="C775" s="78" t="s">
        <v>193</v>
      </c>
      <c r="D775" s="70"/>
    </row>
    <row r="776" spans="2:4">
      <c r="B776" s="71" t="s">
        <v>194</v>
      </c>
      <c r="C776" s="78" t="s">
        <v>84</v>
      </c>
      <c r="D776" s="70"/>
    </row>
    <row r="777" spans="2:4" ht="51.75">
      <c r="B777" s="69" t="s">
        <v>195</v>
      </c>
      <c r="C777" s="78" t="s">
        <v>196</v>
      </c>
      <c r="D777" s="70"/>
    </row>
    <row r="778" spans="2:4">
      <c r="B778" s="367" t="s">
        <v>48</v>
      </c>
      <c r="C778" s="368"/>
      <c r="D778" s="70"/>
    </row>
    <row r="779" spans="2:4">
      <c r="B779" s="369" t="s">
        <v>197</v>
      </c>
      <c r="C779" s="370"/>
      <c r="D779" s="76">
        <v>7</v>
      </c>
    </row>
    <row r="780" spans="2:4">
      <c r="B780" s="74" t="s">
        <v>90</v>
      </c>
      <c r="C780" s="75"/>
      <c r="D780" s="76">
        <v>4</v>
      </c>
    </row>
    <row r="781" spans="2:4">
      <c r="B781" s="74" t="s">
        <v>91</v>
      </c>
      <c r="C781" s="75"/>
      <c r="D781" s="76">
        <v>3</v>
      </c>
    </row>
    <row r="782" spans="2:4">
      <c r="B782" s="371" t="s">
        <v>34</v>
      </c>
      <c r="C782" s="372"/>
      <c r="D782" s="275">
        <v>16593.099999999999</v>
      </c>
    </row>
    <row r="783" spans="2:4" s="167" customFormat="1">
      <c r="B783" s="256"/>
      <c r="C783" s="256"/>
      <c r="D783" s="257"/>
    </row>
    <row r="784" spans="2:4">
      <c r="D784" s="248" t="s">
        <v>333</v>
      </c>
    </row>
    <row r="785" spans="2:4" ht="23.25" customHeight="1">
      <c r="B785" s="353" t="str">
        <f>'havelvac 2'!F124</f>
        <v xml:space="preserve"> ՀՀ Վայոց Ձորի մարզպետարան</v>
      </c>
      <c r="C785" s="353"/>
      <c r="D785" s="353"/>
    </row>
    <row r="786" spans="2:4" ht="18" customHeight="1"/>
    <row r="787" spans="2:4" ht="24" customHeight="1">
      <c r="B787" s="12" t="s">
        <v>41</v>
      </c>
      <c r="C787" s="357" t="s">
        <v>42</v>
      </c>
      <c r="D787" s="358"/>
    </row>
    <row r="788" spans="2:4" ht="24" customHeight="1">
      <c r="B788" s="5">
        <v>1146</v>
      </c>
      <c r="C788" s="362" t="s">
        <v>69</v>
      </c>
      <c r="D788" s="362"/>
    </row>
    <row r="789" spans="2:4" ht="18" customHeight="1"/>
    <row r="790" spans="2:4" ht="18" customHeight="1">
      <c r="B790" s="40" t="s">
        <v>101</v>
      </c>
    </row>
    <row r="791" spans="2:4" ht="18" customHeight="1"/>
    <row r="792" spans="2:4" ht="53.25" customHeight="1">
      <c r="B792" s="36" t="s">
        <v>28</v>
      </c>
      <c r="C792" s="36" t="s">
        <v>76</v>
      </c>
      <c r="D792" s="128" t="s">
        <v>65</v>
      </c>
    </row>
    <row r="793" spans="2:4" ht="18" customHeight="1">
      <c r="B793" s="36" t="s">
        <v>29</v>
      </c>
      <c r="C793" s="36" t="s">
        <v>85</v>
      </c>
      <c r="D793" s="33" t="s">
        <v>51</v>
      </c>
    </row>
    <row r="794" spans="2:4" ht="18" customHeight="1">
      <c r="B794" s="5" t="s">
        <v>30</v>
      </c>
      <c r="C794" s="5" t="s">
        <v>86</v>
      </c>
      <c r="D794" s="14"/>
    </row>
    <row r="795" spans="2:4" ht="18" customHeight="1">
      <c r="B795" s="5" t="s">
        <v>31</v>
      </c>
      <c r="C795" s="5" t="s">
        <v>87</v>
      </c>
      <c r="D795" s="14"/>
    </row>
    <row r="796" spans="2:4" ht="18" customHeight="1">
      <c r="B796" s="5" t="s">
        <v>32</v>
      </c>
      <c r="C796" s="5" t="s">
        <v>84</v>
      </c>
      <c r="D796" s="14"/>
    </row>
    <row r="797" spans="2:4" ht="18" customHeight="1">
      <c r="B797" s="5" t="s">
        <v>88</v>
      </c>
      <c r="C797" s="5" t="s">
        <v>125</v>
      </c>
      <c r="D797" s="14"/>
    </row>
    <row r="798" spans="2:4" ht="18" customHeight="1">
      <c r="B798" s="303" t="s">
        <v>33</v>
      </c>
      <c r="C798" s="303"/>
      <c r="D798" s="14"/>
    </row>
    <row r="799" spans="2:4" ht="18" customHeight="1">
      <c r="B799" s="354" t="s">
        <v>126</v>
      </c>
      <c r="C799" s="354"/>
      <c r="D799" s="51">
        <v>23</v>
      </c>
    </row>
    <row r="800" spans="2:4" ht="18" customHeight="1">
      <c r="B800" s="354" t="s">
        <v>90</v>
      </c>
      <c r="C800" s="354"/>
      <c r="D800" s="51">
        <v>14</v>
      </c>
    </row>
    <row r="801" spans="2:4" ht="18" customHeight="1">
      <c r="B801" s="354" t="s">
        <v>91</v>
      </c>
      <c r="C801" s="354"/>
      <c r="D801" s="51">
        <v>9</v>
      </c>
    </row>
    <row r="802" spans="2:4" ht="18" customHeight="1">
      <c r="B802" s="354" t="s">
        <v>103</v>
      </c>
      <c r="C802" s="354"/>
      <c r="D802" s="52"/>
    </row>
    <row r="803" spans="2:4" ht="18" customHeight="1">
      <c r="B803" s="354" t="s">
        <v>92</v>
      </c>
      <c r="C803" s="354"/>
      <c r="D803" s="52"/>
    </row>
    <row r="804" spans="2:4" ht="18" customHeight="1">
      <c r="B804" s="354" t="s">
        <v>34</v>
      </c>
      <c r="C804" s="354"/>
      <c r="D804" s="52">
        <v>-87700</v>
      </c>
    </row>
    <row r="805" spans="2:4" ht="18" customHeight="1">
      <c r="B805" s="6"/>
      <c r="C805" s="6"/>
      <c r="D805" s="6"/>
    </row>
    <row r="806" spans="2:4" ht="69" customHeight="1">
      <c r="B806" s="36" t="s">
        <v>28</v>
      </c>
      <c r="C806" s="36" t="s">
        <v>76</v>
      </c>
      <c r="D806" s="128" t="s">
        <v>65</v>
      </c>
    </row>
    <row r="807" spans="2:4" ht="18" customHeight="1">
      <c r="B807" s="36" t="s">
        <v>29</v>
      </c>
      <c r="C807" s="36" t="s">
        <v>93</v>
      </c>
      <c r="D807" s="33" t="s">
        <v>51</v>
      </c>
    </row>
    <row r="808" spans="2:4" ht="18" customHeight="1">
      <c r="B808" s="5" t="s">
        <v>30</v>
      </c>
      <c r="C808" s="5" t="s">
        <v>94</v>
      </c>
      <c r="D808" s="14"/>
    </row>
    <row r="809" spans="2:4" ht="18" customHeight="1">
      <c r="B809" s="5" t="s">
        <v>31</v>
      </c>
      <c r="C809" s="5" t="s">
        <v>95</v>
      </c>
      <c r="D809" s="14"/>
    </row>
    <row r="810" spans="2:4" ht="18" customHeight="1">
      <c r="B810" s="5" t="s">
        <v>32</v>
      </c>
      <c r="C810" s="5" t="s">
        <v>84</v>
      </c>
      <c r="D810" s="14"/>
    </row>
    <row r="811" spans="2:4" ht="18" customHeight="1">
      <c r="B811" s="5" t="s">
        <v>88</v>
      </c>
      <c r="C811" s="5" t="s">
        <v>125</v>
      </c>
      <c r="D811" s="14"/>
    </row>
    <row r="812" spans="2:4" ht="18" customHeight="1">
      <c r="B812" s="303" t="s">
        <v>33</v>
      </c>
      <c r="C812" s="303"/>
      <c r="D812" s="14"/>
    </row>
    <row r="813" spans="2:4" ht="18" customHeight="1">
      <c r="B813" s="354" t="s">
        <v>96</v>
      </c>
      <c r="C813" s="354"/>
      <c r="D813" s="99">
        <v>25</v>
      </c>
    </row>
    <row r="814" spans="2:4" ht="18" customHeight="1">
      <c r="B814" s="354" t="s">
        <v>90</v>
      </c>
      <c r="C814" s="354"/>
      <c r="D814" s="99">
        <v>15</v>
      </c>
    </row>
    <row r="815" spans="2:4" ht="18" customHeight="1">
      <c r="B815" s="354" t="s">
        <v>91</v>
      </c>
      <c r="C815" s="354"/>
      <c r="D815" s="99">
        <v>10</v>
      </c>
    </row>
    <row r="816" spans="2:4" ht="18" customHeight="1">
      <c r="B816" s="354" t="s">
        <v>92</v>
      </c>
      <c r="C816" s="354"/>
      <c r="D816" s="100"/>
    </row>
    <row r="817" spans="2:4" ht="18" customHeight="1">
      <c r="B817" s="354" t="s">
        <v>34</v>
      </c>
      <c r="C817" s="354"/>
      <c r="D817" s="52">
        <v>-66365</v>
      </c>
    </row>
    <row r="818" spans="2:4" ht="18" customHeight="1">
      <c r="B818" s="6"/>
      <c r="C818" s="6"/>
      <c r="D818" s="6"/>
    </row>
    <row r="819" spans="2:4" s="167" customFormat="1" ht="18" customHeight="1">
      <c r="D819" s="248" t="s">
        <v>334</v>
      </c>
    </row>
    <row r="820" spans="2:4" ht="23.25" customHeight="1">
      <c r="B820" s="353" t="str">
        <f>'havelvac 2'!F131</f>
        <v xml:space="preserve"> ՀՀ Տավուշի մարզպետարան</v>
      </c>
      <c r="C820" s="353"/>
      <c r="D820" s="353"/>
    </row>
    <row r="821" spans="2:4" ht="18" customHeight="1"/>
    <row r="822" spans="2:4" ht="24" customHeight="1">
      <c r="B822" s="12" t="s">
        <v>41</v>
      </c>
      <c r="C822" s="357" t="s">
        <v>42</v>
      </c>
      <c r="D822" s="358"/>
    </row>
    <row r="823" spans="2:4" ht="24" customHeight="1">
      <c r="B823" s="5">
        <v>1146</v>
      </c>
      <c r="C823" s="362" t="s">
        <v>69</v>
      </c>
      <c r="D823" s="362"/>
    </row>
    <row r="824" spans="2:4" ht="18" customHeight="1"/>
    <row r="825" spans="2:4" ht="18" customHeight="1">
      <c r="B825" s="40" t="s">
        <v>101</v>
      </c>
    </row>
    <row r="826" spans="2:4" ht="18" customHeight="1"/>
    <row r="827" spans="2:4" ht="53.25" customHeight="1">
      <c r="B827" s="36" t="s">
        <v>28</v>
      </c>
      <c r="C827" s="36" t="s">
        <v>76</v>
      </c>
      <c r="D827" s="128" t="s">
        <v>65</v>
      </c>
    </row>
    <row r="828" spans="2:4" ht="18" customHeight="1">
      <c r="B828" s="36" t="s">
        <v>29</v>
      </c>
      <c r="C828" s="36" t="s">
        <v>85</v>
      </c>
      <c r="D828" s="33" t="s">
        <v>51</v>
      </c>
    </row>
    <row r="829" spans="2:4" ht="18" customHeight="1">
      <c r="B829" s="5" t="s">
        <v>30</v>
      </c>
      <c r="C829" s="5" t="s">
        <v>86</v>
      </c>
      <c r="D829" s="14"/>
    </row>
    <row r="830" spans="2:4" ht="18" customHeight="1">
      <c r="B830" s="5" t="s">
        <v>31</v>
      </c>
      <c r="C830" s="5" t="s">
        <v>87</v>
      </c>
      <c r="D830" s="14"/>
    </row>
    <row r="831" spans="2:4" ht="18" customHeight="1">
      <c r="B831" s="5" t="s">
        <v>32</v>
      </c>
      <c r="C831" s="5" t="s">
        <v>84</v>
      </c>
      <c r="D831" s="14"/>
    </row>
    <row r="832" spans="2:4" ht="18" customHeight="1">
      <c r="B832" s="5" t="s">
        <v>88</v>
      </c>
      <c r="C832" s="5" t="s">
        <v>125</v>
      </c>
      <c r="D832" s="14"/>
    </row>
    <row r="833" spans="2:4" ht="18" customHeight="1">
      <c r="B833" s="303" t="s">
        <v>33</v>
      </c>
      <c r="C833" s="303"/>
      <c r="D833" s="14"/>
    </row>
    <row r="834" spans="2:4" ht="18" customHeight="1">
      <c r="B834" s="354" t="s">
        <v>126</v>
      </c>
      <c r="C834" s="354"/>
      <c r="D834" s="48">
        <v>-242</v>
      </c>
    </row>
    <row r="835" spans="2:4" ht="18" customHeight="1">
      <c r="B835" s="354" t="s">
        <v>90</v>
      </c>
      <c r="C835" s="354"/>
      <c r="D835" s="48">
        <v>-126</v>
      </c>
    </row>
    <row r="836" spans="2:4" ht="18" customHeight="1">
      <c r="B836" s="354" t="s">
        <v>91</v>
      </c>
      <c r="C836" s="354"/>
      <c r="D836" s="48">
        <v>-116</v>
      </c>
    </row>
    <row r="837" spans="2:4" ht="18" customHeight="1">
      <c r="B837" s="354" t="s">
        <v>103</v>
      </c>
      <c r="C837" s="354"/>
      <c r="D837" s="48">
        <v>-242</v>
      </c>
    </row>
    <row r="838" spans="2:4" ht="18" customHeight="1">
      <c r="B838" s="354" t="s">
        <v>92</v>
      </c>
      <c r="C838" s="354"/>
      <c r="D838" s="48"/>
    </row>
    <row r="839" spans="2:4" ht="18" customHeight="1">
      <c r="B839" s="354" t="s">
        <v>34</v>
      </c>
      <c r="C839" s="354"/>
      <c r="D839" s="49">
        <v>152407.6</v>
      </c>
    </row>
    <row r="840" spans="2:4" ht="18" customHeight="1">
      <c r="B840" s="6"/>
      <c r="C840" s="6"/>
      <c r="D840" s="6"/>
    </row>
    <row r="841" spans="2:4" ht="48.75" customHeight="1">
      <c r="B841" s="36" t="s">
        <v>28</v>
      </c>
      <c r="C841" s="36" t="s">
        <v>76</v>
      </c>
      <c r="D841" s="128" t="s">
        <v>65</v>
      </c>
    </row>
    <row r="842" spans="2:4" ht="18" customHeight="1">
      <c r="B842" s="36" t="s">
        <v>29</v>
      </c>
      <c r="C842" s="36" t="s">
        <v>93</v>
      </c>
      <c r="D842" s="33" t="s">
        <v>51</v>
      </c>
    </row>
    <row r="843" spans="2:4" ht="18" customHeight="1">
      <c r="B843" s="5" t="s">
        <v>30</v>
      </c>
      <c r="C843" s="5" t="s">
        <v>94</v>
      </c>
      <c r="D843" s="14"/>
    </row>
    <row r="844" spans="2:4" ht="18" customHeight="1">
      <c r="B844" s="5" t="s">
        <v>31</v>
      </c>
      <c r="C844" s="5" t="s">
        <v>95</v>
      </c>
      <c r="D844" s="14"/>
    </row>
    <row r="845" spans="2:4" ht="18" customHeight="1">
      <c r="B845" s="5" t="s">
        <v>32</v>
      </c>
      <c r="C845" s="5" t="s">
        <v>84</v>
      </c>
      <c r="D845" s="14"/>
    </row>
    <row r="846" spans="2:4" ht="18" customHeight="1">
      <c r="B846" s="5" t="s">
        <v>88</v>
      </c>
      <c r="C846" s="5" t="s">
        <v>125</v>
      </c>
      <c r="D846" s="14"/>
    </row>
    <row r="847" spans="2:4" ht="18" customHeight="1">
      <c r="B847" s="303" t="s">
        <v>33</v>
      </c>
      <c r="C847" s="303"/>
      <c r="D847" s="14"/>
    </row>
    <row r="848" spans="2:4" ht="18" customHeight="1">
      <c r="B848" s="354" t="s">
        <v>96</v>
      </c>
      <c r="C848" s="354"/>
      <c r="D848" s="50">
        <v>-113</v>
      </c>
    </row>
    <row r="849" spans="2:4" ht="18" customHeight="1">
      <c r="B849" s="354" t="s">
        <v>90</v>
      </c>
      <c r="C849" s="354"/>
      <c r="D849" s="50">
        <v>-59</v>
      </c>
    </row>
    <row r="850" spans="2:4" ht="18" customHeight="1">
      <c r="B850" s="354" t="s">
        <v>91</v>
      </c>
      <c r="C850" s="354"/>
      <c r="D850" s="50">
        <v>-54</v>
      </c>
    </row>
    <row r="851" spans="2:4" ht="18" customHeight="1">
      <c r="B851" s="354" t="s">
        <v>92</v>
      </c>
      <c r="C851" s="354"/>
      <c r="D851" s="50"/>
    </row>
    <row r="852" spans="2:4" ht="18" customHeight="1">
      <c r="B852" s="354" t="s">
        <v>34</v>
      </c>
      <c r="C852" s="354"/>
      <c r="D852" s="49">
        <v>317039.5</v>
      </c>
    </row>
    <row r="853" spans="2:4" ht="18" customHeight="1">
      <c r="B853" s="6"/>
      <c r="C853" s="6"/>
      <c r="D853" s="6"/>
    </row>
    <row r="854" spans="2:4" ht="57.75" customHeight="1">
      <c r="B854" s="36" t="s">
        <v>28</v>
      </c>
      <c r="C854" s="36" t="s">
        <v>76</v>
      </c>
      <c r="D854" s="128" t="s">
        <v>65</v>
      </c>
    </row>
    <row r="855" spans="2:4" ht="18" customHeight="1">
      <c r="B855" s="36" t="s">
        <v>29</v>
      </c>
      <c r="C855" s="36" t="s">
        <v>97</v>
      </c>
      <c r="D855" s="33" t="s">
        <v>51</v>
      </c>
    </row>
    <row r="856" spans="2:4" ht="18" customHeight="1">
      <c r="B856" s="5" t="s">
        <v>30</v>
      </c>
      <c r="C856" s="5" t="s">
        <v>98</v>
      </c>
      <c r="D856" s="14"/>
    </row>
    <row r="857" spans="2:4" ht="18" customHeight="1">
      <c r="B857" s="5" t="s">
        <v>31</v>
      </c>
      <c r="C857" s="5" t="s">
        <v>99</v>
      </c>
      <c r="D857" s="14"/>
    </row>
    <row r="858" spans="2:4" ht="18" customHeight="1">
      <c r="B858" s="5" t="s">
        <v>32</v>
      </c>
      <c r="C858" s="5" t="s">
        <v>84</v>
      </c>
      <c r="D858" s="14"/>
    </row>
    <row r="859" spans="2:4" ht="18" customHeight="1">
      <c r="B859" s="5" t="s">
        <v>88</v>
      </c>
      <c r="C859" s="5" t="s">
        <v>125</v>
      </c>
      <c r="D859" s="14"/>
    </row>
    <row r="860" spans="2:4" ht="18" customHeight="1">
      <c r="B860" s="303" t="s">
        <v>33</v>
      </c>
      <c r="C860" s="303"/>
      <c r="D860" s="14"/>
    </row>
    <row r="861" spans="2:4" ht="18" customHeight="1">
      <c r="B861" s="354" t="s">
        <v>100</v>
      </c>
      <c r="C861" s="354"/>
      <c r="D861" s="51">
        <v>-194</v>
      </c>
    </row>
    <row r="862" spans="2:4" ht="18" customHeight="1">
      <c r="B862" s="354" t="s">
        <v>90</v>
      </c>
      <c r="C862" s="354"/>
      <c r="D862" s="51">
        <v>-101</v>
      </c>
    </row>
    <row r="863" spans="2:4" ht="18" customHeight="1">
      <c r="B863" s="354" t="s">
        <v>91</v>
      </c>
      <c r="C863" s="354"/>
      <c r="D863" s="51">
        <v>-93</v>
      </c>
    </row>
    <row r="864" spans="2:4" ht="18" customHeight="1">
      <c r="B864" s="354" t="s">
        <v>92</v>
      </c>
      <c r="C864" s="354"/>
      <c r="D864" s="51"/>
    </row>
    <row r="865" spans="2:4" ht="18" customHeight="1">
      <c r="B865" s="354" t="s">
        <v>34</v>
      </c>
      <c r="C865" s="354"/>
      <c r="D865" s="49">
        <v>51431.7</v>
      </c>
    </row>
    <row r="866" spans="2:4" ht="18" customHeight="1"/>
  </sheetData>
  <mergeCells count="379">
    <mergeCell ref="B531:C531"/>
    <mergeCell ref="B532:C532"/>
    <mergeCell ref="B533:C533"/>
    <mergeCell ref="B541:C541"/>
    <mergeCell ref="B542:C542"/>
    <mergeCell ref="B543:C543"/>
    <mergeCell ref="B544:C544"/>
    <mergeCell ref="B608:C608"/>
    <mergeCell ref="C585:D585"/>
    <mergeCell ref="C586:D586"/>
    <mergeCell ref="B588:D588"/>
    <mergeCell ref="B567:C567"/>
    <mergeCell ref="B568:C568"/>
    <mergeCell ref="B569:C569"/>
    <mergeCell ref="B580:C580"/>
    <mergeCell ref="B581:C581"/>
    <mergeCell ref="B597:C597"/>
    <mergeCell ref="B598:C598"/>
    <mergeCell ref="B599:C599"/>
    <mergeCell ref="B596:C596"/>
    <mergeCell ref="B813:C813"/>
    <mergeCell ref="B814:C814"/>
    <mergeCell ref="B582:C582"/>
    <mergeCell ref="B583:C583"/>
    <mergeCell ref="B741:C741"/>
    <mergeCell ref="B742:C742"/>
    <mergeCell ref="B743:C743"/>
    <mergeCell ref="B744:C744"/>
    <mergeCell ref="B752:C752"/>
    <mergeCell ref="B753:C753"/>
    <mergeCell ref="B766:C766"/>
    <mergeCell ref="B767:C767"/>
    <mergeCell ref="B768:C768"/>
    <mergeCell ref="B769:C769"/>
    <mergeCell ref="B770:C770"/>
    <mergeCell ref="B798:C798"/>
    <mergeCell ref="C787:D787"/>
    <mergeCell ref="B607:C607"/>
    <mergeCell ref="B706:C706"/>
    <mergeCell ref="B655:C655"/>
    <mergeCell ref="B656:C656"/>
    <mergeCell ref="C198:D198"/>
    <mergeCell ref="C199:D199"/>
    <mergeCell ref="B209:C209"/>
    <mergeCell ref="B210:C210"/>
    <mergeCell ref="C323:D323"/>
    <mergeCell ref="C322:D322"/>
    <mergeCell ref="B212:C212"/>
    <mergeCell ref="B213:C213"/>
    <mergeCell ref="B214:C214"/>
    <mergeCell ref="B215:C215"/>
    <mergeCell ref="C260:D260"/>
    <mergeCell ref="C261:D261"/>
    <mergeCell ref="B271:C271"/>
    <mergeCell ref="B225:C225"/>
    <mergeCell ref="B226:C226"/>
    <mergeCell ref="B227:C227"/>
    <mergeCell ref="B228:C228"/>
    <mergeCell ref="B239:C239"/>
    <mergeCell ref="B240:C240"/>
    <mergeCell ref="B241:C241"/>
    <mergeCell ref="B242:C242"/>
    <mergeCell ref="B256:C256"/>
    <mergeCell ref="B211:C211"/>
    <mergeCell ref="B320:D320"/>
    <mergeCell ref="B274:C274"/>
    <mergeCell ref="B275:C275"/>
    <mergeCell ref="B273:C273"/>
    <mergeCell ref="B692:C692"/>
    <mergeCell ref="B688:C688"/>
    <mergeCell ref="B689:C689"/>
    <mergeCell ref="B690:C690"/>
    <mergeCell ref="B669:C669"/>
    <mergeCell ref="B670:C670"/>
    <mergeCell ref="B691:C691"/>
    <mergeCell ref="B679:C679"/>
    <mergeCell ref="B680:C680"/>
    <mergeCell ref="B678:C678"/>
    <mergeCell ref="B315:C315"/>
    <mergeCell ref="B316:C316"/>
    <mergeCell ref="B317:C317"/>
    <mergeCell ref="B362:C362"/>
    <mergeCell ref="B363:C363"/>
    <mergeCell ref="B364:C364"/>
    <mergeCell ref="B290:C290"/>
    <mergeCell ref="B334:C334"/>
    <mergeCell ref="B335:C335"/>
    <mergeCell ref="B336:C336"/>
    <mergeCell ref="B530:C530"/>
    <mergeCell ref="B259:D259"/>
    <mergeCell ref="B339:C339"/>
    <mergeCell ref="B570:C570"/>
    <mergeCell ref="B571:C571"/>
    <mergeCell ref="B519:D519"/>
    <mergeCell ref="B558:C558"/>
    <mergeCell ref="B559:C559"/>
    <mergeCell ref="B380:D380"/>
    <mergeCell ref="B28:D28"/>
    <mergeCell ref="C31:D31"/>
    <mergeCell ref="B56:C56"/>
    <mergeCell ref="C30:D30"/>
    <mergeCell ref="B69:C69"/>
    <mergeCell ref="B68:C68"/>
    <mergeCell ref="B82:C82"/>
    <mergeCell ref="B81:C81"/>
    <mergeCell ref="B149:C149"/>
    <mergeCell ref="B95:C95"/>
    <mergeCell ref="B94:C94"/>
    <mergeCell ref="B108:C108"/>
    <mergeCell ref="B107:C107"/>
    <mergeCell ref="B121:C121"/>
    <mergeCell ref="B120:C120"/>
    <mergeCell ref="B134:C134"/>
    <mergeCell ref="A2:D2"/>
    <mergeCell ref="A3:D3"/>
    <mergeCell ref="A4:D4"/>
    <mergeCell ref="B6:D6"/>
    <mergeCell ref="B9:D9"/>
    <mergeCell ref="B55:C55"/>
    <mergeCell ref="B12:D12"/>
    <mergeCell ref="B23:C23"/>
    <mergeCell ref="B24:C24"/>
    <mergeCell ref="C14:D14"/>
    <mergeCell ref="C15:D15"/>
    <mergeCell ref="B41:C41"/>
    <mergeCell ref="C33:D33"/>
    <mergeCell ref="B147:C147"/>
    <mergeCell ref="B146:C146"/>
    <mergeCell ref="B124:C124"/>
    <mergeCell ref="B125:C125"/>
    <mergeCell ref="B135:C135"/>
    <mergeCell ref="B136:C136"/>
    <mergeCell ref="B137:C137"/>
    <mergeCell ref="B71:C71"/>
    <mergeCell ref="B72:C72"/>
    <mergeCell ref="B59:C59"/>
    <mergeCell ref="B73:C73"/>
    <mergeCell ref="B83:C83"/>
    <mergeCell ref="B84:C84"/>
    <mergeCell ref="B85:C85"/>
    <mergeCell ref="B86:C86"/>
    <mergeCell ref="B57:C57"/>
    <mergeCell ref="B58:C58"/>
    <mergeCell ref="B60:C60"/>
    <mergeCell ref="B70:C70"/>
    <mergeCell ref="B196:D196"/>
    <mergeCell ref="B138:C138"/>
    <mergeCell ref="B109:C109"/>
    <mergeCell ref="B110:C110"/>
    <mergeCell ref="B111:C111"/>
    <mergeCell ref="B112:C112"/>
    <mergeCell ref="B122:C122"/>
    <mergeCell ref="B123:C123"/>
    <mergeCell ref="B96:C96"/>
    <mergeCell ref="B97:C97"/>
    <mergeCell ref="B98:C98"/>
    <mergeCell ref="B99:C99"/>
    <mergeCell ref="B148:C148"/>
    <mergeCell ref="B157:C157"/>
    <mergeCell ref="B158:C158"/>
    <mergeCell ref="B159:C159"/>
    <mergeCell ref="B160:C160"/>
    <mergeCell ref="C165:D165"/>
    <mergeCell ref="B173:C173"/>
    <mergeCell ref="B174:C174"/>
    <mergeCell ref="B175:C175"/>
    <mergeCell ref="B176:C176"/>
    <mergeCell ref="C178:D178"/>
    <mergeCell ref="C179:D179"/>
    <mergeCell ref="B272:C272"/>
    <mergeCell ref="B276:C276"/>
    <mergeCell ref="B277:C277"/>
    <mergeCell ref="B285:C285"/>
    <mergeCell ref="B286:C286"/>
    <mergeCell ref="B287:C287"/>
    <mergeCell ref="B288:C288"/>
    <mergeCell ref="B289:C289"/>
    <mergeCell ref="B365:C365"/>
    <mergeCell ref="B298:C298"/>
    <mergeCell ref="B299:C299"/>
    <mergeCell ref="B300:C300"/>
    <mergeCell ref="B301:C301"/>
    <mergeCell ref="B302:C302"/>
    <mergeCell ref="B303:C303"/>
    <mergeCell ref="B347:C347"/>
    <mergeCell ref="B348:C348"/>
    <mergeCell ref="B349:C349"/>
    <mergeCell ref="B350:C350"/>
    <mergeCell ref="B351:C351"/>
    <mergeCell ref="B352:C352"/>
    <mergeCell ref="B360:C360"/>
    <mergeCell ref="B361:C361"/>
    <mergeCell ref="B333:C333"/>
    <mergeCell ref="B337:C337"/>
    <mergeCell ref="B338:C338"/>
    <mergeCell ref="C305:D305"/>
    <mergeCell ref="C306:D306"/>
    <mergeCell ref="B314:C314"/>
    <mergeCell ref="B408:C408"/>
    <mergeCell ref="B409:C409"/>
    <mergeCell ref="B410:C410"/>
    <mergeCell ref="B411:C411"/>
    <mergeCell ref="B412:C412"/>
    <mergeCell ref="B420:C420"/>
    <mergeCell ref="B421:C421"/>
    <mergeCell ref="B422:C422"/>
    <mergeCell ref="B423:C423"/>
    <mergeCell ref="C383:D383"/>
    <mergeCell ref="C382:D382"/>
    <mergeCell ref="B393:C393"/>
    <mergeCell ref="B395:C395"/>
    <mergeCell ref="B396:C396"/>
    <mergeCell ref="B397:C397"/>
    <mergeCell ref="B398:C398"/>
    <mergeCell ref="B399:C399"/>
    <mergeCell ref="B407:C407"/>
    <mergeCell ref="B394:C394"/>
    <mergeCell ref="B424:C424"/>
    <mergeCell ref="B425:C425"/>
    <mergeCell ref="B453:C453"/>
    <mergeCell ref="B454:C454"/>
    <mergeCell ref="B455:C455"/>
    <mergeCell ref="B456:C456"/>
    <mergeCell ref="B457:C457"/>
    <mergeCell ref="B458:C458"/>
    <mergeCell ref="C443:D443"/>
    <mergeCell ref="B440:D440"/>
    <mergeCell ref="C442:D442"/>
    <mergeCell ref="B480:C480"/>
    <mergeCell ref="B481:C481"/>
    <mergeCell ref="B482:C482"/>
    <mergeCell ref="B483:C483"/>
    <mergeCell ref="B484:C484"/>
    <mergeCell ref="B485:C485"/>
    <mergeCell ref="B527:C527"/>
    <mergeCell ref="B528:C528"/>
    <mergeCell ref="B529:C529"/>
    <mergeCell ref="C517:D517"/>
    <mergeCell ref="C516:D516"/>
    <mergeCell ref="B495:C495"/>
    <mergeCell ref="B496:C496"/>
    <mergeCell ref="B497:C497"/>
    <mergeCell ref="B493:C493"/>
    <mergeCell ref="B494:C494"/>
    <mergeCell ref="B508:C508"/>
    <mergeCell ref="B509:C509"/>
    <mergeCell ref="B510:C510"/>
    <mergeCell ref="B511:C511"/>
    <mergeCell ref="C499:D499"/>
    <mergeCell ref="C500:D500"/>
    <mergeCell ref="B756:C756"/>
    <mergeCell ref="B757:C757"/>
    <mergeCell ref="B799:C799"/>
    <mergeCell ref="B815:C815"/>
    <mergeCell ref="B800:C800"/>
    <mergeCell ref="B801:C801"/>
    <mergeCell ref="B802:C802"/>
    <mergeCell ref="B861:C861"/>
    <mergeCell ref="B834:C834"/>
    <mergeCell ref="B835:C835"/>
    <mergeCell ref="B836:C836"/>
    <mergeCell ref="B837:C837"/>
    <mergeCell ref="B838:C838"/>
    <mergeCell ref="B839:C839"/>
    <mergeCell ref="B847:C847"/>
    <mergeCell ref="B848:C848"/>
    <mergeCell ref="B849:C849"/>
    <mergeCell ref="B850:C850"/>
    <mergeCell ref="B851:C851"/>
    <mergeCell ref="B852:C852"/>
    <mergeCell ref="B860:C860"/>
    <mergeCell ref="B803:C803"/>
    <mergeCell ref="B804:C804"/>
    <mergeCell ref="B812:C812"/>
    <mergeCell ref="B161:C161"/>
    <mergeCell ref="B162:C162"/>
    <mergeCell ref="B237:C237"/>
    <mergeCell ref="B238:C238"/>
    <mergeCell ref="B862:C862"/>
    <mergeCell ref="B863:C863"/>
    <mergeCell ref="B864:C864"/>
    <mergeCell ref="B433:C433"/>
    <mergeCell ref="B434:C434"/>
    <mergeCell ref="B435:C435"/>
    <mergeCell ref="B436:C436"/>
    <mergeCell ref="B437:C437"/>
    <mergeCell ref="B778:C778"/>
    <mergeCell ref="B779:C779"/>
    <mergeCell ref="B782:C782"/>
    <mergeCell ref="B740:C740"/>
    <mergeCell ref="C164:D164"/>
    <mergeCell ref="B816:C816"/>
    <mergeCell ref="B817:C817"/>
    <mergeCell ref="C788:D788"/>
    <mergeCell ref="B785:D785"/>
    <mergeCell ref="B754:C754"/>
    <mergeCell ref="B755:C755"/>
    <mergeCell ref="B644:C644"/>
    <mergeCell ref="B546:C546"/>
    <mergeCell ref="B554:C554"/>
    <mergeCell ref="B555:C555"/>
    <mergeCell ref="B556:C556"/>
    <mergeCell ref="B557:C557"/>
    <mergeCell ref="C245:D245"/>
    <mergeCell ref="B654:C654"/>
    <mergeCell ref="B865:C865"/>
    <mergeCell ref="B833:C833"/>
    <mergeCell ref="C822:D822"/>
    <mergeCell ref="C823:D823"/>
    <mergeCell ref="B820:D820"/>
    <mergeCell ref="B376:C376"/>
    <mergeCell ref="B377:C377"/>
    <mergeCell ref="B652:C652"/>
    <mergeCell ref="B653:C653"/>
    <mergeCell ref="B765:C765"/>
    <mergeCell ref="C708:D708"/>
    <mergeCell ref="C709:D709"/>
    <mergeCell ref="B711:D711"/>
    <mergeCell ref="B719:C719"/>
    <mergeCell ref="B720:C720"/>
    <mergeCell ref="B721:C721"/>
    <mergeCell ref="B722:C722"/>
    <mergeCell ref="B189:C189"/>
    <mergeCell ref="B579:C579"/>
    <mergeCell ref="B253:C253"/>
    <mergeCell ref="B254:C254"/>
    <mergeCell ref="B255:C255"/>
    <mergeCell ref="B545:C545"/>
    <mergeCell ref="B373:C373"/>
    <mergeCell ref="B374:C374"/>
    <mergeCell ref="B375:C375"/>
    <mergeCell ref="B514:D514"/>
    <mergeCell ref="B459:C459"/>
    <mergeCell ref="B467:C467"/>
    <mergeCell ref="B468:C468"/>
    <mergeCell ref="B469:C469"/>
    <mergeCell ref="B470:C470"/>
    <mergeCell ref="B471:C471"/>
    <mergeCell ref="B472:C472"/>
    <mergeCell ref="B223:C223"/>
    <mergeCell ref="B224:C224"/>
    <mergeCell ref="B190:C190"/>
    <mergeCell ref="B191:C191"/>
    <mergeCell ref="B192:C192"/>
    <mergeCell ref="B193:C193"/>
    <mergeCell ref="C244:D244"/>
    <mergeCell ref="B738:C738"/>
    <mergeCell ref="B739:C739"/>
    <mergeCell ref="B725:D725"/>
    <mergeCell ref="C728:D728"/>
    <mergeCell ref="C727:D727"/>
    <mergeCell ref="B665:C665"/>
    <mergeCell ref="B666:C666"/>
    <mergeCell ref="B667:C667"/>
    <mergeCell ref="C694:D694"/>
    <mergeCell ref="C695:D695"/>
    <mergeCell ref="B668:C668"/>
    <mergeCell ref="B612:D612"/>
    <mergeCell ref="B625:C625"/>
    <mergeCell ref="B626:C626"/>
    <mergeCell ref="C615:D615"/>
    <mergeCell ref="C614:D614"/>
    <mergeCell ref="B702:C702"/>
    <mergeCell ref="B703:C703"/>
    <mergeCell ref="B704:C704"/>
    <mergeCell ref="B705:C705"/>
    <mergeCell ref="B697:D697"/>
    <mergeCell ref="B701:C701"/>
    <mergeCell ref="B631:C631"/>
    <mergeCell ref="B657:C657"/>
    <mergeCell ref="B627:C627"/>
    <mergeCell ref="B628:C628"/>
    <mergeCell ref="B629:C629"/>
    <mergeCell ref="B630:C630"/>
    <mergeCell ref="B639:C639"/>
    <mergeCell ref="B640:C640"/>
    <mergeCell ref="B641:C641"/>
    <mergeCell ref="B642:C642"/>
    <mergeCell ref="B643:C643"/>
  </mergeCells>
  <pageMargins left="0.16" right="0.16" top="0.22" bottom="0.17" header="0.2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 1</vt:lpstr>
      <vt:lpstr>havelvac 2</vt:lpstr>
      <vt:lpstr>havelvac 3</vt:lpstr>
      <vt:lpstr>havelvac 4</vt:lpstr>
      <vt:lpstr>havelvac 5</vt:lpstr>
      <vt:lpstr>havelvac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https:/mul2.gov.am/tasks/901125/oneclick/havelvac - Copy.xlsx?token=dd68eb7f1389c6bd63f22ade3d722f8c</cp:keywords>
  <cp:lastModifiedBy>Susanna Arzumanyan</cp:lastModifiedBy>
  <cp:lastPrinted>2023-12-19T05:19:56Z</cp:lastPrinted>
  <dcterms:created xsi:type="dcterms:W3CDTF">2020-09-30T13:27:08Z</dcterms:created>
  <dcterms:modified xsi:type="dcterms:W3CDTF">2023-12-20T06:32:27Z</dcterms:modified>
</cp:coreProperties>
</file>