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0" windowWidth="28620" windowHeight="11295"/>
  </bookViews>
  <sheets>
    <sheet name="Հավելված1" sheetId="33" r:id="rId1"/>
    <sheet name="Հավելված2" sheetId="30" r:id="rId2"/>
    <sheet name="Հավելված3" sheetId="32" r:id="rId3"/>
    <sheet name="Հավելված4" sheetId="28" r:id="rId4"/>
    <sheet name="Հավելված 5" sheetId="29" r:id="rId5"/>
    <sheet name="Հավելված 6" sheetId="31" r:id="rId6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45621"/>
</workbook>
</file>

<file path=xl/calcChain.xml><?xml version="1.0" encoding="utf-8"?>
<calcChain xmlns="http://schemas.openxmlformats.org/spreadsheetml/2006/main">
  <c r="G13" i="30" l="1"/>
  <c r="G15" i="31" l="1"/>
  <c r="G17" i="31"/>
  <c r="G14" i="31"/>
  <c r="G21" i="31"/>
  <c r="G20" i="31"/>
  <c r="D17" i="32"/>
  <c r="D15" i="32" s="1"/>
  <c r="F14" i="33"/>
  <c r="E14" i="33"/>
  <c r="G30" i="30"/>
  <c r="G29" i="30" s="1"/>
  <c r="G28" i="30" s="1"/>
  <c r="D14" i="33" l="1"/>
  <c r="D12" i="33" s="1"/>
  <c r="D10" i="33" s="1"/>
  <c r="G19" i="31"/>
  <c r="G18" i="31"/>
  <c r="G13" i="31" l="1"/>
  <c r="F12" i="33"/>
  <c r="F10" i="33" s="1"/>
  <c r="G12" i="33"/>
  <c r="G10" i="33" s="1"/>
  <c r="E12" i="33"/>
  <c r="E10" i="33" s="1"/>
  <c r="G27" i="30" l="1"/>
  <c r="G25" i="30" s="1"/>
  <c r="G23" i="30" l="1"/>
  <c r="D28" i="29"/>
  <c r="D13" i="32"/>
  <c r="D11" i="32" s="1"/>
  <c r="G21" i="30" l="1"/>
  <c r="G19" i="30" s="1"/>
  <c r="G17" i="30" s="1"/>
  <c r="G15" i="30" s="1"/>
  <c r="G14" i="30" s="1"/>
  <c r="D25" i="28"/>
  <c r="D10" i="32"/>
  <c r="G12" i="31" l="1"/>
</calcChain>
</file>

<file path=xl/sharedStrings.xml><?xml version="1.0" encoding="utf-8"?>
<sst xmlns="http://schemas.openxmlformats.org/spreadsheetml/2006/main" count="176" uniqueCount="118">
  <si>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</si>
  <si>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</si>
  <si>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</si>
  <si>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</si>
  <si>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</si>
  <si>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</si>
  <si>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</si>
  <si>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վրա կատարվող ծախսը (հազար դրամ)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</si>
  <si>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</si>
  <si>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</si>
  <si>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</si>
  <si>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</si>
  <si>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</si>
  <si>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</si>
  <si>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</si>
  <si>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</si>
  <si>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</si>
  <si>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</si>
  <si>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</si>
  <si>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</si>
  <si>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ԸՆԴԱՄԵՆԸ</t>
  </si>
  <si>
    <t>ՀՀ արդարադատության նախարարություն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</si>
  <si>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</si>
  <si>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</si>
  <si>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</si>
  <si>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</si>
  <si>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</si>
  <si>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03</t>
  </si>
  <si>
    <t xml:space="preserve"> Քրեակատարողական ծառայություններ</t>
  </si>
  <si>
    <t>01</t>
  </si>
  <si>
    <t>05</t>
  </si>
  <si>
    <t xml:space="preserve"> Կալանավայրեր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</si>
  <si>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</si>
  <si>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</si>
  <si>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</si>
  <si>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Քրեակատարողական ծառայություններ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</si>
  <si>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</si>
  <si>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</si>
  <si>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</si>
  <si>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</si>
  <si>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</si>
  <si>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</si>
  <si>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</si>
  <si>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ՀՀ արդարադատության նախարարության քրեակատարողական ծառայություն</t>
  </si>
  <si>
    <t xml:space="preserve"> 1120 </t>
  </si>
  <si>
    <t xml:space="preserve"> Քրեակատարողական ծառայություն </t>
  </si>
  <si>
    <t>ՀՀ  արդարադատության նախարարության քրեակատարողական ծառայություն</t>
  </si>
  <si>
    <t xml:space="preserve"> ՀՀ  արդարադատության նախարարության քրեակատարողական ծառայություն</t>
  </si>
  <si>
    <t xml:space="preserve"> Պետական մարմինների կողմից օգտագործվող ոչ ֆինանսական ակտիվների հետ գործառնություններ</t>
  </si>
  <si>
    <t xml:space="preserve"> ՀԱՍԱՐԱԿԱԿԱՆ ԿԱՐԳ,  ԱՆՎՏԱՆԳՈՒԹՅՈՒՆ ԵՎ ԴԱՏԱԿԱՆ ԳՈՐԾՈՒՆԵՈՒԹՅՈՒՆ</t>
  </si>
  <si>
    <t xml:space="preserve"> ՈՉ ՖԻՆԱՆՍԱԿԱՆ ԱԿՏԻՎՆԵՐԻ ԳԾՈՎ ԾԱԽՍԵՐ</t>
  </si>
  <si>
    <t xml:space="preserve"> ՀԻՄՆԱԿԱՆ ՄԻՋՈՑՆԵՐ</t>
  </si>
  <si>
    <t xml:space="preserve"> Ակտիվն օգտագործող կազմակերպության(ների) անվանում(ներ)ը </t>
  </si>
  <si>
    <t xml:space="preserve">Բաժին N 03 </t>
  </si>
  <si>
    <t xml:space="preserve">  Խումբ N 05  </t>
  </si>
  <si>
    <t xml:space="preserve"> Դաս N 01                               </t>
  </si>
  <si>
    <t xml:space="preserve">                             Կալանավայրեր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</si>
  <si>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</si>
  <si>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</si>
  <si>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</t>
  </si>
  <si>
    <t>Միջոցառում</t>
  </si>
  <si>
    <t xml:space="preserve">ԸՆԴԱՄԵՆԸ </t>
  </si>
  <si>
    <t>ՀՀ ԱՐԴԱՐԱԴԱՏՈՒԹՅԱՆ ՆԱԽԱՐԱՐՈՒԹՅՈՒՆ</t>
  </si>
  <si>
    <t>այդ թվում`</t>
  </si>
  <si>
    <t>այդ թվում` ըստ կատարողների</t>
  </si>
  <si>
    <t>ՏԱՐԻ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</si>
  <si>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</si>
  <si>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</si>
  <si>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</si>
  <si>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</si>
  <si>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</si>
  <si>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</si>
  <si>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</si>
  <si>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Հավելված N 1</t>
  </si>
  <si>
    <t>___________  ___-ի N _______     որոշման</t>
  </si>
  <si>
    <t>Ցուցանիշների փոփոխությունը (ավելացումները նշված են դրական նշանով, նվազեցումները՝ փակագծերում)</t>
  </si>
  <si>
    <t>ՀՀ կառավարության 2021 թվականի ----------</t>
  </si>
  <si>
    <t>№ ---------- որոշման</t>
  </si>
  <si>
    <t>Հավելված N 3</t>
  </si>
  <si>
    <t xml:space="preserve">ՀՀ կառավարության 2022թվականի </t>
  </si>
  <si>
    <t>Հավելված N 4</t>
  </si>
  <si>
    <t>Հավելված N 2</t>
  </si>
  <si>
    <t>Հավելված N 5</t>
  </si>
  <si>
    <t>Հավելված N 6</t>
  </si>
  <si>
    <t>Քրեակատարողական հիմնարկների օպտիմալացում, շենքային պայմանների բարելավում</t>
  </si>
  <si>
    <t>Միջազգային չափանիշներին համապատասխան ազատությունից զրկված անձանց համար պատշաճ պայմանների ապահովման նպատակով 12 քրեակատարողական հիմնարկների օպտիմալացում՝ ներառյալ որոշ հիմնարկների փակման միջոցով</t>
  </si>
  <si>
    <t>ՇԵՆՔԵՐ ԵՎ ՇԻՆՈՒԹՅՈՒՆՆԵՐ</t>
  </si>
  <si>
    <t xml:space="preserve"> - Շենքերի և շինությունների շինարարություն</t>
  </si>
  <si>
    <t>«Արմավիր» քրեակատարողական հիմնարկի ջեռուցմամբ համատեղված օդափոխության և օդորակման համակարգերի անհրաժեշտ պայմանների ապահովում</t>
  </si>
  <si>
    <t>ՄԱՍ II. ԱՇԽԱՏԱՆՔՆԵՐ</t>
  </si>
  <si>
    <t>45261159/1</t>
  </si>
  <si>
    <t>զանազան հատուկ մասնագիտացված շինարարական աշխատանքներ</t>
  </si>
  <si>
    <t>ԲՄ</t>
  </si>
  <si>
    <t>դրամ</t>
  </si>
  <si>
    <t>71351540/16</t>
  </si>
  <si>
    <t>տեխնիական հսկողության ծառայություններ</t>
  </si>
  <si>
    <t>ԳՀ</t>
  </si>
  <si>
    <t>98111140/13</t>
  </si>
  <si>
    <t>հեղինակային հսկողության ծառայություններ</t>
  </si>
  <si>
    <t>ՄԱ</t>
  </si>
  <si>
    <t>ՄԱՍ III. ԾԱՌԱՅՈՒԹՅՈՒՆՆԵՐ</t>
  </si>
  <si>
    <t>այդ թվում`  ըստ ուղղությունների</t>
  </si>
  <si>
    <t>«Արմավիր քրեակատարողական հիմնարկի մասնաշենքերում օդափոխության, համատեղված ջեռուցման հետ և օդորակման համակարգի կառուցման շինարարական աշխատանքներ</t>
  </si>
  <si>
    <t xml:space="preserve"> - Շենքերի և շինությունների կապիտալ վերանորոգում</t>
  </si>
  <si>
    <t>«Աբովյան քրեակատարողական հիմնարկի մեկուսարանի և վարչական մասնաշենքերի վերանորոգման աշխատանքներ</t>
  </si>
  <si>
    <t>Ցուցանիշների փոփոխությունները
 (ավելացումները նշված են դրական նշանով, նվազեցումները՝ փակագծերում)</t>
  </si>
  <si>
    <t xml:space="preserve"> այլ շենքերի, շինությունների հիմնանորոգում</t>
  </si>
  <si>
    <t>71351540/510</t>
  </si>
  <si>
    <t>տեխնիկական հսկողության ծառայություններ</t>
  </si>
  <si>
    <t>98111140/9</t>
  </si>
  <si>
    <t>ՀԱՅԱՍՏԱՆԻ ՀԱՆՐԱՊԵՏՈՒԹՅԱՆ ԿԱՌԱՎԱՐՈՒԹՅԱՆ 2022ԹՎԱԿԱՆԻ ԴԵԿՏԵՄԲԵՐԻ 29-Ի ԹԻՎ 2111-Ն ՈՐՈՇՄԱՆ N5 ՀԱՎԵԼՎԱԾԻ N2 ԱՂՅՈՒՍԱԿՈՒՄ ԿԱՏԱՐՎՈՂ  ՓՈՓՈԽՈՒԹՅՈՒՆԸ ԵՎ ԼՐԱՑՈՒՄԸ</t>
  </si>
  <si>
    <t>Ցուցանիշների փոփոխությունը (ավելացումները նշված են դրական նշանով, նվազեցումները փակագծերում)</t>
  </si>
  <si>
    <t>ՀԱՅԱՍՏԱՆԻ ՀԱՆՐԱՊԵՏՈՒԹՅԱՆ ԿԱՌԱՎԱՐՈՒԹՅԱՆ 2022 ԹՎԱԿԱՆԻ ԴԵԿՏԵՄԲԵՐԻ 29-Ի N 2111-Ն ՈՐՈՇՄԱՆ N 10 ՀԱՎԵԼՎԱԾՈՒՄ ԿԱՏԱՐՎՈՂ ՓՈՓՈԽՈՒԹՅՈՒՆՆԵՐԸ և ԼՐԱՑՈՒՄՆԵՐԸ</t>
  </si>
  <si>
    <t>ՀԱՅԱՍՏԱՆԻ ՀԱՆՐԱՊԵՏՈՒԹՅԱՆ ԿԱՌԱՎԱՐՈՒԹՅԱՆ 2022 ԹՎԱԿԱՆԻ ԴԵԿՏԵՄԲԵՐԻ 29-Ի N 2111 -Ն ՈՐՈՇՄԱՆ N 9.1 ՀԱՎԵԼՎԱԾԻ 9.1.42  ԱՂՅՈՒՍԱԿՈՒՄ ԿԱՏԱՐՎՈՂ ՓՈՓՈԽՈՒԹՅՈՒՆՆԵՐԸ  ԵՎ ԼՐԱՑՈՒՄՆԵՐԸ</t>
  </si>
  <si>
    <t>45611300/502</t>
  </si>
  <si>
    <t>ՀԱՅԱՍՏԱՆԻ ՀԱՆՐԱՊԵՏՈՒԹՅԱՆ ԿԱՌԱՎԱՐՈՒԹՅԱՆ 2022 ԹՎԱԿԱՆԻ ԴԵԿՏԵՄԲԵՐԻ 29-Ի N 2111-Ն ՈՐՈՇՄԱՆ N3 ԵՎ N4  ՀԱՎԵԼՎԱԾՆԵՐՈՒՄ ԿԱՏԱՐՎՈՂ ՓՈՓՈԽՈՒԹՅՈՒՆԸ ԵՎ  ԼՐԱՑՈՒՄԸ</t>
  </si>
  <si>
    <t>ՀԱՅԱՍՏԱՆԻ ՀԱՆՐԱՊԵՏՈՒԹՅԱՆ ԿԱՌԱՎԱՐՈՒԹՅԱՆ 2022 ԹՎԱԿԱՆԻ ԴԵԿՏԵՄԲԵՐԻ 29-Ի N 2111-Ն ՈՐՈՇՄԱՆ N9 ՀԱՎԵԼՎԱԾԻ 9.9 ԱՂՅՈՒՍԱԿՈՒՄ ԿԱՏԱՐՎՈՂ ՓՈՓՈԽՈՒԹՅՈՒՆԸ  ԵՎ ԼՐԱՑՈՒՄԸ</t>
  </si>
  <si>
    <t xml:space="preserve">«ՀԱՅԱUՏԱՆԻ ՀԱՆՐԱՊԵՏՈՒԹՅԱՆ 2022 ԹՎԱԿԱՆԻ ՊԵՏԱԿԱՆ ԲՅՈՒՋԵԻ ՄԱUԻՆ» ՀԱՅԱUՏԱՆԻ ՀԱՆՐԱՊԵՏՈՒԹՅԱՆ OՐԵՆՔԻ N 1 ՀԱՎԵԼՎԱԾԻ N 3 ԱՂՅՈՒՍԱԿՈՒՄ ԿԱՏԱՐՎՈՂ ԿԱՏԱՐՎՈՂ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</si>
</sst>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##,##0.0;\(##,##0.0\);\-"/>
    <numFmt numFmtId="166" formatCode="0.0"/>
    <numFmt numFmtId="167" formatCode="#,##0.0_);\(#,##0.0\)"/>
    <numFmt numFmtId="168" formatCode="0.0_);\(0.0\)"/>
    <numFmt numFmtId="169" formatCode="_(* #,##0.0_);_(* \(#,##0.0\);_(* &quot;-&quot;??_);_(@_)"/>
    <numFmt numFmtId="170" formatCode="_-* #,##0.0\ _₽_-;\-* #,##0.0\ _₽_-;_-* &quot;-&quot;?\ _₽_-;_-@_-"/>
  </numFmts>
  <fonts count="31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name val="Arial Unicode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6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10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14" fillId="0" borderId="0"/>
    <xf numFmtId="0" fontId="13" fillId="0" borderId="0"/>
    <xf numFmtId="0" fontId="13" fillId="0" borderId="0"/>
    <xf numFmtId="0" fontId="10" fillId="0" borderId="0">
      <alignment horizontal="left" vertical="top" wrapText="1"/>
    </xf>
    <xf numFmtId="0" fontId="3" fillId="0" borderId="0"/>
    <xf numFmtId="0" fontId="5" fillId="0" borderId="0"/>
    <xf numFmtId="164" fontId="5" fillId="0" borderId="0" applyFont="0" applyFill="0" applyBorder="0" applyAlignment="0" applyProtection="0"/>
    <xf numFmtId="0" fontId="30" fillId="0" borderId="0"/>
  </cellStyleXfs>
  <cellXfs count="21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justify"/>
    </xf>
    <xf numFmtId="0" fontId="15" fillId="0" borderId="0" xfId="8" applyFont="1"/>
    <xf numFmtId="0" fontId="15" fillId="0" borderId="0" xfId="8" applyFont="1" applyAlignment="1" applyProtection="1">
      <alignment horizontal="left" wrapText="1"/>
      <protection locked="0"/>
    </xf>
    <xf numFmtId="0" fontId="15" fillId="0" borderId="0" xfId="8" applyFont="1" applyProtection="1">
      <protection locked="0"/>
    </xf>
    <xf numFmtId="0" fontId="15" fillId="0" borderId="0" xfId="8" applyFont="1" applyAlignment="1" applyProtection="1">
      <alignment horizontal="center"/>
      <protection locked="0"/>
    </xf>
    <xf numFmtId="0" fontId="17" fillId="0" borderId="0" xfId="8" applyFont="1"/>
    <xf numFmtId="0" fontId="17" fillId="0" borderId="0" xfId="8" applyFont="1" applyAlignment="1" applyProtection="1">
      <alignment horizontal="center"/>
      <protection locked="0"/>
    </xf>
    <xf numFmtId="0" fontId="17" fillId="0" borderId="0" xfId="8" applyFont="1" applyProtection="1">
      <protection locked="0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16" fillId="0" borderId="0" xfId="8" applyFont="1" applyAlignment="1" applyProtection="1">
      <protection locked="0"/>
    </xf>
    <xf numFmtId="0" fontId="18" fillId="0" borderId="0" xfId="8" applyFont="1" applyBorder="1" applyAlignment="1" applyProtection="1">
      <alignment vertical="center" wrapText="1"/>
      <protection locked="0"/>
    </xf>
    <xf numFmtId="0" fontId="18" fillId="0" borderId="16" xfId="8" applyFont="1" applyBorder="1" applyAlignment="1" applyProtection="1">
      <alignment horizontal="center" vertical="center" wrapText="1"/>
      <protection locked="0"/>
    </xf>
    <xf numFmtId="0" fontId="17" fillId="0" borderId="16" xfId="8" applyFont="1" applyBorder="1" applyAlignment="1">
      <alignment horizontal="center" vertical="center"/>
    </xf>
    <xf numFmtId="0" fontId="15" fillId="0" borderId="0" xfId="8" applyFont="1" applyAlignment="1">
      <alignment horizontal="center" wrapText="1"/>
    </xf>
    <xf numFmtId="0" fontId="15" fillId="0" borderId="0" xfId="8" applyFont="1" applyAlignment="1">
      <alignment horizontal="center" vertical="center"/>
    </xf>
    <xf numFmtId="169" fontId="9" fillId="0" borderId="0" xfId="7" applyNumberFormat="1" applyFont="1" applyAlignment="1">
      <alignment horizontal="right" vertical="center"/>
    </xf>
    <xf numFmtId="0" fontId="20" fillId="0" borderId="0" xfId="0" applyFont="1" applyFill="1" applyBorder="1" applyAlignment="1">
      <alignment horizontal="left" vertical="top"/>
    </xf>
    <xf numFmtId="0" fontId="19" fillId="0" borderId="0" xfId="0" applyFont="1" applyFill="1" applyBorder="1" applyAlignment="1">
      <alignment horizontal="right" vertical="top"/>
    </xf>
    <xf numFmtId="0" fontId="19" fillId="0" borderId="0" xfId="0" applyFont="1" applyFill="1" applyBorder="1" applyAlignment="1">
      <alignment horizontal="center" vertical="top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164" fontId="11" fillId="0" borderId="0" xfId="7" applyFont="1" applyAlignment="1">
      <alignment horizontal="center" vertical="center" wrapText="1"/>
    </xf>
    <xf numFmtId="49" fontId="21" fillId="0" borderId="16" xfId="0" applyNumberFormat="1" applyFont="1" applyFill="1" applyBorder="1" applyAlignment="1">
      <alignment horizontal="center" vertical="center" textRotation="90" wrapText="1"/>
    </xf>
    <xf numFmtId="0" fontId="18" fillId="0" borderId="0" xfId="0" applyFont="1" applyAlignment="1">
      <alignment horizontal="center" vertical="center" wrapText="1"/>
    </xf>
    <xf numFmtId="164" fontId="18" fillId="0" borderId="0" xfId="7" applyFont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164" fontId="23" fillId="0" borderId="0" xfId="7" applyFont="1" applyAlignment="1">
      <alignment vertical="center" wrapText="1"/>
    </xf>
    <xf numFmtId="0" fontId="8" fillId="0" borderId="0" xfId="0" applyFont="1" applyAlignment="1">
      <alignment horizontal="right"/>
    </xf>
    <xf numFmtId="0" fontId="11" fillId="0" borderId="0" xfId="0" applyFont="1" applyAlignment="1">
      <alignment horizontal="center" vertical="top" wrapText="1"/>
    </xf>
    <xf numFmtId="167" fontId="21" fillId="0" borderId="3" xfId="0" applyNumberFormat="1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167" fontId="7" fillId="0" borderId="16" xfId="0" applyNumberFormat="1" applyFont="1" applyBorder="1" applyAlignment="1">
      <alignment vertical="center" wrapText="1"/>
    </xf>
    <xf numFmtId="167" fontId="18" fillId="0" borderId="16" xfId="0" applyNumberFormat="1" applyFont="1" applyBorder="1" applyAlignment="1">
      <alignment vertical="center" wrapText="1"/>
    </xf>
    <xf numFmtId="0" fontId="25" fillId="0" borderId="12" xfId="0" applyFont="1" applyBorder="1" applyAlignment="1">
      <alignment horizontal="center" vertical="center" wrapText="1"/>
    </xf>
    <xf numFmtId="165" fontId="18" fillId="0" borderId="1" xfId="6" applyFont="1" applyBorder="1">
      <alignment horizontal="right" vertical="top"/>
    </xf>
    <xf numFmtId="0" fontId="26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5" fillId="0" borderId="16" xfId="0" applyFont="1" applyBorder="1" applyAlignment="1">
      <alignment horizontal="left" vertical="top" wrapText="1"/>
    </xf>
    <xf numFmtId="0" fontId="25" fillId="0" borderId="0" xfId="0" applyFont="1"/>
    <xf numFmtId="0" fontId="27" fillId="0" borderId="16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23" fillId="0" borderId="1" xfId="0" applyFont="1" applyBorder="1"/>
    <xf numFmtId="0" fontId="27" fillId="2" borderId="1" xfId="0" applyFont="1" applyFill="1" applyBorder="1" applyAlignment="1">
      <alignment horizontal="justify" wrapText="1"/>
    </xf>
    <xf numFmtId="0" fontId="7" fillId="0" borderId="1" xfId="0" applyFont="1" applyBorder="1"/>
    <xf numFmtId="0" fontId="27" fillId="0" borderId="1" xfId="0" applyFont="1" applyBorder="1" applyAlignment="1">
      <alignment vertical="top" wrapText="1"/>
    </xf>
    <xf numFmtId="0" fontId="23" fillId="0" borderId="0" xfId="0" applyFont="1"/>
    <xf numFmtId="0" fontId="25" fillId="0" borderId="0" xfId="0" applyFont="1" applyAlignment="1">
      <alignment horizontal="justify"/>
    </xf>
    <xf numFmtId="0" fontId="25" fillId="2" borderId="2" xfId="0" applyFont="1" applyFill="1" applyBorder="1" applyAlignment="1">
      <alignment vertical="top" wrapText="1"/>
    </xf>
    <xf numFmtId="0" fontId="25" fillId="2" borderId="10" xfId="0" applyFont="1" applyFill="1" applyBorder="1" applyAlignment="1">
      <alignment vertical="top" wrapText="1"/>
    </xf>
    <xf numFmtId="0" fontId="25" fillId="2" borderId="3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26" fillId="0" borderId="5" xfId="0" applyFont="1" applyBorder="1" applyAlignment="1">
      <alignment horizontal="left" vertical="top" wrapText="1"/>
    </xf>
    <xf numFmtId="0" fontId="23" fillId="0" borderId="0" xfId="0" applyFont="1" applyAlignment="1">
      <alignment vertical="top" wrapText="1"/>
    </xf>
    <xf numFmtId="0" fontId="24" fillId="0" borderId="1" xfId="0" applyFont="1" applyBorder="1" applyAlignment="1">
      <alignment horizontal="left" vertical="top" wrapText="1"/>
    </xf>
    <xf numFmtId="0" fontId="25" fillId="2" borderId="1" xfId="0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center" vertical="top" wrapText="1"/>
    </xf>
    <xf numFmtId="0" fontId="25" fillId="2" borderId="4" xfId="0" applyFont="1" applyFill="1" applyBorder="1" applyAlignment="1">
      <alignment wrapText="1"/>
    </xf>
    <xf numFmtId="0" fontId="28" fillId="3" borderId="1" xfId="0" applyFont="1" applyFill="1" applyBorder="1" applyAlignment="1">
      <alignment vertical="center" wrapText="1"/>
    </xf>
    <xf numFmtId="0" fontId="25" fillId="2" borderId="4" xfId="0" applyFont="1" applyFill="1" applyBorder="1" applyAlignment="1">
      <alignment vertical="top" wrapText="1"/>
    </xf>
    <xf numFmtId="0" fontId="25" fillId="2" borderId="4" xfId="0" applyFont="1" applyFill="1" applyBorder="1" applyAlignment="1">
      <alignment horizontal="left" vertical="top"/>
    </xf>
    <xf numFmtId="0" fontId="25" fillId="2" borderId="5" xfId="0" applyFont="1" applyFill="1" applyBorder="1" applyAlignment="1">
      <alignment horizontal="left" vertical="top"/>
    </xf>
    <xf numFmtId="0" fontId="25" fillId="2" borderId="0" xfId="0" applyFont="1" applyFill="1" applyBorder="1" applyAlignment="1">
      <alignment horizontal="left" vertical="top"/>
    </xf>
    <xf numFmtId="0" fontId="25" fillId="0" borderId="16" xfId="0" applyFont="1" applyBorder="1" applyAlignment="1">
      <alignment horizontal="right" vertical="center" wrapText="1"/>
    </xf>
    <xf numFmtId="165" fontId="18" fillId="0" borderId="0" xfId="6" applyFont="1" applyBorder="1">
      <alignment horizontal="right" vertical="top"/>
    </xf>
    <xf numFmtId="4" fontId="6" fillId="0" borderId="0" xfId="0" applyNumberFormat="1" applyFont="1"/>
    <xf numFmtId="0" fontId="7" fillId="0" borderId="0" xfId="0" applyFont="1" applyAlignment="1"/>
    <xf numFmtId="0" fontId="23" fillId="2" borderId="0" xfId="0" applyFont="1" applyFill="1"/>
    <xf numFmtId="166" fontId="15" fillId="0" borderId="0" xfId="8" applyNumberFormat="1" applyFont="1"/>
    <xf numFmtId="49" fontId="21" fillId="0" borderId="16" xfId="0" applyNumberFormat="1" applyFont="1" applyFill="1" applyBorder="1" applyAlignment="1">
      <alignment horizontal="center" vertical="top" textRotation="90" wrapText="1"/>
    </xf>
    <xf numFmtId="167" fontId="21" fillId="0" borderId="16" xfId="0" applyNumberFormat="1" applyFont="1" applyFill="1" applyBorder="1" applyAlignment="1">
      <alignment horizontal="center" vertical="top" wrapText="1"/>
    </xf>
    <xf numFmtId="0" fontId="23" fillId="0" borderId="2" xfId="0" applyFont="1" applyBorder="1" applyAlignment="1">
      <alignment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vertical="top" wrapText="1"/>
    </xf>
    <xf numFmtId="0" fontId="18" fillId="0" borderId="3" xfId="0" applyFont="1" applyBorder="1" applyAlignment="1">
      <alignment horizontal="center" vertical="center" wrapText="1"/>
    </xf>
    <xf numFmtId="0" fontId="23" fillId="0" borderId="16" xfId="0" applyFont="1" applyBorder="1" applyAlignment="1">
      <alignment vertical="top" wrapText="1"/>
    </xf>
    <xf numFmtId="0" fontId="24" fillId="0" borderId="16" xfId="0" applyFont="1" applyBorder="1" applyAlignment="1">
      <alignment horizontal="left" vertical="top" wrapText="1"/>
    </xf>
    <xf numFmtId="0" fontId="23" fillId="0" borderId="14" xfId="8" applyFont="1" applyBorder="1" applyAlignment="1" applyProtection="1">
      <alignment horizontal="center" vertical="center" wrapText="1"/>
      <protection locked="0"/>
    </xf>
    <xf numFmtId="1" fontId="18" fillId="0" borderId="16" xfId="8" applyNumberFormat="1" applyFont="1" applyFill="1" applyBorder="1" applyAlignment="1" applyProtection="1">
      <alignment horizontal="center" vertical="center" wrapText="1"/>
      <protection locked="0"/>
    </xf>
    <xf numFmtId="0" fontId="18" fillId="0" borderId="16" xfId="8" applyFont="1" applyFill="1" applyBorder="1" applyAlignment="1" applyProtection="1">
      <alignment horizontal="center" vertical="center" wrapText="1"/>
      <protection locked="0"/>
    </xf>
    <xf numFmtId="168" fontId="18" fillId="0" borderId="16" xfId="8" applyNumberFormat="1" applyFont="1" applyFill="1" applyBorder="1" applyAlignment="1" applyProtection="1">
      <alignment horizontal="right" vertical="center" wrapText="1"/>
      <protection locked="0"/>
    </xf>
    <xf numFmtId="0" fontId="29" fillId="0" borderId="16" xfId="0" applyFont="1" applyBorder="1" applyAlignment="1">
      <alignment horizontal="center" vertical="center" wrapText="1"/>
    </xf>
    <xf numFmtId="0" fontId="18" fillId="0" borderId="14" xfId="8" applyFont="1" applyBorder="1" applyAlignment="1" applyProtection="1">
      <alignment horizontal="center" vertical="center" wrapText="1"/>
      <protection locked="0"/>
    </xf>
    <xf numFmtId="0" fontId="29" fillId="0" borderId="16" xfId="0" applyFont="1" applyBorder="1" applyAlignment="1">
      <alignment vertical="center"/>
    </xf>
    <xf numFmtId="0" fontId="18" fillId="0" borderId="16" xfId="8" applyFont="1" applyFill="1" applyBorder="1" applyAlignment="1" applyProtection="1">
      <alignment horizontal="right" vertical="center" wrapText="1"/>
      <protection locked="0"/>
    </xf>
    <xf numFmtId="169" fontId="18" fillId="0" borderId="16" xfId="7" applyNumberFormat="1" applyFont="1" applyBorder="1" applyAlignment="1">
      <alignment horizontal="center" vertical="center"/>
    </xf>
    <xf numFmtId="0" fontId="25" fillId="0" borderId="16" xfId="0" applyFont="1" applyBorder="1" applyAlignment="1">
      <alignment horizontal="left" vertical="center" wrapText="1"/>
    </xf>
    <xf numFmtId="0" fontId="25" fillId="0" borderId="16" xfId="0" applyFont="1" applyBorder="1" applyAlignment="1">
      <alignment vertical="center" wrapText="1"/>
    </xf>
    <xf numFmtId="169" fontId="11" fillId="0" borderId="0" xfId="7" applyNumberFormat="1" applyFont="1" applyAlignment="1">
      <alignment horizontal="right" vertical="center"/>
    </xf>
    <xf numFmtId="0" fontId="20" fillId="0" borderId="0" xfId="0" applyFont="1" applyFill="1" applyBorder="1" applyAlignment="1">
      <alignment horizontal="right" vertical="top"/>
    </xf>
    <xf numFmtId="0" fontId="25" fillId="0" borderId="1" xfId="0" applyFont="1" applyBorder="1" applyAlignment="1">
      <alignment horizontal="center" wrapText="1"/>
    </xf>
    <xf numFmtId="0" fontId="8" fillId="0" borderId="0" xfId="0" applyFont="1" applyAlignment="1"/>
    <xf numFmtId="0" fontId="25" fillId="0" borderId="7" xfId="0" applyFont="1" applyBorder="1" applyAlignment="1">
      <alignment horizontal="center" wrapText="1"/>
    </xf>
    <xf numFmtId="165" fontId="26" fillId="0" borderId="1" xfId="6" applyFont="1" applyBorder="1">
      <alignment horizontal="right" vertical="top"/>
    </xf>
    <xf numFmtId="169" fontId="23" fillId="0" borderId="16" xfId="7" applyNumberFormat="1" applyFont="1" applyFill="1" applyBorder="1" applyAlignment="1" applyProtection="1">
      <alignment horizontal="right" vertical="center" wrapText="1"/>
      <protection locked="0"/>
    </xf>
    <xf numFmtId="0" fontId="25" fillId="0" borderId="1" xfId="0" applyFont="1" applyBorder="1" applyAlignment="1">
      <alignment horizontal="center" vertical="center" wrapText="1"/>
    </xf>
    <xf numFmtId="0" fontId="21" fillId="0" borderId="16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23" fillId="0" borderId="14" xfId="8" applyFont="1" applyBorder="1" applyAlignment="1" applyProtection="1">
      <alignment vertical="center" wrapText="1"/>
      <protection locked="0"/>
    </xf>
    <xf numFmtId="0" fontId="15" fillId="0" borderId="18" xfId="8" applyFont="1" applyBorder="1"/>
    <xf numFmtId="0" fontId="17" fillId="0" borderId="18" xfId="8" applyFont="1" applyBorder="1"/>
    <xf numFmtId="0" fontId="17" fillId="0" borderId="18" xfId="8" applyFont="1" applyBorder="1" applyAlignment="1" applyProtection="1">
      <alignment horizontal="left" wrapText="1"/>
      <protection locked="0"/>
    </xf>
    <xf numFmtId="0" fontId="17" fillId="0" borderId="18" xfId="8" applyFont="1" applyBorder="1" applyAlignment="1" applyProtection="1">
      <alignment horizontal="center"/>
      <protection locked="0"/>
    </xf>
    <xf numFmtId="0" fontId="17" fillId="0" borderId="0" xfId="8" applyFont="1" applyAlignment="1" applyProtection="1">
      <alignment horizontal="left" wrapText="1"/>
      <protection locked="0"/>
    </xf>
    <xf numFmtId="0" fontId="7" fillId="0" borderId="16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167" fontId="12" fillId="0" borderId="0" xfId="0" applyNumberFormat="1" applyFont="1" applyAlignment="1">
      <alignment horizontal="left" vertical="top" wrapText="1"/>
    </xf>
    <xf numFmtId="49" fontId="23" fillId="2" borderId="3" xfId="0" applyNumberFormat="1" applyFont="1" applyFill="1" applyBorder="1" applyAlignment="1">
      <alignment vertical="top" wrapText="1"/>
    </xf>
    <xf numFmtId="49" fontId="23" fillId="2" borderId="13" xfId="0" applyNumberFormat="1" applyFont="1" applyFill="1" applyBorder="1" applyAlignment="1">
      <alignment vertical="top" wrapText="1"/>
    </xf>
    <xf numFmtId="0" fontId="25" fillId="2" borderId="13" xfId="0" applyFont="1" applyFill="1" applyBorder="1" applyAlignment="1">
      <alignment vertical="top" wrapText="1"/>
    </xf>
    <xf numFmtId="0" fontId="25" fillId="0" borderId="13" xfId="0" applyFont="1" applyBorder="1" applyAlignment="1">
      <alignment vertical="top" wrapText="1"/>
    </xf>
    <xf numFmtId="0" fontId="23" fillId="0" borderId="16" xfId="0" applyFont="1" applyBorder="1" applyAlignment="1">
      <alignment horizontal="left" vertical="top" wrapText="1"/>
    </xf>
    <xf numFmtId="49" fontId="23" fillId="2" borderId="2" xfId="0" applyNumberFormat="1" applyFont="1" applyFill="1" applyBorder="1" applyAlignment="1">
      <alignment vertical="top" wrapText="1"/>
    </xf>
    <xf numFmtId="0" fontId="25" fillId="0" borderId="2" xfId="0" applyFont="1" applyBorder="1" applyAlignment="1">
      <alignment vertical="top" wrapText="1"/>
    </xf>
    <xf numFmtId="0" fontId="25" fillId="0" borderId="3" xfId="0" applyFont="1" applyBorder="1" applyAlignment="1">
      <alignment vertical="top" wrapText="1"/>
    </xf>
    <xf numFmtId="49" fontId="23" fillId="2" borderId="2" xfId="0" applyNumberFormat="1" applyFont="1" applyFill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13" xfId="0" applyFont="1" applyBorder="1" applyAlignment="1">
      <alignment vertical="top" wrapText="1"/>
    </xf>
    <xf numFmtId="0" fontId="23" fillId="0" borderId="3" xfId="0" applyFont="1" applyBorder="1" applyAlignment="1">
      <alignment vertical="top" wrapText="1"/>
    </xf>
    <xf numFmtId="0" fontId="18" fillId="0" borderId="18" xfId="0" applyFont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left" vertical="center" wrapText="1"/>
    </xf>
    <xf numFmtId="166" fontId="7" fillId="0" borderId="16" xfId="0" applyNumberFormat="1" applyFont="1" applyBorder="1" applyAlignment="1">
      <alignment vertical="center"/>
    </xf>
    <xf numFmtId="0" fontId="23" fillId="0" borderId="3" xfId="0" applyFont="1" applyBorder="1" applyAlignment="1">
      <alignment horizontal="center" vertical="top" wrapText="1"/>
    </xf>
    <xf numFmtId="49" fontId="23" fillId="2" borderId="3" xfId="11" applyNumberFormat="1" applyFont="1" applyFill="1" applyBorder="1" applyAlignment="1">
      <alignment horizontal="center" vertical="top" wrapText="1"/>
    </xf>
    <xf numFmtId="49" fontId="23" fillId="2" borderId="3" xfId="11" applyNumberFormat="1" applyFont="1" applyFill="1" applyBorder="1" applyAlignment="1">
      <alignment vertical="top" wrapText="1"/>
    </xf>
    <xf numFmtId="0" fontId="18" fillId="2" borderId="3" xfId="11" applyFont="1" applyFill="1" applyBorder="1" applyAlignment="1">
      <alignment horizontal="center" vertical="top" wrapText="1"/>
    </xf>
    <xf numFmtId="49" fontId="18" fillId="2" borderId="18" xfId="15" applyNumberFormat="1" applyFont="1" applyFill="1" applyBorder="1" applyAlignment="1">
      <alignment horizontal="left" vertical="center" wrapText="1"/>
    </xf>
    <xf numFmtId="169" fontId="18" fillId="2" borderId="18" xfId="7" applyNumberFormat="1" applyFont="1" applyFill="1" applyBorder="1" applyAlignment="1">
      <alignment horizontal="center" vertical="center"/>
    </xf>
    <xf numFmtId="0" fontId="11" fillId="2" borderId="0" xfId="11" applyFont="1" applyFill="1">
      <alignment horizontal="left" vertical="top" wrapText="1"/>
    </xf>
    <xf numFmtId="0" fontId="25" fillId="2" borderId="20" xfId="0" applyFont="1" applyFill="1" applyBorder="1" applyAlignment="1">
      <alignment horizontal="left" vertical="center" wrapText="1"/>
    </xf>
    <xf numFmtId="169" fontId="27" fillId="2" borderId="3" xfId="7" applyNumberFormat="1" applyFont="1" applyFill="1" applyBorder="1" applyAlignment="1">
      <alignment vertical="top" wrapText="1"/>
    </xf>
    <xf numFmtId="0" fontId="25" fillId="2" borderId="18" xfId="0" applyFont="1" applyFill="1" applyBorder="1" applyAlignment="1">
      <alignment vertical="center" wrapText="1"/>
    </xf>
    <xf numFmtId="0" fontId="18" fillId="2" borderId="18" xfId="8" applyFont="1" applyFill="1" applyBorder="1" applyAlignment="1" applyProtection="1">
      <alignment horizontal="center" vertical="center" wrapText="1"/>
      <protection locked="0"/>
    </xf>
    <xf numFmtId="0" fontId="25" fillId="2" borderId="18" xfId="0" applyFont="1" applyFill="1" applyBorder="1" applyAlignment="1">
      <alignment horizontal="right" vertical="center" wrapText="1"/>
    </xf>
    <xf numFmtId="0" fontId="15" fillId="0" borderId="0" xfId="8" applyFont="1" applyAlignment="1">
      <alignment horizontal="center"/>
    </xf>
    <xf numFmtId="166" fontId="17" fillId="0" borderId="0" xfId="8" applyNumberFormat="1" applyFont="1"/>
    <xf numFmtId="169" fontId="18" fillId="0" borderId="16" xfId="7" applyNumberFormat="1" applyFont="1" applyFill="1" applyBorder="1" applyAlignment="1" applyProtection="1">
      <alignment horizontal="right" vertical="center" wrapText="1"/>
      <protection locked="0"/>
    </xf>
    <xf numFmtId="170" fontId="21" fillId="0" borderId="19" xfId="8" applyNumberFormat="1" applyFont="1" applyBorder="1" applyAlignment="1" applyProtection="1">
      <alignment vertical="center"/>
      <protection locked="0"/>
    </xf>
    <xf numFmtId="0" fontId="23" fillId="0" borderId="18" xfId="0" applyFont="1" applyBorder="1" applyAlignment="1">
      <alignment vertical="top" wrapText="1"/>
    </xf>
    <xf numFmtId="0" fontId="7" fillId="0" borderId="0" xfId="0" applyFont="1" applyAlignment="1">
      <alignment horizontal="center" wrapText="1"/>
    </xf>
    <xf numFmtId="49" fontId="21" fillId="0" borderId="14" xfId="0" applyNumberFormat="1" applyFont="1" applyFill="1" applyBorder="1" applyAlignment="1">
      <alignment horizontal="center" vertical="center" wrapText="1"/>
    </xf>
    <xf numFmtId="49" fontId="21" fillId="0" borderId="15" xfId="0" applyNumberFormat="1" applyFont="1" applyFill="1" applyBorder="1" applyAlignment="1">
      <alignment horizontal="center" vertical="center" wrapText="1"/>
    </xf>
    <xf numFmtId="0" fontId="21" fillId="0" borderId="13" xfId="0" applyNumberFormat="1" applyFont="1" applyFill="1" applyBorder="1" applyAlignment="1">
      <alignment horizontal="center" vertical="top" wrapText="1"/>
    </xf>
    <xf numFmtId="0" fontId="21" fillId="0" borderId="3" xfId="0" applyNumberFormat="1" applyFont="1" applyFill="1" applyBorder="1" applyAlignment="1">
      <alignment horizontal="center" vertical="top" wrapText="1"/>
    </xf>
    <xf numFmtId="167" fontId="21" fillId="0" borderId="13" xfId="0" applyNumberFormat="1" applyFont="1" applyFill="1" applyBorder="1" applyAlignment="1">
      <alignment horizontal="center" vertical="top" wrapText="1"/>
    </xf>
    <xf numFmtId="167" fontId="21" fillId="0" borderId="3" xfId="0" applyNumberFormat="1" applyFont="1" applyFill="1" applyBorder="1" applyAlignment="1">
      <alignment horizontal="center" vertical="top" wrapText="1"/>
    </xf>
    <xf numFmtId="167" fontId="21" fillId="0" borderId="14" xfId="0" applyNumberFormat="1" applyFont="1" applyFill="1" applyBorder="1" applyAlignment="1">
      <alignment horizontal="center" vertical="center" wrapText="1"/>
    </xf>
    <xf numFmtId="167" fontId="21" fillId="0" borderId="17" xfId="0" applyNumberFormat="1" applyFont="1" applyFill="1" applyBorder="1" applyAlignment="1">
      <alignment horizontal="center" vertical="center" wrapText="1"/>
    </xf>
    <xf numFmtId="167" fontId="21" fillId="0" borderId="15" xfId="0" applyNumberFormat="1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165" fontId="23" fillId="0" borderId="18" xfId="6" applyNumberFormat="1" applyFont="1" applyBorder="1" applyAlignment="1">
      <alignment horizontal="center" vertical="top"/>
    </xf>
    <xf numFmtId="169" fontId="25" fillId="2" borderId="20" xfId="7" applyNumberFormat="1" applyFont="1" applyFill="1" applyBorder="1" applyAlignment="1">
      <alignment horizontal="center"/>
    </xf>
    <xf numFmtId="169" fontId="25" fillId="2" borderId="17" xfId="7" applyNumberFormat="1" applyFont="1" applyFill="1" applyBorder="1" applyAlignment="1">
      <alignment horizontal="center"/>
    </xf>
    <xf numFmtId="169" fontId="25" fillId="2" borderId="19" xfId="7" applyNumberFormat="1" applyFont="1" applyFill="1" applyBorder="1" applyAlignment="1">
      <alignment horizontal="center"/>
    </xf>
    <xf numFmtId="165" fontId="23" fillId="0" borderId="8" xfId="6" applyNumberFormat="1" applyFont="1" applyBorder="1" applyAlignment="1">
      <alignment horizontal="center" vertical="top"/>
    </xf>
    <xf numFmtId="165" fontId="23" fillId="0" borderId="9" xfId="6" applyNumberFormat="1" applyFont="1" applyBorder="1" applyAlignment="1">
      <alignment horizontal="center" vertical="top"/>
    </xf>
    <xf numFmtId="165" fontId="23" fillId="0" borderId="21" xfId="6" applyNumberFormat="1" applyFont="1" applyBorder="1" applyAlignment="1">
      <alignment horizontal="center" vertical="top"/>
    </xf>
    <xf numFmtId="49" fontId="21" fillId="0" borderId="16" xfId="0" applyNumberFormat="1" applyFont="1" applyFill="1" applyBorder="1" applyAlignment="1">
      <alignment horizontal="center" vertical="center" wrapText="1"/>
    </xf>
    <xf numFmtId="0" fontId="21" fillId="0" borderId="16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67" fontId="7" fillId="0" borderId="14" xfId="0" applyNumberFormat="1" applyFont="1" applyBorder="1" applyAlignment="1">
      <alignment horizontal="center" vertical="center" wrapText="1"/>
    </xf>
    <xf numFmtId="167" fontId="7" fillId="0" borderId="17" xfId="0" applyNumberFormat="1" applyFont="1" applyBorder="1" applyAlignment="1">
      <alignment horizontal="center" vertical="center" wrapText="1"/>
    </xf>
    <xf numFmtId="167" fontId="7" fillId="0" borderId="15" xfId="0" applyNumberFormat="1" applyFont="1" applyBorder="1" applyAlignment="1">
      <alignment horizontal="center" vertical="center" wrapText="1"/>
    </xf>
    <xf numFmtId="167" fontId="23" fillId="0" borderId="14" xfId="0" applyNumberFormat="1" applyFont="1" applyBorder="1" applyAlignment="1">
      <alignment horizontal="center" vertical="center" wrapText="1"/>
    </xf>
    <xf numFmtId="167" fontId="23" fillId="0" borderId="17" xfId="0" applyNumberFormat="1" applyFont="1" applyBorder="1" applyAlignment="1">
      <alignment horizontal="center" vertical="center" wrapText="1"/>
    </xf>
    <xf numFmtId="167" fontId="23" fillId="0" borderId="15" xfId="0" applyNumberFormat="1" applyFont="1" applyBorder="1" applyAlignment="1">
      <alignment horizontal="center" vertical="center" wrapText="1"/>
    </xf>
    <xf numFmtId="165" fontId="23" fillId="0" borderId="14" xfId="6" applyNumberFormat="1" applyFont="1" applyBorder="1" applyAlignment="1">
      <alignment horizontal="center" vertical="top"/>
    </xf>
    <xf numFmtId="165" fontId="23" fillId="0" borderId="17" xfId="6" applyNumberFormat="1" applyFont="1" applyBorder="1" applyAlignment="1">
      <alignment horizontal="center" vertical="top"/>
    </xf>
    <xf numFmtId="165" fontId="23" fillId="0" borderId="15" xfId="6" applyNumberFormat="1" applyFont="1" applyBorder="1" applyAlignment="1">
      <alignment horizontal="center" vertical="top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25" fillId="2" borderId="14" xfId="0" applyFont="1" applyFill="1" applyBorder="1" applyAlignment="1">
      <alignment horizontal="left" vertical="top" wrapText="1"/>
    </xf>
    <xf numFmtId="0" fontId="25" fillId="2" borderId="15" xfId="0" applyFont="1" applyFill="1" applyBorder="1" applyAlignment="1">
      <alignment horizontal="left" vertical="top" wrapText="1"/>
    </xf>
    <xf numFmtId="0" fontId="25" fillId="2" borderId="20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15" fillId="0" borderId="18" xfId="8" applyFont="1" applyBorder="1" applyAlignment="1" applyProtection="1">
      <alignment horizontal="center"/>
      <protection locked="0"/>
    </xf>
    <xf numFmtId="0" fontId="25" fillId="2" borderId="14" xfId="0" applyFont="1" applyFill="1" applyBorder="1" applyAlignment="1">
      <alignment horizontal="center" vertical="top" wrapText="1"/>
    </xf>
    <xf numFmtId="0" fontId="25" fillId="2" borderId="17" xfId="0" applyFont="1" applyFill="1" applyBorder="1" applyAlignment="1">
      <alignment horizontal="center" vertical="top" wrapText="1"/>
    </xf>
    <xf numFmtId="0" fontId="25" fillId="2" borderId="15" xfId="0" applyFont="1" applyFill="1" applyBorder="1" applyAlignment="1">
      <alignment horizontal="center" vertical="top" wrapText="1"/>
    </xf>
    <xf numFmtId="0" fontId="23" fillId="0" borderId="14" xfId="8" applyFont="1" applyBorder="1" applyAlignment="1" applyProtection="1">
      <alignment vertical="center" wrapText="1"/>
      <protection locked="0"/>
    </xf>
    <xf numFmtId="0" fontId="23" fillId="0" borderId="17" xfId="8" applyFont="1" applyBorder="1" applyAlignment="1" applyProtection="1">
      <alignment vertical="center" wrapText="1"/>
      <protection locked="0"/>
    </xf>
    <xf numFmtId="0" fontId="23" fillId="0" borderId="15" xfId="8" applyFont="1" applyBorder="1" applyAlignment="1" applyProtection="1">
      <alignment vertical="center" wrapText="1"/>
      <protection locked="0"/>
    </xf>
    <xf numFmtId="0" fontId="16" fillId="0" borderId="0" xfId="8" applyFont="1" applyAlignment="1" applyProtection="1">
      <alignment horizontal="right" wrapText="1"/>
      <protection locked="0"/>
    </xf>
    <xf numFmtId="0" fontId="16" fillId="0" borderId="0" xfId="8" applyFont="1" applyAlignment="1" applyProtection="1">
      <alignment horizontal="right"/>
      <protection locked="0"/>
    </xf>
    <xf numFmtId="0" fontId="11" fillId="0" borderId="0" xfId="0" applyFont="1" applyFill="1" applyAlignment="1">
      <alignment horizontal="right"/>
    </xf>
    <xf numFmtId="0" fontId="21" fillId="4" borderId="0" xfId="8" applyFont="1" applyFill="1" applyAlignment="1" applyProtection="1">
      <alignment horizontal="center" vertical="center" wrapText="1"/>
      <protection locked="0"/>
    </xf>
    <xf numFmtId="0" fontId="17" fillId="0" borderId="13" xfId="8" applyFont="1" applyBorder="1" applyAlignment="1">
      <alignment horizontal="center" vertical="center" wrapText="1"/>
    </xf>
    <xf numFmtId="0" fontId="17" fillId="0" borderId="3" xfId="8" applyFont="1" applyBorder="1" applyAlignment="1">
      <alignment horizontal="center" vertical="center" wrapText="1"/>
    </xf>
    <xf numFmtId="0" fontId="18" fillId="0" borderId="13" xfId="8" applyFont="1" applyBorder="1" applyAlignment="1" applyProtection="1">
      <alignment horizontal="center" vertical="center" wrapText="1"/>
      <protection locked="0"/>
    </xf>
    <xf numFmtId="0" fontId="18" fillId="0" borderId="3" xfId="8" applyFont="1" applyBorder="1" applyAlignment="1" applyProtection="1">
      <alignment horizontal="center" vertical="center" wrapText="1"/>
      <protection locked="0"/>
    </xf>
    <xf numFmtId="0" fontId="17" fillId="0" borderId="14" xfId="8" applyFont="1" applyBorder="1" applyAlignment="1" applyProtection="1">
      <alignment horizontal="center" vertical="center" wrapText="1"/>
      <protection locked="0"/>
    </xf>
    <xf numFmtId="0" fontId="17" fillId="0" borderId="15" xfId="8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</cellXfs>
  <cellStyles count="16">
    <cellStyle name="Comma" xfId="7" builtinId="3"/>
    <cellStyle name="Comma 8" xfId="14"/>
    <cellStyle name="Normal" xfId="0" builtinId="0"/>
    <cellStyle name="Normal 10" xfId="4"/>
    <cellStyle name="Normal 12" xfId="9"/>
    <cellStyle name="Normal 14" xfId="13"/>
    <cellStyle name="Normal 2" xfId="1"/>
    <cellStyle name="Normal 2 4" xfId="10"/>
    <cellStyle name="Normal 3" xfId="3"/>
    <cellStyle name="Normal 3 2" xfId="12"/>
    <cellStyle name="Normal 4" xfId="5"/>
    <cellStyle name="Normal 8" xfId="11"/>
    <cellStyle name="Normal 8 2" xfId="15"/>
    <cellStyle name="Normal_MVD artabyug" xfId="8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E8" sqref="E8:H8"/>
    </sheetView>
  </sheetViews>
  <sheetFormatPr defaultRowHeight="16.5" x14ac:dyDescent="0.3"/>
  <cols>
    <col min="1" max="1" width="9.140625" style="22"/>
    <col min="2" max="2" width="19.7109375" style="22" customWidth="1"/>
    <col min="3" max="3" width="64" style="22" customWidth="1"/>
    <col min="4" max="4" width="17.140625" style="22" customWidth="1"/>
    <col min="5" max="5" width="16" style="22" customWidth="1"/>
    <col min="6" max="7" width="19.140625" style="22" customWidth="1"/>
    <col min="8" max="8" width="19.7109375" style="22" customWidth="1"/>
    <col min="9" max="16384" width="9.140625" style="22"/>
  </cols>
  <sheetData>
    <row r="1" spans="1:9" s="1" customFormat="1" ht="15" customHeight="1" x14ac:dyDescent="0.25">
      <c r="G1" s="11"/>
      <c r="H1" s="11" t="s">
        <v>73</v>
      </c>
    </row>
    <row r="2" spans="1:9" s="1" customFormat="1" ht="18" customHeight="1" x14ac:dyDescent="0.25">
      <c r="G2" s="11"/>
      <c r="H2" s="11" t="s">
        <v>76</v>
      </c>
    </row>
    <row r="3" spans="1:9" s="1" customFormat="1" ht="13.5" x14ac:dyDescent="0.25">
      <c r="G3" s="11"/>
      <c r="H3" s="11" t="s">
        <v>77</v>
      </c>
    </row>
    <row r="4" spans="1:9" s="1" customFormat="1" ht="13.5" x14ac:dyDescent="0.25"/>
    <row r="5" spans="1:9" s="1" customFormat="1" ht="41.25" customHeight="1" x14ac:dyDescent="0.3">
      <c r="A5" s="149" t="s">
        <v>117</v>
      </c>
      <c r="B5" s="149"/>
      <c r="C5" s="149"/>
      <c r="D5" s="149"/>
      <c r="E5" s="149"/>
      <c r="F5" s="149"/>
      <c r="G5" s="149"/>
      <c r="H5" s="149"/>
      <c r="I5" s="10"/>
    </row>
    <row r="7" spans="1:9" x14ac:dyDescent="0.3">
      <c r="G7" s="1"/>
      <c r="H7" s="1" t="s">
        <v>22</v>
      </c>
    </row>
    <row r="8" spans="1:9" s="23" customFormat="1" ht="78.75" customHeight="1" x14ac:dyDescent="0.25">
      <c r="A8" s="150" t="s">
        <v>57</v>
      </c>
      <c r="B8" s="151"/>
      <c r="C8" s="152" t="s">
        <v>66</v>
      </c>
      <c r="D8" s="154" t="s">
        <v>67</v>
      </c>
      <c r="E8" s="156" t="s">
        <v>75</v>
      </c>
      <c r="F8" s="157"/>
      <c r="G8" s="157"/>
      <c r="H8" s="158"/>
    </row>
    <row r="9" spans="1:9" s="33" customFormat="1" ht="151.5" customHeight="1" x14ac:dyDescent="0.25">
      <c r="A9" s="77" t="s">
        <v>59</v>
      </c>
      <c r="B9" s="77" t="s">
        <v>60</v>
      </c>
      <c r="C9" s="153"/>
      <c r="D9" s="155"/>
      <c r="E9" s="78" t="s">
        <v>68</v>
      </c>
      <c r="F9" s="78" t="s">
        <v>69</v>
      </c>
      <c r="G9" s="78" t="s">
        <v>70</v>
      </c>
      <c r="H9" s="78" t="s">
        <v>71</v>
      </c>
    </row>
    <row r="10" spans="1:9" s="26" customFormat="1" ht="29.25" customHeight="1" x14ac:dyDescent="0.25">
      <c r="A10" s="25"/>
      <c r="B10" s="25"/>
      <c r="C10" s="104" t="s">
        <v>61</v>
      </c>
      <c r="D10" s="34">
        <f>D12</f>
        <v>0</v>
      </c>
      <c r="E10" s="34">
        <f>E12</f>
        <v>56599</v>
      </c>
      <c r="F10" s="34">
        <f t="shared" ref="F10:G10" si="0">F12</f>
        <v>-56599</v>
      </c>
      <c r="G10" s="34">
        <f t="shared" si="0"/>
        <v>0</v>
      </c>
      <c r="H10" s="34">
        <v>0</v>
      </c>
    </row>
    <row r="11" spans="1:9" s="35" customFormat="1" ht="17.25" x14ac:dyDescent="0.25">
      <c r="A11" s="25"/>
      <c r="B11" s="25"/>
      <c r="C11" s="104" t="s">
        <v>72</v>
      </c>
      <c r="D11" s="34"/>
      <c r="E11" s="34"/>
      <c r="F11" s="34"/>
      <c r="G11" s="34"/>
      <c r="H11" s="34"/>
    </row>
    <row r="12" spans="1:9" s="26" customFormat="1" ht="42.75" customHeight="1" x14ac:dyDescent="0.25">
      <c r="A12" s="28"/>
      <c r="B12" s="29"/>
      <c r="C12" s="29" t="s">
        <v>62</v>
      </c>
      <c r="D12" s="34">
        <f>D14</f>
        <v>0</v>
      </c>
      <c r="E12" s="36">
        <f>E14</f>
        <v>56599</v>
      </c>
      <c r="F12" s="36">
        <f t="shared" ref="F12:G12" si="1">F14</f>
        <v>-56599</v>
      </c>
      <c r="G12" s="36">
        <f t="shared" si="1"/>
        <v>0</v>
      </c>
      <c r="H12" s="34">
        <v>0</v>
      </c>
    </row>
    <row r="13" spans="1:9" s="26" customFormat="1" ht="16.5" customHeight="1" x14ac:dyDescent="0.25">
      <c r="A13" s="28"/>
      <c r="B13" s="28"/>
      <c r="C13" s="28" t="s">
        <v>63</v>
      </c>
      <c r="D13" s="34"/>
      <c r="E13" s="37"/>
      <c r="F13" s="37"/>
      <c r="G13" s="37"/>
      <c r="H13" s="37"/>
    </row>
    <row r="14" spans="1:9" ht="49.5" customHeight="1" x14ac:dyDescent="0.3">
      <c r="A14" s="80">
        <v>1120</v>
      </c>
      <c r="B14" s="80">
        <v>31004</v>
      </c>
      <c r="C14" s="112" t="s">
        <v>84</v>
      </c>
      <c r="D14" s="34">
        <f>+E14+F14</f>
        <v>0</v>
      </c>
      <c r="E14" s="34">
        <f>+Հավելված2!G31</f>
        <v>56599</v>
      </c>
      <c r="F14" s="34">
        <f>Հավելված2!G32</f>
        <v>-56599</v>
      </c>
      <c r="G14" s="131">
        <v>0</v>
      </c>
      <c r="H14" s="34">
        <v>0</v>
      </c>
    </row>
  </sheetData>
  <mergeCells count="5">
    <mergeCell ref="A5:H5"/>
    <mergeCell ref="A8:B8"/>
    <mergeCell ref="C8:C9"/>
    <mergeCell ref="D8:D9"/>
    <mergeCell ref="E8:H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F11" sqref="F11:F12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5.5703125" style="1" customWidth="1"/>
    <col min="6" max="6" width="66" style="1" customWidth="1"/>
    <col min="7" max="7" width="33" style="1" customWidth="1"/>
    <col min="8" max="8" width="9.140625" style="1"/>
    <col min="9" max="9" width="49.85546875" style="1" customWidth="1"/>
    <col min="10" max="16384" width="9.140625" style="1"/>
  </cols>
  <sheetData>
    <row r="1" spans="1:9" x14ac:dyDescent="0.25">
      <c r="G1" s="96" t="s">
        <v>81</v>
      </c>
    </row>
    <row r="2" spans="1:9" x14ac:dyDescent="0.25">
      <c r="F2" s="19"/>
      <c r="G2" s="97" t="s">
        <v>79</v>
      </c>
    </row>
    <row r="3" spans="1:9" x14ac:dyDescent="0.25">
      <c r="F3" s="19"/>
      <c r="G3" s="97" t="s">
        <v>74</v>
      </c>
    </row>
    <row r="8" spans="1:9" ht="45" customHeight="1" x14ac:dyDescent="0.3">
      <c r="A8" s="149" t="s">
        <v>115</v>
      </c>
      <c r="B8" s="149"/>
      <c r="C8" s="149"/>
      <c r="D8" s="149"/>
      <c r="E8" s="149"/>
      <c r="F8" s="149"/>
      <c r="G8" s="149"/>
    </row>
    <row r="10" spans="1:9" x14ac:dyDescent="0.25">
      <c r="G10" s="11" t="s">
        <v>22</v>
      </c>
    </row>
    <row r="11" spans="1:9" s="113" customFormat="1" ht="127.5" customHeight="1" x14ac:dyDescent="0.25">
      <c r="A11" s="159" t="s">
        <v>23</v>
      </c>
      <c r="B11" s="160"/>
      <c r="C11" s="161"/>
      <c r="D11" s="162" t="s">
        <v>11</v>
      </c>
      <c r="E11" s="162"/>
      <c r="F11" s="162" t="s">
        <v>15</v>
      </c>
      <c r="G11" s="45" t="s">
        <v>75</v>
      </c>
    </row>
    <row r="12" spans="1:9" s="113" customFormat="1" ht="30" customHeight="1" x14ac:dyDescent="0.3">
      <c r="A12" s="100" t="s">
        <v>24</v>
      </c>
      <c r="B12" s="100" t="s">
        <v>25</v>
      </c>
      <c r="C12" s="100" t="s">
        <v>26</v>
      </c>
      <c r="D12" s="98" t="s">
        <v>13</v>
      </c>
      <c r="E12" s="98" t="s">
        <v>14</v>
      </c>
      <c r="F12" s="162"/>
      <c r="G12" s="46" t="s">
        <v>12</v>
      </c>
      <c r="I12" s="114"/>
    </row>
    <row r="13" spans="1:9" s="113" customFormat="1" ht="17.25" x14ac:dyDescent="0.25">
      <c r="A13" s="41"/>
      <c r="B13" s="41"/>
      <c r="C13" s="41"/>
      <c r="D13" s="103"/>
      <c r="E13" s="103"/>
      <c r="F13" s="105" t="s">
        <v>20</v>
      </c>
      <c r="G13" s="39">
        <f>G14</f>
        <v>0</v>
      </c>
    </row>
    <row r="14" spans="1:9" s="113" customFormat="1" ht="34.5" x14ac:dyDescent="0.25">
      <c r="A14" s="115" t="s">
        <v>27</v>
      </c>
      <c r="B14" s="116"/>
      <c r="C14" s="117"/>
      <c r="D14" s="118"/>
      <c r="E14" s="116"/>
      <c r="F14" s="119" t="s">
        <v>49</v>
      </c>
      <c r="G14" s="39">
        <f>G15</f>
        <v>0</v>
      </c>
    </row>
    <row r="15" spans="1:9" s="113" customFormat="1" ht="17.25" x14ac:dyDescent="0.25">
      <c r="A15" s="120"/>
      <c r="B15" s="116" t="s">
        <v>30</v>
      </c>
      <c r="C15" s="115"/>
      <c r="D15" s="115"/>
      <c r="E15" s="120"/>
      <c r="F15" s="48" t="s">
        <v>31</v>
      </c>
      <c r="G15" s="39">
        <f>G17</f>
        <v>0</v>
      </c>
    </row>
    <row r="16" spans="1:9" s="113" customFormat="1" ht="17.25" x14ac:dyDescent="0.25">
      <c r="A16" s="120"/>
      <c r="B16" s="120"/>
      <c r="C16" s="116" t="s">
        <v>29</v>
      </c>
      <c r="D16" s="121"/>
      <c r="E16" s="120"/>
      <c r="F16" s="41" t="s">
        <v>16</v>
      </c>
      <c r="G16" s="103"/>
    </row>
    <row r="17" spans="1:7" s="113" customFormat="1" ht="17.25" x14ac:dyDescent="0.25">
      <c r="A17" s="120"/>
      <c r="B17" s="120"/>
      <c r="C17" s="120"/>
      <c r="D17" s="121"/>
      <c r="E17" s="120"/>
      <c r="F17" s="48" t="s">
        <v>31</v>
      </c>
      <c r="G17" s="39">
        <f>G19</f>
        <v>0</v>
      </c>
    </row>
    <row r="18" spans="1:7" s="113" customFormat="1" ht="17.25" x14ac:dyDescent="0.25">
      <c r="A18" s="120"/>
      <c r="B18" s="120"/>
      <c r="C18" s="120"/>
      <c r="D18" s="121"/>
      <c r="E18" s="120"/>
      <c r="F18" s="41" t="s">
        <v>16</v>
      </c>
      <c r="G18" s="71"/>
    </row>
    <row r="19" spans="1:7" s="113" customFormat="1" ht="17.25" x14ac:dyDescent="0.25">
      <c r="A19" s="120"/>
      <c r="B19" s="120"/>
      <c r="C19" s="120"/>
      <c r="D19" s="121"/>
      <c r="E19" s="120"/>
      <c r="F19" s="49" t="s">
        <v>21</v>
      </c>
      <c r="G19" s="39">
        <f>G21</f>
        <v>0</v>
      </c>
    </row>
    <row r="20" spans="1:7" s="113" customFormat="1" ht="17.25" x14ac:dyDescent="0.25">
      <c r="A20" s="120"/>
      <c r="B20" s="120"/>
      <c r="C20" s="120"/>
      <c r="D20" s="122"/>
      <c r="E20" s="115"/>
      <c r="F20" s="41" t="s">
        <v>16</v>
      </c>
      <c r="G20" s="47"/>
    </row>
    <row r="21" spans="1:7" ht="16.5" customHeight="1" x14ac:dyDescent="0.3">
      <c r="A21" s="120"/>
      <c r="B21" s="120"/>
      <c r="C21" s="120"/>
      <c r="D21" s="163">
        <v>1120</v>
      </c>
      <c r="E21" s="165"/>
      <c r="F21" s="50" t="s">
        <v>28</v>
      </c>
      <c r="G21" s="39">
        <f>G23</f>
        <v>0</v>
      </c>
    </row>
    <row r="22" spans="1:7" ht="17.25" x14ac:dyDescent="0.3">
      <c r="A22" s="120"/>
      <c r="B22" s="120"/>
      <c r="C22" s="120"/>
      <c r="D22" s="164"/>
      <c r="E22" s="166"/>
      <c r="F22" s="41" t="s">
        <v>16</v>
      </c>
      <c r="G22" s="51"/>
    </row>
    <row r="23" spans="1:7" ht="34.5" x14ac:dyDescent="0.25">
      <c r="A23" s="123"/>
      <c r="B23" s="123"/>
      <c r="C23" s="124"/>
      <c r="D23" s="164"/>
      <c r="E23" s="163">
        <v>31004</v>
      </c>
      <c r="F23" s="42" t="s">
        <v>84</v>
      </c>
      <c r="G23" s="39">
        <f>G25</f>
        <v>0</v>
      </c>
    </row>
    <row r="24" spans="1:7" ht="17.25" x14ac:dyDescent="0.3">
      <c r="A24" s="123"/>
      <c r="B24" s="123"/>
      <c r="C24" s="124"/>
      <c r="D24" s="164"/>
      <c r="E24" s="164"/>
      <c r="F24" s="41" t="s">
        <v>17</v>
      </c>
      <c r="G24" s="52"/>
    </row>
    <row r="25" spans="1:7" ht="34.5" x14ac:dyDescent="0.25">
      <c r="A25" s="123"/>
      <c r="B25" s="123"/>
      <c r="C25" s="124"/>
      <c r="D25" s="164"/>
      <c r="E25" s="164"/>
      <c r="F25" s="53" t="s">
        <v>43</v>
      </c>
      <c r="G25" s="39">
        <f>G27</f>
        <v>0</v>
      </c>
    </row>
    <row r="26" spans="1:7" ht="34.5" x14ac:dyDescent="0.3">
      <c r="A26" s="123"/>
      <c r="B26" s="123"/>
      <c r="C26" s="124"/>
      <c r="D26" s="164"/>
      <c r="E26" s="164"/>
      <c r="F26" s="41" t="s">
        <v>18</v>
      </c>
      <c r="G26" s="52"/>
    </row>
    <row r="27" spans="1:7" ht="17.25" x14ac:dyDescent="0.25">
      <c r="A27" s="123"/>
      <c r="B27" s="123"/>
      <c r="C27" s="124"/>
      <c r="D27" s="164"/>
      <c r="E27" s="164"/>
      <c r="F27" s="42" t="s">
        <v>19</v>
      </c>
      <c r="G27" s="39">
        <f t="shared" ref="G27" si="0">G28</f>
        <v>0</v>
      </c>
    </row>
    <row r="28" spans="1:7" ht="17.25" x14ac:dyDescent="0.25">
      <c r="A28" s="123"/>
      <c r="B28" s="123"/>
      <c r="C28" s="124"/>
      <c r="D28" s="164"/>
      <c r="E28" s="164"/>
      <c r="F28" s="42" t="s">
        <v>50</v>
      </c>
      <c r="G28" s="39">
        <f>G29</f>
        <v>0</v>
      </c>
    </row>
    <row r="29" spans="1:7" ht="17.25" x14ac:dyDescent="0.25">
      <c r="A29" s="123"/>
      <c r="B29" s="123"/>
      <c r="C29" s="124"/>
      <c r="D29" s="164"/>
      <c r="E29" s="164"/>
      <c r="F29" s="42" t="s">
        <v>51</v>
      </c>
      <c r="G29" s="39">
        <f>G30</f>
        <v>0</v>
      </c>
    </row>
    <row r="30" spans="1:7" ht="17.25" x14ac:dyDescent="0.25">
      <c r="A30" s="123"/>
      <c r="B30" s="123"/>
      <c r="C30" s="124"/>
      <c r="D30" s="164"/>
      <c r="E30" s="164"/>
      <c r="F30" s="42" t="s">
        <v>86</v>
      </c>
      <c r="G30" s="39">
        <f>G31+G32</f>
        <v>0</v>
      </c>
    </row>
    <row r="31" spans="1:7" ht="17.25" x14ac:dyDescent="0.25">
      <c r="A31" s="123"/>
      <c r="B31" s="123"/>
      <c r="C31" s="124"/>
      <c r="D31" s="164"/>
      <c r="E31" s="164"/>
      <c r="F31" s="42" t="s">
        <v>87</v>
      </c>
      <c r="G31" s="39">
        <v>56599</v>
      </c>
    </row>
    <row r="32" spans="1:7" s="138" customFormat="1" ht="17.25" x14ac:dyDescent="0.25">
      <c r="A32" s="133"/>
      <c r="B32" s="134"/>
      <c r="C32" s="133"/>
      <c r="D32" s="135"/>
      <c r="E32" s="58"/>
      <c r="F32" s="136" t="s">
        <v>103</v>
      </c>
      <c r="G32" s="137">
        <v>-56599</v>
      </c>
    </row>
  </sheetData>
  <mergeCells count="7">
    <mergeCell ref="A8:G8"/>
    <mergeCell ref="A11:C11"/>
    <mergeCell ref="D11:E11"/>
    <mergeCell ref="F11:F12"/>
    <mergeCell ref="E23:E31"/>
    <mergeCell ref="D21:D31"/>
    <mergeCell ref="E21:E22"/>
  </mergeCells>
  <pageMargins left="0.7" right="0.7" top="0.75" bottom="0.75" header="0.3" footer="0.3"/>
  <pageSetup paperSize="9" scale="89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5" workbookViewId="0">
      <selection activeCell="C21" sqref="C21"/>
    </sheetView>
  </sheetViews>
  <sheetFormatPr defaultRowHeight="16.5" x14ac:dyDescent="0.3"/>
  <cols>
    <col min="1" max="2" width="9.140625" style="22"/>
    <col min="3" max="3" width="78.140625" style="22" customWidth="1"/>
    <col min="4" max="4" width="13" style="22" customWidth="1"/>
    <col min="5" max="5" width="12.85546875" style="22" customWidth="1"/>
    <col min="6" max="6" width="15.28515625" style="22" customWidth="1"/>
    <col min="7" max="7" width="9.140625" style="22"/>
    <col min="8" max="8" width="17" style="22" customWidth="1"/>
    <col min="9" max="16384" width="9.140625" style="22"/>
  </cols>
  <sheetData>
    <row r="1" spans="1:11" s="1" customFormat="1" ht="14.25" x14ac:dyDescent="0.25">
      <c r="C1" s="32"/>
      <c r="D1" s="32"/>
      <c r="E1" s="32"/>
      <c r="F1" s="11" t="s">
        <v>78</v>
      </c>
    </row>
    <row r="2" spans="1:11" s="1" customFormat="1" ht="15" customHeight="1" x14ac:dyDescent="0.25">
      <c r="C2" s="99"/>
      <c r="D2" s="99"/>
      <c r="E2" s="99"/>
      <c r="F2" s="11" t="s">
        <v>79</v>
      </c>
    </row>
    <row r="3" spans="1:11" s="1" customFormat="1" ht="15" customHeight="1" x14ac:dyDescent="0.25">
      <c r="C3" s="99"/>
      <c r="D3" s="99"/>
      <c r="E3" s="99"/>
      <c r="F3" s="11" t="s">
        <v>74</v>
      </c>
    </row>
    <row r="4" spans="1:11" s="1" customFormat="1" ht="13.5" x14ac:dyDescent="0.25"/>
    <row r="5" spans="1:11" s="1" customFormat="1" ht="52.5" customHeight="1" x14ac:dyDescent="0.3">
      <c r="A5" s="149" t="s">
        <v>110</v>
      </c>
      <c r="B5" s="149"/>
      <c r="C5" s="149"/>
      <c r="D5" s="149"/>
      <c r="E5" s="149"/>
      <c r="F5" s="149"/>
      <c r="G5" s="10"/>
      <c r="H5" s="10"/>
    </row>
    <row r="7" spans="1:11" x14ac:dyDescent="0.3">
      <c r="F7" s="1" t="s">
        <v>22</v>
      </c>
    </row>
    <row r="8" spans="1:11" s="23" customFormat="1" ht="78" customHeight="1" x14ac:dyDescent="0.25">
      <c r="A8" s="174" t="s">
        <v>57</v>
      </c>
      <c r="B8" s="174"/>
      <c r="C8" s="175" t="s">
        <v>58</v>
      </c>
      <c r="D8" s="156" t="s">
        <v>75</v>
      </c>
      <c r="E8" s="157"/>
      <c r="F8" s="158"/>
      <c r="H8" s="24"/>
      <c r="I8" s="24"/>
      <c r="J8" s="24"/>
      <c r="K8" s="24"/>
    </row>
    <row r="9" spans="1:11" s="23" customFormat="1" ht="75" customHeight="1" x14ac:dyDescent="0.25">
      <c r="A9" s="25" t="s">
        <v>59</v>
      </c>
      <c r="B9" s="25" t="s">
        <v>60</v>
      </c>
      <c r="C9" s="175"/>
      <c r="D9" s="176" t="s">
        <v>65</v>
      </c>
      <c r="E9" s="177"/>
      <c r="F9" s="178"/>
      <c r="H9" s="24"/>
      <c r="I9" s="24"/>
      <c r="J9" s="24"/>
      <c r="K9" s="24"/>
    </row>
    <row r="10" spans="1:11" s="26" customFormat="1" ht="30.75" customHeight="1" x14ac:dyDescent="0.25">
      <c r="A10" s="25"/>
      <c r="B10" s="25"/>
      <c r="C10" s="104" t="s">
        <v>61</v>
      </c>
      <c r="D10" s="156">
        <f>D11</f>
        <v>0</v>
      </c>
      <c r="E10" s="157"/>
      <c r="F10" s="158"/>
      <c r="H10" s="27"/>
      <c r="I10" s="27"/>
      <c r="J10" s="27"/>
      <c r="K10" s="27"/>
    </row>
    <row r="11" spans="1:11" s="26" customFormat="1" ht="28.5" customHeight="1" x14ac:dyDescent="0.25">
      <c r="A11" s="28"/>
      <c r="B11" s="29"/>
      <c r="C11" s="29" t="s">
        <v>62</v>
      </c>
      <c r="D11" s="179">
        <f>D13</f>
        <v>0</v>
      </c>
      <c r="E11" s="180"/>
      <c r="F11" s="181"/>
      <c r="H11" s="27"/>
      <c r="I11" s="27"/>
      <c r="J11" s="27"/>
      <c r="K11" s="27"/>
    </row>
    <row r="12" spans="1:11" s="26" customFormat="1" ht="17.25" x14ac:dyDescent="0.25">
      <c r="A12" s="28"/>
      <c r="B12" s="28"/>
      <c r="C12" s="28" t="s">
        <v>63</v>
      </c>
      <c r="D12" s="188"/>
      <c r="E12" s="189"/>
      <c r="F12" s="190"/>
      <c r="H12" s="27"/>
      <c r="I12" s="27"/>
      <c r="J12" s="27"/>
      <c r="K12" s="27"/>
    </row>
    <row r="13" spans="1:11" s="30" customFormat="1" ht="51.75" customHeight="1" x14ac:dyDescent="0.25">
      <c r="A13" s="80">
        <v>1120</v>
      </c>
      <c r="B13" s="80">
        <v>31004</v>
      </c>
      <c r="C13" s="42" t="s">
        <v>84</v>
      </c>
      <c r="D13" s="182">
        <f>D15</f>
        <v>0</v>
      </c>
      <c r="E13" s="183"/>
      <c r="F13" s="184"/>
      <c r="H13" s="31"/>
      <c r="I13" s="31"/>
      <c r="J13" s="31"/>
      <c r="K13" s="31"/>
    </row>
    <row r="14" spans="1:11" s="30" customFormat="1" ht="16.5" customHeight="1" x14ac:dyDescent="0.25">
      <c r="A14" s="81"/>
      <c r="B14" s="79"/>
      <c r="C14" s="82" t="s">
        <v>64</v>
      </c>
      <c r="D14" s="188"/>
      <c r="E14" s="189"/>
      <c r="F14" s="190"/>
      <c r="H14" s="31"/>
      <c r="I14" s="31"/>
      <c r="J14" s="31"/>
      <c r="K14" s="31"/>
    </row>
    <row r="15" spans="1:11" ht="36" customHeight="1" x14ac:dyDescent="0.3">
      <c r="A15" s="83"/>
      <c r="B15" s="83"/>
      <c r="C15" s="84" t="s">
        <v>43</v>
      </c>
      <c r="D15" s="185">
        <f>+D17+D18</f>
        <v>0</v>
      </c>
      <c r="E15" s="186"/>
      <c r="F15" s="187"/>
    </row>
    <row r="16" spans="1:11" ht="17.25" x14ac:dyDescent="0.3">
      <c r="A16" s="127"/>
      <c r="B16" s="125"/>
      <c r="C16" s="129" t="s">
        <v>101</v>
      </c>
      <c r="D16" s="168"/>
      <c r="E16" s="169"/>
      <c r="F16" s="170"/>
    </row>
    <row r="17" spans="1:6" ht="51.75" x14ac:dyDescent="0.3">
      <c r="A17" s="128"/>
      <c r="B17" s="126"/>
      <c r="C17" s="130" t="s">
        <v>102</v>
      </c>
      <c r="D17" s="171">
        <f>Հավելված2!G31</f>
        <v>56599</v>
      </c>
      <c r="E17" s="172"/>
      <c r="F17" s="173"/>
    </row>
    <row r="18" spans="1:6" ht="34.5" x14ac:dyDescent="0.3">
      <c r="A18" s="148"/>
      <c r="B18" s="132"/>
      <c r="C18" s="139" t="s">
        <v>104</v>
      </c>
      <c r="D18" s="167">
        <v>-56599</v>
      </c>
      <c r="E18" s="167"/>
      <c r="F18" s="167"/>
    </row>
  </sheetData>
  <mergeCells count="14">
    <mergeCell ref="D18:F18"/>
    <mergeCell ref="D16:F16"/>
    <mergeCell ref="D17:F17"/>
    <mergeCell ref="A5:F5"/>
    <mergeCell ref="A8:B8"/>
    <mergeCell ref="C8:C9"/>
    <mergeCell ref="D8:F8"/>
    <mergeCell ref="D9:F9"/>
    <mergeCell ref="D10:F10"/>
    <mergeCell ref="D11:F11"/>
    <mergeCell ref="D13:F13"/>
    <mergeCell ref="D15:F15"/>
    <mergeCell ref="D12:F12"/>
    <mergeCell ref="D14:F1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B6" sqref="B6"/>
    </sheetView>
  </sheetViews>
  <sheetFormatPr defaultColWidth="9.140625" defaultRowHeight="13.5" x14ac:dyDescent="0.25"/>
  <cols>
    <col min="1" max="1" width="5.140625" style="1" customWidth="1"/>
    <col min="2" max="2" width="31.42578125" style="1" customWidth="1"/>
    <col min="3" max="3" width="62.42578125" style="1" customWidth="1"/>
    <col min="4" max="4" width="30" style="1" customWidth="1"/>
    <col min="5" max="5" width="9.140625" style="1"/>
    <col min="6" max="6" width="49.85546875" style="1" customWidth="1"/>
    <col min="7" max="16384" width="9.140625" style="1"/>
  </cols>
  <sheetData>
    <row r="1" spans="2:6" ht="14.25" x14ac:dyDescent="0.25">
      <c r="B1" s="2"/>
      <c r="D1" s="18"/>
      <c r="E1" s="11" t="s">
        <v>80</v>
      </c>
    </row>
    <row r="2" spans="2:6" ht="14.25" x14ac:dyDescent="0.25">
      <c r="C2" s="19"/>
      <c r="D2" s="21"/>
      <c r="E2" s="11" t="s">
        <v>79</v>
      </c>
    </row>
    <row r="3" spans="2:6" ht="14.25" x14ac:dyDescent="0.25">
      <c r="C3" s="19"/>
      <c r="D3" s="20"/>
      <c r="E3" s="11" t="s">
        <v>74</v>
      </c>
    </row>
    <row r="5" spans="2:6" ht="57" customHeight="1" x14ac:dyDescent="0.3">
      <c r="B5" s="191" t="s">
        <v>116</v>
      </c>
      <c r="C5" s="191"/>
      <c r="D5" s="191"/>
    </row>
    <row r="8" spans="2:6" ht="17.25" x14ac:dyDescent="0.3">
      <c r="B8" s="192" t="s">
        <v>5</v>
      </c>
      <c r="C8" s="192"/>
      <c r="D8" s="192"/>
    </row>
    <row r="9" spans="2:6" ht="17.25" x14ac:dyDescent="0.3">
      <c r="B9" s="43"/>
      <c r="C9" s="43"/>
      <c r="D9" s="43"/>
      <c r="F9" s="73"/>
    </row>
    <row r="10" spans="2:6" ht="17.25" x14ac:dyDescent="0.3">
      <c r="B10" s="54" t="s">
        <v>8</v>
      </c>
      <c r="C10" s="43"/>
      <c r="D10" s="43"/>
    </row>
    <row r="11" spans="2:6" ht="17.25" x14ac:dyDescent="0.3">
      <c r="B11" s="55"/>
      <c r="C11" s="43"/>
      <c r="D11" s="43"/>
    </row>
    <row r="12" spans="2:6" ht="17.25" x14ac:dyDescent="0.3">
      <c r="B12" s="59" t="s">
        <v>1</v>
      </c>
      <c r="C12" s="59" t="s">
        <v>2</v>
      </c>
      <c r="D12" s="43"/>
    </row>
    <row r="13" spans="2:6" ht="17.25" x14ac:dyDescent="0.3">
      <c r="B13" s="40">
        <v>1120</v>
      </c>
      <c r="C13" s="60" t="s">
        <v>35</v>
      </c>
      <c r="D13" s="43"/>
    </row>
    <row r="14" spans="2:6" ht="17.25" x14ac:dyDescent="0.3">
      <c r="B14" s="55"/>
      <c r="C14" s="43"/>
      <c r="D14" s="43"/>
    </row>
    <row r="15" spans="2:6" ht="17.25" x14ac:dyDescent="0.3">
      <c r="B15" s="61" t="s">
        <v>3</v>
      </c>
      <c r="C15" s="43"/>
      <c r="D15" s="43"/>
    </row>
    <row r="16" spans="2:6" ht="135" customHeight="1" x14ac:dyDescent="0.25">
      <c r="B16" s="59" t="s">
        <v>4</v>
      </c>
      <c r="C16" s="62" t="s">
        <v>44</v>
      </c>
      <c r="D16" s="38" t="s">
        <v>105</v>
      </c>
    </row>
    <row r="17" spans="2:4" ht="17.25" x14ac:dyDescent="0.25">
      <c r="B17" s="63" t="s">
        <v>6</v>
      </c>
      <c r="C17" s="40">
        <v>31004</v>
      </c>
      <c r="D17" s="64" t="s">
        <v>9</v>
      </c>
    </row>
    <row r="18" spans="2:4" ht="34.5" x14ac:dyDescent="0.3">
      <c r="B18" s="65" t="s">
        <v>32</v>
      </c>
      <c r="C18" s="42" t="s">
        <v>84</v>
      </c>
      <c r="D18" s="56"/>
    </row>
    <row r="19" spans="2:4" ht="86.25" x14ac:dyDescent="0.3">
      <c r="B19" s="65" t="s">
        <v>33</v>
      </c>
      <c r="C19" s="42" t="s">
        <v>85</v>
      </c>
      <c r="D19" s="56"/>
    </row>
    <row r="20" spans="2:4" ht="34.5" x14ac:dyDescent="0.3">
      <c r="B20" s="65" t="s">
        <v>34</v>
      </c>
      <c r="C20" s="44" t="s">
        <v>48</v>
      </c>
      <c r="D20" s="56"/>
    </row>
    <row r="21" spans="2:4" ht="51.75" x14ac:dyDescent="0.25">
      <c r="B21" s="42" t="s">
        <v>52</v>
      </c>
      <c r="C21" s="66" t="s">
        <v>45</v>
      </c>
      <c r="D21" s="56"/>
    </row>
    <row r="22" spans="2:4" ht="17.25" x14ac:dyDescent="0.25">
      <c r="B22" s="67"/>
      <c r="C22" s="57" t="s">
        <v>0</v>
      </c>
      <c r="D22" s="58"/>
    </row>
    <row r="23" spans="2:4" ht="48.75" customHeight="1" x14ac:dyDescent="0.25">
      <c r="B23" s="193" t="s">
        <v>88</v>
      </c>
      <c r="C23" s="194"/>
      <c r="D23" s="140">
        <v>1</v>
      </c>
    </row>
    <row r="24" spans="2:4" ht="48.75" customHeight="1" x14ac:dyDescent="0.25">
      <c r="B24" s="195" t="s">
        <v>104</v>
      </c>
      <c r="C24" s="194"/>
      <c r="D24" s="101">
        <v>-1</v>
      </c>
    </row>
    <row r="25" spans="2:4" ht="23.25" customHeight="1" x14ac:dyDescent="0.25">
      <c r="B25" s="68" t="s">
        <v>7</v>
      </c>
      <c r="C25" s="69"/>
      <c r="D25" s="101">
        <f>+Հավելված2!G23</f>
        <v>0</v>
      </c>
    </row>
    <row r="26" spans="2:4" ht="17.25" x14ac:dyDescent="0.3">
      <c r="B26" s="43"/>
      <c r="C26" s="43"/>
      <c r="D26" s="43"/>
    </row>
    <row r="27" spans="2:4" ht="17.25" x14ac:dyDescent="0.3">
      <c r="B27" s="43"/>
      <c r="C27" s="43"/>
      <c r="D27" s="43"/>
    </row>
  </sheetData>
  <mergeCells count="4">
    <mergeCell ref="B5:D5"/>
    <mergeCell ref="B8:D8"/>
    <mergeCell ref="B23:C23"/>
    <mergeCell ref="B24:C24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5" zoomScaleNormal="100" workbookViewId="0">
      <selection activeCell="A6" sqref="A6:D6"/>
    </sheetView>
  </sheetViews>
  <sheetFormatPr defaultColWidth="9.140625" defaultRowHeight="13.5" x14ac:dyDescent="0.25"/>
  <cols>
    <col min="1" max="1" width="4.7109375" style="1" customWidth="1"/>
    <col min="2" max="2" width="26" style="1" customWidth="1"/>
    <col min="3" max="3" width="75" style="1" customWidth="1"/>
    <col min="4" max="4" width="27.285156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1" spans="1:7" ht="14.25" x14ac:dyDescent="0.25">
      <c r="D1" s="18"/>
      <c r="E1" s="11" t="s">
        <v>82</v>
      </c>
    </row>
    <row r="2" spans="1:7" ht="14.25" x14ac:dyDescent="0.25">
      <c r="C2" s="19"/>
      <c r="D2" s="21"/>
      <c r="E2" s="11" t="s">
        <v>79</v>
      </c>
    </row>
    <row r="3" spans="1:7" ht="14.25" x14ac:dyDescent="0.25">
      <c r="C3" s="19"/>
      <c r="D3" s="20"/>
      <c r="E3" s="11" t="s">
        <v>74</v>
      </c>
    </row>
    <row r="6" spans="1:7" ht="58.5" customHeight="1" x14ac:dyDescent="0.3">
      <c r="A6" s="149" t="s">
        <v>113</v>
      </c>
      <c r="B6" s="149"/>
      <c r="C6" s="149"/>
      <c r="D6" s="149"/>
      <c r="E6" s="10"/>
      <c r="F6" s="10"/>
      <c r="G6" s="10"/>
    </row>
    <row r="7" spans="1:7" ht="17.25" x14ac:dyDescent="0.3">
      <c r="A7" s="43"/>
      <c r="B7" s="43"/>
      <c r="C7" s="43"/>
      <c r="D7" s="43"/>
      <c r="E7" s="43"/>
      <c r="F7" s="43"/>
      <c r="G7" s="43"/>
    </row>
    <row r="8" spans="1:7" ht="23.25" customHeight="1" x14ac:dyDescent="0.25">
      <c r="B8" s="70"/>
      <c r="C8" s="70"/>
      <c r="D8" s="72"/>
    </row>
    <row r="9" spans="1:7" ht="23.25" customHeight="1" x14ac:dyDescent="0.25">
      <c r="B9" s="70"/>
      <c r="C9" s="70"/>
      <c r="D9" s="72"/>
    </row>
    <row r="10" spans="1:7" ht="17.25" x14ac:dyDescent="0.3">
      <c r="A10" s="43"/>
      <c r="B10" s="192" t="s">
        <v>46</v>
      </c>
      <c r="C10" s="192"/>
      <c r="D10" s="192"/>
      <c r="E10" s="192"/>
      <c r="F10" s="74"/>
      <c r="G10" s="74"/>
    </row>
    <row r="11" spans="1:7" ht="17.25" x14ac:dyDescent="0.3">
      <c r="A11" s="43"/>
      <c r="B11" s="43"/>
      <c r="C11" s="43"/>
      <c r="D11" s="43"/>
      <c r="E11" s="43"/>
      <c r="F11" s="43"/>
      <c r="G11" s="43"/>
    </row>
    <row r="12" spans="1:7" ht="17.25" x14ac:dyDescent="0.3">
      <c r="A12" s="43"/>
      <c r="B12" s="75" t="s">
        <v>10</v>
      </c>
      <c r="C12" s="43"/>
      <c r="D12" s="43"/>
      <c r="F12" s="43"/>
      <c r="G12" s="43"/>
    </row>
    <row r="14" spans="1:7" ht="17.25" x14ac:dyDescent="0.3">
      <c r="B14" s="59" t="s">
        <v>1</v>
      </c>
      <c r="C14" s="59" t="s">
        <v>2</v>
      </c>
      <c r="D14" s="43"/>
    </row>
    <row r="15" spans="1:7" ht="17.25" x14ac:dyDescent="0.3">
      <c r="B15" s="40">
        <v>1120</v>
      </c>
      <c r="C15" s="60" t="s">
        <v>35</v>
      </c>
      <c r="D15" s="43"/>
    </row>
    <row r="16" spans="1:7" ht="17.25" x14ac:dyDescent="0.3">
      <c r="B16" s="55"/>
      <c r="C16" s="43"/>
      <c r="D16" s="43"/>
    </row>
    <row r="17" spans="2:4" ht="17.25" x14ac:dyDescent="0.3">
      <c r="B17" s="196" t="s">
        <v>3</v>
      </c>
      <c r="C17" s="196"/>
      <c r="D17" s="43"/>
    </row>
    <row r="18" spans="2:4" ht="17.25" x14ac:dyDescent="0.3">
      <c r="B18" s="55"/>
      <c r="C18" s="43"/>
      <c r="D18" s="43"/>
    </row>
    <row r="19" spans="2:4" ht="111" customHeight="1" x14ac:dyDescent="0.25">
      <c r="B19" s="59" t="s">
        <v>4</v>
      </c>
      <c r="C19" s="62" t="s">
        <v>44</v>
      </c>
      <c r="D19" s="38" t="s">
        <v>105</v>
      </c>
    </row>
    <row r="20" spans="2:4" ht="17.25" x14ac:dyDescent="0.25">
      <c r="B20" s="63" t="s">
        <v>6</v>
      </c>
      <c r="C20" s="40">
        <v>31004</v>
      </c>
      <c r="D20" s="64" t="s">
        <v>9</v>
      </c>
    </row>
    <row r="21" spans="2:4" ht="34.5" x14ac:dyDescent="0.3">
      <c r="B21" s="65" t="s">
        <v>32</v>
      </c>
      <c r="C21" s="42" t="s">
        <v>84</v>
      </c>
      <c r="D21" s="56"/>
    </row>
    <row r="22" spans="2:4" ht="69" x14ac:dyDescent="0.3">
      <c r="B22" s="65" t="s">
        <v>33</v>
      </c>
      <c r="C22" s="42" t="s">
        <v>85</v>
      </c>
      <c r="D22" s="56"/>
    </row>
    <row r="23" spans="2:4" ht="34.5" x14ac:dyDescent="0.3">
      <c r="B23" s="65" t="s">
        <v>34</v>
      </c>
      <c r="C23" s="44" t="s">
        <v>48</v>
      </c>
      <c r="D23" s="56"/>
    </row>
    <row r="24" spans="2:4" ht="51.75" x14ac:dyDescent="0.25">
      <c r="B24" s="42" t="s">
        <v>52</v>
      </c>
      <c r="C24" s="66" t="s">
        <v>45</v>
      </c>
      <c r="D24" s="56"/>
    </row>
    <row r="25" spans="2:4" ht="17.25" x14ac:dyDescent="0.25">
      <c r="B25" s="67"/>
      <c r="C25" s="57" t="s">
        <v>0</v>
      </c>
      <c r="D25" s="58"/>
    </row>
    <row r="26" spans="2:4" ht="40.5" customHeight="1" x14ac:dyDescent="0.25">
      <c r="B26" s="193" t="s">
        <v>88</v>
      </c>
      <c r="C26" s="194"/>
      <c r="D26" s="140">
        <v>1</v>
      </c>
    </row>
    <row r="27" spans="2:4" ht="48.75" customHeight="1" x14ac:dyDescent="0.25">
      <c r="B27" s="195" t="s">
        <v>104</v>
      </c>
      <c r="C27" s="194"/>
      <c r="D27" s="101">
        <v>-1</v>
      </c>
    </row>
    <row r="28" spans="2:4" ht="23.25" customHeight="1" x14ac:dyDescent="0.25">
      <c r="B28" s="68" t="s">
        <v>7</v>
      </c>
      <c r="C28" s="69"/>
      <c r="D28" s="101">
        <f>+Հավելված2!G25</f>
        <v>0</v>
      </c>
    </row>
  </sheetData>
  <mergeCells count="5">
    <mergeCell ref="B17:C17"/>
    <mergeCell ref="A6:D6"/>
    <mergeCell ref="B10:E10"/>
    <mergeCell ref="B26:C26"/>
    <mergeCell ref="B27:C27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10" workbookViewId="0">
      <selection activeCell="K20" sqref="K20"/>
    </sheetView>
  </sheetViews>
  <sheetFormatPr defaultRowHeight="13.5" x14ac:dyDescent="0.25"/>
  <cols>
    <col min="1" max="1" width="17.7109375" style="3" customWidth="1"/>
    <col min="2" max="2" width="36.7109375" style="4" customWidth="1"/>
    <col min="3" max="3" width="14" style="5" customWidth="1"/>
    <col min="4" max="4" width="18" style="6" customWidth="1"/>
    <col min="5" max="5" width="17.140625" style="6" customWidth="1"/>
    <col min="6" max="6" width="10.7109375" style="5" customWidth="1"/>
    <col min="7" max="7" width="24.85546875" style="5" customWidth="1"/>
    <col min="8" max="8" width="21.28515625" style="3" customWidth="1"/>
    <col min="9" max="9" width="17.42578125" style="3" customWidth="1"/>
    <col min="10" max="10" width="13.85546875" style="3" customWidth="1"/>
    <col min="11" max="11" width="8.5703125" style="3" customWidth="1"/>
    <col min="12" max="12" width="18.85546875" style="3" customWidth="1"/>
    <col min="13" max="13" width="19.42578125" style="3" customWidth="1"/>
    <col min="14" max="16384" width="9.140625" style="3"/>
  </cols>
  <sheetData>
    <row r="1" spans="1:10" x14ac:dyDescent="0.25">
      <c r="G1" s="11" t="s">
        <v>83</v>
      </c>
    </row>
    <row r="2" spans="1:10" x14ac:dyDescent="0.25">
      <c r="G2" s="11" t="s">
        <v>79</v>
      </c>
    </row>
    <row r="3" spans="1:10" x14ac:dyDescent="0.25">
      <c r="G3" s="11" t="s">
        <v>74</v>
      </c>
    </row>
    <row r="4" spans="1:10" ht="14.25" x14ac:dyDescent="0.25">
      <c r="C4" s="12"/>
      <c r="D4" s="12"/>
      <c r="E4" s="204"/>
      <c r="F4" s="205"/>
      <c r="G4" s="205"/>
    </row>
    <row r="5" spans="1:10" ht="15.75" customHeight="1" x14ac:dyDescent="0.25">
      <c r="E5" s="206"/>
      <c r="F5" s="206"/>
      <c r="G5" s="206"/>
    </row>
    <row r="6" spans="1:10" ht="45" customHeight="1" x14ac:dyDescent="0.25">
      <c r="A6" s="207" t="s">
        <v>112</v>
      </c>
      <c r="B6" s="207"/>
      <c r="C6" s="207"/>
      <c r="D6" s="207"/>
      <c r="E6" s="207"/>
      <c r="F6" s="207"/>
      <c r="G6" s="207"/>
    </row>
    <row r="7" spans="1:10" ht="14.25" customHeight="1" x14ac:dyDescent="0.3">
      <c r="A7" s="7"/>
      <c r="B7" s="13"/>
      <c r="C7" s="8"/>
      <c r="D7" s="8"/>
      <c r="E7" s="8"/>
      <c r="F7" s="8"/>
      <c r="G7" s="9"/>
    </row>
    <row r="8" spans="1:10" ht="85.5" customHeight="1" x14ac:dyDescent="0.25">
      <c r="A8" s="208" t="s">
        <v>36</v>
      </c>
      <c r="B8" s="210" t="s">
        <v>37</v>
      </c>
      <c r="C8" s="210" t="s">
        <v>38</v>
      </c>
      <c r="D8" s="210" t="s">
        <v>39</v>
      </c>
      <c r="E8" s="210" t="s">
        <v>40</v>
      </c>
      <c r="F8" s="212" t="s">
        <v>111</v>
      </c>
      <c r="G8" s="213"/>
    </row>
    <row r="9" spans="1:10" ht="55.5" customHeight="1" x14ac:dyDescent="0.25">
      <c r="A9" s="209"/>
      <c r="B9" s="211"/>
      <c r="C9" s="211"/>
      <c r="D9" s="211"/>
      <c r="E9" s="211"/>
      <c r="F9" s="14" t="s">
        <v>41</v>
      </c>
      <c r="G9" s="14" t="s">
        <v>42</v>
      </c>
    </row>
    <row r="10" spans="1:10" ht="18" customHeight="1" x14ac:dyDescent="0.25">
      <c r="A10" s="15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>
        <v>7</v>
      </c>
      <c r="H10" s="76"/>
    </row>
    <row r="11" spans="1:10" ht="21.75" customHeight="1" x14ac:dyDescent="0.25">
      <c r="A11" s="214" t="s">
        <v>47</v>
      </c>
      <c r="B11" s="215"/>
      <c r="C11" s="215"/>
      <c r="D11" s="215"/>
      <c r="E11" s="215"/>
      <c r="F11" s="215"/>
      <c r="G11" s="216"/>
    </row>
    <row r="12" spans="1:10" ht="28.5" customHeight="1" x14ac:dyDescent="0.25">
      <c r="A12" s="106" t="s">
        <v>53</v>
      </c>
      <c r="B12" s="106" t="s">
        <v>54</v>
      </c>
      <c r="C12" s="106" t="s">
        <v>55</v>
      </c>
      <c r="D12" s="201" t="s">
        <v>56</v>
      </c>
      <c r="E12" s="202"/>
      <c r="F12" s="203"/>
      <c r="G12" s="102">
        <f>+G13</f>
        <v>-4.4000000001688022E-2</v>
      </c>
      <c r="H12" s="16"/>
    </row>
    <row r="13" spans="1:10" ht="70.5" customHeight="1" x14ac:dyDescent="0.25">
      <c r="A13" s="85">
        <v>1120</v>
      </c>
      <c r="B13" s="89">
        <v>31004</v>
      </c>
      <c r="C13" s="198" t="s">
        <v>84</v>
      </c>
      <c r="D13" s="199"/>
      <c r="E13" s="199"/>
      <c r="F13" s="200"/>
      <c r="G13" s="102">
        <f>+G14+G17</f>
        <v>-4.4000000001688022E-2</v>
      </c>
    </row>
    <row r="14" spans="1:10" ht="28.5" customHeight="1" x14ac:dyDescent="0.25">
      <c r="A14" s="90"/>
      <c r="B14" s="91" t="s">
        <v>89</v>
      </c>
      <c r="C14" s="87"/>
      <c r="D14" s="92"/>
      <c r="E14" s="93"/>
      <c r="F14" s="86"/>
      <c r="G14" s="102">
        <f>G15+G16</f>
        <v>-1359.5440000000017</v>
      </c>
    </row>
    <row r="15" spans="1:10" ht="51" customHeight="1" x14ac:dyDescent="0.25">
      <c r="A15" s="94" t="s">
        <v>90</v>
      </c>
      <c r="B15" s="95" t="s">
        <v>91</v>
      </c>
      <c r="C15" s="87" t="s">
        <v>92</v>
      </c>
      <c r="D15" s="92" t="s">
        <v>93</v>
      </c>
      <c r="E15" s="93">
        <v>54453956</v>
      </c>
      <c r="F15" s="88">
        <v>1</v>
      </c>
      <c r="G15" s="146">
        <f>+E15*F15/1000</f>
        <v>54453.955999999998</v>
      </c>
      <c r="H15" s="17"/>
    </row>
    <row r="16" spans="1:10" ht="34.5" x14ac:dyDescent="0.3">
      <c r="A16" s="130" t="s">
        <v>114</v>
      </c>
      <c r="B16" s="141" t="s">
        <v>106</v>
      </c>
      <c r="C16" s="142" t="s">
        <v>96</v>
      </c>
      <c r="D16" s="143" t="s">
        <v>93</v>
      </c>
      <c r="E16" s="137"/>
      <c r="F16" s="137">
        <v>-1</v>
      </c>
      <c r="G16" s="137">
        <v>-55813.5</v>
      </c>
      <c r="H16" s="144"/>
      <c r="I16" s="145"/>
      <c r="J16" s="145"/>
    </row>
    <row r="17" spans="1:10" ht="26.25" customHeight="1" x14ac:dyDescent="0.25">
      <c r="A17" s="107"/>
      <c r="B17" s="91" t="s">
        <v>100</v>
      </c>
      <c r="C17" s="197"/>
      <c r="D17" s="197"/>
      <c r="E17" s="197"/>
      <c r="F17" s="197"/>
      <c r="G17" s="147">
        <f>G18+G19+G20+G21</f>
        <v>1359.5</v>
      </c>
    </row>
    <row r="18" spans="1:10" ht="53.25" customHeight="1" x14ac:dyDescent="0.3">
      <c r="A18" s="108" t="s">
        <v>94</v>
      </c>
      <c r="B18" s="109" t="s">
        <v>95</v>
      </c>
      <c r="C18" s="110" t="s">
        <v>96</v>
      </c>
      <c r="D18" s="92" t="s">
        <v>93</v>
      </c>
      <c r="E18" s="93">
        <v>670000</v>
      </c>
      <c r="F18" s="88">
        <v>1</v>
      </c>
      <c r="G18" s="146">
        <f>+E18*F18/1000</f>
        <v>670</v>
      </c>
    </row>
    <row r="19" spans="1:10" ht="36" customHeight="1" x14ac:dyDescent="0.3">
      <c r="A19" s="108" t="s">
        <v>97</v>
      </c>
      <c r="B19" s="109" t="s">
        <v>98</v>
      </c>
      <c r="C19" s="110" t="s">
        <v>99</v>
      </c>
      <c r="D19" s="92" t="s">
        <v>93</v>
      </c>
      <c r="E19" s="93">
        <v>1475000</v>
      </c>
      <c r="F19" s="88">
        <v>1</v>
      </c>
      <c r="G19" s="146">
        <f>+E19*F19/1000</f>
        <v>1475</v>
      </c>
    </row>
    <row r="20" spans="1:10" ht="34.5" x14ac:dyDescent="0.3">
      <c r="A20" s="130" t="s">
        <v>107</v>
      </c>
      <c r="B20" s="141" t="s">
        <v>108</v>
      </c>
      <c r="C20" s="142" t="s">
        <v>96</v>
      </c>
      <c r="D20" s="143" t="s">
        <v>93</v>
      </c>
      <c r="E20" s="137">
        <v>400000</v>
      </c>
      <c r="F20" s="137">
        <v>-1</v>
      </c>
      <c r="G20" s="137">
        <f>E20*F20/1000</f>
        <v>-400</v>
      </c>
      <c r="H20" s="144"/>
      <c r="I20" s="145"/>
      <c r="J20" s="145"/>
    </row>
    <row r="21" spans="1:10" ht="34.5" x14ac:dyDescent="0.3">
      <c r="A21" s="130" t="s">
        <v>109</v>
      </c>
      <c r="B21" s="141" t="s">
        <v>98</v>
      </c>
      <c r="C21" s="142" t="s">
        <v>99</v>
      </c>
      <c r="D21" s="143" t="s">
        <v>93</v>
      </c>
      <c r="E21" s="137">
        <v>385500</v>
      </c>
      <c r="F21" s="137">
        <v>-1</v>
      </c>
      <c r="G21" s="137">
        <f t="shared" ref="G21" si="0">E21*F21/1000</f>
        <v>-385.5</v>
      </c>
      <c r="H21" s="144"/>
      <c r="I21" s="145"/>
      <c r="J21" s="145"/>
    </row>
    <row r="22" spans="1:10" ht="17.25" x14ac:dyDescent="0.3">
      <c r="A22" s="7"/>
      <c r="B22" s="111"/>
      <c r="C22" s="9"/>
      <c r="D22" s="8"/>
      <c r="E22" s="8"/>
      <c r="F22" s="9"/>
      <c r="G22" s="9"/>
    </row>
  </sheetData>
  <mergeCells count="13">
    <mergeCell ref="C17:F17"/>
    <mergeCell ref="C13:F13"/>
    <mergeCell ref="D12:F12"/>
    <mergeCell ref="E4:G4"/>
    <mergeCell ref="E5:G5"/>
    <mergeCell ref="A6:G6"/>
    <mergeCell ref="A8:A9"/>
    <mergeCell ref="B8:B9"/>
    <mergeCell ref="C8:C9"/>
    <mergeCell ref="D8:D9"/>
    <mergeCell ref="E8:E9"/>
    <mergeCell ref="F8:G8"/>
    <mergeCell ref="A11:G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Հավելված1</vt:lpstr>
      <vt:lpstr>Հավելված2</vt:lpstr>
      <vt:lpstr>Հավելված3</vt:lpstr>
      <vt:lpstr>Հավելված4</vt:lpstr>
      <vt:lpstr>Հավելված 5</vt:lpstr>
      <vt:lpstr>Հավելված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Zara Margaryan</dc:creator>
  <cp:keywords>https:/mul2.gov.am/tasks/107462/oneclick/havelvacner.xlsx?token=4d77d43bd2cf9ca228d71916599c6124</cp:keywords>
  <cp:lastModifiedBy>ASUS</cp:lastModifiedBy>
  <cp:lastPrinted>2019-05-07T05:40:49Z</cp:lastPrinted>
  <dcterms:created xsi:type="dcterms:W3CDTF">2019-02-01T08:19:48Z</dcterms:created>
  <dcterms:modified xsi:type="dcterms:W3CDTF">2023-12-20T16:41:44Z</dcterms:modified>
</cp:coreProperties>
</file>