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4\03 March\10278Ջրային կոմիտե\կոմիտե լրամշակված\"/>
    </mc:Choice>
  </mc:AlternateContent>
  <bookViews>
    <workbookView xWindow="0" yWindow="0" windowWidth="28800" windowHeight="12480" activeTab="8"/>
  </bookViews>
  <sheets>
    <sheet name="1" sheetId="17" r:id="rId1"/>
    <sheet name="2" sheetId="10" r:id="rId2"/>
    <sheet name="3" sheetId="3" r:id="rId3"/>
    <sheet name="4" sheetId="21" r:id="rId4"/>
    <sheet name="5" sheetId="22" r:id="rId5"/>
    <sheet name="6" sheetId="11" r:id="rId6"/>
    <sheet name="7-1" sheetId="18" r:id="rId7"/>
    <sheet name="7-2" sheetId="6" r:id="rId8"/>
    <sheet name="8" sheetId="16" r:id="rId9"/>
    <sheet name="9" sheetId="23" r:id="rId10"/>
  </sheets>
  <definedNames>
    <definedName name="_xlnm.Print_Area" localSheetId="1">'2'!$A$1:$H$19</definedName>
    <definedName name="_xlnm.Print_Area" localSheetId="5">'6'!$A$1:$F$42</definedName>
  </definedNames>
  <calcPr calcId="162913"/>
</workbook>
</file>

<file path=xl/calcChain.xml><?xml version="1.0" encoding="utf-8"?>
<calcChain xmlns="http://schemas.openxmlformats.org/spreadsheetml/2006/main">
  <c r="G9" i="16" l="1"/>
  <c r="G10" i="23" l="1"/>
  <c r="G14" i="16"/>
  <c r="G40" i="16"/>
  <c r="H31" i="23"/>
  <c r="H10" i="23" s="1"/>
  <c r="I31" i="23"/>
  <c r="G31" i="23"/>
  <c r="H12" i="23"/>
  <c r="I12" i="23"/>
  <c r="G12" i="23"/>
  <c r="I10" i="23" l="1"/>
  <c r="G49" i="16" l="1"/>
  <c r="G48" i="16"/>
  <c r="G47" i="16"/>
  <c r="G46" i="16"/>
  <c r="G45" i="16"/>
  <c r="G44" i="16" s="1"/>
  <c r="G43" i="16"/>
  <c r="G42" i="16"/>
  <c r="G41" i="16" s="1"/>
  <c r="G39" i="16"/>
  <c r="G38" i="16"/>
  <c r="G37" i="16"/>
  <c r="G36" i="16"/>
  <c r="G35" i="16"/>
  <c r="G34" i="16"/>
  <c r="G33" i="16"/>
  <c r="G32" i="16"/>
  <c r="G30" i="16"/>
  <c r="G29" i="16"/>
  <c r="G28" i="16"/>
  <c r="G27" i="16"/>
  <c r="G26" i="16"/>
  <c r="G25" i="16"/>
  <c r="G24" i="16"/>
  <c r="G16" i="16" s="1"/>
  <c r="G15" i="16" s="1"/>
  <c r="G12" i="16"/>
  <c r="G11" i="16"/>
  <c r="G10" i="16"/>
  <c r="H8" i="3" l="1"/>
  <c r="I8" i="3"/>
  <c r="G8" i="3"/>
  <c r="H10" i="3"/>
  <c r="I10" i="3"/>
  <c r="G10" i="3"/>
  <c r="H120" i="3"/>
  <c r="I120" i="3"/>
  <c r="G120" i="3"/>
  <c r="G29" i="23" l="1"/>
  <c r="G28" i="23" s="1"/>
  <c r="G27" i="23" s="1"/>
  <c r="G25" i="23" s="1"/>
  <c r="G23" i="23" s="1"/>
  <c r="G21" i="23" s="1"/>
  <c r="G19" i="23" s="1"/>
  <c r="G17" i="23" s="1"/>
  <c r="G15" i="23" s="1"/>
  <c r="G13" i="23" s="1"/>
  <c r="H29" i="23" l="1"/>
  <c r="H28" i="23" s="1"/>
  <c r="H27" i="23" s="1"/>
  <c r="H25" i="23" s="1"/>
  <c r="H23" i="23" s="1"/>
  <c r="H21" i="23" s="1"/>
  <c r="H19" i="23" s="1"/>
  <c r="H17" i="23" s="1"/>
  <c r="H15" i="23" s="1"/>
  <c r="H13" i="23" s="1"/>
  <c r="I29" i="23"/>
  <c r="I28" i="23" s="1"/>
  <c r="I27" i="23" s="1"/>
  <c r="I25" i="23" s="1"/>
  <c r="I23" i="23" s="1"/>
  <c r="I21" i="23" s="1"/>
  <c r="I19" i="23" s="1"/>
  <c r="I17" i="23" s="1"/>
  <c r="I15" i="23" s="1"/>
  <c r="I13" i="23" s="1"/>
  <c r="K41" i="22" l="1"/>
  <c r="H41" i="22"/>
  <c r="G41" i="22"/>
  <c r="E41" i="22"/>
  <c r="L40" i="22"/>
  <c r="G42" i="22"/>
  <c r="D42" i="22"/>
  <c r="D41" i="22" s="1"/>
  <c r="K40" i="22"/>
  <c r="I40" i="22"/>
  <c r="I39" i="22" s="1"/>
  <c r="I38" i="22" s="1"/>
  <c r="I36" i="22" s="1"/>
  <c r="I34" i="22" s="1"/>
  <c r="H40" i="22"/>
  <c r="G40" i="22" s="1"/>
  <c r="F40" i="22"/>
  <c r="F39" i="22" s="1"/>
  <c r="F38" i="22" s="1"/>
  <c r="F36" i="22" s="1"/>
  <c r="F34" i="22" s="1"/>
  <c r="E40" i="22"/>
  <c r="E39" i="22" s="1"/>
  <c r="D40" i="22"/>
  <c r="K39" i="22"/>
  <c r="K38" i="22" s="1"/>
  <c r="L39" i="22" l="1"/>
  <c r="L38" i="22" s="1"/>
  <c r="J40" i="22"/>
  <c r="J42" i="22"/>
  <c r="J41" i="22" s="1"/>
  <c r="E38" i="22"/>
  <c r="D39" i="22"/>
  <c r="K36" i="22"/>
  <c r="K34" i="22" s="1"/>
  <c r="H39" i="22"/>
  <c r="J25" i="22"/>
  <c r="G25" i="22"/>
  <c r="D25" i="22"/>
  <c r="L24" i="22"/>
  <c r="L23" i="22" s="1"/>
  <c r="K24" i="22"/>
  <c r="J24" i="22" s="1"/>
  <c r="I24" i="22"/>
  <c r="I23" i="22" s="1"/>
  <c r="H24" i="22"/>
  <c r="H23" i="22" s="1"/>
  <c r="G24" i="22"/>
  <c r="F24" i="22"/>
  <c r="F23" i="22" s="1"/>
  <c r="E24" i="22"/>
  <c r="L22" i="22" l="1"/>
  <c r="L20" i="22" s="1"/>
  <c r="L18" i="22" s="1"/>
  <c r="I22" i="22"/>
  <c r="I20" i="22" s="1"/>
  <c r="I18" i="22" s="1"/>
  <c r="F22" i="22"/>
  <c r="F20" i="22" s="1"/>
  <c r="F18" i="22" s="1"/>
  <c r="D24" i="22"/>
  <c r="L36" i="22"/>
  <c r="L34" i="22" s="1"/>
  <c r="J38" i="22"/>
  <c r="J36" i="22" s="1"/>
  <c r="J34" i="22" s="1"/>
  <c r="I90" i="3" s="1"/>
  <c r="J39" i="22"/>
  <c r="H38" i="22"/>
  <c r="G39" i="22"/>
  <c r="K23" i="22"/>
  <c r="K22" i="22" s="1"/>
  <c r="K20" i="22" s="1"/>
  <c r="K18" i="22" s="1"/>
  <c r="D38" i="22"/>
  <c r="D36" i="22" s="1"/>
  <c r="D34" i="22" s="1"/>
  <c r="G90" i="3" s="1"/>
  <c r="G89" i="3" s="1"/>
  <c r="G88" i="3" s="1"/>
  <c r="G87" i="3" s="1"/>
  <c r="G86" i="3" s="1"/>
  <c r="G84" i="3" s="1"/>
  <c r="G82" i="3" s="1"/>
  <c r="D61" i="17" s="1"/>
  <c r="C90" i="18" s="1"/>
  <c r="C88" i="6" s="1"/>
  <c r="E36" i="22"/>
  <c r="E34" i="22" s="1"/>
  <c r="G23" i="22"/>
  <c r="H22" i="22"/>
  <c r="E23" i="22"/>
  <c r="E27" i="10"/>
  <c r="E28" i="10"/>
  <c r="E19" i="10" s="1"/>
  <c r="G16" i="10"/>
  <c r="E11" i="10" l="1"/>
  <c r="E9" i="10" s="1"/>
  <c r="J22" i="22"/>
  <c r="J20" i="22" s="1"/>
  <c r="J18" i="22" s="1"/>
  <c r="I73" i="3" s="1"/>
  <c r="I72" i="3" s="1"/>
  <c r="I71" i="3" s="1"/>
  <c r="I70" i="3" s="1"/>
  <c r="I68" i="3" s="1"/>
  <c r="I66" i="3" s="1"/>
  <c r="I89" i="3"/>
  <c r="I88" i="3" s="1"/>
  <c r="I87" i="3" s="1"/>
  <c r="I86" i="3" s="1"/>
  <c r="I84" i="3" s="1"/>
  <c r="I82" i="3" s="1"/>
  <c r="F61" i="17" s="1"/>
  <c r="E90" i="18" s="1"/>
  <c r="E88" i="6" s="1"/>
  <c r="J23" i="22"/>
  <c r="H36" i="22"/>
  <c r="H34" i="22" s="1"/>
  <c r="G38" i="22"/>
  <c r="G36" i="22" s="1"/>
  <c r="G34" i="22" s="1"/>
  <c r="H90" i="3" s="1"/>
  <c r="H89" i="3" s="1"/>
  <c r="H88" i="3" s="1"/>
  <c r="H87" i="3" s="1"/>
  <c r="H86" i="3" s="1"/>
  <c r="H84" i="3" s="1"/>
  <c r="H82" i="3" s="1"/>
  <c r="E61" i="17" s="1"/>
  <c r="D90" i="18" s="1"/>
  <c r="D88" i="6" s="1"/>
  <c r="H20" i="22"/>
  <c r="H18" i="22" s="1"/>
  <c r="G22" i="22"/>
  <c r="G20" i="22" s="1"/>
  <c r="G18" i="22" s="1"/>
  <c r="H73" i="3" s="1"/>
  <c r="H72" i="3" s="1"/>
  <c r="H71" i="3" s="1"/>
  <c r="H70" i="3" s="1"/>
  <c r="H68" i="3" s="1"/>
  <c r="H66" i="3" s="1"/>
  <c r="D23" i="22"/>
  <c r="E22" i="22"/>
  <c r="F49" i="17" l="1"/>
  <c r="E49" i="17"/>
  <c r="D22" i="22"/>
  <c r="D20" i="22" s="1"/>
  <c r="D18" i="22" s="1"/>
  <c r="G73" i="3" s="1"/>
  <c r="G72" i="3" s="1"/>
  <c r="G71" i="3" s="1"/>
  <c r="G70" i="3" s="1"/>
  <c r="G68" i="3" s="1"/>
  <c r="G66" i="3" s="1"/>
  <c r="E20" i="22"/>
  <c r="E18" i="22" s="1"/>
  <c r="K50" i="22"/>
  <c r="J50" i="22" s="1"/>
  <c r="H50" i="22"/>
  <c r="G50" i="22" s="1"/>
  <c r="E50" i="22"/>
  <c r="D50" i="22" s="1"/>
  <c r="L25" i="21"/>
  <c r="K25" i="21"/>
  <c r="I25" i="21"/>
  <c r="H25" i="21"/>
  <c r="F25" i="21"/>
  <c r="E25" i="21"/>
  <c r="G25" i="21" l="1"/>
  <c r="J25" i="21"/>
  <c r="E70" i="18"/>
  <c r="E68" i="6" s="1"/>
  <c r="D70" i="18"/>
  <c r="D68" i="6" s="1"/>
  <c r="D49" i="17"/>
  <c r="D25" i="21"/>
  <c r="J51" i="22"/>
  <c r="G51" i="22"/>
  <c r="D51" i="22"/>
  <c r="L49" i="22"/>
  <c r="K49" i="22"/>
  <c r="K48" i="22" s="1"/>
  <c r="I49" i="22"/>
  <c r="I48" i="22" s="1"/>
  <c r="H49" i="22"/>
  <c r="G49" i="22" s="1"/>
  <c r="F49" i="22"/>
  <c r="F48" i="22" s="1"/>
  <c r="E49" i="22"/>
  <c r="D49" i="22" s="1"/>
  <c r="H48" i="22"/>
  <c r="H14" i="22" s="1"/>
  <c r="J26" i="21"/>
  <c r="G26" i="21"/>
  <c r="D26" i="21"/>
  <c r="L24" i="21"/>
  <c r="L23" i="21" s="1"/>
  <c r="L22" i="21" s="1"/>
  <c r="L20" i="21" s="1"/>
  <c r="L18" i="21" s="1"/>
  <c r="L16" i="21" s="1"/>
  <c r="K24" i="21"/>
  <c r="K23" i="21" s="1"/>
  <c r="K22" i="21" s="1"/>
  <c r="I24" i="21"/>
  <c r="H24" i="21"/>
  <c r="H23" i="21" s="1"/>
  <c r="F24" i="21"/>
  <c r="F23" i="21" s="1"/>
  <c r="F22" i="21" s="1"/>
  <c r="F20" i="21" s="1"/>
  <c r="F18" i="21" s="1"/>
  <c r="F16" i="21" s="1"/>
  <c r="E24" i="21"/>
  <c r="I23" i="21"/>
  <c r="I22" i="21" s="1"/>
  <c r="I20" i="21" s="1"/>
  <c r="I18" i="21" s="1"/>
  <c r="I16" i="21" s="1"/>
  <c r="K47" i="22" l="1"/>
  <c r="K45" i="22" s="1"/>
  <c r="K43" i="22" s="1"/>
  <c r="K14" i="22"/>
  <c r="F47" i="22"/>
  <c r="F45" i="22" s="1"/>
  <c r="F43" i="22" s="1"/>
  <c r="F14" i="22"/>
  <c r="I47" i="22"/>
  <c r="I45" i="22" s="1"/>
  <c r="I43" i="22" s="1"/>
  <c r="I14" i="22"/>
  <c r="C70" i="18"/>
  <c r="C68" i="6" s="1"/>
  <c r="F14" i="21"/>
  <c r="D24" i="21"/>
  <c r="E48" i="22"/>
  <c r="E14" i="22" s="1"/>
  <c r="G48" i="22"/>
  <c r="K20" i="21"/>
  <c r="K18" i="21" s="1"/>
  <c r="K16" i="21" s="1"/>
  <c r="J16" i="21" s="1"/>
  <c r="K14" i="21"/>
  <c r="I14" i="21"/>
  <c r="L14" i="21"/>
  <c r="J49" i="22"/>
  <c r="H47" i="22"/>
  <c r="L48" i="22"/>
  <c r="L14" i="22" s="1"/>
  <c r="J23" i="21"/>
  <c r="J24" i="21"/>
  <c r="E23" i="21"/>
  <c r="H22" i="21"/>
  <c r="H14" i="21" s="1"/>
  <c r="G14" i="21" s="1"/>
  <c r="G23" i="21"/>
  <c r="G24" i="21"/>
  <c r="J22" i="21"/>
  <c r="J20" i="21" s="1"/>
  <c r="J18" i="21" s="1"/>
  <c r="I29" i="3" s="1"/>
  <c r="E47" i="22" l="1"/>
  <c r="J14" i="21"/>
  <c r="D48" i="22"/>
  <c r="D14" i="22"/>
  <c r="H45" i="22"/>
  <c r="H43" i="22" s="1"/>
  <c r="G47" i="22"/>
  <c r="G45" i="22" s="1"/>
  <c r="G43" i="22" s="1"/>
  <c r="D47" i="22"/>
  <c r="D45" i="22" s="1"/>
  <c r="D43" i="22" s="1"/>
  <c r="E45" i="22"/>
  <c r="E43" i="22" s="1"/>
  <c r="H99" i="3"/>
  <c r="I99" i="3" s="1"/>
  <c r="J48" i="22"/>
  <c r="L47" i="22"/>
  <c r="D23" i="21"/>
  <c r="E22" i="21"/>
  <c r="E14" i="21" s="1"/>
  <c r="D14" i="21" s="1"/>
  <c r="H20" i="21"/>
  <c r="H18" i="21" s="1"/>
  <c r="H16" i="21" s="1"/>
  <c r="G22" i="21"/>
  <c r="G20" i="21" s="1"/>
  <c r="G18" i="21" s="1"/>
  <c r="H29" i="3" s="1"/>
  <c r="G16" i="21" l="1"/>
  <c r="L45" i="22"/>
  <c r="L43" i="22" s="1"/>
  <c r="J47" i="22"/>
  <c r="J45" i="22" s="1"/>
  <c r="J43" i="22" s="1"/>
  <c r="D22" i="21"/>
  <c r="D20" i="21" s="1"/>
  <c r="D18" i="21" s="1"/>
  <c r="G29" i="3" s="1"/>
  <c r="E20" i="21"/>
  <c r="E18" i="21" s="1"/>
  <c r="E16" i="21" s="1"/>
  <c r="G98" i="3" l="1"/>
  <c r="G97" i="3" s="1"/>
  <c r="G96" i="3" s="1"/>
  <c r="G95" i="3" s="1"/>
  <c r="G93" i="3" s="1"/>
  <c r="G91" i="3" s="1"/>
  <c r="D67" i="17" s="1"/>
  <c r="C101" i="18" s="1"/>
  <c r="C98" i="6" s="1"/>
  <c r="D16" i="21"/>
  <c r="G28" i="3"/>
  <c r="G27" i="3" s="1"/>
  <c r="G26" i="3" s="1"/>
  <c r="G25" i="3" s="1"/>
  <c r="G23" i="3" s="1"/>
  <c r="G21" i="3" s="1"/>
  <c r="D18" i="17" s="1"/>
  <c r="C22" i="18" s="1"/>
  <c r="C20" i="6" s="1"/>
  <c r="I47" i="3"/>
  <c r="I46" i="3" s="1"/>
  <c r="I45" i="3" s="1"/>
  <c r="I44" i="3" s="1"/>
  <c r="I43" i="3" s="1"/>
  <c r="I41" i="3" s="1"/>
  <c r="I39" i="3" s="1"/>
  <c r="F30" i="17" s="1"/>
  <c r="E43" i="18" s="1"/>
  <c r="E41" i="6" s="1"/>
  <c r="H47" i="3"/>
  <c r="H46" i="3" s="1"/>
  <c r="H45" i="3" s="1"/>
  <c r="H44" i="3" s="1"/>
  <c r="H43" i="3" s="1"/>
  <c r="H41" i="3" s="1"/>
  <c r="H39" i="3" s="1"/>
  <c r="E30" i="17" s="1"/>
  <c r="D43" i="18" s="1"/>
  <c r="D41" i="6" s="1"/>
  <c r="G47" i="3"/>
  <c r="G46" i="3" s="1"/>
  <c r="G45" i="3" s="1"/>
  <c r="G44" i="3" s="1"/>
  <c r="G43" i="3" s="1"/>
  <c r="G41" i="3" s="1"/>
  <c r="G39" i="3" s="1"/>
  <c r="D30" i="17" s="1"/>
  <c r="C43" i="18" s="1"/>
  <c r="C41" i="6" s="1"/>
  <c r="G11" i="10"/>
  <c r="H98" i="3" l="1"/>
  <c r="H97" i="3" s="1"/>
  <c r="H96" i="3" s="1"/>
  <c r="H95" i="3" s="1"/>
  <c r="H93" i="3" s="1"/>
  <c r="H91" i="3" s="1"/>
  <c r="E67" i="17" s="1"/>
  <c r="D101" i="18" s="1"/>
  <c r="D98" i="6" s="1"/>
  <c r="I98" i="3"/>
  <c r="I97" i="3" s="1"/>
  <c r="I96" i="3" s="1"/>
  <c r="I95" i="3" s="1"/>
  <c r="I93" i="3" s="1"/>
  <c r="I91" i="3" s="1"/>
  <c r="F67" i="17" s="1"/>
  <c r="E101" i="18" s="1"/>
  <c r="E98" i="6" s="1"/>
  <c r="I28" i="3"/>
  <c r="I27" i="3" s="1"/>
  <c r="I26" i="3" s="1"/>
  <c r="I25" i="3" s="1"/>
  <c r="I23" i="3" s="1"/>
  <c r="I21" i="3" s="1"/>
  <c r="F18" i="17" s="1"/>
  <c r="E22" i="18" s="1"/>
  <c r="E20" i="6" s="1"/>
  <c r="H28" i="3"/>
  <c r="H27" i="3" s="1"/>
  <c r="H26" i="3" s="1"/>
  <c r="H25" i="3" s="1"/>
  <c r="H23" i="3" s="1"/>
  <c r="H21" i="3" s="1"/>
  <c r="E18" i="17" s="1"/>
  <c r="D22" i="18" s="1"/>
  <c r="D20" i="6" s="1"/>
  <c r="H16" i="10" l="1"/>
  <c r="F19" i="11"/>
  <c r="F17" i="11" s="1"/>
  <c r="F18" i="10" s="1"/>
  <c r="E19" i="11"/>
  <c r="E17" i="11" s="1"/>
  <c r="D19" i="11"/>
  <c r="D17" i="11" s="1"/>
  <c r="F16" i="10" l="1"/>
  <c r="D16" i="10" s="1"/>
  <c r="D18" i="10"/>
  <c r="F23" i="10"/>
  <c r="F24" i="10"/>
  <c r="F25" i="10"/>
  <c r="F26" i="10"/>
  <c r="F29" i="10"/>
  <c r="F30" i="10"/>
  <c r="F31" i="10"/>
  <c r="F32" i="10"/>
  <c r="F33" i="10"/>
  <c r="F34" i="10"/>
  <c r="F22" i="10"/>
  <c r="F21" i="10"/>
  <c r="H15" i="10"/>
  <c r="H13" i="10" s="1"/>
  <c r="D13" i="10" s="1"/>
  <c r="G119" i="3"/>
  <c r="G118" i="3" s="1"/>
  <c r="G117" i="3" s="1"/>
  <c r="H119" i="3"/>
  <c r="H118" i="3" s="1"/>
  <c r="H117" i="3" s="1"/>
  <c r="H116" i="3" s="1"/>
  <c r="H115" i="3" s="1"/>
  <c r="H113" i="3" s="1"/>
  <c r="I119" i="3"/>
  <c r="I118" i="3" s="1"/>
  <c r="I117" i="3" s="1"/>
  <c r="I111" i="3" s="1"/>
  <c r="D24" i="11"/>
  <c r="D22" i="11" s="1"/>
  <c r="E24" i="11"/>
  <c r="E22" i="11" s="1"/>
  <c r="F24" i="11"/>
  <c r="D14" i="11"/>
  <c r="D12" i="11" s="1"/>
  <c r="G38" i="3" s="1"/>
  <c r="G37" i="3" s="1"/>
  <c r="E14" i="11"/>
  <c r="E12" i="11" s="1"/>
  <c r="H38" i="3" s="1"/>
  <c r="H37" i="3" s="1"/>
  <c r="D40" i="11"/>
  <c r="E40" i="11"/>
  <c r="F40" i="11"/>
  <c r="H35" i="10" s="1"/>
  <c r="D35" i="10" s="1"/>
  <c r="H36" i="3" l="1"/>
  <c r="H35" i="3" s="1"/>
  <c r="H34" i="3" s="1"/>
  <c r="H32" i="3" s="1"/>
  <c r="H30" i="3" s="1"/>
  <c r="H131" i="3" s="1"/>
  <c r="H138" i="3"/>
  <c r="H146" i="3" s="1"/>
  <c r="H11" i="10"/>
  <c r="G36" i="3"/>
  <c r="G35" i="3" s="1"/>
  <c r="G34" i="3" s="1"/>
  <c r="G32" i="3" s="1"/>
  <c r="G30" i="3" s="1"/>
  <c r="G131" i="3" s="1"/>
  <c r="G138" i="3"/>
  <c r="G146" i="3" s="1"/>
  <c r="F19" i="10"/>
  <c r="D19" i="10" s="1"/>
  <c r="H9" i="10"/>
  <c r="H108" i="3"/>
  <c r="H107" i="3" s="1"/>
  <c r="H106" i="3" s="1"/>
  <c r="H105" i="3" s="1"/>
  <c r="H104" i="3" s="1"/>
  <c r="H102" i="3" s="1"/>
  <c r="H100" i="3" s="1"/>
  <c r="E73" i="17" s="1"/>
  <c r="G108" i="3"/>
  <c r="G107" i="3" s="1"/>
  <c r="G106" i="3" s="1"/>
  <c r="G105" i="3" s="1"/>
  <c r="G104" i="3" s="1"/>
  <c r="G102" i="3" s="1"/>
  <c r="G100" i="3" s="1"/>
  <c r="D73" i="17" s="1"/>
  <c r="G19" i="3"/>
  <c r="G17" i="3" s="1"/>
  <c r="G15" i="3" s="1"/>
  <c r="G13" i="3" s="1"/>
  <c r="G11" i="3" s="1"/>
  <c r="H19" i="3"/>
  <c r="H17" i="3" s="1"/>
  <c r="H15" i="3" s="1"/>
  <c r="H13" i="3" s="1"/>
  <c r="H11" i="3" s="1"/>
  <c r="E10" i="11"/>
  <c r="E8" i="11" s="1"/>
  <c r="D10" i="11"/>
  <c r="D8" i="11" s="1"/>
  <c r="I109" i="3"/>
  <c r="F86" i="17"/>
  <c r="E126" i="18" s="1"/>
  <c r="E123" i="6" s="1"/>
  <c r="G116" i="3"/>
  <c r="G115" i="3" s="1"/>
  <c r="G113" i="3" s="1"/>
  <c r="G111" i="3"/>
  <c r="H111" i="3"/>
  <c r="I116" i="3"/>
  <c r="I115" i="3" s="1"/>
  <c r="I113" i="3" s="1"/>
  <c r="D24" i="17" l="1"/>
  <c r="D11" i="17" s="1"/>
  <c r="E24" i="17"/>
  <c r="E11" i="17" s="1"/>
  <c r="D86" i="17"/>
  <c r="C126" i="18" s="1"/>
  <c r="C123" i="6" s="1"/>
  <c r="G109" i="3"/>
  <c r="H109" i="3"/>
  <c r="E86" i="17"/>
  <c r="D126" i="18" s="1"/>
  <c r="D123" i="6" s="1"/>
  <c r="D112" i="18"/>
  <c r="D109" i="6" s="1"/>
  <c r="C112" i="18"/>
  <c r="C109" i="6" s="1"/>
  <c r="D33" i="18" l="1"/>
  <c r="D31" i="6" s="1"/>
  <c r="C33" i="18"/>
  <c r="C31" i="6" s="1"/>
  <c r="J36" i="21"/>
  <c r="I65" i="3" s="1"/>
  <c r="I64" i="3" s="1"/>
  <c r="I63" i="3" s="1"/>
  <c r="I62" i="3" s="1"/>
  <c r="I60" i="3" s="1"/>
  <c r="I58" i="3" s="1"/>
  <c r="F43" i="17" s="1"/>
  <c r="E56" i="18" s="1"/>
  <c r="E54" i="6" s="1"/>
  <c r="G36" i="21"/>
  <c r="H65" i="3" s="1"/>
  <c r="H64" i="3" s="1"/>
  <c r="H63" i="3" s="1"/>
  <c r="H62" i="3" s="1"/>
  <c r="H60" i="3" s="1"/>
  <c r="H58" i="3" s="1"/>
  <c r="E43" i="17" s="1"/>
  <c r="D56" i="18" s="1"/>
  <c r="D54" i="6" s="1"/>
  <c r="D36" i="21"/>
  <c r="G65" i="3" s="1"/>
  <c r="G64" i="3" s="1"/>
  <c r="G63" i="3" s="1"/>
  <c r="G62" i="3" s="1"/>
  <c r="G60" i="3" s="1"/>
  <c r="G58" i="3" s="1"/>
  <c r="D43" i="17" s="1"/>
  <c r="C56" i="18" s="1"/>
  <c r="C54" i="6" s="1"/>
  <c r="L35" i="21"/>
  <c r="L34" i="21" s="1"/>
  <c r="L33" i="21" s="1"/>
  <c r="K35" i="21"/>
  <c r="J35" i="21" s="1"/>
  <c r="I35" i="21"/>
  <c r="I34" i="21" s="1"/>
  <c r="I33" i="21" s="1"/>
  <c r="I31" i="21" s="1"/>
  <c r="I29" i="21" s="1"/>
  <c r="H35" i="21"/>
  <c r="H34" i="21" s="1"/>
  <c r="F35" i="21"/>
  <c r="F34" i="21" s="1"/>
  <c r="F33" i="21" s="1"/>
  <c r="F31" i="21" s="1"/>
  <c r="F29" i="21" s="1"/>
  <c r="E35" i="21"/>
  <c r="J33" i="22"/>
  <c r="I81" i="3" s="1"/>
  <c r="I80" i="3" s="1"/>
  <c r="I79" i="3" s="1"/>
  <c r="I78" i="3" s="1"/>
  <c r="I76" i="3" s="1"/>
  <c r="I74" i="3" s="1"/>
  <c r="G33" i="22"/>
  <c r="H81" i="3" s="1"/>
  <c r="H80" i="3" s="1"/>
  <c r="H79" i="3" s="1"/>
  <c r="H78" i="3" s="1"/>
  <c r="H76" i="3" s="1"/>
  <c r="H74" i="3" s="1"/>
  <c r="D33" i="22"/>
  <c r="G81" i="3" s="1"/>
  <c r="G80" i="3" s="1"/>
  <c r="G79" i="3" s="1"/>
  <c r="G78" i="3" s="1"/>
  <c r="G76" i="3" s="1"/>
  <c r="G74" i="3" s="1"/>
  <c r="L32" i="22"/>
  <c r="L31" i="22" s="1"/>
  <c r="L13" i="22" s="1"/>
  <c r="K32" i="22"/>
  <c r="K31" i="22" s="1"/>
  <c r="K13" i="22" s="1"/>
  <c r="I32" i="22"/>
  <c r="H32" i="22"/>
  <c r="H31" i="22" s="1"/>
  <c r="H13" i="22" s="1"/>
  <c r="F32" i="22"/>
  <c r="F31" i="22" s="1"/>
  <c r="F13" i="22" s="1"/>
  <c r="E32" i="22"/>
  <c r="E31" i="22" s="1"/>
  <c r="E13" i="22" s="1"/>
  <c r="J14" i="22"/>
  <c r="G14" i="22"/>
  <c r="F22" i="11"/>
  <c r="D30" i="10"/>
  <c r="D31" i="10"/>
  <c r="D32" i="10"/>
  <c r="D33" i="10"/>
  <c r="D34" i="10"/>
  <c r="D29" i="10"/>
  <c r="D27" i="10"/>
  <c r="F27" i="21" l="1"/>
  <c r="F15" i="21" s="1"/>
  <c r="F13" i="21"/>
  <c r="I27" i="21"/>
  <c r="I15" i="21" s="1"/>
  <c r="I13" i="21"/>
  <c r="G56" i="3"/>
  <c r="G54" i="3" s="1"/>
  <c r="G52" i="3" s="1"/>
  <c r="G50" i="3" s="1"/>
  <c r="G48" i="3" s="1"/>
  <c r="H56" i="3"/>
  <c r="H54" i="3" s="1"/>
  <c r="H52" i="3" s="1"/>
  <c r="H50" i="3" s="1"/>
  <c r="H48" i="3" s="1"/>
  <c r="F11" i="10"/>
  <c r="F9" i="10" s="1"/>
  <c r="I108" i="3"/>
  <c r="I107" i="3" s="1"/>
  <c r="I106" i="3" s="1"/>
  <c r="I105" i="3" s="1"/>
  <c r="I104" i="3" s="1"/>
  <c r="I102" i="3" s="1"/>
  <c r="I100" i="3" s="1"/>
  <c r="I56" i="3" s="1"/>
  <c r="F55" i="17"/>
  <c r="E80" i="18" s="1"/>
  <c r="E78" i="6" s="1"/>
  <c r="E55" i="17"/>
  <c r="E36" i="17" s="1"/>
  <c r="D55" i="17"/>
  <c r="D36" i="17" s="1"/>
  <c r="G32" i="22"/>
  <c r="J32" i="22"/>
  <c r="G35" i="21"/>
  <c r="G38" i="21" s="1"/>
  <c r="G40" i="21" s="1"/>
  <c r="D35" i="21"/>
  <c r="H33" i="21"/>
  <c r="H31" i="21" s="1"/>
  <c r="H29" i="21" s="1"/>
  <c r="G34" i="21"/>
  <c r="E34" i="21"/>
  <c r="K34" i="21"/>
  <c r="K33" i="21" s="1"/>
  <c r="K31" i="21" s="1"/>
  <c r="K29" i="21" s="1"/>
  <c r="L31" i="21"/>
  <c r="L29" i="21" s="1"/>
  <c r="F30" i="22"/>
  <c r="F28" i="22" s="1"/>
  <c r="F26" i="22" s="1"/>
  <c r="F16" i="22" s="1"/>
  <c r="K30" i="22"/>
  <c r="J31" i="22"/>
  <c r="L30" i="22"/>
  <c r="L28" i="22" s="1"/>
  <c r="L26" i="22" s="1"/>
  <c r="L16" i="22" s="1"/>
  <c r="H30" i="22"/>
  <c r="I31" i="22"/>
  <c r="I13" i="22" s="1"/>
  <c r="D32" i="22"/>
  <c r="I11" i="21"/>
  <c r="E37" i="21"/>
  <c r="E30" i="22"/>
  <c r="D31" i="22"/>
  <c r="D28" i="10"/>
  <c r="D26" i="10"/>
  <c r="D25" i="10"/>
  <c r="D24" i="10"/>
  <c r="D23" i="10"/>
  <c r="D22" i="10"/>
  <c r="D21" i="10"/>
  <c r="H19" i="10"/>
  <c r="G19" i="10"/>
  <c r="H27" i="21" l="1"/>
  <c r="H15" i="21" s="1"/>
  <c r="H13" i="21"/>
  <c r="K27" i="21"/>
  <c r="K15" i="21" s="1"/>
  <c r="K13" i="21"/>
  <c r="L27" i="21"/>
  <c r="L15" i="21" s="1"/>
  <c r="L13" i="21"/>
  <c r="L15" i="22"/>
  <c r="I54" i="3"/>
  <c r="I52" i="3" s="1"/>
  <c r="I50" i="3" s="1"/>
  <c r="I48" i="3" s="1"/>
  <c r="F73" i="17"/>
  <c r="F36" i="17" s="1"/>
  <c r="D80" i="18"/>
  <c r="D78" i="6" s="1"/>
  <c r="H139" i="3"/>
  <c r="E106" i="17" s="1"/>
  <c r="E100" i="17"/>
  <c r="C80" i="18"/>
  <c r="C78" i="6" s="1"/>
  <c r="G139" i="3"/>
  <c r="D106" i="17" s="1"/>
  <c r="D100" i="17"/>
  <c r="J34" i="21"/>
  <c r="J27" i="21"/>
  <c r="G13" i="21"/>
  <c r="G33" i="21"/>
  <c r="G31" i="21" s="1"/>
  <c r="G29" i="21" s="1"/>
  <c r="I30" i="22"/>
  <c r="I28" i="22" s="1"/>
  <c r="I26" i="22" s="1"/>
  <c r="I16" i="22" s="1"/>
  <c r="G13" i="22"/>
  <c r="F15" i="22"/>
  <c r="F11" i="22" s="1"/>
  <c r="D11" i="22" s="1"/>
  <c r="D34" i="21"/>
  <c r="E33" i="21"/>
  <c r="J33" i="21"/>
  <c r="J31" i="21" s="1"/>
  <c r="J29" i="21" s="1"/>
  <c r="J13" i="22"/>
  <c r="K28" i="22"/>
  <c r="K26" i="22" s="1"/>
  <c r="K16" i="22" s="1"/>
  <c r="J30" i="22"/>
  <c r="J28" i="22" s="1"/>
  <c r="J26" i="22" s="1"/>
  <c r="H28" i="22"/>
  <c r="H26" i="22" s="1"/>
  <c r="H16" i="22" s="1"/>
  <c r="G31" i="22"/>
  <c r="D13" i="22"/>
  <c r="L11" i="22"/>
  <c r="F11" i="21"/>
  <c r="D30" i="22"/>
  <c r="D28" i="22" s="1"/>
  <c r="D26" i="22" s="1"/>
  <c r="E28" i="22"/>
  <c r="E26" i="22" s="1"/>
  <c r="E16" i="22" s="1"/>
  <c r="E15" i="22" s="1"/>
  <c r="E11" i="22" s="1"/>
  <c r="D11" i="10"/>
  <c r="G27" i="21" l="1"/>
  <c r="D15" i="22"/>
  <c r="E112" i="18"/>
  <c r="E109" i="6" s="1"/>
  <c r="J13" i="21"/>
  <c r="L11" i="21"/>
  <c r="I15" i="22"/>
  <c r="I11" i="22" s="1"/>
  <c r="G30" i="22"/>
  <c r="G28" i="22" s="1"/>
  <c r="G26" i="22" s="1"/>
  <c r="J16" i="22"/>
  <c r="K15" i="22"/>
  <c r="G16" i="22"/>
  <c r="H15" i="22"/>
  <c r="D33" i="21"/>
  <c r="D31" i="21" s="1"/>
  <c r="D29" i="21" s="1"/>
  <c r="E31" i="21"/>
  <c r="E29" i="21" s="1"/>
  <c r="D16" i="22"/>
  <c r="E27" i="21" l="1"/>
  <c r="E15" i="21" s="1"/>
  <c r="E13" i="21"/>
  <c r="D13" i="21"/>
  <c r="G15" i="22"/>
  <c r="J15" i="22"/>
  <c r="K11" i="22"/>
  <c r="J11" i="22" s="1"/>
  <c r="H11" i="22"/>
  <c r="G11" i="22" s="1"/>
  <c r="D27" i="21" l="1"/>
  <c r="D15" i="21" s="1"/>
  <c r="E11" i="21" l="1"/>
  <c r="D11" i="21" s="1"/>
  <c r="G15" i="21"/>
  <c r="H11" i="21"/>
  <c r="G11" i="21" s="1"/>
  <c r="J15" i="21" l="1"/>
  <c r="K11" i="21"/>
  <c r="J11" i="21" s="1"/>
  <c r="G137" i="3" l="1"/>
  <c r="G136" i="3" s="1"/>
  <c r="G135" i="3" s="1"/>
  <c r="G133" i="3" s="1"/>
  <c r="C145" i="18"/>
  <c r="C142" i="6" s="1"/>
  <c r="H137" i="3"/>
  <c r="H136" i="3" s="1"/>
  <c r="H135" i="3" s="1"/>
  <c r="H133" i="3" s="1"/>
  <c r="D145" i="18"/>
  <c r="D142" i="6" s="1"/>
  <c r="H145" i="3"/>
  <c r="H144" i="3" s="1"/>
  <c r="H143" i="3" s="1"/>
  <c r="H141" i="3" s="1"/>
  <c r="D160" i="18"/>
  <c r="G145" i="3"/>
  <c r="G144" i="3" s="1"/>
  <c r="G143" i="3" s="1"/>
  <c r="G141" i="3" s="1"/>
  <c r="C160" i="18"/>
  <c r="D93" i="17"/>
  <c r="D92" i="17" s="1"/>
  <c r="G129" i="3"/>
  <c r="G127" i="3" s="1"/>
  <c r="G125" i="3" s="1"/>
  <c r="G123" i="3" s="1"/>
  <c r="G121" i="3" s="1"/>
  <c r="C157" i="6" l="1"/>
  <c r="D157" i="6"/>
  <c r="H129" i="3"/>
  <c r="H127" i="3" s="1"/>
  <c r="H125" i="3" s="1"/>
  <c r="H123" i="3" s="1"/>
  <c r="H121" i="3" s="1"/>
  <c r="E93" i="17"/>
  <c r="E92" i="17" s="1"/>
  <c r="D79" i="17"/>
  <c r="D10" i="17" s="1"/>
  <c r="D9" i="17" s="1"/>
  <c r="E79" i="17"/>
  <c r="E10" i="17" s="1"/>
  <c r="E9" i="17" s="1"/>
  <c r="F79" i="17" l="1"/>
  <c r="G9" i="10" l="1"/>
  <c r="D9" i="10" s="1"/>
  <c r="D15" i="10" l="1"/>
  <c r="F14" i="11"/>
  <c r="F12" i="11" s="1"/>
  <c r="I38" i="3" s="1"/>
  <c r="I37" i="3" s="1"/>
  <c r="I36" i="3" l="1"/>
  <c r="I35" i="3" s="1"/>
  <c r="I34" i="3" s="1"/>
  <c r="I32" i="3" s="1"/>
  <c r="I30" i="3" s="1"/>
  <c r="I138" i="3"/>
  <c r="F10" i="11"/>
  <c r="F8" i="11" s="1"/>
  <c r="I146" i="3" l="1"/>
  <c r="I145" i="3" s="1"/>
  <c r="I144" i="3" s="1"/>
  <c r="I143" i="3" s="1"/>
  <c r="I141" i="3" s="1"/>
  <c r="I137" i="3"/>
  <c r="I136" i="3" s="1"/>
  <c r="I135" i="3" s="1"/>
  <c r="I133" i="3" s="1"/>
  <c r="I131" i="3"/>
  <c r="I19" i="3"/>
  <c r="I17" i="3" s="1"/>
  <c r="I15" i="3" s="1"/>
  <c r="I13" i="3" s="1"/>
  <c r="I11" i="3" s="1"/>
  <c r="F24" i="17"/>
  <c r="F11" i="17" l="1"/>
  <c r="F10" i="17" s="1"/>
  <c r="E33" i="18"/>
  <c r="E31" i="6" s="1"/>
  <c r="I139" i="3"/>
  <c r="F106" i="17" s="1"/>
  <c r="E160" i="18" s="1"/>
  <c r="E157" i="6" s="1"/>
  <c r="F100" i="17"/>
  <c r="E145" i="18" l="1"/>
  <c r="E142" i="6" s="1"/>
  <c r="F93" i="17"/>
  <c r="F92" i="17" s="1"/>
  <c r="I129" i="3"/>
  <c r="I127" i="3" s="1"/>
  <c r="I125" i="3" s="1"/>
  <c r="I123" i="3" s="1"/>
  <c r="I121" i="3" s="1"/>
  <c r="F9" i="17"/>
</calcChain>
</file>

<file path=xl/sharedStrings.xml><?xml version="1.0" encoding="utf-8"?>
<sst xmlns="http://schemas.openxmlformats.org/spreadsheetml/2006/main" count="1209" uniqueCount="305">
  <si>
    <t xml:space="preserve">                   -ի N        -Ն որոշման</t>
  </si>
  <si>
    <t>Ծրագիր</t>
  </si>
  <si>
    <t>Միջոցառում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</si>
  <si>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</si>
  <si>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</si>
  <si>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</si>
  <si>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</si>
  <si>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</si>
  <si>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</si>
  <si>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</si>
  <si>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</si>
  <si>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</si>
  <si>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</si>
  <si>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</si>
  <si>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</si>
  <si>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</si>
  <si>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</si>
  <si>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</si>
  <si>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</si>
  <si>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>այդ թվում` ըստ կատարողների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</si>
  <si>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</si>
  <si>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</si>
  <si>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</si>
  <si>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</si>
  <si>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</si>
  <si>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</si>
  <si>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</si>
  <si>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</si>
  <si>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</si>
  <si>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</si>
  <si>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</si>
  <si>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 xml:space="preserve"> ՀՀ  տարածքային կառավարման և ենթակառուցվածքների նախարարության ջրային կոմիտե 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</si>
  <si>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</si>
  <si>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</si>
  <si>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</si>
  <si>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</si>
  <si>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</si>
  <si>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</si>
  <si>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</si>
  <si>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</si>
  <si>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</si>
  <si>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ՄԱՍ II ԱՇԽԱՏԱՆՔՆԵՐ</t>
  </si>
  <si>
    <t>դրամ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</si>
  <si>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</si>
  <si>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</si>
  <si>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</si>
  <si>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</si>
  <si>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</si>
  <si>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</si>
  <si>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</si>
  <si>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</si>
  <si>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</si>
  <si>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</si>
  <si>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</si>
  <si>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</si>
  <si>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</si>
  <si>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</si>
  <si>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</si>
  <si>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</si>
  <si>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</si>
  <si>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</si>
  <si>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</si>
  <si>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ՀՀ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</si>
  <si>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</si>
  <si>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</si>
  <si>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</si>
  <si>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</si>
  <si>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1004 </t>
  </si>
  <si>
    <t xml:space="preserve"> Ակտիվն օգտագործող կազմակերպության(ների) անվանում(ները)՛ </t>
  </si>
  <si>
    <t>(հազ. դրամ)</t>
  </si>
  <si>
    <t xml:space="preserve"> ՀՀ կառավարություն </t>
  </si>
  <si>
    <t>Բաժին N 04</t>
  </si>
  <si>
    <t>Խումբ N 02</t>
  </si>
  <si>
    <t>Դաս N 04</t>
  </si>
  <si>
    <t>Ոռոգում</t>
  </si>
  <si>
    <t xml:space="preserve"> ՀՀ  տարածքային կառավարման և ենթակառուցվածքների նախարարության ջրային կոմիտե</t>
  </si>
  <si>
    <t xml:space="preserve">Աղյուսակ 9.1.25 </t>
  </si>
  <si>
    <t xml:space="preserve"> Հավելված N 1</t>
  </si>
  <si>
    <t>Ծրագրային դասիչը</t>
  </si>
  <si>
    <t>Բյուջետային գլխավոր կարգադրիչների, ծրագրերի և միջոցառումների անվանումները</t>
  </si>
  <si>
    <t xml:space="preserve"> ԸՆԴԱՄԵՆԸ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</si>
  <si>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</si>
  <si>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</si>
  <si>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</si>
  <si>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Ոռոգման ծառայությունների հասանելիության և մատչելիության ապահովում</t>
  </si>
  <si>
    <t xml:space="preserve"> Վերջնական արդյունքի նկարագրությունը`</t>
  </si>
  <si>
    <t xml:space="preserve"> Ոռոգման ջրի մատակարարման արդյունավետության և հասանելիության բարելավում՝ կորուստների կրճատում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</si>
  <si>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</si>
  <si>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</si>
  <si>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</si>
  <si>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</si>
  <si>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</si>
  <si>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>այդ թվում` ըստ ուղղությունների</t>
  </si>
  <si>
    <t xml:space="preserve"> Ոռոգման համակարգի ընկերություններ </t>
  </si>
  <si>
    <t>Հավելված N 5</t>
  </si>
  <si>
    <t xml:space="preserve">ՀՀ  տարածքային կառավարման և ենթակառուցվածքների նախարարություն </t>
  </si>
  <si>
    <t>ՄԱՍ 2. ՊԵՏԱԿԱՆ ՄԱՐՄՆԻ ԳԾՈՎ ԱՐԴՅՈՒՆՔԱՅԻՆ (ԿԱՏԱՐՈՂԱԿԱՆ) ՑՈՒՑԱՆԻՇՆԵՐԸ</t>
  </si>
  <si>
    <t>Աղյուսակ 2</t>
  </si>
  <si>
    <t>Հավելված N 2</t>
  </si>
  <si>
    <t xml:space="preserve"> Ծառայությունների մատուցում</t>
  </si>
  <si>
    <t xml:space="preserve"> ԸՆԹԱՑԻԿ ԾԱԽՍԵՐ</t>
  </si>
  <si>
    <t xml:space="preserve"> Ջրամատակարարում</t>
  </si>
  <si>
    <t xml:space="preserve"> Ծառայությունների մատուցում </t>
  </si>
  <si>
    <t xml:space="preserve">ՄԱՍ 1. ՊԵՏԱԿԱՆ ՄԱՐՄՆԻ ԳԾՈՎ ԱՐԴՅՈՒՆՔԱՅԻՆ (ԿԱՏԱՐՈՂԱԿԱՆ) ՑՈՒՑԱՆԻՇՆԵՐԸ </t>
  </si>
  <si>
    <t xml:space="preserve"> ԱՅԼ  ԾԱԽՍԵՐ</t>
  </si>
  <si>
    <t xml:space="preserve"> - Այլ մեքենաներ և սարքավորումներ</t>
  </si>
  <si>
    <t xml:space="preserve"> ՄԵՔԵՆԱՆԵՐ ԵՎ ՍԱՐՔԱՎՈՐՈՒՄՆԵՐ</t>
  </si>
  <si>
    <t>ՄԱՍ I ԱՊՐԱՆՔՆԵՐ</t>
  </si>
  <si>
    <t>Հոսքաչափեր</t>
  </si>
  <si>
    <t>ՀԲՄ</t>
  </si>
  <si>
    <t>հատ</t>
  </si>
  <si>
    <t>Հավելված N3</t>
  </si>
  <si>
    <t>______________ ի    ___Ն որոշման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</si>
  <si>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</si>
  <si>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</si>
  <si>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Միջոց առում</t>
  </si>
  <si>
    <t xml:space="preserve"> Համաֆինան սավորում</t>
  </si>
  <si>
    <t xml:space="preserve"> Ջրային տնտեսության հիդրոտեխնիկական սարքավորումների տեղադրման աշխատանքներ</t>
  </si>
  <si>
    <t>Ջրային տնտեսության հիդրոտեխնիկական սարքավորումների տեղադրման աշխատանքներ</t>
  </si>
  <si>
    <t>Աղյուսակ 9.7</t>
  </si>
  <si>
    <t>Հավելված N 6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</si>
  <si>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</si>
  <si>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</si>
  <si>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</si>
  <si>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>06</t>
  </si>
  <si>
    <t xml:space="preserve"> ԲՆԱԿԱՐԱՆԱՅԻՆ ՇԻՆԱՐԱՐՈՒԹՅՈՒՆ ԵՎ ԿՈՄՈՒՆԱԼ ԾԱՌԱՅՈՒԹՅՈՒՆՆԵՐ</t>
  </si>
  <si>
    <t>03</t>
  </si>
  <si>
    <t>01</t>
  </si>
  <si>
    <t xml:space="preserve"> Ջրամատակարարաման և ջրահեռացման բարելավում </t>
  </si>
  <si>
    <t xml:space="preserve"> Մասնագիտացված միավոր </t>
  </si>
  <si>
    <t xml:space="preserve"> Այլ ծախսեր</t>
  </si>
  <si>
    <t>Դրամաշնորհային միջոցներ</t>
  </si>
  <si>
    <t>Աղյուսակ 9.1.58</t>
  </si>
  <si>
    <t xml:space="preserve"> Միջոցառումն իրականացնողի անվանումը</t>
  </si>
  <si>
    <r>
      <t xml:space="preserve"> Ջրային տնտեսության հիդրոտեխնիկական սարքավորումների </t>
    </r>
    <r>
      <rPr>
        <b/>
        <sz val="11"/>
        <rFont val="GHEA Grapalat"/>
        <family val="3"/>
      </rPr>
      <t xml:space="preserve"> տեղադրման աշխատանքներ</t>
    </r>
  </si>
  <si>
    <t>Ջրային տնտեսության հիդրոտեխնիկական սարքավորումների  տեղադրման աշխատանքներ</t>
  </si>
  <si>
    <t>1004   31007</t>
  </si>
  <si>
    <t>Տվյալների առցանց փոխանցմամբ ջրահաշվիչ (ջրաչափիչ) սարքերի ձեռքբերում</t>
  </si>
  <si>
    <t>Տվյալների առցանց փոխանցմամբ ջրահաշվիչ (ջրաչափիչ) սարքերի ձեռքբերում,հատ</t>
  </si>
  <si>
    <t>ՀՀ կառավարության 2024 թվականի</t>
  </si>
  <si>
    <t>«ՀԱՅԱՍՏԱՆԻ ՀԱՆՐԱՊԵՏՈՒԹՅԱՆ 2024 ԹՎԱԿԱՆԻ ՊԵՏԱԿԱՆ ԲՅՈՒՋԵԻ ՄԱՍԻՆ»  ՀԱՅԱՍՏԱՆԻ ՀԱՆՐԱՊԵՏՈՒԹՅԱՆ ՕՐԵՆՔԻ N 1 ՀԱՎԵԼՎԱԾԻ N 2 ԱՂՅՈՒՍԱԿՈՒՄ ԿԱՏԱՐՎՈՂ ՎԵՐԱԲԱՇԽՈՒՄԸ, ՓՈՓՈԽՈՒԹՅՈՒՆՆԵՐԸ ԵՎ ԼՐԱՑՈՒՄՆԵՐԸ, ՀԱՅԱՍՏԱՆԻ ՀԱՆՐԱՊԵՏՈՒԹՅԱՆ ԿԱՌԱՎԱՐՈՒԹՅԱՆ 2023 ԹՎԱԿԱՆԻ ԴԵԿՏԵՄԲԵՐԻ 28-Ի  N 2323-Ն ՈՐՈՇՄԱՆ N 5 ՀԱՎԵԼՎԱԾԻ  N 1 ԱՂՅՈՒՍԱԿՈՒՄ ԿԱՏԱՐՎՈՂ ՓՈՓՈԽՈՒԹՅՈՒՆՆԵՐԸ ԵՎ ԼՐԱՑՈՒՄՆԵՐԸ</t>
  </si>
  <si>
    <r>
      <t xml:space="preserve"> Ոռոգման համակարգեր</t>
    </r>
    <r>
      <rPr>
        <sz val="12"/>
        <rFont val="GHEA Grapalat"/>
        <family val="3"/>
      </rPr>
      <t>ի՝ ջրառի, ջրանցքների բաժանարար կետերը SCADA և այլ</t>
    </r>
    <r>
      <rPr>
        <sz val="12"/>
        <color rgb="FFFF0000"/>
        <rFont val="GHEA Grapalat"/>
        <family val="3"/>
      </rPr>
      <t xml:space="preserve"> </t>
    </r>
    <r>
      <rPr>
        <sz val="12"/>
        <rFont val="GHEA Grapalat"/>
        <family val="3"/>
      </rPr>
      <t>համակարգով հագեցած ջրաչափական սարքավորումներով կահավորում</t>
    </r>
  </si>
  <si>
    <t>Առաջին կիսամյակ</t>
  </si>
  <si>
    <t>Ինն ամիս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</si>
  <si>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</si>
  <si>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</si>
  <si>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</si>
  <si>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</si>
  <si>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</si>
  <si>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</si>
  <si>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</si>
  <si>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</si>
  <si>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</si>
  <si>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</si>
  <si>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</si>
  <si>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Պահուստային միջոցներ</t>
  </si>
  <si>
    <t xml:space="preserve"> ՄԱՍ 2.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</si>
  <si>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</si>
  <si>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</si>
  <si>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 xml:space="preserve"> 11001 </t>
  </si>
  <si>
    <t xml:space="preserve"> Ինն ամիս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</si>
  <si>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</si>
  <si>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Միջոցառումն իրականացնողի անվանումը 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</si>
  <si>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</t>
  </si>
  <si>
    <t xml:space="preserve"> Համայնքային ջրամատակարարման և ջրահեռացման ենթակառուցվածքների վերականգնման ծրագրի համակարգում և ղեկավարում</t>
  </si>
  <si>
    <t xml:space="preserve"> Ջրամատակարարման և ջրահեռացման համակարգի հիմնանորոգում</t>
  </si>
  <si>
    <t xml:space="preserve"> Ջրամատակարարման և ջրահեռացման համակարգի հիմնանորոգման նախագծերի և աշխատանքների ձեռքբերում</t>
  </si>
  <si>
    <t xml:space="preserve"> Ջրային կոմիտեի տեխնիկական հագեցվածության բարելավում</t>
  </si>
  <si>
    <t xml:space="preserve"> Ջրային կոմիտեի համար համակարգչային տեխնիկայի և գրասենյակային գույքի ձեռքբերում:</t>
  </si>
  <si>
    <t xml:space="preserve"> Գերմանիայի զարգացման վարկերի բանկի աջակցությամբ իրականացվող Համայնքային ենթակառուցվածքների երկրորդ ծրագրի երրորդ փուլի դրամաշնորհային ծրագիր</t>
  </si>
  <si>
    <t xml:space="preserve"> Համայնքային ջրամատակարարման և ջրահեռացման ենթակառուցվածքների վերականգնման դրամաշնորհային ծրագրի համակարգում և ղեկավարում</t>
  </si>
  <si>
    <t>«ՀԱՅԱՍՏԱՆԻ ՀԱՆՐԱՊԵՏՈՒԹՅԱՆ 2024 ԹՎԱԿԱՆԻ ՊԵՏԱԿԱՆ ԲՅՈՒՋԵԻ ՄԱՍԻՆ» ՀԱՅԱՍՏԱՆԻ ՀԱՆՐԱՊԵՏՈՒԹՅԱՆ ՕՐԵՆՔԻ N 1 ՀԱՎԵԼՎԱԾԻ N 3 ԱՂՅՈՒՍԱԿՈՒՄ ԿԱՏԱՐՎՈՂ  ՓՈՓՈԽՈՒԹՅՈՒՆՆԵՐԸ ԵՎ ԼՐԱՑՈՒՄՆԵՐԸ</t>
  </si>
  <si>
    <t xml:space="preserve"> 1072</t>
  </si>
  <si>
    <t xml:space="preserve"> 31010</t>
  </si>
  <si>
    <t xml:space="preserve">ՀՀ Արարատի մարզի Բերդիկ համայնքի ջրամատակարարման համակարգի վերակառուցում </t>
  </si>
  <si>
    <t xml:space="preserve">ՀՀ Արարատի մարզի Ազատավան համայնքի ջրամատակարարման համակարգի վերակառուցում  </t>
  </si>
  <si>
    <t xml:space="preserve">ՀՀ Արարատի մարզի Վերին Արտաշատ համայնքի խմելու ջրամատակարարման համակարգի վերակառուցում                              </t>
  </si>
  <si>
    <r>
      <t xml:space="preserve">ՀՀ Արարատի մարզի Նոր Ուղի համայնքի խմելու ջրամատակարարման համակարգի վերակառուցում  </t>
    </r>
    <r>
      <rPr>
        <i/>
        <sz val="11"/>
        <color theme="1"/>
        <rFont val="GHEA Grapalat"/>
        <family val="3"/>
      </rPr>
      <t/>
    </r>
  </si>
  <si>
    <t xml:space="preserve">ՀՀ Արարատի մարզի Վ. Դվին համայնքի ջրամատակարարման համակարգի վերակառուցում   </t>
  </si>
  <si>
    <t xml:space="preserve">ՀՀ Գեղարքունիքի մարզի Ներքին Գետաշեն  բնակավայրի ջրամատակարարման համակարգի վերակառուցում                                                      </t>
  </si>
  <si>
    <t xml:space="preserve">ՀՀ Սյունիքի մարզի Մեղրի քաղաքի ջրի մաքրման կայանի ապամոնտաժում, նորի կառուցում   </t>
  </si>
  <si>
    <t xml:space="preserve">ՀՀ Սյունիքի մարզի Ագարակ քաղաքի գոյություն ունեցող ջրի մաքրման կայանի հիմնանորոգում, լրացուցիչ նոր կայանի կառուցում     </t>
  </si>
  <si>
    <t xml:space="preserve"> 1109</t>
  </si>
  <si>
    <t xml:space="preserve"> 31001</t>
  </si>
  <si>
    <r>
      <t xml:space="preserve">ՀՀ Գեղարքունիքի մարզի Կարմիրգյուղ և Սարուխան  բնակավայրերի ջրամատակարարման համակարգի վերակառուցում  </t>
    </r>
    <r>
      <rPr>
        <i/>
        <sz val="12"/>
        <color theme="1"/>
        <rFont val="GHEA Grapalat"/>
        <family val="3"/>
      </rPr>
      <t xml:space="preserve">  </t>
    </r>
  </si>
  <si>
    <t xml:space="preserve">ՀՀ Արարատի մարզի Մխչյան համայնքի ջրամատակարարման համակարգի վերակառուցում   </t>
  </si>
  <si>
    <r>
      <t xml:space="preserve">ՀՀ Արարատի մարզի Արալեզ համայնքի ջրամատակարարման համակարգի վերակառուցում  </t>
    </r>
    <r>
      <rPr>
        <b/>
        <i/>
        <u/>
        <sz val="11"/>
        <color theme="1"/>
        <rFont val="GHEA Grapalat"/>
        <family val="3"/>
      </rPr>
      <t/>
    </r>
  </si>
  <si>
    <t xml:space="preserve">ՀՀ Գեղարքունիքի մարզի Վարսեր  բնակավայրի ջրամատակարարման համակարգի վերակառուցում                                                      </t>
  </si>
  <si>
    <t xml:space="preserve">ՀՀ Արարատի մարզի Մասիս քաղաքի ջրամատակարարման համակարգի վերակառուցում  </t>
  </si>
  <si>
    <r>
      <t xml:space="preserve">ՀՀ Արարատի մարզի Նոր Կյուրին համայնքի ջրամատակարարման համակարգի վերակառուցում     </t>
    </r>
    <r>
      <rPr>
        <b/>
        <i/>
        <u/>
        <sz val="11"/>
        <color theme="1"/>
        <rFont val="GHEA Grapalat"/>
        <family val="3"/>
      </rPr>
      <t/>
    </r>
  </si>
  <si>
    <t>հազ. դրամ</t>
  </si>
  <si>
    <t>Ցուցանիշների փոփոխությունը 
(ավելացումները նշված են դրական նշանով, իսկ նվազեցումները` փակագծերում)</t>
  </si>
  <si>
    <t>Վարկային միջոցներ</t>
  </si>
  <si>
    <t xml:space="preserve"> ՇԵՆՔԵՐ ԵՎ ՇԻՆՈՒԹՅՈՒՆՆԵՐ</t>
  </si>
  <si>
    <t xml:space="preserve"> ՄԵՔԵՆԱՆԵՐ  ԵՎ  ՍԱՐՔԱՎՈՐՈՒՄՆԵՐ</t>
  </si>
  <si>
    <t xml:space="preserve">ՀՀ կառավարության  2024 թվականի </t>
  </si>
  <si>
    <t>«ՀԱՅԱUՏԱՆԻ ՀԱՆՐԱՊԵՏՈՒԹՅԱՆ 2024 ԹՎԱԿԱՆԻ ՊԵՏԱԿԱՆ ԲՅՈՒՋԵԻ ՄԱUԻՆ» OՐԵՆՔԻ N 1 ՀԱՎԵԼՎԱԾԻ N 5 ԱՂՅՈՒՍԱԿՈՒՄ  ԵՎ ՀԱՅԱՍՏԱՆԻ ՀԱՆՐԱՊԵՏՈՒԹՅԱՆ ԿԱՌԱՎԱՐՈՒԹՅԱՆ 2023 ԹՎԱԿԱՆԻ ԴԵԿՏԵՄԲԵՐԻ 28-Ի N 2323-Ն ՈՐՈՇՄԱՆ N 5 ՀԱՎԵԼՎԱԾԻ N 4 ԱՂՅՈՒՍԱԿՈՒՄ ԿԱՏԱՐՎՈՂ ՓՈՓՈԽՈՒԹՅՈՒՆՆԵՐԸ ԵՎ ԼՐԱՑՈՒՄՆԵՐԸ</t>
  </si>
  <si>
    <t xml:space="preserve"> 1072 </t>
  </si>
  <si>
    <t xml:space="preserve"> Առաջին կիսամյակ </t>
  </si>
  <si>
    <t xml:space="preserve"> Ինն ամիս </t>
  </si>
  <si>
    <t xml:space="preserve"> Կառավարվող/վերահսկվող խորհրդատվական պայմանագրերի քանակը, հատ </t>
  </si>
  <si>
    <t xml:space="preserve"> Միջոցառման վրա կատարված ծախսը (հազար դրամ) </t>
  </si>
  <si>
    <t xml:space="preserve"> - Շենքերի և շինությունների շինարարություն</t>
  </si>
  <si>
    <t xml:space="preserve"> - Շենքերի և շինությունների կապիտալ վերանորոգում</t>
  </si>
  <si>
    <t xml:space="preserve"> - Վարչական սարքավորումներ</t>
  </si>
  <si>
    <t>Հավելված N 4</t>
  </si>
  <si>
    <t xml:space="preserve"> Ջրային տնտեսության ոլորտում ծրագրերի համակարգում և մոնիտորինգ</t>
  </si>
  <si>
    <t xml:space="preserve"> Ջրային տնտեսության ոլորտում պետական արդյունավետ ծրագրերի մշակման և իրականացման  ապահովում</t>
  </si>
  <si>
    <t xml:space="preserve"> Ջրային տնտեսության ոլորտում իրականացվող ծրագրերի ազդեցության և արդյունավետության բարելավում</t>
  </si>
  <si>
    <r>
      <t xml:space="preserve"> Ոռոգման համակարգերի՝ ջրառի, ջրանցքների բաժանարար կետերը SCADA և այլ</t>
    </r>
    <r>
      <rPr>
        <sz val="10"/>
        <color rgb="FFFF0000"/>
        <rFont val="GHEA Grapalat"/>
        <family val="2"/>
      </rPr>
      <t xml:space="preserve"> </t>
    </r>
    <r>
      <rPr>
        <sz val="10"/>
        <rFont val="GHEA Grapalat"/>
        <family val="2"/>
      </rPr>
      <t>համակարգով հագեցած ջրաչափական սարքավորումներով կահավորում</t>
    </r>
  </si>
  <si>
    <t>Հավելված N 7</t>
  </si>
  <si>
    <t xml:space="preserve"> Վերականգնվող օբյեկտներ, հատ </t>
  </si>
  <si>
    <t xml:space="preserve">  ՀՀ ՏԿԵՆ ջրային կոմիտե </t>
  </si>
  <si>
    <t xml:space="preserve"> Ջրային տնտեսության ոլորտում ծրագրերի համակարգում և մոնիտորինգ </t>
  </si>
  <si>
    <t xml:space="preserve"> Ակտիվն օգտագործող կազմակերպության(ների) անվանումը(ները) </t>
  </si>
  <si>
    <t xml:space="preserve"> ԱՅԼ ՀԻՄՆԱԿԱՆ ՄԻՋՈՑՆԵՐ</t>
  </si>
  <si>
    <t xml:space="preserve"> - Նախագծահետազոտական ծախսեր</t>
  </si>
  <si>
    <t xml:space="preserve"> Պետական մարմինների կողմից օգտագործվող ոչ ֆինանսական ակտիվների հետ գործառնություններ </t>
  </si>
  <si>
    <t xml:space="preserve"> ՀԱՅԱՍՏԱՆԻ ՀԱՆՐԱՊԵՏՈՒԹՅԱՆ ԿԱՌԱՎԱՐՈՒԹՅԱՆ 2023 ԹՎԱԿԱՆԻ ԴԵԿՏԵՄԲԵՐԻ 28-Ի N 2323-Ն ՈՐՈՇՄԱՆ N 3 ԵՎ N 4 ՀԱՎԵԼՎԱԾՆԵՐՈՒՄ ԿԱՏԱՐՎՈՂ ՓՈՓՈԽՈՒԹՅՈՒՆՆԵՐԸ ԵՎ ԼՐԱՑՈՒՄՆԵՐԸ</t>
  </si>
  <si>
    <t xml:space="preserve"> 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</si>
  <si>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ՀԱՅԱՍՏԱՆԻ ՀԱՆՐԱՊԵՏՈՒԹՅԱՆ ԿԱՌԱՎԱՐՈՒԹՅԱՆ 2023 ԹՎԱԿԱՆԻ ԴԵԿՏԵՄԲԵՐԻ 28-Ի N 2323-Ն ՈՐՈՇՄԱՆ N 9.1 ՀԱՎԵԼՎԱԾԻ  N 9.1.25 ԵՎ N 9.1.58 ԱՂՅՈՒՍԱԿՆԵՐՈՒՄ ԿԱՏԱՐՎՈՂ ՓՈՓՈԽՈՒԹՅՈՒՆՆԵՐԸ ԵՎ ԼՐԱՑՈՒՄՆԵՐԸ</t>
  </si>
  <si>
    <t>ՀՀ ԿԱՌԱՎԱՐՈՒԹՅԱՆ 2023 ԹՎԱԿԱՆԻ ԴԵԿՏԵՄԲԵՐԻ 28-Ի N 2323-Ն ՈՐՈՇՄԱՆ N 10 ՀԱՎԵԼՎԱԾՈՒՄ ԿԱՏԱՐՎՈՂ ՓՈՓՈԽՈՒԹՅՈՒՆՆԵՐԸ ԵՎ ԼՐԱՑՈՒՄՆԵՐԸ</t>
  </si>
  <si>
    <t>ՄԱՍ III ԾԱՌԱՅՈՒԹՅՈՒՆՆԵՐ</t>
  </si>
  <si>
    <t>ԳՀ</t>
  </si>
  <si>
    <t>Բաժին N 06</t>
  </si>
  <si>
    <t>Խումբ N 03</t>
  </si>
  <si>
    <t>Դաս N 01</t>
  </si>
  <si>
    <t>1072    31010</t>
  </si>
  <si>
    <t>45231131/501</t>
  </si>
  <si>
    <t>Ջրամատակարարման խողովակաշարերի հետ կապված աշխատանքներ</t>
  </si>
  <si>
    <t>45231131/502</t>
  </si>
  <si>
    <t>45231131/503</t>
  </si>
  <si>
    <t>45231131/8</t>
  </si>
  <si>
    <t>38421120/1</t>
  </si>
  <si>
    <t>38421120/2</t>
  </si>
  <si>
    <t>45231131/504</t>
  </si>
  <si>
    <t>45231131/505</t>
  </si>
  <si>
    <t>45231131/6</t>
  </si>
  <si>
    <t>ԲՄ</t>
  </si>
  <si>
    <t>45231131/9</t>
  </si>
  <si>
    <t>45231131/10</t>
  </si>
  <si>
    <t>45231131/11</t>
  </si>
  <si>
    <t>45231131/12</t>
  </si>
  <si>
    <t>45231131/13</t>
  </si>
  <si>
    <t>45231131/14</t>
  </si>
  <si>
    <t>71351540/5</t>
  </si>
  <si>
    <t>տեխնիկական հսկողության ծառայություններ</t>
  </si>
  <si>
    <t>71351540/9</t>
  </si>
  <si>
    <t>71351540/10</t>
  </si>
  <si>
    <t>71351540/11</t>
  </si>
  <si>
    <t>71351540/12</t>
  </si>
  <si>
    <t>71351540/13</t>
  </si>
  <si>
    <t>98111140/9</t>
  </si>
  <si>
    <t>հեղինակային հսկողության ծառայություններ</t>
  </si>
  <si>
    <t>ՄԱ</t>
  </si>
  <si>
    <t>98111140/10</t>
  </si>
  <si>
    <t>98111140/11</t>
  </si>
  <si>
    <t>1109    31001</t>
  </si>
  <si>
    <t>32551190/ 2</t>
  </si>
  <si>
    <t>հանրային հեռախոսներ</t>
  </si>
  <si>
    <t>ԷԱՃ</t>
  </si>
  <si>
    <t>Հավելված  N 8</t>
  </si>
  <si>
    <t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</t>
  </si>
  <si>
    <t xml:space="preserve"> Գերմանիայի զարգացման վարկերի բանկի աջակցությամբ իրականացվող Ախուրյան գետի ջրային ռեսուրսների ինտեգրված կառավարման ծրագիր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</si>
  <si>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 Ջրամատակարարման և ջրահեռացման ենթակառուցվածքների հիմնանորոգում</t>
  </si>
  <si>
    <t xml:space="preserve"> Երևանի ջրամատակարարման ցանցի բարելավման աշխատանքներ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</si>
  <si>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 Ջրամատակարարման և ջրահեռացման ենթակառուցվածքների հիմնանորոգում </t>
  </si>
  <si>
    <t xml:space="preserve"> Երևանի ջրամատակարարման ցանցի բարելավման աշխատանքներ </t>
  </si>
  <si>
    <t>Հանրային հեռախոս, հատ</t>
  </si>
  <si>
    <t xml:space="preserve">«ՀԱՅԱUՏԱՆԻ ՀԱՆՐԱՊԵՏՈՒԹՅԱՆ 2024 ԹՎԱԿԱՆԻ ՊԵՏԱԿԱՆ ԲՅՈՒՋԵԻ ՄԱUԻՆ» OՐԵՆՔԻ N 1 ՀԱՎԵԼՎԱԾԻ N 4 ԱՂՅՈՒՍԱԿՈՒՄ  ԵՎ ՀԱՅԱՍՏԱՆԻ ՀԱՆՐԱՊԵՏՈՒԹՅԱՆ ԿԱՌԱՎԱՐՈՒԹՅԱՆ 2023 ԹՎԱԿԱՆԻ ԴԵԿՏԵՄԲԵՐԻ 28-Ի N 2323-Ն ՈՐՈՇՄԱՆ N 5 ՀԱՎԵԼՎԱԾԻ N 3 ԱՂՅՈՒՍԱԿՈՒՄ ԿԱՏԱՐՎՈՂ ՓՈՓՈԽՈՒԹՅՈՒՆՆԵՐԸ </t>
  </si>
  <si>
    <t xml:space="preserve"> Գերմանիայի զարգացման վարկերի բանկի աջակցությամբ իրականացվող Համայնքային ենթակառուցվածքների երկրորդ ծրագրի երրորդ փուլի դրամաշնորհային ծրագրի ուղեկցող միջոցառման 3-րդ բաղադրիչ</t>
  </si>
  <si>
    <t xml:space="preserve"> Ջրային կոմիտեին և համակարգի ընկերություններին աջակցություն՛ գործառույթների իրականացման և անձնակազմի կարողությունների զարգացման գործում</t>
  </si>
  <si>
    <t xml:space="preserve"> Միջոցառումն իրականացնողի անվանումը? 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</si>
  <si>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</si>
  <si>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</t>
  </si>
  <si>
    <t xml:space="preserve"> Տրանսֆերտների տրամադրում</t>
  </si>
  <si>
    <t xml:space="preserve"> Տրանսֆերտների տրամադրում </t>
  </si>
  <si>
    <t xml:space="preserve">   Շահառուների ընտրության չափանիշները </t>
  </si>
  <si>
    <t xml:space="preserve"> ՀՀ բնակչություն </t>
  </si>
  <si>
    <t>Գերմանիայի զարգացման վարկերի բանկի աջակցությամբ իրականացվող ջրամատակարարման և ջրահեռացման ենթակառուցվածքների վերականգնման ծրագրի երրորդ փուլ</t>
  </si>
  <si>
    <t xml:space="preserve"> Ջրամբարների վերականգնման և վերազինման աշխատանքներ</t>
  </si>
  <si>
    <t>ՀՀ Տավուշի մարզի Տավուշի ջրամբարի պատվարի վերականգնման աշխատանքներ</t>
  </si>
  <si>
    <t xml:space="preserve"> Ջրամբարների վերականգնման և վերազինման համար նախագծերի և աշխատանքների ձեռքբերում</t>
  </si>
  <si>
    <t xml:space="preserve"> Ջրամբարների վերականգնման և վերազինման աշխատանքներ </t>
  </si>
  <si>
    <t xml:space="preserve"> Ջրամբարների վերականգնման և վերազինման համար նախագծերի և աշխատանքների ձեռքբերում </t>
  </si>
  <si>
    <t xml:space="preserve"> ՀԱՅԱՍՏԱՆԻ ՀԱՆՐԱՊԵՏՈՒԹՅԱՆ ԿԱՌԱՎԱՐՈՒԹՅԱՆ ՊԱՀՈՒՍՏԱՅԻՆ ՖՈՆԴԻՑ ԿԱՏԱՐՎՈՂ ՀԱՏԿԱՑՈՒՄԸ</t>
  </si>
  <si>
    <t xml:space="preserve"> Առաջին կիսամյակ</t>
  </si>
  <si>
    <t xml:space="preserve"> Տարի</t>
  </si>
  <si>
    <t>1004   31014</t>
  </si>
  <si>
    <t>45611300/1</t>
  </si>
  <si>
    <t>այլ շենքերի, շինությունների հիմնանորոգում</t>
  </si>
  <si>
    <t>38421130/501</t>
  </si>
  <si>
    <t>Մակարդակի չափման սարքեր</t>
  </si>
  <si>
    <t xml:space="preserve"> Հավելված N 9
</t>
  </si>
  <si>
    <t xml:space="preserve">  Գերմանիայի զարգացման վարկերի բանկի աջակցությամբ իրականացվող Համայնքային ենթակառուցվածքների երկրորդ ծրագրի երրորդ փուլի դրամաշնորհային ծրագրի ուղեկցող միջոցառման 3-րդ բաղադրիչ</t>
  </si>
  <si>
    <t>Ջրային կոմիտեի տեխնիկական հագեցվածության բարելավում</t>
  </si>
  <si>
    <t xml:space="preserve">  Ջրային կոմիտեի համար համակարգչային տեխնիկայի և գրասենյակային գույքի ձեռքբերում</t>
  </si>
  <si>
    <t xml:space="preserve"> Ոռոգման համակարգերի՝ ջրառի, ջրանցքների բաժանարար կետերը SCADA և այլ համակարգով հագեցած ջրաչափական սարքավորումներով կահավորում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</si>
  <si>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</si>
  <si>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
(ավելացումները նշված են դրական նշանով)</t>
  </si>
  <si>
    <t>Ցուցանիշների փոփոխությունը 
(նվազեցումները նշված են փակագծերում)</t>
  </si>
  <si>
    <t>Ցուցանիշների փոփոխությունը (ավելացումները նշվախ են դրական նշանով, իսկ նվազեցումները՝ փակագծերում)</t>
  </si>
  <si>
    <t>Ցուցանիշների փոփոխությունը
 (ավելացումները նշված են դրական նշանով, իսկ նվազեցումները՝ փակագծերում)</t>
  </si>
  <si>
    <t>ՀԱՅԱՍՏԱՆԻ ՀԱՆՐԱՊԵՏՈՒԹՅԱՆ ԿԱՌԱՎԱՐՈՒԹՅԱՆ 2023 ԹՎԱԿԱՆԻ ԴԵԿՏԵՄԲԵՐԻ 28-Ի N 2323-Ն ՈՐՈՇՄԱՆ N 9 ՀԱՎԵԼՎԱԾԻ  N 9.7 ԵՎ N 9.48 ԱՂՅՈՒՍԱԿՆԵՐՈՒՄ ԿԱՏԱՐՎՈՂ ՓՈՓՈԽՈՒԹՅՈՒՆՆԵՐԸ ԵՎ ԼՐԱՑՈՒՄՆԵՐԸ</t>
  </si>
  <si>
    <t>Աղյուսակ 9.48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</si>
</sst>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դ_ր_._-;\-* #,##0.00\ _դ_ր_._-;_-* &quot;-&quot;??\ _դ_ր_._-;_-@_-"/>
    <numFmt numFmtId="165" formatCode="##,##0.0;\(##,##0.0\);\-"/>
    <numFmt numFmtId="166" formatCode="#,##0.0_);\(#,##0.0\)"/>
    <numFmt numFmtId="167" formatCode="#,##0.0"/>
    <numFmt numFmtId="168" formatCode="_(* #,##0.0_);_(* \(#,##0.0\);_(* &quot;-&quot;??_);_(@_)"/>
    <numFmt numFmtId="169" formatCode="0.0"/>
    <numFmt numFmtId="170" formatCode="_-* #,##0.00_р_._-;\-* #,##0.00_р_._-;_-* &quot;-&quot;??_р_._-;_-@_-"/>
    <numFmt numFmtId="171" formatCode="_-* #,##0.0\ _֏_-;\-* #,##0.0\ _֏_-;_-* &quot;-&quot;??\ _֏_-;_-@_-"/>
    <numFmt numFmtId="172" formatCode="#,##0.00000000000"/>
    <numFmt numFmtId="173" formatCode="_(* #,##0_);_(* \(#,##0\);_(* &quot;-&quot;??_);_(@_)"/>
  </numFmts>
  <fonts count="67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sz val="12"/>
      <name val="GHEA Grapalat"/>
      <family val="3"/>
    </font>
    <font>
      <b/>
      <sz val="10"/>
      <name val="GHEA Grapalat"/>
      <family val="2"/>
    </font>
    <font>
      <b/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3"/>
    </font>
    <font>
      <b/>
      <sz val="14"/>
      <name val="GHEA Grapalat"/>
      <family val="2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i/>
      <sz val="12"/>
      <name val="GHEA Grapalat"/>
      <family val="3"/>
    </font>
    <font>
      <i/>
      <sz val="10"/>
      <name val="GHEA Grapalat"/>
      <family val="2"/>
    </font>
    <font>
      <sz val="10"/>
      <name val="GHEA Grapalat"/>
      <family val="2"/>
    </font>
    <font>
      <i/>
      <sz val="10"/>
      <color indexed="8"/>
      <name val="GHEA Grapalat"/>
      <family val="2"/>
    </font>
    <font>
      <sz val="12"/>
      <name val="GHEA Grapalat"/>
      <family val="2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0"/>
      <color theme="1"/>
      <name val="GHEA Grapalat"/>
      <family val="3"/>
    </font>
    <font>
      <sz val="10"/>
      <name val="Times Armenian"/>
      <family val="1"/>
    </font>
    <font>
      <b/>
      <sz val="9"/>
      <name val="GHEA Grapalat"/>
      <family val="2"/>
    </font>
    <font>
      <b/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8"/>
      <name val="GHEA Grapalat"/>
      <family val="2"/>
    </font>
    <font>
      <b/>
      <sz val="11"/>
      <name val="GHEA Grapalat"/>
      <family val="2"/>
    </font>
    <font>
      <sz val="12"/>
      <color rgb="FFFF0000"/>
      <name val="GHEA Grapalat"/>
      <family val="3"/>
    </font>
    <font>
      <i/>
      <sz val="11"/>
      <name val="GHEA Grapalat"/>
      <family val="3"/>
    </font>
    <font>
      <sz val="11"/>
      <color indexed="8"/>
      <name val="GHEA Grapalat"/>
      <family val="3"/>
    </font>
    <font>
      <i/>
      <sz val="10"/>
      <name val="GHEA Grapalat"/>
      <family val="3"/>
    </font>
    <font>
      <i/>
      <sz val="11"/>
      <color theme="1"/>
      <name val="GHEA Grapalat"/>
      <family val="3"/>
    </font>
    <font>
      <i/>
      <sz val="12"/>
      <color theme="1"/>
      <name val="GHEA Grapalat"/>
      <family val="3"/>
    </font>
    <font>
      <b/>
      <i/>
      <u/>
      <sz val="11"/>
      <color theme="1"/>
      <name val="GHEA Grapalat"/>
      <family val="3"/>
    </font>
    <font>
      <sz val="12"/>
      <color theme="0"/>
      <name val="GHEA Grapalat"/>
      <family val="3"/>
    </font>
    <font>
      <sz val="10"/>
      <color rgb="FFFF0000"/>
      <name val="GHEA Grapalat"/>
      <family val="2"/>
    </font>
    <font>
      <sz val="11"/>
      <name val="Calibri"/>
      <family val="2"/>
    </font>
    <font>
      <sz val="12"/>
      <name val="Calibri"/>
      <family val="2"/>
    </font>
    <font>
      <b/>
      <sz val="11"/>
      <name val="Calibri"/>
      <family val="2"/>
    </font>
    <font>
      <sz val="11"/>
      <color rgb="FF333333"/>
      <name val="Arial"/>
      <family val="2"/>
    </font>
    <font>
      <sz val="12"/>
      <color rgb="FF00000A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5">
    <xf numFmtId="0" fontId="0" fillId="0" borderId="0">
      <alignment horizontal="left" vertical="top" wrapText="1"/>
    </xf>
    <xf numFmtId="164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165" fontId="18" fillId="0" borderId="0" applyFill="0" applyBorder="0" applyProtection="0">
      <alignment horizontal="right" vertical="top"/>
    </xf>
    <xf numFmtId="0" fontId="20" fillId="0" borderId="0"/>
    <xf numFmtId="0" fontId="18" fillId="0" borderId="0">
      <alignment horizontal="left" vertical="top" wrapText="1"/>
    </xf>
    <xf numFmtId="0" fontId="21" fillId="0" borderId="0"/>
    <xf numFmtId="0" fontId="21" fillId="0" borderId="0"/>
    <xf numFmtId="0" fontId="18" fillId="0" borderId="0">
      <alignment horizontal="left" vertical="top" wrapText="1"/>
    </xf>
    <xf numFmtId="0" fontId="22" fillId="0" borderId="0"/>
    <xf numFmtId="0" fontId="19" fillId="0" borderId="0"/>
    <xf numFmtId="0" fontId="47" fillId="0" borderId="0">
      <alignment vertical="center"/>
    </xf>
    <xf numFmtId="170" fontId="18" fillId="0" borderId="0" applyFont="0" applyFill="0" applyBorder="0" applyAlignment="0" applyProtection="0">
      <alignment horizontal="left" vertical="top" wrapText="1"/>
    </xf>
    <xf numFmtId="0" fontId="22" fillId="0" borderId="0"/>
    <xf numFmtId="43" fontId="22" fillId="0" borderId="0" applyFont="0" applyFill="0" applyBorder="0" applyAlignment="0" applyProtection="0"/>
    <xf numFmtId="165" fontId="51" fillId="0" borderId="0" applyFill="0" applyBorder="0" applyProtection="0">
      <alignment horizontal="right" vertical="top"/>
    </xf>
    <xf numFmtId="0" fontId="47" fillId="0" borderId="0"/>
    <xf numFmtId="43" fontId="47" fillId="0" borderId="0" applyFont="0" applyFill="0" applyBorder="0" applyAlignment="0" applyProtection="0"/>
    <xf numFmtId="0" fontId="18" fillId="0" borderId="0">
      <alignment horizontal="left" vertical="top" wrapText="1"/>
    </xf>
  </cellStyleXfs>
  <cellXfs count="552">
    <xf numFmtId="0" fontId="0" fillId="0" borderId="0" xfId="0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33" fillId="33" borderId="11" xfId="0" applyFont="1" applyFill="1" applyBorder="1" applyAlignment="1">
      <alignment horizontal="left" vertical="top" wrapText="1"/>
    </xf>
    <xf numFmtId="0" fontId="23" fillId="33" borderId="11" xfId="0" applyFont="1" applyFill="1" applyBorder="1" applyAlignment="1">
      <alignment horizontal="left" vertical="top" wrapText="1"/>
    </xf>
    <xf numFmtId="0" fontId="23" fillId="33" borderId="20" xfId="0" applyFont="1" applyFill="1" applyBorder="1" applyAlignment="1">
      <alignment horizontal="left" vertical="top" wrapText="1"/>
    </xf>
    <xf numFmtId="0" fontId="23" fillId="33" borderId="22" xfId="0" applyFont="1" applyFill="1" applyBorder="1" applyAlignment="1">
      <alignment horizontal="left" vertical="top" wrapText="1"/>
    </xf>
    <xf numFmtId="0" fontId="23" fillId="0" borderId="0" xfId="0" applyFont="1" applyAlignment="1"/>
    <xf numFmtId="0" fontId="24" fillId="33" borderId="0" xfId="0" applyFont="1" applyFill="1" applyAlignment="1">
      <alignment vertical="center" wrapText="1"/>
    </xf>
    <xf numFmtId="0" fontId="33" fillId="33" borderId="0" xfId="44" applyFont="1" applyFill="1" applyAlignment="1">
      <alignment vertical="center"/>
    </xf>
    <xf numFmtId="0" fontId="23" fillId="0" borderId="11" xfId="0" applyFont="1" applyBorder="1" applyAlignment="1">
      <alignment horizontal="center" vertical="top" wrapText="1"/>
    </xf>
    <xf numFmtId="0" fontId="23" fillId="0" borderId="24" xfId="0" applyFont="1" applyBorder="1" applyAlignment="1">
      <alignment horizontal="left" vertical="top" wrapText="1"/>
    </xf>
    <xf numFmtId="0" fontId="25" fillId="33" borderId="0" xfId="0" applyFont="1" applyFill="1" applyAlignment="1">
      <alignment horizontal="left" vertical="top" wrapText="1"/>
    </xf>
    <xf numFmtId="49" fontId="33" fillId="33" borderId="11" xfId="0" applyNumberFormat="1" applyFont="1" applyFill="1" applyBorder="1" applyAlignment="1">
      <alignment horizontal="left" vertical="top" wrapText="1"/>
    </xf>
    <xf numFmtId="0" fontId="23" fillId="33" borderId="0" xfId="48" applyFont="1" applyFill="1" applyAlignment="1">
      <alignment vertical="center"/>
    </xf>
    <xf numFmtId="0" fontId="23" fillId="33" borderId="0" xfId="48" applyFont="1" applyFill="1" applyBorder="1" applyAlignment="1">
      <alignment horizontal="left" vertical="center"/>
    </xf>
    <xf numFmtId="0" fontId="25" fillId="33" borderId="0" xfId="0" applyFont="1" applyFill="1" applyBorder="1" applyAlignment="1">
      <alignment horizontal="left" vertical="top" wrapText="1"/>
    </xf>
    <xf numFmtId="0" fontId="34" fillId="33" borderId="0" xfId="0" applyFont="1" applyFill="1" applyBorder="1" applyAlignment="1">
      <alignment horizontal="left" vertical="top" wrapText="1"/>
    </xf>
    <xf numFmtId="0" fontId="23" fillId="33" borderId="13" xfId="0" applyFont="1" applyFill="1" applyBorder="1" applyAlignment="1">
      <alignment horizontal="left" vertical="top" wrapText="1"/>
    </xf>
    <xf numFmtId="0" fontId="28" fillId="34" borderId="31" xfId="0" applyFont="1" applyFill="1" applyBorder="1" applyAlignment="1">
      <alignment horizontal="left" vertical="top" wrapText="1"/>
    </xf>
    <xf numFmtId="166" fontId="30" fillId="33" borderId="31" xfId="0" applyNumberFormat="1" applyFont="1" applyFill="1" applyBorder="1" applyAlignment="1">
      <alignment horizontal="center" vertical="center" wrapText="1"/>
    </xf>
    <xf numFmtId="0" fontId="23" fillId="33" borderId="31" xfId="0" applyFont="1" applyFill="1" applyBorder="1" applyAlignment="1">
      <alignment horizontal="left" vertical="top" wrapText="1"/>
    </xf>
    <xf numFmtId="0" fontId="33" fillId="0" borderId="0" xfId="44" applyFont="1" applyFill="1" applyAlignment="1">
      <alignment vertical="center"/>
    </xf>
    <xf numFmtId="0" fontId="24" fillId="0" borderId="0" xfId="0" applyFont="1" applyFill="1" applyAlignment="1">
      <alignment vertical="center" wrapText="1"/>
    </xf>
    <xf numFmtId="0" fontId="33" fillId="0" borderId="0" xfId="0" applyNumberFormat="1" applyFont="1" applyFill="1" applyAlignment="1">
      <alignment vertical="center" wrapText="1"/>
    </xf>
    <xf numFmtId="49" fontId="27" fillId="0" borderId="0" xfId="0" applyNumberFormat="1" applyFont="1" applyFill="1" applyAlignment="1">
      <alignment horizontal="center" vertical="center" wrapText="1"/>
    </xf>
    <xf numFmtId="0" fontId="33" fillId="0" borderId="0" xfId="0" applyNumberFormat="1" applyFont="1" applyFill="1" applyAlignment="1">
      <alignment horizontal="center" vertical="center" wrapText="1"/>
    </xf>
    <xf numFmtId="166" fontId="27" fillId="0" borderId="0" xfId="0" applyNumberFormat="1" applyFont="1" applyFill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49" fontId="26" fillId="0" borderId="31" xfId="0" applyNumberFormat="1" applyFont="1" applyFill="1" applyBorder="1" applyAlignment="1">
      <alignment horizontal="center" vertical="center" textRotation="90" wrapText="1"/>
    </xf>
    <xf numFmtId="166" fontId="26" fillId="0" borderId="31" xfId="0" applyNumberFormat="1" applyFont="1" applyFill="1" applyBorder="1" applyAlignment="1">
      <alignment horizontal="center" vertical="center" wrapText="1"/>
    </xf>
    <xf numFmtId="49" fontId="36" fillId="0" borderId="31" xfId="0" applyNumberFormat="1" applyFont="1" applyFill="1" applyBorder="1" applyAlignment="1">
      <alignment horizontal="center" vertical="center" textRotation="90" wrapText="1"/>
    </xf>
    <xf numFmtId="0" fontId="36" fillId="0" borderId="31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33" borderId="31" xfId="0" applyFont="1" applyFill="1" applyBorder="1" applyAlignment="1">
      <alignment horizontal="center" vertical="center" wrapText="1"/>
    </xf>
    <xf numFmtId="0" fontId="37" fillId="33" borderId="31" xfId="0" applyFont="1" applyFill="1" applyBorder="1" applyAlignment="1">
      <alignment horizontal="center" vertical="center" wrapText="1"/>
    </xf>
    <xf numFmtId="0" fontId="30" fillId="33" borderId="0" xfId="0" applyFont="1" applyFill="1" applyAlignment="1">
      <alignment horizontal="center" vertical="center" wrapText="1"/>
    </xf>
    <xf numFmtId="43" fontId="30" fillId="0" borderId="0" xfId="1" applyNumberFormat="1" applyFont="1" applyAlignment="1">
      <alignment vertical="center" wrapText="1"/>
    </xf>
    <xf numFmtId="43" fontId="24" fillId="33" borderId="0" xfId="1" applyNumberFormat="1" applyFont="1" applyFill="1" applyAlignment="1">
      <alignment vertical="center" wrapText="1"/>
    </xf>
    <xf numFmtId="0" fontId="33" fillId="33" borderId="0" xfId="0" applyNumberFormat="1" applyFont="1" applyFill="1" applyAlignment="1">
      <alignment vertical="center" wrapText="1"/>
    </xf>
    <xf numFmtId="43" fontId="25" fillId="0" borderId="0" xfId="1" applyNumberFormat="1" applyFont="1" applyAlignment="1">
      <alignment horizontal="center" vertical="center" wrapText="1"/>
    </xf>
    <xf numFmtId="49" fontId="26" fillId="0" borderId="33" xfId="0" applyNumberFormat="1" applyFont="1" applyFill="1" applyBorder="1" applyAlignment="1">
      <alignment horizontal="center" vertical="center" textRotation="90" wrapText="1"/>
    </xf>
    <xf numFmtId="166" fontId="36" fillId="0" borderId="31" xfId="0" applyNumberFormat="1" applyFont="1" applyFill="1" applyBorder="1" applyAlignment="1">
      <alignment horizontal="center" vertical="center" wrapText="1"/>
    </xf>
    <xf numFmtId="43" fontId="30" fillId="0" borderId="0" xfId="1" applyNumberFormat="1" applyFont="1" applyAlignment="1">
      <alignment horizontal="center" vertical="center" wrapText="1"/>
    </xf>
    <xf numFmtId="43" fontId="30" fillId="33" borderId="0" xfId="1" applyNumberFormat="1" applyFont="1" applyFill="1" applyAlignment="1">
      <alignment horizontal="center" vertical="center" wrapText="1"/>
    </xf>
    <xf numFmtId="166" fontId="30" fillId="0" borderId="0" xfId="0" applyNumberFormat="1" applyFont="1" applyAlignment="1">
      <alignment vertical="center" wrapText="1"/>
    </xf>
    <xf numFmtId="0" fontId="27" fillId="33" borderId="0" xfId="0" applyFont="1" applyFill="1" applyBorder="1" applyAlignment="1">
      <alignment horizontal="right" vertical="top" wrapText="1"/>
    </xf>
    <xf numFmtId="0" fontId="40" fillId="33" borderId="0" xfId="0" applyFont="1" applyFill="1">
      <alignment horizontal="left" vertical="top" wrapText="1"/>
    </xf>
    <xf numFmtId="166" fontId="25" fillId="0" borderId="0" xfId="0" applyNumberFormat="1" applyFont="1" applyFill="1" applyBorder="1" applyAlignment="1">
      <alignment horizontal="right" vertical="center" wrapText="1"/>
    </xf>
    <xf numFmtId="165" fontId="33" fillId="0" borderId="31" xfId="49" applyNumberFormat="1" applyFont="1" applyFill="1" applyBorder="1" applyAlignment="1">
      <alignment horizontal="right" vertical="top"/>
    </xf>
    <xf numFmtId="0" fontId="40" fillId="33" borderId="31" xfId="0" applyFont="1" applyFill="1" applyBorder="1" applyAlignment="1">
      <alignment horizontal="left" vertical="top" wrapText="1"/>
    </xf>
    <xf numFmtId="0" fontId="23" fillId="0" borderId="18" xfId="0" applyFont="1" applyBorder="1" applyAlignment="1">
      <alignment horizontal="left" vertical="top" wrapText="1"/>
    </xf>
    <xf numFmtId="0" fontId="33" fillId="33" borderId="23" xfId="0" applyFont="1" applyFill="1" applyBorder="1" applyAlignment="1">
      <alignment horizontal="left" vertical="top" wrapText="1"/>
    </xf>
    <xf numFmtId="0" fontId="31" fillId="33" borderId="31" xfId="0" applyFont="1" applyFill="1" applyBorder="1" applyAlignment="1">
      <alignment horizontal="left" vertical="top" wrapText="1"/>
    </xf>
    <xf numFmtId="0" fontId="39" fillId="33" borderId="31" xfId="0" applyFont="1" applyFill="1" applyBorder="1" applyAlignment="1">
      <alignment horizontal="left" vertical="top" wrapText="1"/>
    </xf>
    <xf numFmtId="0" fontId="40" fillId="33" borderId="0" xfId="0" applyFont="1" applyFill="1" applyBorder="1" applyAlignment="1">
      <alignment horizontal="left" vertical="top" wrapText="1"/>
    </xf>
    <xf numFmtId="0" fontId="40" fillId="33" borderId="0" xfId="0" applyFont="1" applyFill="1" applyBorder="1">
      <alignment horizontal="left" vertical="top" wrapText="1"/>
    </xf>
    <xf numFmtId="0" fontId="41" fillId="33" borderId="31" xfId="0" applyFont="1" applyFill="1" applyBorder="1" applyAlignment="1">
      <alignment horizontal="left" vertical="top" wrapText="1"/>
    </xf>
    <xf numFmtId="0" fontId="35" fillId="33" borderId="0" xfId="0" applyFont="1" applyFill="1" applyBorder="1" applyAlignment="1">
      <alignment vertical="top"/>
    </xf>
    <xf numFmtId="0" fontId="40" fillId="33" borderId="0" xfId="0" applyFont="1" applyFill="1" applyAlignment="1">
      <alignment horizontal="left" vertical="top" wrapText="1"/>
    </xf>
    <xf numFmtId="0" fontId="31" fillId="33" borderId="0" xfId="0" applyFont="1" applyFill="1" applyAlignment="1">
      <alignment vertical="top"/>
    </xf>
    <xf numFmtId="0" fontId="42" fillId="0" borderId="31" xfId="0" applyFont="1" applyBorder="1" applyAlignment="1">
      <alignment horizontal="left" vertical="top" wrapText="1"/>
    </xf>
    <xf numFmtId="0" fontId="28" fillId="34" borderId="31" xfId="0" applyFont="1" applyFill="1" applyBorder="1" applyAlignment="1">
      <alignment horizontal="right" vertical="top" wrapText="1"/>
    </xf>
    <xf numFmtId="0" fontId="42" fillId="34" borderId="31" xfId="0" applyFont="1" applyFill="1" applyBorder="1" applyAlignment="1">
      <alignment horizontal="left" vertical="top" wrapText="1"/>
    </xf>
    <xf numFmtId="0" fontId="28" fillId="34" borderId="31" xfId="0" applyFont="1" applyFill="1" applyBorder="1">
      <alignment horizontal="left" vertical="top" wrapText="1"/>
    </xf>
    <xf numFmtId="0" fontId="32" fillId="34" borderId="31" xfId="0" applyFont="1" applyFill="1" applyBorder="1" applyAlignment="1">
      <alignment horizontal="center" vertical="center" wrapText="1"/>
    </xf>
    <xf numFmtId="0" fontId="32" fillId="34" borderId="31" xfId="0" applyFont="1" applyFill="1" applyBorder="1" applyAlignment="1">
      <alignment horizontal="left" vertical="center" wrapText="1"/>
    </xf>
    <xf numFmtId="0" fontId="32" fillId="34" borderId="0" xfId="0" applyFont="1" applyFill="1" applyAlignment="1">
      <alignment vertical="center" wrapText="1"/>
    </xf>
    <xf numFmtId="0" fontId="43" fillId="0" borderId="31" xfId="0" applyFont="1" applyBorder="1" applyAlignment="1">
      <alignment horizontal="left" vertical="top" wrapText="1"/>
    </xf>
    <xf numFmtId="0" fontId="45" fillId="34" borderId="31" xfId="0" applyFont="1" applyFill="1" applyBorder="1" applyAlignment="1">
      <alignment horizontal="left" vertical="center" wrapText="1"/>
    </xf>
    <xf numFmtId="0" fontId="30" fillId="33" borderId="20" xfId="0" applyFont="1" applyFill="1" applyBorder="1" applyAlignment="1">
      <alignment horizontal="left" vertical="top" wrapText="1"/>
    </xf>
    <xf numFmtId="0" fontId="35" fillId="33" borderId="0" xfId="0" applyFont="1" applyFill="1" applyBorder="1" applyAlignment="1">
      <alignment horizontal="center" vertical="top"/>
    </xf>
    <xf numFmtId="0" fontId="27" fillId="33" borderId="0" xfId="44" applyFont="1" applyFill="1" applyAlignment="1">
      <alignment vertical="center"/>
    </xf>
    <xf numFmtId="0" fontId="23" fillId="0" borderId="31" xfId="0" applyFont="1" applyBorder="1" applyAlignment="1">
      <alignment horizontal="center" vertical="top" wrapText="1"/>
    </xf>
    <xf numFmtId="169" fontId="23" fillId="0" borderId="0" xfId="57" applyNumberFormat="1" applyFont="1" applyFill="1" applyBorder="1" applyAlignment="1">
      <alignment horizontal="left" vertical="center" wrapText="1"/>
    </xf>
    <xf numFmtId="168" fontId="33" fillId="0" borderId="0" xfId="58" applyNumberFormat="1" applyFont="1" applyFill="1" applyBorder="1" applyAlignment="1">
      <alignment horizontal="right" vertical="center"/>
    </xf>
    <xf numFmtId="0" fontId="23" fillId="0" borderId="0" xfId="48" applyFont="1" applyFill="1" applyAlignment="1">
      <alignment vertical="center"/>
    </xf>
    <xf numFmtId="0" fontId="23" fillId="0" borderId="0" xfId="48" applyFont="1" applyFill="1" applyBorder="1" applyAlignment="1">
      <alignment horizontal="left" vertical="center"/>
    </xf>
    <xf numFmtId="0" fontId="33" fillId="33" borderId="0" xfId="0" applyFont="1" applyFill="1" applyBorder="1" applyAlignment="1">
      <alignment horizontal="right"/>
    </xf>
    <xf numFmtId="0" fontId="33" fillId="0" borderId="0" xfId="44" applyFont="1" applyFill="1" applyAlignment="1">
      <alignment horizontal="right" vertical="center"/>
    </xf>
    <xf numFmtId="0" fontId="33" fillId="0" borderId="0" xfId="0" applyFont="1" applyAlignment="1">
      <alignment horizontal="right"/>
    </xf>
    <xf numFmtId="0" fontId="27" fillId="0" borderId="0" xfId="0" applyFont="1" applyAlignment="1">
      <alignment horizontal="center" vertical="center" wrapText="1"/>
    </xf>
    <xf numFmtId="0" fontId="24" fillId="33" borderId="19" xfId="0" applyFont="1" applyFill="1" applyBorder="1" applyAlignment="1">
      <alignment horizontal="center" vertical="center" wrapText="1"/>
    </xf>
    <xf numFmtId="0" fontId="23" fillId="33" borderId="31" xfId="0" applyFont="1" applyFill="1" applyBorder="1" applyAlignment="1">
      <alignment horizontal="center" vertical="center" wrapText="1"/>
    </xf>
    <xf numFmtId="0" fontId="31" fillId="0" borderId="31" xfId="0" applyFont="1" applyBorder="1" applyAlignment="1">
      <alignment horizontal="left" vertical="center" wrapText="1"/>
    </xf>
    <xf numFmtId="0" fontId="31" fillId="0" borderId="15" xfId="0" applyFont="1" applyBorder="1" applyAlignment="1">
      <alignment horizontal="left" vertical="center" wrapText="1"/>
    </xf>
    <xf numFmtId="0" fontId="31" fillId="0" borderId="0" xfId="0" applyFont="1" applyAlignment="1">
      <alignment horizontal="left" vertical="center" wrapText="1"/>
    </xf>
    <xf numFmtId="0" fontId="48" fillId="0" borderId="0" xfId="0" applyFont="1" applyAlignment="1">
      <alignment horizontal="left" vertical="center" wrapText="1"/>
    </xf>
    <xf numFmtId="0" fontId="33" fillId="0" borderId="37" xfId="0" applyFont="1" applyBorder="1" applyAlignment="1">
      <alignment horizontal="left" vertical="top" wrapText="1"/>
    </xf>
    <xf numFmtId="0" fontId="33" fillId="33" borderId="31" xfId="0" applyFont="1" applyFill="1" applyBorder="1" applyAlignment="1">
      <alignment horizontal="left" vertical="top" wrapText="1"/>
    </xf>
    <xf numFmtId="0" fontId="43" fillId="0" borderId="31" xfId="0" applyFont="1" applyBorder="1">
      <alignment horizontal="left" vertical="top" wrapText="1"/>
    </xf>
    <xf numFmtId="0" fontId="30" fillId="34" borderId="31" xfId="0" applyFont="1" applyFill="1" applyBorder="1" applyAlignment="1">
      <alignment horizontal="left" vertical="center" wrapText="1"/>
    </xf>
    <xf numFmtId="0" fontId="38" fillId="34" borderId="31" xfId="0" applyFont="1" applyFill="1" applyBorder="1" applyAlignment="1">
      <alignment horizontal="center" vertical="center" wrapText="1"/>
    </xf>
    <xf numFmtId="168" fontId="30" fillId="34" borderId="31" xfId="1" applyNumberFormat="1" applyFont="1" applyFill="1" applyBorder="1" applyAlignment="1">
      <alignment vertical="center" wrapText="1"/>
    </xf>
    <xf numFmtId="0" fontId="43" fillId="34" borderId="31" xfId="0" applyFont="1" applyFill="1" applyBorder="1" applyAlignment="1">
      <alignment horizontal="left" vertical="top" wrapText="1"/>
    </xf>
    <xf numFmtId="0" fontId="46" fillId="0" borderId="0" xfId="0" applyFont="1" applyAlignment="1"/>
    <xf numFmtId="0" fontId="46" fillId="34" borderId="0" xfId="0" applyFont="1" applyFill="1" applyAlignment="1"/>
    <xf numFmtId="0" fontId="27" fillId="34" borderId="0" xfId="0" applyFont="1" applyFill="1" applyAlignment="1"/>
    <xf numFmtId="0" fontId="49" fillId="34" borderId="0" xfId="0" applyFont="1" applyFill="1" applyAlignment="1"/>
    <xf numFmtId="166" fontId="33" fillId="33" borderId="21" xfId="0" applyNumberFormat="1" applyFont="1" applyFill="1" applyBorder="1" applyAlignment="1">
      <alignment horizontal="right" vertical="top" wrapText="1"/>
    </xf>
    <xf numFmtId="0" fontId="29" fillId="0" borderId="31" xfId="0" applyFont="1" applyBorder="1">
      <alignment horizontal="left" vertical="top" wrapText="1"/>
    </xf>
    <xf numFmtId="0" fontId="28" fillId="0" borderId="31" xfId="0" applyFont="1" applyBorder="1" applyAlignment="1">
      <alignment horizontal="left" vertical="top" wrapText="1"/>
    </xf>
    <xf numFmtId="165" fontId="40" fillId="0" borderId="27" xfId="49" applyNumberFormat="1" applyFont="1" applyBorder="1" applyAlignment="1">
      <alignment horizontal="right" vertical="top"/>
    </xf>
    <xf numFmtId="0" fontId="40" fillId="0" borderId="0" xfId="0" applyFont="1" applyAlignment="1">
      <alignment horizontal="left" vertical="top" wrapText="1"/>
    </xf>
    <xf numFmtId="0" fontId="25" fillId="34" borderId="0" xfId="0" applyFont="1" applyFill="1" applyAlignment="1">
      <alignment horizontal="left" vertical="top" wrapText="1"/>
    </xf>
    <xf numFmtId="0" fontId="23" fillId="34" borderId="31" xfId="0" applyFont="1" applyFill="1" applyBorder="1" applyAlignment="1">
      <alignment horizontal="left" vertical="top" wrapText="1"/>
    </xf>
    <xf numFmtId="0" fontId="33" fillId="34" borderId="31" xfId="0" applyFont="1" applyFill="1" applyBorder="1" applyAlignment="1">
      <alignment horizontal="left" vertical="top" wrapText="1"/>
    </xf>
    <xf numFmtId="0" fontId="40" fillId="34" borderId="0" xfId="0" applyFont="1" applyFill="1">
      <alignment horizontal="left" vertical="top" wrapText="1"/>
    </xf>
    <xf numFmtId="0" fontId="23" fillId="33" borderId="23" xfId="0" applyFont="1" applyFill="1" applyBorder="1" applyAlignment="1">
      <alignment horizontal="left" vertical="top" wrapText="1"/>
    </xf>
    <xf numFmtId="0" fontId="30" fillId="34" borderId="15" xfId="43" applyFont="1" applyFill="1" applyBorder="1" applyAlignment="1">
      <alignment horizontal="left" vertical="top" wrapText="1"/>
    </xf>
    <xf numFmtId="0" fontId="39" fillId="0" borderId="31" xfId="0" applyFont="1" applyBorder="1" applyAlignment="1">
      <alignment horizontal="left" vertical="top" wrapText="1"/>
    </xf>
    <xf numFmtId="0" fontId="30" fillId="0" borderId="0" xfId="55" applyFont="1" applyFill="1" applyAlignment="1">
      <alignment horizontal="center" vertical="center" wrapText="1"/>
    </xf>
    <xf numFmtId="0" fontId="30" fillId="0" borderId="0" xfId="55" applyFont="1" applyFill="1" applyAlignment="1">
      <alignment vertical="center" wrapText="1"/>
    </xf>
    <xf numFmtId="0" fontId="30" fillId="0" borderId="0" xfId="51" applyFont="1" applyFill="1" applyAlignment="1">
      <alignment horizontal="right" vertical="center"/>
    </xf>
    <xf numFmtId="0" fontId="30" fillId="0" borderId="0" xfId="51" applyFont="1" applyFill="1" applyAlignment="1">
      <alignment vertical="center" wrapText="1"/>
    </xf>
    <xf numFmtId="49" fontId="30" fillId="0" borderId="0" xfId="55" applyNumberFormat="1" applyFont="1" applyFill="1" applyAlignment="1">
      <alignment horizontal="center" vertical="center" wrapText="1"/>
    </xf>
    <xf numFmtId="0" fontId="30" fillId="0" borderId="0" xfId="55" applyNumberFormat="1" applyFont="1" applyFill="1" applyAlignment="1">
      <alignment horizontal="center" vertical="center" wrapText="1"/>
    </xf>
    <xf numFmtId="0" fontId="30" fillId="0" borderId="43" xfId="0" applyFont="1" applyFill="1" applyBorder="1" applyAlignment="1">
      <alignment horizontal="center" vertical="top" wrapText="1"/>
    </xf>
    <xf numFmtId="0" fontId="38" fillId="0" borderId="0" xfId="55" applyFont="1" applyFill="1" applyAlignment="1">
      <alignment vertical="center" wrapText="1"/>
    </xf>
    <xf numFmtId="0" fontId="30" fillId="0" borderId="43" xfId="0" applyFont="1" applyFill="1" applyBorder="1" applyAlignment="1">
      <alignment horizontal="left" vertical="top" wrapText="1"/>
    </xf>
    <xf numFmtId="0" fontId="30" fillId="0" borderId="31" xfId="0" applyFont="1" applyFill="1" applyBorder="1" applyAlignment="1">
      <alignment horizontal="left" vertical="top" wrapText="1"/>
    </xf>
    <xf numFmtId="0" fontId="50" fillId="0" borderId="43" xfId="0" applyFont="1" applyFill="1" applyBorder="1" applyAlignment="1">
      <alignment horizontal="left" vertical="top" wrapText="1"/>
    </xf>
    <xf numFmtId="0" fontId="50" fillId="0" borderId="31" xfId="0" applyFont="1" applyFill="1" applyBorder="1" applyAlignment="1">
      <alignment horizontal="left" vertical="top" wrapText="1"/>
    </xf>
    <xf numFmtId="165" fontId="0" fillId="0" borderId="0" xfId="0" applyNumberFormat="1" applyFill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50" fillId="35" borderId="43" xfId="0" applyFont="1" applyFill="1" applyBorder="1" applyAlignment="1">
      <alignment horizontal="left" vertical="center" wrapText="1"/>
    </xf>
    <xf numFmtId="0" fontId="50" fillId="35" borderId="31" xfId="0" applyFont="1" applyFill="1" applyBorder="1" applyAlignment="1">
      <alignment horizontal="left" vertical="center" wrapText="1"/>
    </xf>
    <xf numFmtId="0" fontId="44" fillId="35" borderId="31" xfId="0" applyFont="1" applyFill="1" applyBorder="1" applyAlignment="1">
      <alignment horizontal="left" vertical="center" wrapText="1"/>
    </xf>
    <xf numFmtId="0" fontId="23" fillId="0" borderId="0" xfId="55" applyFont="1" applyFill="1" applyAlignment="1">
      <alignment vertical="center" wrapText="1"/>
    </xf>
    <xf numFmtId="165" fontId="30" fillId="0" borderId="31" xfId="49" applyNumberFormat="1" applyFont="1" applyFill="1" applyBorder="1" applyAlignment="1">
      <alignment horizontal="right" vertical="top"/>
    </xf>
    <xf numFmtId="165" fontId="30" fillId="0" borderId="44" xfId="49" applyNumberFormat="1" applyFont="1" applyFill="1" applyBorder="1" applyAlignment="1">
      <alignment horizontal="right" vertical="top"/>
    </xf>
    <xf numFmtId="165" fontId="32" fillId="35" borderId="31" xfId="49" applyNumberFormat="1" applyFont="1" applyFill="1" applyBorder="1" applyAlignment="1">
      <alignment horizontal="right" vertical="center"/>
    </xf>
    <xf numFmtId="0" fontId="49" fillId="34" borderId="0" xfId="0" applyFont="1" applyFill="1" applyAlignment="1">
      <alignment horizontal="right"/>
    </xf>
    <xf numFmtId="0" fontId="27" fillId="34" borderId="0" xfId="44" applyFont="1" applyFill="1" applyAlignment="1">
      <alignment vertical="center"/>
    </xf>
    <xf numFmtId="0" fontId="23" fillId="34" borderId="0" xfId="48" applyFont="1" applyFill="1" applyAlignment="1">
      <alignment vertical="center"/>
    </xf>
    <xf numFmtId="0" fontId="40" fillId="34" borderId="0" xfId="0" applyFont="1" applyFill="1" applyBorder="1">
      <alignment horizontal="left" vertical="top" wrapText="1"/>
    </xf>
    <xf numFmtId="0" fontId="25" fillId="34" borderId="0" xfId="0" applyFont="1" applyFill="1" applyBorder="1" applyAlignment="1">
      <alignment horizontal="left" vertical="top" wrapText="1"/>
    </xf>
    <xf numFmtId="0" fontId="40" fillId="34" borderId="0" xfId="0" applyFont="1" applyFill="1" applyBorder="1" applyAlignment="1">
      <alignment horizontal="left" vertical="top" wrapText="1"/>
    </xf>
    <xf numFmtId="0" fontId="39" fillId="34" borderId="0" xfId="0" applyFont="1" applyFill="1" applyBorder="1" applyAlignment="1">
      <alignment horizontal="right" vertical="top" wrapText="1"/>
    </xf>
    <xf numFmtId="0" fontId="28" fillId="34" borderId="0" xfId="0" applyNumberFormat="1" applyFont="1" applyFill="1" applyBorder="1" applyAlignment="1" applyProtection="1">
      <alignment horizontal="left" vertical="top" wrapText="1"/>
    </xf>
    <xf numFmtId="0" fontId="30" fillId="34" borderId="18" xfId="0" applyFont="1" applyFill="1" applyBorder="1" applyAlignment="1">
      <alignment horizontal="left" vertical="top" wrapText="1"/>
    </xf>
    <xf numFmtId="0" fontId="30" fillId="34" borderId="15" xfId="0" applyFont="1" applyFill="1" applyBorder="1" applyAlignment="1">
      <alignment horizontal="left" vertical="top" wrapText="1"/>
    </xf>
    <xf numFmtId="0" fontId="28" fillId="34" borderId="0" xfId="0" applyFont="1" applyFill="1">
      <alignment horizontal="left" vertical="top" wrapText="1"/>
    </xf>
    <xf numFmtId="2" fontId="32" fillId="33" borderId="0" xfId="0" applyNumberFormat="1" applyFont="1" applyFill="1" applyAlignment="1">
      <alignment horizontal="center" vertical="center" wrapText="1"/>
    </xf>
    <xf numFmtId="0" fontId="23" fillId="0" borderId="31" xfId="0" applyFont="1" applyBorder="1" applyAlignment="1">
      <alignment horizontal="center" vertical="top" wrapText="1"/>
    </xf>
    <xf numFmtId="49" fontId="33" fillId="33" borderId="22" xfId="0" applyNumberFormat="1" applyFont="1" applyFill="1" applyBorder="1" applyAlignment="1">
      <alignment horizontal="left" vertical="top" wrapText="1"/>
    </xf>
    <xf numFmtId="0" fontId="52" fillId="34" borderId="15" xfId="0" applyFont="1" applyFill="1" applyBorder="1" applyAlignment="1">
      <alignment horizontal="left" vertical="top" wrapText="1"/>
    </xf>
    <xf numFmtId="0" fontId="52" fillId="34" borderId="31" xfId="0" applyFont="1" applyFill="1" applyBorder="1" applyAlignment="1">
      <alignment horizontal="left" vertical="top" wrapText="1"/>
    </xf>
    <xf numFmtId="168" fontId="32" fillId="34" borderId="31" xfId="1" applyNumberFormat="1" applyFont="1" applyFill="1" applyBorder="1" applyAlignment="1">
      <alignment horizontal="right" vertical="center" wrapText="1"/>
    </xf>
    <xf numFmtId="165" fontId="40" fillId="34" borderId="0" xfId="49" applyNumberFormat="1" applyFont="1" applyFill="1" applyBorder="1" applyAlignment="1">
      <alignment horizontal="right" vertical="top"/>
    </xf>
    <xf numFmtId="0" fontId="30" fillId="34" borderId="31" xfId="0" applyFont="1" applyFill="1" applyBorder="1" applyAlignment="1">
      <alignment horizontal="justify" vertical="center"/>
    </xf>
    <xf numFmtId="0" fontId="43" fillId="34" borderId="31" xfId="0" applyFont="1" applyFill="1" applyBorder="1">
      <alignment horizontal="left" vertical="top" wrapText="1"/>
    </xf>
    <xf numFmtId="0" fontId="30" fillId="0" borderId="0" xfId="0" applyFont="1" applyBorder="1" applyAlignment="1">
      <alignment horizontal="right" vertical="center" wrapText="1"/>
    </xf>
    <xf numFmtId="0" fontId="23" fillId="0" borderId="31" xfId="0" applyFont="1" applyBorder="1" applyAlignment="1">
      <alignment horizontal="center" vertical="top" wrapText="1"/>
    </xf>
    <xf numFmtId="0" fontId="33" fillId="0" borderId="0" xfId="0" applyNumberFormat="1" applyFont="1" applyFill="1" applyAlignment="1">
      <alignment horizontal="center" vertical="center" wrapText="1"/>
    </xf>
    <xf numFmtId="0" fontId="30" fillId="0" borderId="31" xfId="0" applyFont="1" applyFill="1" applyBorder="1" applyAlignment="1">
      <alignment horizontal="center" vertical="top" wrapText="1"/>
    </xf>
    <xf numFmtId="0" fontId="30" fillId="0" borderId="44" xfId="0" applyFont="1" applyFill="1" applyBorder="1" applyAlignment="1">
      <alignment horizontal="center" vertical="top" wrapText="1"/>
    </xf>
    <xf numFmtId="0" fontId="40" fillId="33" borderId="21" xfId="0" applyFont="1" applyFill="1" applyBorder="1" applyAlignment="1">
      <alignment horizontal="center" vertical="top" wrapText="1"/>
    </xf>
    <xf numFmtId="0" fontId="39" fillId="33" borderId="15" xfId="0" applyFont="1" applyFill="1" applyBorder="1" applyAlignment="1">
      <alignment horizontal="left" vertical="top" wrapText="1"/>
    </xf>
    <xf numFmtId="168" fontId="23" fillId="0" borderId="31" xfId="60" applyNumberFormat="1" applyFont="1" applyFill="1" applyBorder="1" applyAlignment="1">
      <alignment horizontal="center" vertical="center" wrapText="1"/>
    </xf>
    <xf numFmtId="168" fontId="23" fillId="0" borderId="31" xfId="60" applyNumberFormat="1" applyFont="1" applyFill="1" applyBorder="1" applyAlignment="1">
      <alignment horizontal="center" vertical="center"/>
    </xf>
    <xf numFmtId="0" fontId="24" fillId="34" borderId="31" xfId="0" applyFont="1" applyFill="1" applyBorder="1" applyAlignment="1">
      <alignment horizontal="center" vertical="center" wrapText="1"/>
    </xf>
    <xf numFmtId="0" fontId="32" fillId="34" borderId="37" xfId="0" applyFont="1" applyFill="1" applyBorder="1" applyAlignment="1">
      <alignment horizontal="left" vertical="top" wrapText="1"/>
    </xf>
    <xf numFmtId="165" fontId="32" fillId="34" borderId="31" xfId="0" applyNumberFormat="1" applyFont="1" applyFill="1" applyBorder="1" applyAlignment="1">
      <alignment horizontal="right" vertical="top" wrapText="1"/>
    </xf>
    <xf numFmtId="0" fontId="0" fillId="34" borderId="0" xfId="0" applyNumberFormat="1" applyFont="1" applyFill="1" applyBorder="1" applyAlignment="1" applyProtection="1">
      <alignment horizontal="left" vertical="top" wrapText="1"/>
    </xf>
    <xf numFmtId="0" fontId="23" fillId="34" borderId="31" xfId="0" applyFont="1" applyFill="1" applyBorder="1" applyAlignment="1">
      <alignment horizontal="center" vertical="top" wrapText="1"/>
    </xf>
    <xf numFmtId="0" fontId="23" fillId="34" borderId="31" xfId="0" applyFont="1" applyFill="1" applyBorder="1">
      <alignment horizontal="left" vertical="top" wrapText="1"/>
    </xf>
    <xf numFmtId="0" fontId="54" fillId="34" borderId="31" xfId="0" applyFont="1" applyFill="1" applyBorder="1" applyAlignment="1">
      <alignment horizontal="left" vertical="top" wrapText="1"/>
    </xf>
    <xf numFmtId="0" fontId="54" fillId="34" borderId="31" xfId="0" applyFont="1" applyFill="1" applyBorder="1">
      <alignment horizontal="left" vertical="top" wrapText="1"/>
    </xf>
    <xf numFmtId="165" fontId="23" fillId="34" borderId="31" xfId="49" applyNumberFormat="1" applyFont="1" applyFill="1" applyBorder="1" applyAlignment="1">
      <alignment horizontal="right" vertical="top"/>
    </xf>
    <xf numFmtId="0" fontId="23" fillId="34" borderId="0" xfId="0" applyFont="1" applyFill="1" applyAlignment="1"/>
    <xf numFmtId="0" fontId="23" fillId="34" borderId="19" xfId="0" applyFont="1" applyFill="1" applyBorder="1">
      <alignment horizontal="left" vertical="top" wrapText="1"/>
    </xf>
    <xf numFmtId="0" fontId="55" fillId="34" borderId="31" xfId="0" applyFont="1" applyFill="1" applyBorder="1" applyAlignment="1">
      <alignment horizontal="left" vertical="top" wrapText="1"/>
    </xf>
    <xf numFmtId="0" fontId="23" fillId="34" borderId="21" xfId="0" applyFont="1" applyFill="1" applyBorder="1">
      <alignment horizontal="left" vertical="top" wrapText="1"/>
    </xf>
    <xf numFmtId="0" fontId="23" fillId="34" borderId="31" xfId="43" applyFont="1" applyFill="1" applyBorder="1" applyAlignment="1">
      <alignment horizontal="left" vertical="top" wrapText="1"/>
    </xf>
    <xf numFmtId="0" fontId="31" fillId="33" borderId="0" xfId="0" applyFont="1" applyFill="1" applyBorder="1" applyAlignment="1">
      <alignment vertical="top" wrapText="1"/>
    </xf>
    <xf numFmtId="0" fontId="39" fillId="33" borderId="0" xfId="0" applyFont="1" applyFill="1" applyBorder="1" applyAlignment="1">
      <alignment vertical="top" wrapText="1"/>
    </xf>
    <xf numFmtId="0" fontId="40" fillId="33" borderId="15" xfId="0" applyFont="1" applyFill="1" applyBorder="1" applyAlignment="1">
      <alignment vertical="top" wrapText="1"/>
    </xf>
    <xf numFmtId="0" fontId="40" fillId="33" borderId="0" xfId="0" applyFont="1" applyFill="1" applyBorder="1" applyAlignment="1">
      <alignment vertical="top" wrapText="1"/>
    </xf>
    <xf numFmtId="0" fontId="31" fillId="33" borderId="15" xfId="0" applyFont="1" applyFill="1" applyBorder="1" applyAlignment="1">
      <alignment vertical="top" wrapText="1"/>
    </xf>
    <xf numFmtId="0" fontId="40" fillId="33" borderId="31" xfId="0" applyFont="1" applyFill="1" applyBorder="1">
      <alignment horizontal="left" vertical="top" wrapText="1"/>
    </xf>
    <xf numFmtId="165" fontId="40" fillId="0" borderId="31" xfId="49" applyNumberFormat="1" applyFont="1" applyBorder="1" applyAlignment="1">
      <alignment horizontal="right" vertical="top"/>
    </xf>
    <xf numFmtId="0" fontId="39" fillId="33" borderId="0" xfId="0" applyFont="1" applyFill="1" applyBorder="1" applyAlignment="1">
      <alignment horizontal="right" vertical="top" wrapText="1"/>
    </xf>
    <xf numFmtId="0" fontId="40" fillId="0" borderId="0" xfId="0" applyFont="1">
      <alignment horizontal="left" vertical="top" wrapText="1"/>
    </xf>
    <xf numFmtId="0" fontId="38" fillId="0" borderId="15" xfId="0" applyFont="1" applyFill="1" applyBorder="1" applyAlignment="1">
      <alignment horizontal="left" vertical="center" wrapText="1"/>
    </xf>
    <xf numFmtId="49" fontId="30" fillId="0" borderId="15" xfId="0" applyNumberFormat="1" applyFont="1" applyFill="1" applyBorder="1" applyAlignment="1">
      <alignment horizontal="left" vertical="center" wrapText="1"/>
    </xf>
    <xf numFmtId="0" fontId="30" fillId="0" borderId="31" xfId="51" applyFont="1" applyFill="1" applyBorder="1" applyAlignment="1">
      <alignment horizontal="left" vertical="center" wrapText="1"/>
    </xf>
    <xf numFmtId="0" fontId="30" fillId="0" borderId="46" xfId="51" applyFont="1" applyFill="1" applyBorder="1" applyAlignment="1">
      <alignment horizontal="left" vertical="center" wrapText="1"/>
    </xf>
    <xf numFmtId="167" fontId="23" fillId="34" borderId="31" xfId="60" applyNumberFormat="1" applyFont="1" applyFill="1" applyBorder="1" applyAlignment="1">
      <alignment horizontal="right" vertical="top"/>
    </xf>
    <xf numFmtId="167" fontId="56" fillId="34" borderId="31" xfId="60" applyNumberFormat="1" applyFont="1" applyFill="1" applyBorder="1" applyAlignment="1">
      <alignment horizontal="right" vertical="top"/>
    </xf>
    <xf numFmtId="0" fontId="23" fillId="34" borderId="0" xfId="0" applyFont="1" applyFill="1" applyAlignment="1">
      <alignment vertical="center" wrapText="1"/>
    </xf>
    <xf numFmtId="0" fontId="33" fillId="34" borderId="31" xfId="0" applyFont="1" applyFill="1" applyBorder="1" applyAlignment="1">
      <alignment horizontal="center" vertical="top" wrapText="1"/>
    </xf>
    <xf numFmtId="167" fontId="33" fillId="34" borderId="31" xfId="60" applyNumberFormat="1" applyFont="1" applyFill="1" applyBorder="1" applyAlignment="1">
      <alignment horizontal="right" vertical="top"/>
    </xf>
    <xf numFmtId="0" fontId="58" fillId="34" borderId="31" xfId="0" applyFont="1" applyFill="1" applyBorder="1" applyAlignment="1">
      <alignment horizontal="left" vertical="center" wrapText="1"/>
    </xf>
    <xf numFmtId="0" fontId="58" fillId="34" borderId="33" xfId="0" applyFont="1" applyFill="1" applyBorder="1" applyAlignment="1">
      <alignment horizontal="left" vertical="center" wrapText="1"/>
    </xf>
    <xf numFmtId="0" fontId="30" fillId="0" borderId="31" xfId="0" applyFont="1" applyBorder="1" applyAlignment="1">
      <alignment horizontal="center" vertical="center" wrapText="1"/>
    </xf>
    <xf numFmtId="0" fontId="30" fillId="0" borderId="31" xfId="0" applyFont="1" applyBorder="1" applyAlignment="1">
      <alignment vertical="center" wrapText="1"/>
    </xf>
    <xf numFmtId="166" fontId="30" fillId="0" borderId="31" xfId="0" applyNumberFormat="1" applyFont="1" applyBorder="1" applyAlignment="1">
      <alignment vertical="center" wrapText="1"/>
    </xf>
    <xf numFmtId="168" fontId="33" fillId="0" borderId="31" xfId="60" applyNumberFormat="1" applyFont="1" applyFill="1" applyBorder="1" applyAlignment="1">
      <alignment horizontal="center" vertical="center" wrapText="1"/>
    </xf>
    <xf numFmtId="168" fontId="33" fillId="0" borderId="31" xfId="60" applyNumberFormat="1" applyFont="1" applyFill="1" applyBorder="1" applyAlignment="1">
      <alignment horizontal="center" vertical="center"/>
    </xf>
    <xf numFmtId="165" fontId="28" fillId="34" borderId="15" xfId="49" applyNumberFormat="1" applyFont="1" applyFill="1" applyBorder="1" applyAlignment="1">
      <alignment horizontal="right" vertical="top"/>
    </xf>
    <xf numFmtId="0" fontId="25" fillId="0" borderId="31" xfId="0" applyFont="1" applyBorder="1" applyAlignment="1">
      <alignment horizontal="left" vertical="top" wrapText="1"/>
    </xf>
    <xf numFmtId="0" fontId="25" fillId="33" borderId="31" xfId="0" applyFont="1" applyFill="1" applyBorder="1" applyAlignment="1">
      <alignment horizontal="left" vertical="top" wrapText="1"/>
    </xf>
    <xf numFmtId="0" fontId="30" fillId="0" borderId="0" xfId="51" applyFont="1" applyFill="1" applyBorder="1" applyAlignment="1">
      <alignment wrapText="1"/>
    </xf>
    <xf numFmtId="165" fontId="30" fillId="0" borderId="31" xfId="49" applyNumberFormat="1" applyFont="1" applyFill="1" applyBorder="1" applyAlignment="1">
      <alignment horizontal="right" vertical="center"/>
    </xf>
    <xf numFmtId="165" fontId="30" fillId="0" borderId="44" xfId="49" applyNumberFormat="1" applyFont="1" applyFill="1" applyBorder="1" applyAlignment="1">
      <alignment horizontal="right" vertical="center"/>
    </xf>
    <xf numFmtId="168" fontId="50" fillId="0" borderId="31" xfId="0" applyNumberFormat="1" applyFont="1" applyFill="1" applyBorder="1" applyAlignment="1">
      <alignment horizontal="left" vertical="center" wrapText="1"/>
    </xf>
    <xf numFmtId="168" fontId="50" fillId="0" borderId="44" xfId="0" applyNumberFormat="1" applyFont="1" applyFill="1" applyBorder="1" applyAlignment="1">
      <alignment horizontal="left" vertical="center" wrapText="1"/>
    </xf>
    <xf numFmtId="168" fontId="30" fillId="0" borderId="31" xfId="61" applyNumberFormat="1" applyFont="1" applyFill="1" applyBorder="1" applyAlignment="1">
      <alignment horizontal="right" vertical="center"/>
    </xf>
    <xf numFmtId="165" fontId="30" fillId="0" borderId="31" xfId="61" applyNumberFormat="1" applyFont="1" applyFill="1" applyBorder="1" applyAlignment="1">
      <alignment horizontal="right" vertical="top"/>
    </xf>
    <xf numFmtId="165" fontId="32" fillId="35" borderId="44" xfId="49" applyNumberFormat="1" applyFont="1" applyFill="1" applyBorder="1" applyAlignment="1">
      <alignment horizontal="right" vertical="center"/>
    </xf>
    <xf numFmtId="0" fontId="30" fillId="0" borderId="31" xfId="0" applyFont="1" applyFill="1" applyBorder="1" applyAlignment="1">
      <alignment vertical="top" wrapText="1"/>
    </xf>
    <xf numFmtId="0" fontId="38" fillId="0" borderId="31" xfId="0" applyFont="1" applyFill="1" applyBorder="1" applyAlignment="1">
      <alignment horizontal="left" vertical="center" wrapText="1"/>
    </xf>
    <xf numFmtId="0" fontId="50" fillId="0" borderId="46" xfId="0" applyFont="1" applyFill="1" applyBorder="1" applyAlignment="1">
      <alignment horizontal="left" vertical="top" wrapText="1"/>
    </xf>
    <xf numFmtId="0" fontId="60" fillId="0" borderId="0" xfId="55" applyFont="1" applyFill="1" applyAlignment="1">
      <alignment horizontal="center" vertical="center" wrapText="1"/>
    </xf>
    <xf numFmtId="0" fontId="60" fillId="0" borderId="0" xfId="55" applyFont="1" applyFill="1" applyAlignment="1">
      <alignment vertical="center" wrapText="1"/>
    </xf>
    <xf numFmtId="43" fontId="60" fillId="0" borderId="0" xfId="55" applyNumberFormat="1" applyFont="1" applyFill="1" applyAlignment="1">
      <alignment vertical="center" wrapText="1"/>
    </xf>
    <xf numFmtId="164" fontId="60" fillId="0" borderId="0" xfId="1" applyFont="1" applyFill="1" applyAlignment="1">
      <alignment vertical="center" wrapText="1"/>
    </xf>
    <xf numFmtId="0" fontId="40" fillId="33" borderId="31" xfId="0" applyFont="1" applyFill="1" applyBorder="1" applyAlignment="1">
      <alignment horizontal="center" vertical="top" wrapText="1"/>
    </xf>
    <xf numFmtId="167" fontId="54" fillId="34" borderId="31" xfId="60" applyNumberFormat="1" applyFont="1" applyFill="1" applyBorder="1" applyAlignment="1">
      <alignment horizontal="right" vertical="top"/>
    </xf>
    <xf numFmtId="168" fontId="54" fillId="34" borderId="31" xfId="60" applyNumberFormat="1" applyFont="1" applyFill="1" applyBorder="1" applyAlignment="1">
      <alignment horizontal="right" vertical="top"/>
    </xf>
    <xf numFmtId="0" fontId="23" fillId="0" borderId="31" xfId="0" applyFont="1" applyBorder="1">
      <alignment horizontal="left" vertical="top" wrapText="1"/>
    </xf>
    <xf numFmtId="0" fontId="54" fillId="0" borderId="31" xfId="0" applyFont="1" applyBorder="1">
      <alignment horizontal="left" vertical="top" wrapText="1"/>
    </xf>
    <xf numFmtId="0" fontId="50" fillId="34" borderId="31" xfId="0" applyFont="1" applyFill="1" applyBorder="1" applyAlignment="1">
      <alignment horizontal="left" vertical="top" wrapText="1"/>
    </xf>
    <xf numFmtId="0" fontId="50" fillId="34" borderId="31" xfId="0" applyFont="1" applyFill="1" applyBorder="1" applyAlignment="1">
      <alignment horizontal="left" vertical="center" wrapText="1"/>
    </xf>
    <xf numFmtId="169" fontId="32" fillId="0" borderId="31" xfId="0" applyNumberFormat="1" applyFont="1" applyBorder="1" applyAlignment="1">
      <alignment vertical="center" wrapText="1"/>
    </xf>
    <xf numFmtId="168" fontId="45" fillId="34" borderId="31" xfId="0" applyNumberFormat="1" applyFont="1" applyFill="1" applyBorder="1" applyAlignment="1">
      <alignment horizontal="left" vertical="center" wrapText="1"/>
    </xf>
    <xf numFmtId="168" fontId="32" fillId="34" borderId="31" xfId="0" applyNumberFormat="1" applyFont="1" applyFill="1" applyBorder="1" applyAlignment="1">
      <alignment horizontal="left" vertical="center" wrapText="1"/>
    </xf>
    <xf numFmtId="171" fontId="36" fillId="33" borderId="31" xfId="0" applyNumberFormat="1" applyFont="1" applyFill="1" applyBorder="1" applyAlignment="1">
      <alignment horizontal="center" vertical="center" wrapText="1"/>
    </xf>
    <xf numFmtId="171" fontId="36" fillId="0" borderId="31" xfId="0" applyNumberFormat="1" applyFont="1" applyFill="1" applyBorder="1" applyAlignment="1">
      <alignment horizontal="center" vertical="center" wrapText="1"/>
    </xf>
    <xf numFmtId="165" fontId="28" fillId="34" borderId="31" xfId="49" applyNumberFormat="1" applyFont="1" applyFill="1" applyBorder="1" applyAlignment="1">
      <alignment horizontal="right" vertical="top"/>
    </xf>
    <xf numFmtId="165" fontId="28" fillId="0" borderId="31" xfId="49" applyNumberFormat="1" applyFont="1" applyFill="1" applyBorder="1" applyAlignment="1">
      <alignment horizontal="right" vertical="top"/>
    </xf>
    <xf numFmtId="165" fontId="33" fillId="33" borderId="31" xfId="0" applyNumberFormat="1" applyFont="1" applyFill="1" applyBorder="1" applyAlignment="1">
      <alignment horizontal="right" vertical="top" wrapText="1"/>
    </xf>
    <xf numFmtId="166" fontId="23" fillId="33" borderId="21" xfId="0" applyNumberFormat="1" applyFont="1" applyFill="1" applyBorder="1" applyAlignment="1">
      <alignment horizontal="right" vertical="top" wrapText="1"/>
    </xf>
    <xf numFmtId="166" fontId="23" fillId="33" borderId="31" xfId="0" applyNumberFormat="1" applyFont="1" applyFill="1" applyBorder="1" applyAlignment="1">
      <alignment horizontal="right" vertical="top" wrapText="1"/>
    </xf>
    <xf numFmtId="0" fontId="33" fillId="0" borderId="15" xfId="0" applyFont="1" applyBorder="1" applyAlignment="1">
      <alignment horizontal="left" vertical="top" wrapText="1"/>
    </xf>
    <xf numFmtId="0" fontId="23" fillId="33" borderId="15" xfId="0" applyFont="1" applyFill="1" applyBorder="1" applyAlignment="1">
      <alignment horizontal="left" vertical="top" wrapText="1"/>
    </xf>
    <xf numFmtId="49" fontId="33" fillId="33" borderId="15" xfId="0" applyNumberFormat="1" applyFont="1" applyFill="1" applyBorder="1" applyAlignment="1">
      <alignment horizontal="left" vertical="top" wrapText="1"/>
    </xf>
    <xf numFmtId="0" fontId="33" fillId="33" borderId="13" xfId="0" applyFont="1" applyFill="1" applyBorder="1" applyAlignment="1">
      <alignment horizontal="left" vertical="top" wrapText="1"/>
    </xf>
    <xf numFmtId="0" fontId="30" fillId="33" borderId="13" xfId="0" applyFont="1" applyFill="1" applyBorder="1" applyAlignment="1">
      <alignment horizontal="left" vertical="top" wrapText="1"/>
    </xf>
    <xf numFmtId="0" fontId="25" fillId="33" borderId="33" xfId="0" applyFont="1" applyFill="1" applyBorder="1" applyAlignment="1">
      <alignment horizontal="left" vertical="top" wrapText="1"/>
    </xf>
    <xf numFmtId="0" fontId="30" fillId="0" borderId="31" xfId="0" applyFont="1" applyFill="1" applyBorder="1" applyAlignment="1">
      <alignment horizontal="center" vertical="top" wrapText="1"/>
    </xf>
    <xf numFmtId="0" fontId="30" fillId="0" borderId="31" xfId="0" applyFont="1" applyFill="1" applyBorder="1" applyAlignment="1">
      <alignment horizontal="left" vertical="top" wrapText="1"/>
    </xf>
    <xf numFmtId="0" fontId="25" fillId="0" borderId="31" xfId="0" applyFont="1" applyFill="1" applyBorder="1" applyAlignment="1">
      <alignment horizontal="left" vertical="top" wrapText="1"/>
    </xf>
    <xf numFmtId="0" fontId="56" fillId="0" borderId="31" xfId="0" applyFont="1" applyFill="1" applyBorder="1" applyAlignment="1">
      <alignment horizontal="left" vertical="center" wrapText="1"/>
    </xf>
    <xf numFmtId="0" fontId="56" fillId="0" borderId="31" xfId="0" applyFont="1" applyBorder="1" applyAlignment="1">
      <alignment horizontal="left" vertical="top" wrapText="1"/>
    </xf>
    <xf numFmtId="0" fontId="25" fillId="0" borderId="31" xfId="0" applyFont="1" applyFill="1" applyBorder="1" applyAlignment="1">
      <alignment horizontal="left" vertical="top" wrapText="1"/>
    </xf>
    <xf numFmtId="167" fontId="40" fillId="33" borderId="21" xfId="0" applyNumberFormat="1" applyFont="1" applyFill="1" applyBorder="1" applyAlignment="1">
      <alignment horizontal="right" vertical="top" wrapText="1"/>
    </xf>
    <xf numFmtId="0" fontId="40" fillId="0" borderId="31" xfId="0" applyFont="1" applyBorder="1" applyAlignment="1">
      <alignment horizontal="left" vertical="top" wrapText="1"/>
    </xf>
    <xf numFmtId="0" fontId="39" fillId="0" borderId="31" xfId="0" applyFont="1" applyBorder="1">
      <alignment horizontal="left" vertical="top" wrapText="1"/>
    </xf>
    <xf numFmtId="0" fontId="40" fillId="33" borderId="15" xfId="0" applyFont="1" applyFill="1" applyBorder="1" applyAlignment="1">
      <alignment horizontal="left" vertical="top" wrapText="1"/>
    </xf>
    <xf numFmtId="0" fontId="38" fillId="34" borderId="31" xfId="0" applyFont="1" applyFill="1" applyBorder="1" applyAlignment="1">
      <alignment horizontal="left" vertical="center" wrapText="1"/>
    </xf>
    <xf numFmtId="166" fontId="30" fillId="34" borderId="31" xfId="0" applyNumberFormat="1" applyFont="1" applyFill="1" applyBorder="1" applyAlignment="1">
      <alignment vertical="center" wrapText="1"/>
    </xf>
    <xf numFmtId="168" fontId="54" fillId="34" borderId="31" xfId="60" applyNumberFormat="1" applyFont="1" applyFill="1" applyBorder="1" applyAlignment="1">
      <alignment horizontal="left" vertical="center"/>
    </xf>
    <xf numFmtId="167" fontId="30" fillId="34" borderId="31" xfId="0" applyNumberFormat="1" applyFont="1" applyFill="1" applyBorder="1" applyAlignment="1">
      <alignment horizontal="left" vertical="center" wrapText="1"/>
    </xf>
    <xf numFmtId="166" fontId="36" fillId="33" borderId="33" xfId="0" applyNumberFormat="1" applyFont="1" applyFill="1" applyBorder="1" applyAlignment="1">
      <alignment horizontal="right" vertical="center" wrapText="1"/>
    </xf>
    <xf numFmtId="0" fontId="32" fillId="34" borderId="0" xfId="0" applyFont="1" applyFill="1" applyAlignment="1">
      <alignment horizontal="right" vertical="center" wrapText="1"/>
    </xf>
    <xf numFmtId="167" fontId="32" fillId="34" borderId="33" xfId="0" applyNumberFormat="1" applyFont="1" applyFill="1" applyBorder="1" applyAlignment="1">
      <alignment horizontal="right" vertical="center" wrapText="1"/>
    </xf>
    <xf numFmtId="166" fontId="36" fillId="34" borderId="31" xfId="0" applyNumberFormat="1" applyFont="1" applyFill="1" applyBorder="1" applyAlignment="1">
      <alignment horizontal="right" vertical="center" wrapText="1"/>
    </xf>
    <xf numFmtId="166" fontId="32" fillId="0" borderId="33" xfId="0" applyNumberFormat="1" applyFont="1" applyFill="1" applyBorder="1" applyAlignment="1">
      <alignment horizontal="right" vertical="center" wrapText="1"/>
    </xf>
    <xf numFmtId="166" fontId="36" fillId="0" borderId="33" xfId="0" applyNumberFormat="1" applyFont="1" applyFill="1" applyBorder="1" applyAlignment="1">
      <alignment horizontal="right" vertical="center" wrapText="1"/>
    </xf>
    <xf numFmtId="166" fontId="36" fillId="33" borderId="31" xfId="0" applyNumberFormat="1" applyFont="1" applyFill="1" applyBorder="1" applyAlignment="1">
      <alignment horizontal="right" vertical="center" wrapText="1"/>
    </xf>
    <xf numFmtId="166" fontId="32" fillId="33" borderId="31" xfId="0" applyNumberFormat="1" applyFont="1" applyFill="1" applyBorder="1" applyAlignment="1">
      <alignment horizontal="right" vertical="center" wrapText="1"/>
    </xf>
    <xf numFmtId="166" fontId="30" fillId="33" borderId="31" xfId="0" applyNumberFormat="1" applyFont="1" applyFill="1" applyBorder="1" applyAlignment="1">
      <alignment horizontal="right" vertical="center" wrapText="1"/>
    </xf>
    <xf numFmtId="167" fontId="32" fillId="34" borderId="31" xfId="0" applyNumberFormat="1" applyFont="1" applyFill="1" applyBorder="1" applyAlignment="1">
      <alignment horizontal="right" vertical="center" wrapText="1"/>
    </xf>
    <xf numFmtId="167" fontId="30" fillId="34" borderId="31" xfId="0" applyNumberFormat="1" applyFont="1" applyFill="1" applyBorder="1" applyAlignment="1">
      <alignment horizontal="right" vertical="center" wrapText="1"/>
    </xf>
    <xf numFmtId="168" fontId="40" fillId="33" borderId="21" xfId="0" applyNumberFormat="1" applyFont="1" applyFill="1" applyBorder="1" applyAlignment="1">
      <alignment horizontal="right" vertical="top" wrapText="1"/>
    </xf>
    <xf numFmtId="0" fontId="30" fillId="0" borderId="0" xfId="45" applyFont="1" applyFill="1" applyAlignment="1">
      <alignment vertical="center"/>
    </xf>
    <xf numFmtId="0" fontId="30" fillId="0" borderId="0" xfId="46" applyFont="1" applyFill="1" applyAlignment="1">
      <alignment horizontal="right" vertical="center"/>
    </xf>
    <xf numFmtId="0" fontId="30" fillId="0" borderId="0" xfId="46" applyFont="1" applyFill="1" applyAlignment="1">
      <alignment horizontal="center" vertical="center"/>
    </xf>
    <xf numFmtId="0" fontId="62" fillId="0" borderId="0" xfId="45" applyFont="1" applyFill="1" applyAlignment="1">
      <alignment vertical="center"/>
    </xf>
    <xf numFmtId="0" fontId="62" fillId="0" borderId="0" xfId="45" applyFont="1" applyFill="1" applyAlignment="1">
      <alignment horizontal="center" vertical="center"/>
    </xf>
    <xf numFmtId="0" fontId="63" fillId="0" borderId="0" xfId="45" applyFont="1" applyFill="1" applyAlignment="1">
      <alignment vertical="center"/>
    </xf>
    <xf numFmtId="0" fontId="30" fillId="0" borderId="12" xfId="46" applyFont="1" applyFill="1" applyBorder="1" applyAlignment="1">
      <alignment vertical="center"/>
    </xf>
    <xf numFmtId="0" fontId="30" fillId="0" borderId="33" xfId="46" applyFont="1" applyFill="1" applyBorder="1" applyAlignment="1">
      <alignment horizontal="center" vertical="center"/>
    </xf>
    <xf numFmtId="0" fontId="30" fillId="0" borderId="33" xfId="46" applyFont="1" applyFill="1" applyBorder="1" applyAlignment="1">
      <alignment horizontal="center" vertical="center" wrapText="1"/>
    </xf>
    <xf numFmtId="166" fontId="32" fillId="34" borderId="31" xfId="46" applyNumberFormat="1" applyFont="1" applyFill="1" applyBorder="1" applyAlignment="1">
      <alignment horizontal="center" vertical="center"/>
    </xf>
    <xf numFmtId="0" fontId="64" fillId="0" borderId="0" xfId="45" applyFont="1" applyFill="1" applyAlignment="1">
      <alignment vertical="center"/>
    </xf>
    <xf numFmtId="0" fontId="64" fillId="34" borderId="0" xfId="45" applyFont="1" applyFill="1" applyAlignment="1">
      <alignment vertical="center"/>
    </xf>
    <xf numFmtId="0" fontId="32" fillId="34" borderId="31" xfId="46" applyFont="1" applyFill="1" applyBorder="1" applyAlignment="1">
      <alignment vertical="center" wrapText="1"/>
    </xf>
    <xf numFmtId="0" fontId="30" fillId="34" borderId="31" xfId="46" applyFont="1" applyFill="1" applyBorder="1" applyAlignment="1">
      <alignment horizontal="center" vertical="center" wrapText="1"/>
    </xf>
    <xf numFmtId="166" fontId="30" fillId="34" borderId="31" xfId="46" applyNumberFormat="1" applyFont="1" applyFill="1" applyBorder="1" applyAlignment="1">
      <alignment horizontal="center" vertical="center"/>
    </xf>
    <xf numFmtId="0" fontId="30" fillId="34" borderId="21" xfId="46" applyFont="1" applyFill="1" applyBorder="1" applyAlignment="1">
      <alignment horizontal="center" vertical="center" wrapText="1"/>
    </xf>
    <xf numFmtId="49" fontId="32" fillId="34" borderId="30" xfId="0" applyNumberFormat="1" applyFont="1" applyFill="1" applyBorder="1" applyAlignment="1">
      <alignment horizontal="left" vertical="center"/>
    </xf>
    <xf numFmtId="0" fontId="32" fillId="34" borderId="45" xfId="50" applyFont="1" applyFill="1" applyBorder="1" applyAlignment="1">
      <alignment vertical="center"/>
    </xf>
    <xf numFmtId="0" fontId="50" fillId="0" borderId="31" xfId="0" applyFont="1" applyBorder="1" applyAlignment="1">
      <alignment vertical="center"/>
    </xf>
    <xf numFmtId="172" fontId="64" fillId="34" borderId="0" xfId="45" applyNumberFormat="1" applyFont="1" applyFill="1" applyAlignment="1">
      <alignment vertical="center"/>
    </xf>
    <xf numFmtId="0" fontId="30" fillId="34" borderId="31" xfId="46" applyFont="1" applyFill="1" applyBorder="1" applyAlignment="1">
      <alignment horizontal="center" vertical="center"/>
    </xf>
    <xf numFmtId="0" fontId="23" fillId="34" borderId="0" xfId="45" applyFont="1" applyFill="1" applyAlignment="1">
      <alignment vertical="center"/>
    </xf>
    <xf numFmtId="0" fontId="32" fillId="34" borderId="17" xfId="50" applyFont="1" applyFill="1" applyBorder="1" applyAlignment="1">
      <alignment vertical="center"/>
    </xf>
    <xf numFmtId="49" fontId="30" fillId="0" borderId="30" xfId="0" applyNumberFormat="1" applyFont="1" applyFill="1" applyBorder="1" applyAlignment="1">
      <alignment horizontal="left" vertical="center"/>
    </xf>
    <xf numFmtId="0" fontId="30" fillId="34" borderId="32" xfId="46" applyFont="1" applyFill="1" applyBorder="1" applyAlignment="1">
      <alignment horizontal="center" vertical="center"/>
    </xf>
    <xf numFmtId="166" fontId="30" fillId="0" borderId="21" xfId="46" applyNumberFormat="1" applyFont="1" applyFill="1" applyBorder="1" applyAlignment="1">
      <alignment horizontal="center" vertical="center"/>
    </xf>
    <xf numFmtId="166" fontId="32" fillId="0" borderId="21" xfId="46" applyNumberFormat="1" applyFont="1" applyFill="1" applyBorder="1" applyAlignment="1">
      <alignment horizontal="center" vertical="center"/>
    </xf>
    <xf numFmtId="0" fontId="30" fillId="34" borderId="31" xfId="0" applyFont="1" applyFill="1" applyBorder="1" applyAlignment="1">
      <alignment horizontal="center" vertical="center" wrapText="1"/>
    </xf>
    <xf numFmtId="3" fontId="30" fillId="34" borderId="31" xfId="60" applyNumberFormat="1" applyFont="1" applyFill="1" applyBorder="1" applyAlignment="1">
      <alignment horizontal="right" vertical="top"/>
    </xf>
    <xf numFmtId="167" fontId="30" fillId="34" borderId="31" xfId="60" applyNumberFormat="1" applyFont="1" applyFill="1" applyBorder="1" applyAlignment="1">
      <alignment horizontal="center" vertical="center"/>
    </xf>
    <xf numFmtId="0" fontId="32" fillId="34" borderId="33" xfId="0" applyFont="1" applyFill="1" applyBorder="1" applyAlignment="1">
      <alignment horizontal="left" vertical="center" wrapText="1"/>
    </xf>
    <xf numFmtId="3" fontId="23" fillId="34" borderId="31" xfId="60" applyNumberFormat="1" applyFont="1" applyFill="1" applyBorder="1" applyAlignment="1">
      <alignment horizontal="right" vertical="center"/>
    </xf>
    <xf numFmtId="3" fontId="23" fillId="34" borderId="33" xfId="60" applyNumberFormat="1" applyFont="1" applyFill="1" applyBorder="1" applyAlignment="1">
      <alignment horizontal="right" vertical="center"/>
    </xf>
    <xf numFmtId="166" fontId="30" fillId="34" borderId="21" xfId="46" applyNumberFormat="1" applyFont="1" applyFill="1" applyBorder="1" applyAlignment="1">
      <alignment horizontal="center" vertical="center"/>
    </xf>
    <xf numFmtId="0" fontId="65" fillId="0" borderId="31" xfId="0" applyFont="1" applyBorder="1">
      <alignment horizontal="left" vertical="top" wrapText="1"/>
    </xf>
    <xf numFmtId="0" fontId="23" fillId="34" borderId="19" xfId="46" applyFont="1" applyFill="1" applyBorder="1" applyAlignment="1">
      <alignment horizontal="center" vertical="center"/>
    </xf>
    <xf numFmtId="0" fontId="23" fillId="34" borderId="31" xfId="46" applyFont="1" applyFill="1" applyBorder="1" applyAlignment="1">
      <alignment horizontal="center" vertical="center" wrapText="1"/>
    </xf>
    <xf numFmtId="37" fontId="23" fillId="34" borderId="33" xfId="46" applyNumberFormat="1" applyFont="1" applyFill="1" applyBorder="1" applyAlignment="1">
      <alignment horizontal="center" vertical="center"/>
    </xf>
    <xf numFmtId="0" fontId="23" fillId="34" borderId="31" xfId="46" applyFont="1" applyFill="1" applyBorder="1" applyAlignment="1">
      <alignment horizontal="center" vertical="center"/>
    </xf>
    <xf numFmtId="166" fontId="33" fillId="34" borderId="31" xfId="46" applyNumberFormat="1" applyFont="1" applyFill="1" applyBorder="1" applyAlignment="1">
      <alignment horizontal="center" vertical="center"/>
    </xf>
    <xf numFmtId="0" fontId="32" fillId="34" borderId="16" xfId="46" applyFont="1" applyFill="1" applyBorder="1" applyAlignment="1">
      <alignment horizontal="left" vertical="center" wrapText="1"/>
    </xf>
    <xf numFmtId="0" fontId="23" fillId="34" borderId="19" xfId="46" applyFont="1" applyFill="1" applyBorder="1" applyAlignment="1">
      <alignment horizontal="center" vertical="center" wrapText="1"/>
    </xf>
    <xf numFmtId="37" fontId="23" fillId="34" borderId="34" xfId="46" applyNumberFormat="1" applyFont="1" applyFill="1" applyBorder="1" applyAlignment="1">
      <alignment horizontal="center" vertical="center"/>
    </xf>
    <xf numFmtId="0" fontId="23" fillId="34" borderId="34" xfId="46" applyFont="1" applyFill="1" applyBorder="1" applyAlignment="1">
      <alignment horizontal="center" vertical="center"/>
    </xf>
    <xf numFmtId="166" fontId="33" fillId="34" borderId="19" xfId="46" applyNumberFormat="1" applyFont="1" applyFill="1" applyBorder="1" applyAlignment="1">
      <alignment horizontal="center" vertical="center"/>
    </xf>
    <xf numFmtId="0" fontId="30" fillId="0" borderId="31" xfId="46" applyFont="1" applyFill="1" applyBorder="1" applyAlignment="1">
      <alignment horizontal="center" vertical="center"/>
    </xf>
    <xf numFmtId="3" fontId="23" fillId="34" borderId="31" xfId="60" applyNumberFormat="1" applyFont="1" applyFill="1" applyBorder="1" applyAlignment="1">
      <alignment horizontal="center" vertical="center"/>
    </xf>
    <xf numFmtId="0" fontId="23" fillId="0" borderId="31" xfId="0" applyFont="1" applyBorder="1" applyAlignment="1">
      <alignment horizontal="center" vertical="top" wrapText="1"/>
    </xf>
    <xf numFmtId="0" fontId="30" fillId="0" borderId="31" xfId="0" applyFont="1" applyFill="1" applyBorder="1" applyAlignment="1">
      <alignment horizontal="center" vertical="top" wrapText="1"/>
    </xf>
    <xf numFmtId="0" fontId="40" fillId="33" borderId="15" xfId="0" applyFont="1" applyFill="1" applyBorder="1" applyAlignment="1">
      <alignment horizontal="left" vertical="top" wrapText="1"/>
    </xf>
    <xf numFmtId="0" fontId="25" fillId="0" borderId="31" xfId="0" applyFont="1" applyFill="1" applyBorder="1" applyAlignment="1">
      <alignment horizontal="left" vertical="top" wrapText="1"/>
    </xf>
    <xf numFmtId="0" fontId="50" fillId="0" borderId="19" xfId="0" applyFont="1" applyFill="1" applyBorder="1" applyAlignment="1">
      <alignment horizontal="left" vertical="top" wrapText="1"/>
    </xf>
    <xf numFmtId="0" fontId="30" fillId="0" borderId="31" xfId="0" applyFont="1" applyBorder="1">
      <alignment horizontal="left" vertical="top" wrapText="1"/>
    </xf>
    <xf numFmtId="0" fontId="50" fillId="34" borderId="43" xfId="0" applyFont="1" applyFill="1" applyBorder="1" applyAlignment="1">
      <alignment horizontal="left" vertical="top" wrapText="1"/>
    </xf>
    <xf numFmtId="0" fontId="50" fillId="34" borderId="31" xfId="0" applyFont="1" applyFill="1" applyBorder="1" applyAlignment="1">
      <alignment horizontal="center" vertical="center" wrapText="1"/>
    </xf>
    <xf numFmtId="165" fontId="30" fillId="34" borderId="31" xfId="49" applyNumberFormat="1" applyFont="1" applyFill="1" applyBorder="1" applyAlignment="1">
      <alignment horizontal="right" vertical="center"/>
    </xf>
    <xf numFmtId="165" fontId="30" fillId="34" borderId="44" xfId="49" applyNumberFormat="1" applyFont="1" applyFill="1" applyBorder="1" applyAlignment="1">
      <alignment horizontal="right" vertical="center"/>
    </xf>
    <xf numFmtId="0" fontId="23" fillId="34" borderId="0" xfId="55" applyFont="1" applyFill="1" applyAlignment="1">
      <alignment vertical="center" wrapText="1"/>
    </xf>
    <xf numFmtId="0" fontId="30" fillId="34" borderId="0" xfId="55" applyFont="1" applyFill="1" applyAlignment="1">
      <alignment vertical="center" wrapText="1"/>
    </xf>
    <xf numFmtId="0" fontId="50" fillId="0" borderId="48" xfId="0" applyFont="1" applyFill="1" applyBorder="1" applyAlignment="1">
      <alignment horizontal="left" vertical="top" wrapText="1"/>
    </xf>
    <xf numFmtId="165" fontId="30" fillId="0" borderId="19" xfId="49" applyNumberFormat="1" applyFont="1" applyFill="1" applyBorder="1" applyAlignment="1">
      <alignment horizontal="right" vertical="top"/>
    </xf>
    <xf numFmtId="165" fontId="30" fillId="0" borderId="19" xfId="49" applyNumberFormat="1" applyFont="1" applyFill="1" applyBorder="1" applyAlignment="1">
      <alignment horizontal="right" vertical="center"/>
    </xf>
    <xf numFmtId="165" fontId="30" fillId="0" borderId="17" xfId="49" applyNumberFormat="1" applyFont="1" applyFill="1" applyBorder="1" applyAlignment="1">
      <alignment horizontal="right" vertical="center"/>
    </xf>
    <xf numFmtId="0" fontId="30" fillId="34" borderId="31" xfId="0" applyFont="1" applyFill="1" applyBorder="1">
      <alignment horizontal="left" vertical="top" wrapText="1"/>
    </xf>
    <xf numFmtId="168" fontId="23" fillId="34" borderId="31" xfId="60" applyNumberFormat="1" applyFont="1" applyFill="1" applyBorder="1" applyAlignment="1">
      <alignment horizontal="right" vertical="top"/>
    </xf>
    <xf numFmtId="0" fontId="40" fillId="0" borderId="31" xfId="0" applyFont="1" applyBorder="1">
      <alignment horizontal="left" vertical="top" wrapText="1"/>
    </xf>
    <xf numFmtId="0" fontId="40" fillId="34" borderId="31" xfId="0" applyFont="1" applyFill="1" applyBorder="1" applyAlignment="1">
      <alignment horizontal="right" vertical="top" wrapText="1"/>
    </xf>
    <xf numFmtId="173" fontId="40" fillId="33" borderId="21" xfId="0" applyNumberFormat="1" applyFont="1" applyFill="1" applyBorder="1" applyAlignment="1">
      <alignment horizontal="right" vertical="top" wrapText="1"/>
    </xf>
    <xf numFmtId="0" fontId="56" fillId="34" borderId="31" xfId="64" applyFont="1" applyFill="1" applyBorder="1" applyAlignment="1">
      <alignment horizontal="right" vertical="center" wrapText="1"/>
    </xf>
    <xf numFmtId="0" fontId="56" fillId="34" borderId="31" xfId="0" applyFont="1" applyFill="1" applyBorder="1" applyAlignment="1">
      <alignment horizontal="right" vertical="center" wrapText="1"/>
    </xf>
    <xf numFmtId="0" fontId="25" fillId="34" borderId="31" xfId="64" applyFont="1" applyFill="1" applyBorder="1" applyAlignment="1">
      <alignment horizontal="right" vertical="center" wrapText="1"/>
    </xf>
    <xf numFmtId="0" fontId="25" fillId="34" borderId="31" xfId="0" applyFont="1" applyFill="1" applyBorder="1" applyAlignment="1">
      <alignment horizontal="right" vertical="center" wrapText="1"/>
    </xf>
    <xf numFmtId="167" fontId="28" fillId="33" borderId="21" xfId="0" applyNumberFormat="1" applyFont="1" applyFill="1" applyBorder="1" applyAlignment="1">
      <alignment horizontal="right" vertical="top" wrapText="1"/>
    </xf>
    <xf numFmtId="167" fontId="23" fillId="33" borderId="21" xfId="0" applyNumberFormat="1" applyFont="1" applyFill="1" applyBorder="1" applyAlignment="1">
      <alignment horizontal="right" vertical="top" wrapText="1"/>
    </xf>
    <xf numFmtId="0" fontId="23" fillId="34" borderId="31" xfId="64" applyFont="1" applyFill="1" applyBorder="1" applyAlignment="1">
      <alignment horizontal="right" vertical="center" wrapText="1"/>
    </xf>
    <xf numFmtId="0" fontId="23" fillId="34" borderId="31" xfId="0" applyFont="1" applyFill="1" applyBorder="1" applyAlignment="1">
      <alignment horizontal="right" vertical="center" wrapText="1"/>
    </xf>
    <xf numFmtId="0" fontId="30" fillId="0" borderId="31" xfId="0" applyFont="1" applyBorder="1" applyAlignment="1">
      <alignment horizontal="center" vertical="top" wrapText="1"/>
    </xf>
    <xf numFmtId="0" fontId="38" fillId="0" borderId="31" xfId="0" applyFont="1" applyBorder="1">
      <alignment horizontal="left" vertical="top" wrapText="1"/>
    </xf>
    <xf numFmtId="0" fontId="30" fillId="0" borderId="31" xfId="0" applyFont="1" applyBorder="1" applyAlignment="1">
      <alignment horizontal="left" vertical="top" wrapText="1"/>
    </xf>
    <xf numFmtId="0" fontId="32" fillId="34" borderId="11" xfId="0" applyFont="1" applyFill="1" applyBorder="1" applyAlignment="1">
      <alignment horizontal="left" vertical="top" wrapText="1"/>
    </xf>
    <xf numFmtId="165" fontId="30" fillId="34" borderId="31" xfId="0" applyNumberFormat="1" applyFont="1" applyFill="1" applyBorder="1" applyAlignment="1">
      <alignment horizontal="right" vertical="top" wrapText="1"/>
    </xf>
    <xf numFmtId="0" fontId="38" fillId="34" borderId="31" xfId="0" applyFont="1" applyFill="1" applyBorder="1" applyAlignment="1">
      <alignment horizontal="left" vertical="top" wrapText="1"/>
    </xf>
    <xf numFmtId="0" fontId="30" fillId="34" borderId="31" xfId="0" applyFont="1" applyFill="1" applyBorder="1" applyAlignment="1">
      <alignment horizontal="left" vertical="top" wrapText="1"/>
    </xf>
    <xf numFmtId="0" fontId="38" fillId="34" borderId="31" xfId="0" applyFont="1" applyFill="1" applyBorder="1">
      <alignment horizontal="left" vertical="top" wrapText="1"/>
    </xf>
    <xf numFmtId="0" fontId="30" fillId="34" borderId="31" xfId="0" applyFont="1" applyFill="1" applyBorder="1" applyAlignment="1">
      <alignment horizontal="right" vertical="top" wrapText="1"/>
    </xf>
    <xf numFmtId="0" fontId="30" fillId="34" borderId="15" xfId="0" applyFont="1" applyFill="1" applyBorder="1" applyAlignment="1">
      <alignment horizontal="right" vertical="top" wrapText="1"/>
    </xf>
    <xf numFmtId="0" fontId="50" fillId="34" borderId="47" xfId="0" applyFont="1" applyFill="1" applyBorder="1" applyAlignment="1">
      <alignment horizontal="left" vertical="top" wrapText="1"/>
    </xf>
    <xf numFmtId="0" fontId="50" fillId="34" borderId="46" xfId="0" applyFont="1" applyFill="1" applyBorder="1" applyAlignment="1">
      <alignment horizontal="left" vertical="top" wrapText="1"/>
    </xf>
    <xf numFmtId="165" fontId="30" fillId="34" borderId="46" xfId="49" applyNumberFormat="1" applyFont="1" applyFill="1" applyBorder="1" applyAlignment="1">
      <alignment horizontal="right" vertical="top"/>
    </xf>
    <xf numFmtId="165" fontId="30" fillId="34" borderId="46" xfId="49" applyNumberFormat="1" applyFont="1" applyFill="1" applyBorder="1" applyAlignment="1">
      <alignment horizontal="right" vertical="center"/>
    </xf>
    <xf numFmtId="165" fontId="30" fillId="34" borderId="31" xfId="49" applyNumberFormat="1" applyFont="1" applyFill="1" applyBorder="1" applyAlignment="1">
      <alignment horizontal="right" vertical="top"/>
    </xf>
    <xf numFmtId="0" fontId="50" fillId="34" borderId="48" xfId="0" applyFont="1" applyFill="1" applyBorder="1" applyAlignment="1">
      <alignment horizontal="left" vertical="top" wrapText="1"/>
    </xf>
    <xf numFmtId="0" fontId="50" fillId="34" borderId="19" xfId="0" applyFont="1" applyFill="1" applyBorder="1" applyAlignment="1">
      <alignment horizontal="left" vertical="top" wrapText="1"/>
    </xf>
    <xf numFmtId="165" fontId="30" fillId="34" borderId="19" xfId="49" applyNumberFormat="1" applyFont="1" applyFill="1" applyBorder="1" applyAlignment="1">
      <alignment horizontal="right" vertical="top"/>
    </xf>
    <xf numFmtId="165" fontId="30" fillId="34" borderId="19" xfId="49" applyNumberFormat="1" applyFont="1" applyFill="1" applyBorder="1" applyAlignment="1">
      <alignment horizontal="right" vertical="center"/>
    </xf>
    <xf numFmtId="0" fontId="30" fillId="34" borderId="31" xfId="0" applyFont="1" applyFill="1" applyBorder="1" applyAlignment="1">
      <alignment vertical="top" wrapText="1"/>
    </xf>
    <xf numFmtId="165" fontId="30" fillId="34" borderId="44" xfId="49" applyNumberFormat="1" applyFont="1" applyFill="1" applyBorder="1" applyAlignment="1">
      <alignment horizontal="right" vertical="top"/>
    </xf>
    <xf numFmtId="168" fontId="28" fillId="33" borderId="21" xfId="0" applyNumberFormat="1" applyFont="1" applyFill="1" applyBorder="1" applyAlignment="1">
      <alignment horizontal="right" vertical="top" wrapText="1"/>
    </xf>
    <xf numFmtId="0" fontId="23" fillId="0" borderId="31" xfId="0" applyFont="1" applyBorder="1" applyAlignment="1">
      <alignment horizontal="center" vertical="top" wrapText="1"/>
    </xf>
    <xf numFmtId="0" fontId="30" fillId="0" borderId="31" xfId="0" applyFont="1" applyFill="1" applyBorder="1" applyAlignment="1">
      <alignment horizontal="center" vertical="top" wrapText="1"/>
    </xf>
    <xf numFmtId="0" fontId="25" fillId="0" borderId="31" xfId="0" applyFont="1" applyFill="1" applyBorder="1" applyAlignment="1">
      <alignment horizontal="left" vertical="top" wrapText="1"/>
    </xf>
    <xf numFmtId="0" fontId="23" fillId="0" borderId="31" xfId="0" applyFont="1" applyBorder="1" applyAlignment="1">
      <alignment horizontal="center" vertical="top" wrapText="1"/>
    </xf>
    <xf numFmtId="0" fontId="40" fillId="33" borderId="15" xfId="0" applyFont="1" applyFill="1" applyBorder="1" applyAlignment="1">
      <alignment horizontal="left" vertical="top" wrapText="1"/>
    </xf>
    <xf numFmtId="166" fontId="23" fillId="34" borderId="31" xfId="0" applyNumberFormat="1" applyFont="1" applyFill="1" applyBorder="1" applyAlignment="1">
      <alignment horizontal="right" vertical="top" wrapText="1"/>
    </xf>
    <xf numFmtId="0" fontId="28" fillId="0" borderId="0" xfId="0" applyFont="1">
      <alignment horizontal="left" vertical="top" wrapText="1"/>
    </xf>
    <xf numFmtId="165" fontId="30" fillId="34" borderId="21" xfId="0" applyNumberFormat="1" applyFont="1" applyFill="1" applyBorder="1" applyAlignment="1">
      <alignment horizontal="right" vertical="top" wrapText="1"/>
    </xf>
    <xf numFmtId="165" fontId="42" fillId="34" borderId="31" xfId="49" applyNumberFormat="1" applyFont="1" applyFill="1" applyBorder="1" applyAlignment="1">
      <alignment horizontal="right" vertical="top"/>
    </xf>
    <xf numFmtId="49" fontId="23" fillId="33" borderId="11" xfId="0" applyNumberFormat="1" applyFont="1" applyFill="1" applyBorder="1" applyAlignment="1">
      <alignment horizontal="left" vertical="top" wrapText="1"/>
    </xf>
    <xf numFmtId="49" fontId="23" fillId="33" borderId="31" xfId="0" applyNumberFormat="1" applyFont="1" applyFill="1" applyBorder="1" applyAlignment="1">
      <alignment horizontal="left" vertical="top" wrapText="1"/>
    </xf>
    <xf numFmtId="165" fontId="23" fillId="0" borderId="21" xfId="49" applyNumberFormat="1" applyFont="1" applyFill="1" applyBorder="1" applyAlignment="1">
      <alignment horizontal="right" vertical="top"/>
    </xf>
    <xf numFmtId="0" fontId="23" fillId="33" borderId="21" xfId="0" applyFont="1" applyFill="1" applyBorder="1" applyAlignment="1">
      <alignment horizontal="left" vertical="top" wrapText="1"/>
    </xf>
    <xf numFmtId="0" fontId="23" fillId="33" borderId="14" xfId="0" applyFont="1" applyFill="1" applyBorder="1" applyAlignment="1">
      <alignment horizontal="left" vertical="top" wrapText="1"/>
    </xf>
    <xf numFmtId="0" fontId="23" fillId="33" borderId="32" xfId="0" applyFont="1" applyFill="1" applyBorder="1" applyAlignment="1">
      <alignment horizontal="left" vertical="top" wrapText="1"/>
    </xf>
    <xf numFmtId="0" fontId="23" fillId="33" borderId="19" xfId="0" applyFont="1" applyFill="1" applyBorder="1" applyAlignment="1">
      <alignment horizontal="left" vertical="top" wrapText="1"/>
    </xf>
    <xf numFmtId="0" fontId="23" fillId="33" borderId="49" xfId="0" applyFont="1" applyFill="1" applyBorder="1" applyAlignment="1">
      <alignment horizontal="right" vertical="top" wrapText="1"/>
    </xf>
    <xf numFmtId="165" fontId="23" fillId="33" borderId="31" xfId="0" applyNumberFormat="1" applyFont="1" applyFill="1" applyBorder="1" applyAlignment="1">
      <alignment horizontal="right" vertical="top" wrapText="1"/>
    </xf>
    <xf numFmtId="165" fontId="23" fillId="33" borderId="31" xfId="0" applyNumberFormat="1" applyFont="1" applyFill="1" applyBorder="1" applyAlignment="1">
      <alignment horizontal="center" vertical="top" wrapText="1"/>
    </xf>
    <xf numFmtId="165" fontId="23" fillId="0" borderId="31" xfId="49" applyNumberFormat="1" applyFont="1" applyFill="1" applyBorder="1" applyAlignment="1">
      <alignment horizontal="right" vertical="top"/>
    </xf>
    <xf numFmtId="0" fontId="30" fillId="33" borderId="11" xfId="0" applyFont="1" applyFill="1" applyBorder="1" applyAlignment="1">
      <alignment horizontal="left" vertical="top" wrapText="1"/>
    </xf>
    <xf numFmtId="0" fontId="23" fillId="33" borderId="31" xfId="0" applyFont="1" applyFill="1" applyBorder="1">
      <alignment horizontal="left" vertical="top" wrapText="1"/>
    </xf>
    <xf numFmtId="0" fontId="28" fillId="33" borderId="0" xfId="0" applyFont="1" applyFill="1">
      <alignment horizontal="left" vertical="top" wrapText="1"/>
    </xf>
    <xf numFmtId="0" fontId="38" fillId="0" borderId="31" xfId="0" applyFont="1" applyBorder="1" applyAlignment="1">
      <alignment horizontal="left" vertical="top" wrapText="1"/>
    </xf>
    <xf numFmtId="0" fontId="28" fillId="33" borderId="31" xfId="0" applyFont="1" applyFill="1" applyBorder="1">
      <alignment horizontal="left" vertical="top" wrapText="1"/>
    </xf>
    <xf numFmtId="165" fontId="23" fillId="33" borderId="21" xfId="0" applyNumberFormat="1" applyFont="1" applyFill="1" applyBorder="1" applyAlignment="1">
      <alignment horizontal="right" vertical="top" wrapText="1"/>
    </xf>
    <xf numFmtId="0" fontId="23" fillId="33" borderId="50" xfId="0" applyFont="1" applyFill="1" applyBorder="1" applyAlignment="1">
      <alignment horizontal="left" vertical="top" wrapText="1"/>
    </xf>
    <xf numFmtId="0" fontId="44" fillId="35" borderId="43" xfId="0" applyFont="1" applyFill="1" applyBorder="1" applyAlignment="1">
      <alignment horizontal="left" vertical="center" wrapText="1"/>
    </xf>
    <xf numFmtId="0" fontId="32" fillId="0" borderId="30" xfId="46" applyFont="1" applyFill="1" applyBorder="1" applyAlignment="1">
      <alignment horizontal="left" vertical="center" wrapText="1"/>
    </xf>
    <xf numFmtId="49" fontId="33" fillId="0" borderId="31" xfId="0" applyNumberFormat="1" applyFont="1" applyFill="1" applyBorder="1" applyAlignment="1">
      <alignment horizontal="left" vertical="center"/>
    </xf>
    <xf numFmtId="37" fontId="23" fillId="0" borderId="31" xfId="46" applyNumberFormat="1" applyFont="1" applyFill="1" applyBorder="1" applyAlignment="1">
      <alignment horizontal="center" vertical="center"/>
    </xf>
    <xf numFmtId="166" fontId="30" fillId="0" borderId="31" xfId="46" applyNumberFormat="1" applyFont="1" applyFill="1" applyBorder="1" applyAlignment="1">
      <alignment horizontal="center" vertical="center"/>
    </xf>
    <xf numFmtId="0" fontId="33" fillId="0" borderId="31" xfId="0" applyFont="1" applyFill="1" applyBorder="1">
      <alignment horizontal="left" vertical="top" wrapText="1"/>
    </xf>
    <xf numFmtId="0" fontId="30" fillId="0" borderId="31" xfId="0" applyFont="1" applyFill="1" applyBorder="1" applyAlignment="1">
      <alignment horizontal="center" vertical="center" wrapText="1"/>
    </xf>
    <xf numFmtId="0" fontId="32" fillId="34" borderId="30" xfId="46" applyFont="1" applyFill="1" applyBorder="1" applyAlignment="1">
      <alignment horizontal="left" vertical="center" wrapText="1"/>
    </xf>
    <xf numFmtId="0" fontId="30" fillId="0" borderId="31" xfId="46" applyFont="1" applyFill="1" applyBorder="1" applyAlignment="1">
      <alignment horizontal="center" vertical="center" wrapText="1"/>
    </xf>
    <xf numFmtId="0" fontId="32" fillId="0" borderId="31" xfId="46" applyFont="1" applyFill="1" applyBorder="1" applyAlignment="1">
      <alignment vertical="center" wrapText="1"/>
    </xf>
    <xf numFmtId="166" fontId="32" fillId="0" borderId="31" xfId="46" applyNumberFormat="1" applyFont="1" applyFill="1" applyBorder="1" applyAlignment="1">
      <alignment horizontal="center" vertical="center"/>
    </xf>
    <xf numFmtId="172" fontId="64" fillId="0" borderId="0" xfId="45" applyNumberFormat="1" applyFont="1" applyFill="1" applyAlignment="1">
      <alignment vertical="center"/>
    </xf>
    <xf numFmtId="49" fontId="32" fillId="0" borderId="21" xfId="0" applyNumberFormat="1" applyFont="1" applyFill="1" applyBorder="1" applyAlignment="1">
      <alignment horizontal="left" vertical="center"/>
    </xf>
    <xf numFmtId="37" fontId="30" fillId="0" borderId="31" xfId="46" applyNumberFormat="1" applyFont="1" applyFill="1" applyBorder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30" fillId="0" borderId="31" xfId="46" applyFont="1" applyFill="1" applyBorder="1" applyAlignment="1">
      <alignment horizontal="left" vertical="center" wrapText="1"/>
    </xf>
    <xf numFmtId="0" fontId="32" fillId="0" borderId="17" xfId="50" applyFont="1" applyFill="1" applyBorder="1" applyAlignment="1">
      <alignment vertical="center"/>
    </xf>
    <xf numFmtId="37" fontId="30" fillId="0" borderId="19" xfId="46" applyNumberFormat="1" applyFont="1" applyFill="1" applyBorder="1" applyAlignment="1">
      <alignment horizontal="center" vertical="center"/>
    </xf>
    <xf numFmtId="0" fontId="30" fillId="0" borderId="19" xfId="46" applyFont="1" applyFill="1" applyBorder="1" applyAlignment="1">
      <alignment horizontal="center" vertical="center"/>
    </xf>
    <xf numFmtId="0" fontId="30" fillId="0" borderId="31" xfId="0" applyFont="1" applyFill="1" applyBorder="1" applyAlignment="1">
      <alignment horizontal="left" vertical="center" wrapText="1"/>
    </xf>
    <xf numFmtId="0" fontId="30" fillId="0" borderId="32" xfId="46" applyFont="1" applyFill="1" applyBorder="1" applyAlignment="1">
      <alignment horizontal="center" vertical="center"/>
    </xf>
    <xf numFmtId="0" fontId="30" fillId="0" borderId="16" xfId="46" applyFont="1" applyFill="1" applyBorder="1" applyAlignment="1">
      <alignment horizontal="center" vertical="center"/>
    </xf>
    <xf numFmtId="3" fontId="23" fillId="0" borderId="31" xfId="60" applyNumberFormat="1" applyFont="1" applyFill="1" applyBorder="1" applyAlignment="1">
      <alignment horizontal="right" vertical="top"/>
    </xf>
    <xf numFmtId="0" fontId="32" fillId="34" borderId="30" xfId="46" applyFont="1" applyFill="1" applyBorder="1" applyAlignment="1">
      <alignment horizontal="left" vertical="center" wrapText="1"/>
    </xf>
    <xf numFmtId="49" fontId="30" fillId="0" borderId="31" xfId="0" applyNumberFormat="1" applyFont="1" applyFill="1" applyBorder="1" applyAlignment="1">
      <alignment horizontal="left" vertical="center"/>
    </xf>
    <xf numFmtId="0" fontId="66" fillId="0" borderId="31" xfId="0" applyFont="1" applyFill="1" applyBorder="1">
      <alignment horizontal="left" vertical="top" wrapText="1"/>
    </xf>
    <xf numFmtId="0" fontId="23" fillId="0" borderId="31" xfId="0" applyFont="1" applyBorder="1" applyAlignment="1">
      <alignment horizontal="center" vertical="top" wrapText="1"/>
    </xf>
    <xf numFmtId="0" fontId="30" fillId="34" borderId="31" xfId="0" applyFont="1" applyFill="1" applyBorder="1" applyAlignment="1">
      <alignment horizontal="center" vertical="top" wrapText="1"/>
    </xf>
    <xf numFmtId="0" fontId="32" fillId="33" borderId="0" xfId="0" applyFont="1" applyFill="1" applyBorder="1" applyAlignment="1">
      <alignment horizontal="center" vertical="center" wrapText="1"/>
    </xf>
    <xf numFmtId="0" fontId="24" fillId="33" borderId="13" xfId="0" applyFont="1" applyFill="1" applyBorder="1" applyAlignment="1">
      <alignment horizontal="center" vertical="center" wrapText="1"/>
    </xf>
    <xf numFmtId="0" fontId="24" fillId="33" borderId="14" xfId="0" applyFont="1" applyFill="1" applyBorder="1" applyAlignment="1">
      <alignment horizontal="center" vertical="center" wrapText="1"/>
    </xf>
    <xf numFmtId="0" fontId="25" fillId="33" borderId="17" xfId="0" applyFont="1" applyFill="1" applyBorder="1" applyAlignment="1">
      <alignment horizontal="center" vertical="center" wrapText="1"/>
    </xf>
    <xf numFmtId="0" fontId="25" fillId="33" borderId="18" xfId="0" applyFont="1" applyFill="1" applyBorder="1" applyAlignment="1">
      <alignment horizontal="center" vertical="center" wrapText="1"/>
    </xf>
    <xf numFmtId="0" fontId="23" fillId="33" borderId="15" xfId="0" applyFont="1" applyFill="1" applyBorder="1" applyAlignment="1">
      <alignment horizontal="center" vertical="center" wrapText="1"/>
    </xf>
    <xf numFmtId="0" fontId="23" fillId="33" borderId="30" xfId="0" applyFont="1" applyFill="1" applyBorder="1" applyAlignment="1">
      <alignment horizontal="center" vertical="center" wrapText="1"/>
    </xf>
    <xf numFmtId="0" fontId="23" fillId="33" borderId="21" xfId="0" applyFont="1" applyFill="1" applyBorder="1" applyAlignment="1">
      <alignment horizontal="center" vertical="center" wrapText="1"/>
    </xf>
    <xf numFmtId="0" fontId="27" fillId="0" borderId="0" xfId="44" applyFont="1" applyFill="1" applyAlignment="1">
      <alignment horizontal="right" vertical="center"/>
    </xf>
    <xf numFmtId="0" fontId="33" fillId="0" borderId="0" xfId="0" applyNumberFormat="1" applyFont="1" applyFill="1" applyAlignment="1">
      <alignment horizontal="center" vertical="center" wrapText="1"/>
    </xf>
    <xf numFmtId="166" fontId="25" fillId="0" borderId="0" xfId="0" applyNumberFormat="1" applyFont="1" applyFill="1" applyBorder="1" applyAlignment="1">
      <alignment horizontal="right" vertical="center" wrapText="1"/>
    </xf>
    <xf numFmtId="49" fontId="26" fillId="0" borderId="17" xfId="0" applyNumberFormat="1" applyFont="1" applyFill="1" applyBorder="1" applyAlignment="1">
      <alignment horizontal="center" vertical="center" wrapText="1"/>
    </xf>
    <xf numFmtId="49" fontId="26" fillId="0" borderId="32" xfId="0" applyNumberFormat="1" applyFont="1" applyFill="1" applyBorder="1" applyAlignment="1">
      <alignment horizontal="center" vertical="center" wrapText="1"/>
    </xf>
    <xf numFmtId="49" fontId="26" fillId="0" borderId="18" xfId="0" applyNumberFormat="1" applyFont="1" applyFill="1" applyBorder="1" applyAlignment="1">
      <alignment horizontal="center" vertical="center" wrapText="1"/>
    </xf>
    <xf numFmtId="49" fontId="26" fillId="0" borderId="27" xfId="0" applyNumberFormat="1" applyFont="1" applyFill="1" applyBorder="1" applyAlignment="1">
      <alignment horizontal="center" vertical="center" wrapText="1"/>
    </xf>
    <xf numFmtId="0" fontId="26" fillId="0" borderId="19" xfId="0" applyNumberFormat="1" applyFont="1" applyFill="1" applyBorder="1" applyAlignment="1">
      <alignment horizontal="center" vertical="center" wrapText="1"/>
    </xf>
    <xf numFmtId="0" fontId="26" fillId="0" borderId="34" xfId="0" applyNumberFormat="1" applyFont="1" applyFill="1" applyBorder="1" applyAlignment="1">
      <alignment horizontal="center" vertical="center" wrapText="1"/>
    </xf>
    <xf numFmtId="0" fontId="26" fillId="0" borderId="33" xfId="0" applyNumberFormat="1" applyFont="1" applyFill="1" applyBorder="1" applyAlignment="1">
      <alignment horizontal="center" vertical="center" wrapText="1"/>
    </xf>
    <xf numFmtId="166" fontId="27" fillId="0" borderId="15" xfId="0" applyNumberFormat="1" applyFont="1" applyFill="1" applyBorder="1" applyAlignment="1">
      <alignment horizontal="center" vertical="center" wrapText="1"/>
    </xf>
    <xf numFmtId="166" fontId="27" fillId="0" borderId="30" xfId="0" applyNumberFormat="1" applyFont="1" applyFill="1" applyBorder="1" applyAlignment="1">
      <alignment horizontal="center" vertical="center" wrapText="1"/>
    </xf>
    <xf numFmtId="166" fontId="27" fillId="0" borderId="21" xfId="0" applyNumberFormat="1" applyFont="1" applyFill="1" applyBorder="1" applyAlignment="1">
      <alignment horizontal="center" vertical="center" wrapText="1"/>
    </xf>
    <xf numFmtId="166" fontId="26" fillId="0" borderId="32" xfId="0" applyNumberFormat="1" applyFont="1" applyFill="1" applyBorder="1" applyAlignment="1">
      <alignment horizontal="center" vertical="center" wrapText="1"/>
    </xf>
    <xf numFmtId="166" fontId="26" fillId="0" borderId="27" xfId="0" applyNumberFormat="1" applyFont="1" applyFill="1" applyBorder="1" applyAlignment="1">
      <alignment horizontal="center" vertical="center" wrapText="1"/>
    </xf>
    <xf numFmtId="166" fontId="26" fillId="0" borderId="15" xfId="0" applyNumberFormat="1" applyFont="1" applyFill="1" applyBorder="1" applyAlignment="1">
      <alignment horizontal="center" vertical="center" wrapText="1"/>
    </xf>
    <xf numFmtId="166" fontId="26" fillId="0" borderId="30" xfId="0" applyNumberFormat="1" applyFont="1" applyFill="1" applyBorder="1" applyAlignment="1">
      <alignment horizontal="center" vertical="center" wrapText="1"/>
    </xf>
    <xf numFmtId="166" fontId="26" fillId="0" borderId="21" xfId="0" applyNumberFormat="1" applyFont="1" applyFill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32" fillId="0" borderId="0" xfId="51" applyFont="1" applyFill="1" applyAlignment="1">
      <alignment horizontal="right" vertical="center"/>
    </xf>
    <xf numFmtId="0" fontId="33" fillId="33" borderId="0" xfId="44" applyFont="1" applyFill="1" applyAlignment="1">
      <alignment horizontal="right" vertical="center"/>
    </xf>
    <xf numFmtId="0" fontId="32" fillId="33" borderId="0" xfId="0" applyNumberFormat="1" applyFont="1" applyFill="1" applyAlignment="1">
      <alignment horizontal="center" vertical="center" wrapText="1"/>
    </xf>
    <xf numFmtId="0" fontId="30" fillId="0" borderId="10" xfId="0" applyFont="1" applyBorder="1" applyAlignment="1">
      <alignment horizontal="right" wrapText="1"/>
    </xf>
    <xf numFmtId="0" fontId="23" fillId="0" borderId="15" xfId="0" applyFont="1" applyBorder="1" applyAlignment="1">
      <alignment horizontal="center" vertical="top" wrapText="1"/>
    </xf>
    <xf numFmtId="0" fontId="23" fillId="0" borderId="30" xfId="0" applyFont="1" applyBorder="1" applyAlignment="1">
      <alignment horizontal="center" vertical="top" wrapText="1"/>
    </xf>
    <xf numFmtId="0" fontId="23" fillId="0" borderId="21" xfId="0" applyFont="1" applyBorder="1" applyAlignment="1">
      <alignment horizontal="center" vertical="top" wrapText="1"/>
    </xf>
    <xf numFmtId="0" fontId="30" fillId="0" borderId="0" xfId="51" applyFont="1" applyFill="1" applyAlignment="1">
      <alignment horizontal="right" vertical="center" wrapText="1"/>
    </xf>
    <xf numFmtId="0" fontId="30" fillId="0" borderId="0" xfId="51" applyFont="1" applyFill="1" applyAlignment="1">
      <alignment horizontal="center" vertical="center" wrapText="1"/>
    </xf>
    <xf numFmtId="0" fontId="30" fillId="0" borderId="38" xfId="0" applyFont="1" applyFill="1" applyBorder="1" applyAlignment="1">
      <alignment horizontal="center" vertical="center" wrapText="1"/>
    </xf>
    <xf numFmtId="0" fontId="30" fillId="0" borderId="39" xfId="0" applyFont="1" applyFill="1" applyBorder="1" applyAlignment="1">
      <alignment horizontal="center" vertical="center" wrapText="1"/>
    </xf>
    <xf numFmtId="0" fontId="30" fillId="0" borderId="43" xfId="0" applyFont="1" applyFill="1" applyBorder="1" applyAlignment="1">
      <alignment horizontal="center" vertical="center" wrapText="1"/>
    </xf>
    <xf numFmtId="0" fontId="30" fillId="0" borderId="31" xfId="0" applyFont="1" applyFill="1" applyBorder="1" applyAlignment="1">
      <alignment horizontal="center" vertical="center" wrapText="1"/>
    </xf>
    <xf numFmtId="0" fontId="30" fillId="0" borderId="39" xfId="55" applyNumberFormat="1" applyFont="1" applyFill="1" applyBorder="1" applyAlignment="1">
      <alignment horizontal="center" vertical="center" wrapText="1"/>
    </xf>
    <xf numFmtId="0" fontId="30" fillId="0" borderId="31" xfId="55" applyNumberFormat="1" applyFont="1" applyFill="1" applyBorder="1" applyAlignment="1">
      <alignment horizontal="center" vertical="center" wrapText="1"/>
    </xf>
    <xf numFmtId="166" fontId="30" fillId="0" borderId="31" xfId="55" applyNumberFormat="1" applyFont="1" applyFill="1" applyBorder="1" applyAlignment="1">
      <alignment horizontal="center" vertical="center" wrapText="1"/>
    </xf>
    <xf numFmtId="166" fontId="30" fillId="0" borderId="44" xfId="55" applyNumberFormat="1" applyFont="1" applyFill="1" applyBorder="1" applyAlignment="1">
      <alignment horizontal="center" vertical="center" wrapText="1"/>
    </xf>
    <xf numFmtId="0" fontId="30" fillId="0" borderId="31" xfId="0" applyFont="1" applyFill="1" applyBorder="1" applyAlignment="1">
      <alignment horizontal="center" vertical="top" wrapText="1"/>
    </xf>
    <xf numFmtId="0" fontId="30" fillId="0" borderId="44" xfId="0" applyFont="1" applyFill="1" applyBorder="1" applyAlignment="1">
      <alignment horizontal="center" vertical="top" wrapText="1"/>
    </xf>
    <xf numFmtId="166" fontId="30" fillId="0" borderId="40" xfId="55" applyNumberFormat="1" applyFont="1" applyFill="1" applyBorder="1" applyAlignment="1">
      <alignment horizontal="center" vertical="center" wrapText="1"/>
    </xf>
    <xf numFmtId="166" fontId="30" fillId="0" borderId="41" xfId="55" applyNumberFormat="1" applyFont="1" applyFill="1" applyBorder="1" applyAlignment="1">
      <alignment horizontal="center" vertical="center" wrapText="1"/>
    </xf>
    <xf numFmtId="166" fontId="30" fillId="0" borderId="42" xfId="55" applyNumberFormat="1" applyFont="1" applyFill="1" applyBorder="1" applyAlignment="1">
      <alignment horizontal="center" vertical="center" wrapText="1"/>
    </xf>
    <xf numFmtId="0" fontId="30" fillId="0" borderId="38" xfId="0" applyFont="1" applyFill="1" applyBorder="1" applyAlignment="1">
      <alignment horizontal="center" vertical="top" wrapText="1"/>
    </xf>
    <xf numFmtId="0" fontId="30" fillId="0" borderId="39" xfId="0" applyFont="1" applyFill="1" applyBorder="1" applyAlignment="1">
      <alignment horizontal="center" vertical="top" wrapText="1"/>
    </xf>
    <xf numFmtId="0" fontId="30" fillId="0" borderId="43" xfId="0" applyFont="1" applyFill="1" applyBorder="1" applyAlignment="1">
      <alignment horizontal="center" vertical="top" wrapText="1"/>
    </xf>
    <xf numFmtId="0" fontId="33" fillId="33" borderId="0" xfId="0" applyNumberFormat="1" applyFont="1" applyFill="1" applyBorder="1" applyAlignment="1">
      <alignment horizontal="center" vertical="center" wrapText="1"/>
    </xf>
    <xf numFmtId="49" fontId="36" fillId="0" borderId="31" xfId="0" applyNumberFormat="1" applyFont="1" applyFill="1" applyBorder="1" applyAlignment="1">
      <alignment horizontal="center" vertical="center" wrapText="1"/>
    </xf>
    <xf numFmtId="0" fontId="36" fillId="0" borderId="16" xfId="0" applyNumberFormat="1" applyFont="1" applyFill="1" applyBorder="1" applyAlignment="1">
      <alignment horizontal="center" vertical="center" wrapText="1"/>
    </xf>
    <xf numFmtId="0" fontId="36" fillId="0" borderId="10" xfId="0" applyNumberFormat="1" applyFont="1" applyFill="1" applyBorder="1" applyAlignment="1">
      <alignment horizontal="center" vertical="center" wrapText="1"/>
    </xf>
    <xf numFmtId="0" fontId="31" fillId="33" borderId="17" xfId="0" applyFont="1" applyFill="1" applyBorder="1" applyAlignment="1">
      <alignment horizontal="left" vertical="top" wrapText="1"/>
    </xf>
    <xf numFmtId="0" fontId="31" fillId="33" borderId="16" xfId="0" applyFont="1" applyFill="1" applyBorder="1" applyAlignment="1">
      <alignment horizontal="left" vertical="top" wrapText="1"/>
    </xf>
    <xf numFmtId="0" fontId="31" fillId="33" borderId="32" xfId="0" applyFont="1" applyFill="1" applyBorder="1" applyAlignment="1">
      <alignment horizontal="left" vertical="top" wrapText="1"/>
    </xf>
    <xf numFmtId="0" fontId="31" fillId="33" borderId="15" xfId="0" applyFont="1" applyFill="1" applyBorder="1" applyAlignment="1">
      <alignment horizontal="left" vertical="top" wrapText="1"/>
    </xf>
    <xf numFmtId="0" fontId="31" fillId="33" borderId="30" xfId="0" applyFont="1" applyFill="1" applyBorder="1" applyAlignment="1">
      <alignment horizontal="left" vertical="top" wrapText="1"/>
    </xf>
    <xf numFmtId="0" fontId="31" fillId="33" borderId="21" xfId="0" applyFont="1" applyFill="1" applyBorder="1" applyAlignment="1">
      <alignment horizontal="left" vertical="top" wrapText="1"/>
    </xf>
    <xf numFmtId="0" fontId="39" fillId="33" borderId="15" xfId="0" applyFont="1" applyFill="1" applyBorder="1" applyAlignment="1">
      <alignment horizontal="left" vertical="top" wrapText="1"/>
    </xf>
    <xf numFmtId="0" fontId="39" fillId="33" borderId="30" xfId="0" applyFont="1" applyFill="1" applyBorder="1" applyAlignment="1">
      <alignment horizontal="left" vertical="top" wrapText="1"/>
    </xf>
    <xf numFmtId="0" fontId="39" fillId="33" borderId="21" xfId="0" applyFont="1" applyFill="1" applyBorder="1" applyAlignment="1">
      <alignment horizontal="left" vertical="top" wrapText="1"/>
    </xf>
    <xf numFmtId="0" fontId="40" fillId="33" borderId="15" xfId="0" applyFont="1" applyFill="1" applyBorder="1" applyAlignment="1">
      <alignment horizontal="left" vertical="top" wrapText="1"/>
    </xf>
    <xf numFmtId="0" fontId="40" fillId="33" borderId="21" xfId="0" applyFont="1" applyFill="1" applyBorder="1" applyAlignment="1">
      <alignment horizontal="left" vertical="top" wrapText="1"/>
    </xf>
    <xf numFmtId="0" fontId="40" fillId="33" borderId="15" xfId="0" applyFont="1" applyFill="1" applyBorder="1" applyAlignment="1">
      <alignment horizontal="center" vertical="top" wrapText="1"/>
    </xf>
    <xf numFmtId="0" fontId="40" fillId="33" borderId="21" xfId="0" applyFont="1" applyFill="1" applyBorder="1" applyAlignment="1">
      <alignment horizontal="center" vertical="top" wrapText="1"/>
    </xf>
    <xf numFmtId="0" fontId="40" fillId="33" borderId="19" xfId="0" applyFont="1" applyFill="1" applyBorder="1" applyAlignment="1">
      <alignment horizontal="left" vertical="center" wrapText="1"/>
    </xf>
    <xf numFmtId="0" fontId="40" fillId="33" borderId="33" xfId="0" applyFont="1" applyFill="1" applyBorder="1" applyAlignment="1">
      <alignment horizontal="left" vertical="center" wrapText="1"/>
    </xf>
    <xf numFmtId="0" fontId="39" fillId="33" borderId="19" xfId="0" applyFont="1" applyFill="1" applyBorder="1" applyAlignment="1">
      <alignment horizontal="left" vertical="center" wrapText="1"/>
    </xf>
    <xf numFmtId="0" fontId="39" fillId="33" borderId="33" xfId="0" applyFont="1" applyFill="1" applyBorder="1" applyAlignment="1">
      <alignment horizontal="left" vertical="center" wrapText="1"/>
    </xf>
    <xf numFmtId="0" fontId="40" fillId="33" borderId="30" xfId="0" applyFont="1" applyFill="1" applyBorder="1" applyAlignment="1">
      <alignment horizontal="center" vertical="top" wrapText="1"/>
    </xf>
    <xf numFmtId="0" fontId="40" fillId="33" borderId="34" xfId="0" applyFont="1" applyFill="1" applyBorder="1" applyAlignment="1">
      <alignment horizontal="center" vertical="top" wrapText="1"/>
    </xf>
    <xf numFmtId="0" fontId="40" fillId="33" borderId="33" xfId="0" applyFont="1" applyFill="1" applyBorder="1" applyAlignment="1">
      <alignment horizontal="center" vertical="top" wrapText="1"/>
    </xf>
    <xf numFmtId="0" fontId="40" fillId="34" borderId="15" xfId="0" applyFont="1" applyFill="1" applyBorder="1" applyAlignment="1">
      <alignment horizontal="left" vertical="top" wrapText="1"/>
    </xf>
    <xf numFmtId="0" fontId="40" fillId="34" borderId="21" xfId="0" applyFont="1" applyFill="1" applyBorder="1" applyAlignment="1">
      <alignment horizontal="left" vertical="top" wrapText="1"/>
    </xf>
    <xf numFmtId="0" fontId="40" fillId="33" borderId="16" xfId="0" applyFont="1" applyFill="1" applyBorder="1" applyAlignment="1">
      <alignment horizontal="center" vertical="top" wrapText="1"/>
    </xf>
    <xf numFmtId="0" fontId="40" fillId="33" borderId="32" xfId="0" applyFont="1" applyFill="1" applyBorder="1" applyAlignment="1">
      <alignment horizontal="center" vertical="top" wrapText="1"/>
    </xf>
    <xf numFmtId="0" fontId="40" fillId="33" borderId="10" xfId="0" applyFont="1" applyFill="1" applyBorder="1" applyAlignment="1">
      <alignment horizontal="center" vertical="top" wrapText="1"/>
    </xf>
    <xf numFmtId="0" fontId="40" fillId="33" borderId="27" xfId="0" applyFont="1" applyFill="1" applyBorder="1" applyAlignment="1">
      <alignment horizontal="center" vertical="top" wrapText="1"/>
    </xf>
    <xf numFmtId="0" fontId="25" fillId="0" borderId="31" xfId="0" applyFont="1" applyFill="1" applyBorder="1" applyAlignment="1">
      <alignment horizontal="left" vertical="top" wrapText="1"/>
    </xf>
    <xf numFmtId="0" fontId="25" fillId="0" borderId="19" xfId="0" applyFont="1" applyFill="1" applyBorder="1" applyAlignment="1">
      <alignment horizontal="center" vertical="top" wrapText="1"/>
    </xf>
    <xf numFmtId="0" fontId="25" fillId="0" borderId="34" xfId="0" applyFont="1" applyFill="1" applyBorder="1" applyAlignment="1">
      <alignment horizontal="center" vertical="top" wrapText="1"/>
    </xf>
    <xf numFmtId="0" fontId="25" fillId="0" borderId="33" xfId="0" applyFont="1" applyFill="1" applyBorder="1" applyAlignment="1">
      <alignment horizontal="center" vertical="top" wrapText="1"/>
    </xf>
    <xf numFmtId="0" fontId="25" fillId="0" borderId="31" xfId="0" applyFont="1" applyFill="1" applyBorder="1" applyAlignment="1">
      <alignment horizontal="center" vertical="top" wrapText="1"/>
    </xf>
    <xf numFmtId="0" fontId="25" fillId="34" borderId="31" xfId="64" applyFont="1" applyFill="1" applyBorder="1" applyAlignment="1">
      <alignment horizontal="left" vertical="center" wrapText="1"/>
    </xf>
    <xf numFmtId="0" fontId="27" fillId="33" borderId="0" xfId="44" applyFont="1" applyFill="1" applyAlignment="1">
      <alignment horizontal="right" vertical="center"/>
    </xf>
    <xf numFmtId="0" fontId="32" fillId="33" borderId="0" xfId="0" applyFont="1" applyFill="1" applyAlignment="1">
      <alignment horizontal="center" vertical="top" wrapText="1"/>
    </xf>
    <xf numFmtId="0" fontId="44" fillId="34" borderId="0" xfId="0" applyFont="1" applyFill="1" applyAlignment="1">
      <alignment horizontal="center"/>
    </xf>
    <xf numFmtId="0" fontId="39" fillId="0" borderId="0" xfId="0" applyFont="1">
      <alignment horizontal="left" vertical="top" wrapText="1"/>
    </xf>
    <xf numFmtId="0" fontId="31" fillId="33" borderId="0" xfId="0" applyFont="1" applyFill="1" applyAlignment="1">
      <alignment horizontal="center" vertical="top" wrapText="1"/>
    </xf>
    <xf numFmtId="0" fontId="31" fillId="33" borderId="0" xfId="0" applyFont="1" applyFill="1" applyAlignment="1">
      <alignment horizontal="center" vertical="top"/>
    </xf>
    <xf numFmtId="0" fontId="31" fillId="33" borderId="0" xfId="0" applyFont="1" applyFill="1" applyAlignment="1">
      <alignment horizontal="left" vertical="top" wrapText="1"/>
    </xf>
    <xf numFmtId="0" fontId="31" fillId="33" borderId="15" xfId="0" applyFont="1" applyFill="1" applyBorder="1" applyAlignment="1">
      <alignment horizontal="center" vertical="top" wrapText="1"/>
    </xf>
    <xf numFmtId="0" fontId="31" fillId="33" borderId="30" xfId="0" applyFont="1" applyFill="1" applyBorder="1" applyAlignment="1">
      <alignment horizontal="center" vertical="top" wrapText="1"/>
    </xf>
    <xf numFmtId="0" fontId="31" fillId="33" borderId="21" xfId="0" applyFont="1" applyFill="1" applyBorder="1" applyAlignment="1">
      <alignment horizontal="center" vertical="top" wrapText="1"/>
    </xf>
    <xf numFmtId="0" fontId="39" fillId="33" borderId="15" xfId="0" applyFont="1" applyFill="1" applyBorder="1" applyAlignment="1">
      <alignment horizontal="center" vertical="top" wrapText="1"/>
    </xf>
    <xf numFmtId="0" fontId="39" fillId="33" borderId="30" xfId="0" applyFont="1" applyFill="1" applyBorder="1" applyAlignment="1">
      <alignment horizontal="center" vertical="top" wrapText="1"/>
    </xf>
    <xf numFmtId="0" fontId="39" fillId="33" borderId="21" xfId="0" applyFont="1" applyFill="1" applyBorder="1" applyAlignment="1">
      <alignment horizontal="center" vertical="top" wrapText="1"/>
    </xf>
    <xf numFmtId="0" fontId="56" fillId="0" borderId="31" xfId="64" applyFont="1" applyFill="1" applyBorder="1" applyAlignment="1">
      <alignment horizontal="left" vertical="center" wrapText="1"/>
    </xf>
    <xf numFmtId="49" fontId="31" fillId="33" borderId="0" xfId="0" applyNumberFormat="1" applyFont="1" applyFill="1" applyAlignment="1">
      <alignment horizontal="center" vertical="top" wrapText="1"/>
    </xf>
    <xf numFmtId="0" fontId="52" fillId="34" borderId="15" xfId="0" applyFont="1" applyFill="1" applyBorder="1" applyAlignment="1">
      <alignment horizontal="left" vertical="center" wrapText="1"/>
    </xf>
    <xf numFmtId="0" fontId="52" fillId="34" borderId="30" xfId="0" applyFont="1" applyFill="1" applyBorder="1" applyAlignment="1">
      <alignment horizontal="left" vertical="center" wrapText="1"/>
    </xf>
    <xf numFmtId="0" fontId="32" fillId="34" borderId="15" xfId="0" applyFont="1" applyFill="1" applyBorder="1" applyAlignment="1">
      <alignment horizontal="left" vertical="center" wrapText="1"/>
    </xf>
    <xf numFmtId="0" fontId="32" fillId="34" borderId="30" xfId="0" applyFont="1" applyFill="1" applyBorder="1" applyAlignment="1">
      <alignment horizontal="left" vertical="center" wrapText="1"/>
    </xf>
    <xf numFmtId="0" fontId="32" fillId="34" borderId="21" xfId="0" applyFont="1" applyFill="1" applyBorder="1" applyAlignment="1">
      <alignment horizontal="left" vertical="center" wrapText="1"/>
    </xf>
    <xf numFmtId="0" fontId="32" fillId="34" borderId="36" xfId="46" applyFont="1" applyFill="1" applyBorder="1" applyAlignment="1">
      <alignment horizontal="left" vertical="center" wrapText="1"/>
    </xf>
    <xf numFmtId="0" fontId="32" fillId="34" borderId="30" xfId="46" applyFont="1" applyFill="1" applyBorder="1" applyAlignment="1">
      <alignment horizontal="left" vertical="center" wrapText="1"/>
    </xf>
    <xf numFmtId="0" fontId="32" fillId="34" borderId="21" xfId="46" applyFont="1" applyFill="1" applyBorder="1" applyAlignment="1">
      <alignment horizontal="left" vertical="center" wrapText="1"/>
    </xf>
    <xf numFmtId="0" fontId="32" fillId="0" borderId="0" xfId="46" applyFont="1" applyFill="1" applyAlignment="1">
      <alignment horizontal="right" vertical="center"/>
    </xf>
    <xf numFmtId="0" fontId="32" fillId="0" borderId="0" xfId="46" applyFont="1" applyFill="1" applyAlignment="1">
      <alignment horizontal="center" vertical="center" wrapText="1"/>
    </xf>
    <xf numFmtId="0" fontId="30" fillId="0" borderId="20" xfId="45" applyFont="1" applyFill="1" applyBorder="1" applyAlignment="1">
      <alignment horizontal="center" vertical="center"/>
    </xf>
    <xf numFmtId="0" fontId="30" fillId="0" borderId="35" xfId="45" applyFont="1" applyFill="1" applyBorder="1" applyAlignment="1">
      <alignment horizontal="center" vertical="center"/>
    </xf>
    <xf numFmtId="0" fontId="30" fillId="0" borderId="20" xfId="46" applyFont="1" applyFill="1" applyBorder="1" applyAlignment="1">
      <alignment horizontal="center" vertical="center"/>
    </xf>
    <xf numFmtId="0" fontId="30" fillId="0" borderId="35" xfId="46" applyFont="1" applyFill="1" applyBorder="1" applyAlignment="1">
      <alignment horizontal="center" vertical="center"/>
    </xf>
    <xf numFmtId="0" fontId="30" fillId="0" borderId="20" xfId="46" applyFont="1" applyFill="1" applyBorder="1" applyAlignment="1">
      <alignment horizontal="center" vertical="center" wrapText="1"/>
    </xf>
    <xf numFmtId="0" fontId="30" fillId="0" borderId="35" xfId="46" applyFont="1" applyFill="1" applyBorder="1" applyAlignment="1">
      <alignment horizontal="center" vertical="center" wrapText="1"/>
    </xf>
    <xf numFmtId="0" fontId="30" fillId="0" borderId="25" xfId="46" applyFont="1" applyFill="1" applyBorder="1" applyAlignment="1">
      <alignment horizontal="center" vertical="center" wrapText="1"/>
    </xf>
    <xf numFmtId="0" fontId="30" fillId="0" borderId="31" xfId="46" applyFont="1" applyFill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33" fillId="0" borderId="0" xfId="0" applyFont="1" applyAlignment="1">
      <alignment horizontal="right" vertical="top" wrapText="1"/>
    </xf>
    <xf numFmtId="0" fontId="32" fillId="34" borderId="0" xfId="0" applyNumberFormat="1" applyFont="1" applyFill="1" applyAlignment="1">
      <alignment horizontal="center" vertical="center" wrapText="1"/>
    </xf>
    <xf numFmtId="0" fontId="23" fillId="0" borderId="0" xfId="0" applyNumberFormat="1" applyFont="1" applyFill="1" applyBorder="1" applyAlignment="1">
      <alignment horizontal="right" wrapText="1"/>
    </xf>
    <xf numFmtId="0" fontId="23" fillId="0" borderId="10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</cellXfs>
  <cellStyles count="65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 15" xfId="60"/>
    <cellStyle name="Comma 4 2" xfId="63"/>
    <cellStyle name="Comma_General 17.02.04" xfId="58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1 2" xfId="62"/>
    <cellStyle name="Normal 12" xfId="54"/>
    <cellStyle name="Normal 12 3" xfId="64"/>
    <cellStyle name="Normal 2" xfId="43"/>
    <cellStyle name="Normal 2 2" xfId="52"/>
    <cellStyle name="Normal 2 3" xfId="44"/>
    <cellStyle name="Normal 2 3 2 2" xfId="59"/>
    <cellStyle name="Normal 2_IV-ՀՐԱՏԱՊ ՓՈՒԼԵՐՈՎ" xfId="45"/>
    <cellStyle name="Normal 5" xfId="56"/>
    <cellStyle name="Normal 5 2" xfId="46"/>
    <cellStyle name="Normal 5 3" xfId="55"/>
    <cellStyle name="Normal 6 2" xfId="47"/>
    <cellStyle name="Normal 8" xfId="51"/>
    <cellStyle name="Normal_General 17.02.04" xfId="48"/>
    <cellStyle name="Normal_tax" xfId="57"/>
    <cellStyle name="Note" xfId="16" builtinId="10" customBuiltin="1"/>
    <cellStyle name="Output" xfId="11" builtinId="21" customBuiltin="1"/>
    <cellStyle name="SN_241" xfId="49"/>
    <cellStyle name="SN_b" xfId="61"/>
    <cellStyle name="Title" xfId="2" builtinId="15" customBuiltin="1"/>
    <cellStyle name="Total" xfId="18" builtinId="25" customBuiltin="1"/>
    <cellStyle name="Warning Text" xfId="15" builtinId="11" customBuiltin="1"/>
    <cellStyle name="Обычный 2 2" xfId="50"/>
    <cellStyle name="Обычный_+JRVEG-DZOR" xf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1"/>
  <sheetViews>
    <sheetView zoomScaleNormal="100" workbookViewId="0">
      <selection activeCell="D8" sqref="D8"/>
    </sheetView>
  </sheetViews>
  <sheetFormatPr defaultColWidth="8" defaultRowHeight="16.5" x14ac:dyDescent="0.25"/>
  <cols>
    <col min="1" max="1" width="7.85546875" style="1" customWidth="1"/>
    <col min="2" max="2" width="9.42578125" style="1" customWidth="1"/>
    <col min="3" max="3" width="75.85546875" style="1" customWidth="1"/>
    <col min="4" max="4" width="17.5703125" style="1" customWidth="1"/>
    <col min="5" max="5" width="19.42578125" style="1" customWidth="1"/>
    <col min="6" max="6" width="14.140625" style="2" customWidth="1"/>
    <col min="7" max="7" width="25" style="1" customWidth="1"/>
    <col min="8" max="257" width="8" style="1"/>
    <col min="258" max="259" width="5.7109375" style="1" customWidth="1"/>
    <col min="260" max="260" width="76.28515625" style="1" customWidth="1"/>
    <col min="261" max="261" width="17.85546875" style="1" customWidth="1"/>
    <col min="262" max="513" width="8" style="1"/>
    <col min="514" max="515" width="5.7109375" style="1" customWidth="1"/>
    <col min="516" max="516" width="76.28515625" style="1" customWidth="1"/>
    <col min="517" max="517" width="17.85546875" style="1" customWidth="1"/>
    <col min="518" max="769" width="8" style="1"/>
    <col min="770" max="771" width="5.7109375" style="1" customWidth="1"/>
    <col min="772" max="772" width="76.28515625" style="1" customWidth="1"/>
    <col min="773" max="773" width="17.85546875" style="1" customWidth="1"/>
    <col min="774" max="1025" width="8" style="1"/>
    <col min="1026" max="1027" width="5.7109375" style="1" customWidth="1"/>
    <col min="1028" max="1028" width="76.28515625" style="1" customWidth="1"/>
    <col min="1029" max="1029" width="17.85546875" style="1" customWidth="1"/>
    <col min="1030" max="1281" width="8" style="1"/>
    <col min="1282" max="1283" width="5.7109375" style="1" customWidth="1"/>
    <col min="1284" max="1284" width="76.28515625" style="1" customWidth="1"/>
    <col min="1285" max="1285" width="17.85546875" style="1" customWidth="1"/>
    <col min="1286" max="1537" width="8" style="1"/>
    <col min="1538" max="1539" width="5.7109375" style="1" customWidth="1"/>
    <col min="1540" max="1540" width="76.28515625" style="1" customWidth="1"/>
    <col min="1541" max="1541" width="17.85546875" style="1" customWidth="1"/>
    <col min="1542" max="1793" width="8" style="1"/>
    <col min="1794" max="1795" width="5.7109375" style="1" customWidth="1"/>
    <col min="1796" max="1796" width="76.28515625" style="1" customWidth="1"/>
    <col min="1797" max="1797" width="17.85546875" style="1" customWidth="1"/>
    <col min="1798" max="2049" width="8" style="1"/>
    <col min="2050" max="2051" width="5.7109375" style="1" customWidth="1"/>
    <col min="2052" max="2052" width="76.28515625" style="1" customWidth="1"/>
    <col min="2053" max="2053" width="17.85546875" style="1" customWidth="1"/>
    <col min="2054" max="2305" width="8" style="1"/>
    <col min="2306" max="2307" width="5.7109375" style="1" customWidth="1"/>
    <col min="2308" max="2308" width="76.28515625" style="1" customWidth="1"/>
    <col min="2309" max="2309" width="17.85546875" style="1" customWidth="1"/>
    <col min="2310" max="2561" width="8" style="1"/>
    <col min="2562" max="2563" width="5.7109375" style="1" customWidth="1"/>
    <col min="2564" max="2564" width="76.28515625" style="1" customWidth="1"/>
    <col min="2565" max="2565" width="17.85546875" style="1" customWidth="1"/>
    <col min="2566" max="2817" width="8" style="1"/>
    <col min="2818" max="2819" width="5.7109375" style="1" customWidth="1"/>
    <col min="2820" max="2820" width="76.28515625" style="1" customWidth="1"/>
    <col min="2821" max="2821" width="17.85546875" style="1" customWidth="1"/>
    <col min="2822" max="3073" width="8" style="1"/>
    <col min="3074" max="3075" width="5.7109375" style="1" customWidth="1"/>
    <col min="3076" max="3076" width="76.28515625" style="1" customWidth="1"/>
    <col min="3077" max="3077" width="17.85546875" style="1" customWidth="1"/>
    <col min="3078" max="3329" width="8" style="1"/>
    <col min="3330" max="3331" width="5.7109375" style="1" customWidth="1"/>
    <col min="3332" max="3332" width="76.28515625" style="1" customWidth="1"/>
    <col min="3333" max="3333" width="17.85546875" style="1" customWidth="1"/>
    <col min="3334" max="3585" width="8" style="1"/>
    <col min="3586" max="3587" width="5.7109375" style="1" customWidth="1"/>
    <col min="3588" max="3588" width="76.28515625" style="1" customWidth="1"/>
    <col min="3589" max="3589" width="17.85546875" style="1" customWidth="1"/>
    <col min="3590" max="3841" width="8" style="1"/>
    <col min="3842" max="3843" width="5.7109375" style="1" customWidth="1"/>
    <col min="3844" max="3844" width="76.28515625" style="1" customWidth="1"/>
    <col min="3845" max="3845" width="17.85546875" style="1" customWidth="1"/>
    <col min="3846" max="4097" width="8" style="1"/>
    <col min="4098" max="4099" width="5.7109375" style="1" customWidth="1"/>
    <col min="4100" max="4100" width="76.28515625" style="1" customWidth="1"/>
    <col min="4101" max="4101" width="17.85546875" style="1" customWidth="1"/>
    <col min="4102" max="4353" width="8" style="1"/>
    <col min="4354" max="4355" width="5.7109375" style="1" customWidth="1"/>
    <col min="4356" max="4356" width="76.28515625" style="1" customWidth="1"/>
    <col min="4357" max="4357" width="17.85546875" style="1" customWidth="1"/>
    <col min="4358" max="4609" width="8" style="1"/>
    <col min="4610" max="4611" width="5.7109375" style="1" customWidth="1"/>
    <col min="4612" max="4612" width="76.28515625" style="1" customWidth="1"/>
    <col min="4613" max="4613" width="17.85546875" style="1" customWidth="1"/>
    <col min="4614" max="4865" width="8" style="1"/>
    <col min="4866" max="4867" width="5.7109375" style="1" customWidth="1"/>
    <col min="4868" max="4868" width="76.28515625" style="1" customWidth="1"/>
    <col min="4869" max="4869" width="17.85546875" style="1" customWidth="1"/>
    <col min="4870" max="5121" width="8" style="1"/>
    <col min="5122" max="5123" width="5.7109375" style="1" customWidth="1"/>
    <col min="5124" max="5124" width="76.28515625" style="1" customWidth="1"/>
    <col min="5125" max="5125" width="17.85546875" style="1" customWidth="1"/>
    <col min="5126" max="5377" width="8" style="1"/>
    <col min="5378" max="5379" width="5.7109375" style="1" customWidth="1"/>
    <col min="5380" max="5380" width="76.28515625" style="1" customWidth="1"/>
    <col min="5381" max="5381" width="17.85546875" style="1" customWidth="1"/>
    <col min="5382" max="5633" width="8" style="1"/>
    <col min="5634" max="5635" width="5.7109375" style="1" customWidth="1"/>
    <col min="5636" max="5636" width="76.28515625" style="1" customWidth="1"/>
    <col min="5637" max="5637" width="17.85546875" style="1" customWidth="1"/>
    <col min="5638" max="5889" width="8" style="1"/>
    <col min="5890" max="5891" width="5.7109375" style="1" customWidth="1"/>
    <col min="5892" max="5892" width="76.28515625" style="1" customWidth="1"/>
    <col min="5893" max="5893" width="17.85546875" style="1" customWidth="1"/>
    <col min="5894" max="6145" width="8" style="1"/>
    <col min="6146" max="6147" width="5.7109375" style="1" customWidth="1"/>
    <col min="6148" max="6148" width="76.28515625" style="1" customWidth="1"/>
    <col min="6149" max="6149" width="17.85546875" style="1" customWidth="1"/>
    <col min="6150" max="6401" width="8" style="1"/>
    <col min="6402" max="6403" width="5.7109375" style="1" customWidth="1"/>
    <col min="6404" max="6404" width="76.28515625" style="1" customWidth="1"/>
    <col min="6405" max="6405" width="17.85546875" style="1" customWidth="1"/>
    <col min="6406" max="6657" width="8" style="1"/>
    <col min="6658" max="6659" width="5.7109375" style="1" customWidth="1"/>
    <col min="6660" max="6660" width="76.28515625" style="1" customWidth="1"/>
    <col min="6661" max="6661" width="17.85546875" style="1" customWidth="1"/>
    <col min="6662" max="6913" width="8" style="1"/>
    <col min="6914" max="6915" width="5.7109375" style="1" customWidth="1"/>
    <col min="6916" max="6916" width="76.28515625" style="1" customWidth="1"/>
    <col min="6917" max="6917" width="17.85546875" style="1" customWidth="1"/>
    <col min="6918" max="7169" width="8" style="1"/>
    <col min="7170" max="7171" width="5.7109375" style="1" customWidth="1"/>
    <col min="7172" max="7172" width="76.28515625" style="1" customWidth="1"/>
    <col min="7173" max="7173" width="17.85546875" style="1" customWidth="1"/>
    <col min="7174" max="7425" width="8" style="1"/>
    <col min="7426" max="7427" width="5.7109375" style="1" customWidth="1"/>
    <col min="7428" max="7428" width="76.28515625" style="1" customWidth="1"/>
    <col min="7429" max="7429" width="17.85546875" style="1" customWidth="1"/>
    <col min="7430" max="7681" width="8" style="1"/>
    <col min="7682" max="7683" width="5.7109375" style="1" customWidth="1"/>
    <col min="7684" max="7684" width="76.28515625" style="1" customWidth="1"/>
    <col min="7685" max="7685" width="17.85546875" style="1" customWidth="1"/>
    <col min="7686" max="7937" width="8" style="1"/>
    <col min="7938" max="7939" width="5.7109375" style="1" customWidth="1"/>
    <col min="7940" max="7940" width="76.28515625" style="1" customWidth="1"/>
    <col min="7941" max="7941" width="17.85546875" style="1" customWidth="1"/>
    <col min="7942" max="8193" width="8" style="1"/>
    <col min="8194" max="8195" width="5.7109375" style="1" customWidth="1"/>
    <col min="8196" max="8196" width="76.28515625" style="1" customWidth="1"/>
    <col min="8197" max="8197" width="17.85546875" style="1" customWidth="1"/>
    <col min="8198" max="8449" width="8" style="1"/>
    <col min="8450" max="8451" width="5.7109375" style="1" customWidth="1"/>
    <col min="8452" max="8452" width="76.28515625" style="1" customWidth="1"/>
    <col min="8453" max="8453" width="17.85546875" style="1" customWidth="1"/>
    <col min="8454" max="8705" width="8" style="1"/>
    <col min="8706" max="8707" width="5.7109375" style="1" customWidth="1"/>
    <col min="8708" max="8708" width="76.28515625" style="1" customWidth="1"/>
    <col min="8709" max="8709" width="17.85546875" style="1" customWidth="1"/>
    <col min="8710" max="8961" width="8" style="1"/>
    <col min="8962" max="8963" width="5.7109375" style="1" customWidth="1"/>
    <col min="8964" max="8964" width="76.28515625" style="1" customWidth="1"/>
    <col min="8965" max="8965" width="17.85546875" style="1" customWidth="1"/>
    <col min="8966" max="9217" width="8" style="1"/>
    <col min="9218" max="9219" width="5.7109375" style="1" customWidth="1"/>
    <col min="9220" max="9220" width="76.28515625" style="1" customWidth="1"/>
    <col min="9221" max="9221" width="17.85546875" style="1" customWidth="1"/>
    <col min="9222" max="9473" width="8" style="1"/>
    <col min="9474" max="9475" width="5.7109375" style="1" customWidth="1"/>
    <col min="9476" max="9476" width="76.28515625" style="1" customWidth="1"/>
    <col min="9477" max="9477" width="17.85546875" style="1" customWidth="1"/>
    <col min="9478" max="9729" width="8" style="1"/>
    <col min="9730" max="9731" width="5.7109375" style="1" customWidth="1"/>
    <col min="9732" max="9732" width="76.28515625" style="1" customWidth="1"/>
    <col min="9733" max="9733" width="17.85546875" style="1" customWidth="1"/>
    <col min="9734" max="9985" width="8" style="1"/>
    <col min="9986" max="9987" width="5.7109375" style="1" customWidth="1"/>
    <col min="9988" max="9988" width="76.28515625" style="1" customWidth="1"/>
    <col min="9989" max="9989" width="17.85546875" style="1" customWidth="1"/>
    <col min="9990" max="10241" width="8" style="1"/>
    <col min="10242" max="10243" width="5.7109375" style="1" customWidth="1"/>
    <col min="10244" max="10244" width="76.28515625" style="1" customWidth="1"/>
    <col min="10245" max="10245" width="17.85546875" style="1" customWidth="1"/>
    <col min="10246" max="10497" width="8" style="1"/>
    <col min="10498" max="10499" width="5.7109375" style="1" customWidth="1"/>
    <col min="10500" max="10500" width="76.28515625" style="1" customWidth="1"/>
    <col min="10501" max="10501" width="17.85546875" style="1" customWidth="1"/>
    <col min="10502" max="10753" width="8" style="1"/>
    <col min="10754" max="10755" width="5.7109375" style="1" customWidth="1"/>
    <col min="10756" max="10756" width="76.28515625" style="1" customWidth="1"/>
    <col min="10757" max="10757" width="17.85546875" style="1" customWidth="1"/>
    <col min="10758" max="11009" width="8" style="1"/>
    <col min="11010" max="11011" width="5.7109375" style="1" customWidth="1"/>
    <col min="11012" max="11012" width="76.28515625" style="1" customWidth="1"/>
    <col min="11013" max="11013" width="17.85546875" style="1" customWidth="1"/>
    <col min="11014" max="11265" width="8" style="1"/>
    <col min="11266" max="11267" width="5.7109375" style="1" customWidth="1"/>
    <col min="11268" max="11268" width="76.28515625" style="1" customWidth="1"/>
    <col min="11269" max="11269" width="17.85546875" style="1" customWidth="1"/>
    <col min="11270" max="11521" width="8" style="1"/>
    <col min="11522" max="11523" width="5.7109375" style="1" customWidth="1"/>
    <col min="11524" max="11524" width="76.28515625" style="1" customWidth="1"/>
    <col min="11525" max="11525" width="17.85546875" style="1" customWidth="1"/>
    <col min="11526" max="11777" width="8" style="1"/>
    <col min="11778" max="11779" width="5.7109375" style="1" customWidth="1"/>
    <col min="11780" max="11780" width="76.28515625" style="1" customWidth="1"/>
    <col min="11781" max="11781" width="17.85546875" style="1" customWidth="1"/>
    <col min="11782" max="12033" width="8" style="1"/>
    <col min="12034" max="12035" width="5.7109375" style="1" customWidth="1"/>
    <col min="12036" max="12036" width="76.28515625" style="1" customWidth="1"/>
    <col min="12037" max="12037" width="17.85546875" style="1" customWidth="1"/>
    <col min="12038" max="12289" width="8" style="1"/>
    <col min="12290" max="12291" width="5.7109375" style="1" customWidth="1"/>
    <col min="12292" max="12292" width="76.28515625" style="1" customWidth="1"/>
    <col min="12293" max="12293" width="17.85546875" style="1" customWidth="1"/>
    <col min="12294" max="12545" width="8" style="1"/>
    <col min="12546" max="12547" width="5.7109375" style="1" customWidth="1"/>
    <col min="12548" max="12548" width="76.28515625" style="1" customWidth="1"/>
    <col min="12549" max="12549" width="17.85546875" style="1" customWidth="1"/>
    <col min="12550" max="12801" width="8" style="1"/>
    <col min="12802" max="12803" width="5.7109375" style="1" customWidth="1"/>
    <col min="12804" max="12804" width="76.28515625" style="1" customWidth="1"/>
    <col min="12805" max="12805" width="17.85546875" style="1" customWidth="1"/>
    <col min="12806" max="13057" width="8" style="1"/>
    <col min="13058" max="13059" width="5.7109375" style="1" customWidth="1"/>
    <col min="13060" max="13060" width="76.28515625" style="1" customWidth="1"/>
    <col min="13061" max="13061" width="17.85546875" style="1" customWidth="1"/>
    <col min="13062" max="13313" width="8" style="1"/>
    <col min="13314" max="13315" width="5.7109375" style="1" customWidth="1"/>
    <col min="13316" max="13316" width="76.28515625" style="1" customWidth="1"/>
    <col min="13317" max="13317" width="17.85546875" style="1" customWidth="1"/>
    <col min="13318" max="13569" width="8" style="1"/>
    <col min="13570" max="13571" width="5.7109375" style="1" customWidth="1"/>
    <col min="13572" max="13572" width="76.28515625" style="1" customWidth="1"/>
    <col min="13573" max="13573" width="17.85546875" style="1" customWidth="1"/>
    <col min="13574" max="13825" width="8" style="1"/>
    <col min="13826" max="13827" width="5.7109375" style="1" customWidth="1"/>
    <col min="13828" max="13828" width="76.28515625" style="1" customWidth="1"/>
    <col min="13829" max="13829" width="17.85546875" style="1" customWidth="1"/>
    <col min="13830" max="14081" width="8" style="1"/>
    <col min="14082" max="14083" width="5.7109375" style="1" customWidth="1"/>
    <col min="14084" max="14084" width="76.28515625" style="1" customWidth="1"/>
    <col min="14085" max="14085" width="17.85546875" style="1" customWidth="1"/>
    <col min="14086" max="14337" width="8" style="1"/>
    <col min="14338" max="14339" width="5.7109375" style="1" customWidth="1"/>
    <col min="14340" max="14340" width="76.28515625" style="1" customWidth="1"/>
    <col min="14341" max="14341" width="17.85546875" style="1" customWidth="1"/>
    <col min="14342" max="14593" width="8" style="1"/>
    <col min="14594" max="14595" width="5.7109375" style="1" customWidth="1"/>
    <col min="14596" max="14596" width="76.28515625" style="1" customWidth="1"/>
    <col min="14597" max="14597" width="17.85546875" style="1" customWidth="1"/>
    <col min="14598" max="14849" width="8" style="1"/>
    <col min="14850" max="14851" width="5.7109375" style="1" customWidth="1"/>
    <col min="14852" max="14852" width="76.28515625" style="1" customWidth="1"/>
    <col min="14853" max="14853" width="17.85546875" style="1" customWidth="1"/>
    <col min="14854" max="15105" width="8" style="1"/>
    <col min="15106" max="15107" width="5.7109375" style="1" customWidth="1"/>
    <col min="15108" max="15108" width="76.28515625" style="1" customWidth="1"/>
    <col min="15109" max="15109" width="17.85546875" style="1" customWidth="1"/>
    <col min="15110" max="15361" width="8" style="1"/>
    <col min="15362" max="15363" width="5.7109375" style="1" customWidth="1"/>
    <col min="15364" max="15364" width="76.28515625" style="1" customWidth="1"/>
    <col min="15365" max="15365" width="17.85546875" style="1" customWidth="1"/>
    <col min="15366" max="15617" width="8" style="1"/>
    <col min="15618" max="15619" width="5.7109375" style="1" customWidth="1"/>
    <col min="15620" max="15620" width="76.28515625" style="1" customWidth="1"/>
    <col min="15621" max="15621" width="17.85546875" style="1" customWidth="1"/>
    <col min="15622" max="15873" width="8" style="1"/>
    <col min="15874" max="15875" width="5.7109375" style="1" customWidth="1"/>
    <col min="15876" max="15876" width="76.28515625" style="1" customWidth="1"/>
    <col min="15877" max="15877" width="17.85546875" style="1" customWidth="1"/>
    <col min="15878" max="16129" width="8" style="1"/>
    <col min="16130" max="16131" width="5.7109375" style="1" customWidth="1"/>
    <col min="16132" max="16132" width="76.28515625" style="1" customWidth="1"/>
    <col min="16133" max="16133" width="17.85546875" style="1" customWidth="1"/>
    <col min="16134" max="16384" width="8" style="1"/>
  </cols>
  <sheetData>
    <row r="1" spans="1:7" s="77" customFormat="1" x14ac:dyDescent="0.25">
      <c r="A1" s="75"/>
      <c r="B1" s="75"/>
      <c r="C1" s="75"/>
      <c r="D1" s="75"/>
      <c r="E1" s="75"/>
      <c r="F1" s="76" t="s">
        <v>77</v>
      </c>
    </row>
    <row r="2" spans="1:7" s="77" customFormat="1" x14ac:dyDescent="0.3">
      <c r="A2" s="78"/>
      <c r="B2" s="78"/>
      <c r="C2" s="78"/>
      <c r="D2" s="78"/>
      <c r="E2" s="78"/>
      <c r="F2" s="79" t="s">
        <v>139</v>
      </c>
    </row>
    <row r="3" spans="1:7" s="77" customFormat="1" x14ac:dyDescent="0.25">
      <c r="A3" s="78"/>
      <c r="B3" s="78"/>
      <c r="C3" s="78"/>
      <c r="D3" s="78"/>
      <c r="E3" s="78"/>
      <c r="F3" s="80" t="s">
        <v>0</v>
      </c>
    </row>
    <row r="4" spans="1:7" s="77" customFormat="1" ht="94.5" customHeight="1" x14ac:dyDescent="0.25">
      <c r="A4" s="421" t="s">
        <v>140</v>
      </c>
      <c r="B4" s="421"/>
      <c r="C4" s="421"/>
      <c r="D4" s="421"/>
      <c r="E4" s="421"/>
      <c r="F4" s="421"/>
    </row>
    <row r="5" spans="1:7" s="77" customFormat="1" x14ac:dyDescent="0.3">
      <c r="A5" s="78"/>
      <c r="B5" s="78"/>
      <c r="C5" s="78"/>
      <c r="D5" s="78"/>
      <c r="E5" s="78"/>
      <c r="F5" s="81"/>
    </row>
    <row r="6" spans="1:7" ht="34.5" x14ac:dyDescent="0.25">
      <c r="A6" s="82"/>
      <c r="B6" s="82"/>
      <c r="C6" s="82"/>
      <c r="D6" s="82"/>
      <c r="E6" s="82"/>
      <c r="F6" s="153" t="s">
        <v>69</v>
      </c>
    </row>
    <row r="7" spans="1:7" ht="57" customHeight="1" x14ac:dyDescent="0.25">
      <c r="A7" s="422" t="s">
        <v>78</v>
      </c>
      <c r="B7" s="423"/>
      <c r="C7" s="424" t="s">
        <v>79</v>
      </c>
      <c r="D7" s="426" t="s">
        <v>302</v>
      </c>
      <c r="E7" s="427"/>
      <c r="F7" s="428"/>
    </row>
    <row r="8" spans="1:7" ht="37.5" customHeight="1" x14ac:dyDescent="0.25">
      <c r="A8" s="83" t="s">
        <v>1</v>
      </c>
      <c r="B8" s="83" t="s">
        <v>2</v>
      </c>
      <c r="C8" s="425"/>
      <c r="D8" s="160" t="s">
        <v>142</v>
      </c>
      <c r="E8" s="161" t="s">
        <v>143</v>
      </c>
      <c r="F8" s="161" t="s">
        <v>18</v>
      </c>
    </row>
    <row r="9" spans="1:7" s="88" customFormat="1" ht="25.5" customHeight="1" x14ac:dyDescent="0.25">
      <c r="A9" s="85"/>
      <c r="B9" s="85"/>
      <c r="C9" s="86" t="s">
        <v>80</v>
      </c>
      <c r="D9" s="50">
        <f t="shared" ref="D9:F9" si="0">D10+D92</f>
        <v>7.2759576141834259E-12</v>
      </c>
      <c r="E9" s="50">
        <f t="shared" si="0"/>
        <v>2.4999999986903276E-2</v>
      </c>
      <c r="F9" s="50">
        <f t="shared" si="0"/>
        <v>2.5000000008731149E-2</v>
      </c>
      <c r="G9" s="87"/>
    </row>
    <row r="10" spans="1:7" s="2" customFormat="1" ht="33" x14ac:dyDescent="0.25">
      <c r="A10" s="84"/>
      <c r="B10" s="84"/>
      <c r="C10" s="89" t="s">
        <v>81</v>
      </c>
      <c r="D10" s="50">
        <f t="shared" ref="D10" si="1">D11+D36+D79</f>
        <v>7.2759576141834259E-12</v>
      </c>
      <c r="E10" s="50">
        <f t="shared" ref="E10" si="2">E11+E36+E79</f>
        <v>2.4999999986903276E-2</v>
      </c>
      <c r="F10" s="50">
        <f t="shared" ref="F10" si="3">F11+F36+F79</f>
        <v>2.5000000008731149E-2</v>
      </c>
    </row>
    <row r="11" spans="1:7" ht="17.25" x14ac:dyDescent="0.25">
      <c r="A11" s="90">
        <v>1004</v>
      </c>
      <c r="B11" s="21"/>
      <c r="C11" s="95" t="s">
        <v>82</v>
      </c>
      <c r="D11" s="100">
        <f t="shared" ref="D11:F11" si="4">D18+D24+D30</f>
        <v>-48993.899999999994</v>
      </c>
      <c r="E11" s="100">
        <f t="shared" si="4"/>
        <v>-48993.899999999994</v>
      </c>
      <c r="F11" s="100">
        <f t="shared" si="4"/>
        <v>-67766.7</v>
      </c>
    </row>
    <row r="12" spans="1:7" ht="17.25" x14ac:dyDescent="0.25">
      <c r="A12" s="6"/>
      <c r="B12" s="6"/>
      <c r="C12" s="64" t="s">
        <v>43</v>
      </c>
      <c r="D12" s="64"/>
      <c r="E12" s="64"/>
      <c r="F12" s="74"/>
    </row>
    <row r="13" spans="1:7" ht="17.25" x14ac:dyDescent="0.25">
      <c r="A13" s="4"/>
      <c r="B13" s="4"/>
      <c r="C13" s="95" t="s">
        <v>83</v>
      </c>
      <c r="D13" s="95"/>
      <c r="E13" s="95"/>
      <c r="F13" s="74"/>
    </row>
    <row r="14" spans="1:7" ht="34.5" x14ac:dyDescent="0.25">
      <c r="A14" s="4"/>
      <c r="B14" s="4"/>
      <c r="C14" s="64" t="s">
        <v>84</v>
      </c>
      <c r="D14" s="64"/>
      <c r="E14" s="64"/>
      <c r="F14" s="74"/>
    </row>
    <row r="15" spans="1:7" ht="17.25" x14ac:dyDescent="0.25">
      <c r="A15" s="5"/>
      <c r="B15" s="5"/>
      <c r="C15" s="95" t="s">
        <v>85</v>
      </c>
      <c r="D15" s="95"/>
      <c r="E15" s="95"/>
      <c r="F15" s="74"/>
    </row>
    <row r="16" spans="1:7" ht="34.5" x14ac:dyDescent="0.25">
      <c r="A16" s="21"/>
      <c r="B16" s="21"/>
      <c r="C16" s="64" t="s">
        <v>86</v>
      </c>
      <c r="D16" s="64"/>
      <c r="E16" s="64"/>
      <c r="F16" s="74"/>
    </row>
    <row r="17" spans="1:6" x14ac:dyDescent="0.25">
      <c r="A17" s="419" t="s">
        <v>87</v>
      </c>
      <c r="B17" s="419"/>
      <c r="C17" s="419"/>
      <c r="D17" s="419"/>
      <c r="E17" s="419"/>
      <c r="F17" s="419"/>
    </row>
    <row r="18" spans="1:6" s="140" customFormat="1" ht="17.25" x14ac:dyDescent="0.25">
      <c r="A18" s="65"/>
      <c r="B18" s="63">
        <v>31004</v>
      </c>
      <c r="C18" s="91" t="s">
        <v>88</v>
      </c>
      <c r="D18" s="235">
        <f>'3'!G21</f>
        <v>-65752.899999999994</v>
      </c>
      <c r="E18" s="235">
        <f>'3'!H21</f>
        <v>-65752.899999999994</v>
      </c>
      <c r="F18" s="235">
        <f>'3'!I21</f>
        <v>-65752.899999999994</v>
      </c>
    </row>
    <row r="19" spans="1:6" s="140" customFormat="1" ht="69" x14ac:dyDescent="0.25">
      <c r="A19" s="65"/>
      <c r="B19" s="19"/>
      <c r="C19" s="62" t="s">
        <v>262</v>
      </c>
      <c r="D19" s="64"/>
      <c r="E19" s="64"/>
      <c r="F19" s="63"/>
    </row>
    <row r="20" spans="1:6" s="140" customFormat="1" ht="17.25" x14ac:dyDescent="0.25">
      <c r="A20" s="65"/>
      <c r="B20" s="65"/>
      <c r="C20" s="91" t="s">
        <v>89</v>
      </c>
      <c r="D20" s="152"/>
      <c r="E20" s="152"/>
      <c r="F20" s="63"/>
    </row>
    <row r="21" spans="1:6" s="140" customFormat="1" ht="51" customHeight="1" x14ac:dyDescent="0.25">
      <c r="A21" s="65"/>
      <c r="B21" s="65"/>
      <c r="C21" s="62" t="s">
        <v>263</v>
      </c>
      <c r="D21" s="64"/>
      <c r="E21" s="64"/>
      <c r="F21" s="63"/>
    </row>
    <row r="22" spans="1:6" s="140" customFormat="1" ht="17.25" x14ac:dyDescent="0.25">
      <c r="A22" s="65"/>
      <c r="B22" s="65"/>
      <c r="C22" s="91" t="s">
        <v>90</v>
      </c>
      <c r="D22" s="152"/>
      <c r="E22" s="152"/>
      <c r="F22" s="63"/>
    </row>
    <row r="23" spans="1:6" s="140" customFormat="1" ht="34.5" x14ac:dyDescent="0.25">
      <c r="A23" s="65"/>
      <c r="B23" s="65"/>
      <c r="C23" s="62" t="s">
        <v>91</v>
      </c>
      <c r="D23" s="64"/>
      <c r="E23" s="64"/>
      <c r="F23" s="63"/>
    </row>
    <row r="24" spans="1:6" s="140" customFormat="1" ht="17.25" x14ac:dyDescent="0.25">
      <c r="A24" s="65"/>
      <c r="B24" s="63">
        <v>31007</v>
      </c>
      <c r="C24" s="152" t="s">
        <v>88</v>
      </c>
      <c r="D24" s="235">
        <f>'3'!G30</f>
        <v>16759</v>
      </c>
      <c r="E24" s="235">
        <f>'3'!H30</f>
        <v>16759</v>
      </c>
      <c r="F24" s="235">
        <f>'3'!I30</f>
        <v>16759</v>
      </c>
    </row>
    <row r="25" spans="1:6" s="140" customFormat="1" ht="34.5" x14ac:dyDescent="0.25">
      <c r="A25" s="65"/>
      <c r="B25" s="19"/>
      <c r="C25" s="64" t="s">
        <v>117</v>
      </c>
      <c r="D25" s="64"/>
      <c r="E25" s="64"/>
      <c r="F25" s="63"/>
    </row>
    <row r="26" spans="1:6" s="140" customFormat="1" ht="17.25" x14ac:dyDescent="0.25">
      <c r="A26" s="65"/>
      <c r="B26" s="65"/>
      <c r="C26" s="152" t="s">
        <v>89</v>
      </c>
      <c r="D26" s="152"/>
      <c r="E26" s="152"/>
      <c r="F26" s="63"/>
    </row>
    <row r="27" spans="1:6" s="140" customFormat="1" ht="51" customHeight="1" x14ac:dyDescent="0.25">
      <c r="A27" s="65"/>
      <c r="B27" s="65"/>
      <c r="C27" s="64" t="s">
        <v>141</v>
      </c>
      <c r="D27" s="64"/>
      <c r="E27" s="64"/>
      <c r="F27" s="63"/>
    </row>
    <row r="28" spans="1:6" s="140" customFormat="1" ht="17.25" x14ac:dyDescent="0.25">
      <c r="A28" s="65"/>
      <c r="B28" s="65"/>
      <c r="C28" s="152" t="s">
        <v>90</v>
      </c>
      <c r="D28" s="152"/>
      <c r="E28" s="152"/>
      <c r="F28" s="63"/>
    </row>
    <row r="29" spans="1:6" s="140" customFormat="1" ht="34.5" x14ac:dyDescent="0.25">
      <c r="A29" s="65"/>
      <c r="B29" s="65"/>
      <c r="C29" s="64" t="s">
        <v>91</v>
      </c>
      <c r="D29" s="64"/>
      <c r="E29" s="64"/>
      <c r="F29" s="63"/>
    </row>
    <row r="30" spans="1:6" s="140" customFormat="1" ht="17.25" x14ac:dyDescent="0.25">
      <c r="A30" s="65"/>
      <c r="B30" s="63">
        <v>31014</v>
      </c>
      <c r="C30" s="91" t="s">
        <v>88</v>
      </c>
      <c r="D30" s="235">
        <f>'3'!G39</f>
        <v>0</v>
      </c>
      <c r="E30" s="235">
        <f>'3'!H39</f>
        <v>0</v>
      </c>
      <c r="F30" s="235">
        <f>'3'!I39</f>
        <v>-18772.8</v>
      </c>
    </row>
    <row r="31" spans="1:6" s="140" customFormat="1" ht="17.25" x14ac:dyDescent="0.25">
      <c r="A31" s="65"/>
      <c r="B31" s="19"/>
      <c r="C31" s="62" t="s">
        <v>280</v>
      </c>
      <c r="D31" s="64"/>
      <c r="E31" s="64"/>
      <c r="F31" s="63"/>
    </row>
    <row r="32" spans="1:6" s="140" customFormat="1" ht="17.25" x14ac:dyDescent="0.25">
      <c r="A32" s="65"/>
      <c r="B32" s="65"/>
      <c r="C32" s="91" t="s">
        <v>89</v>
      </c>
      <c r="D32" s="152"/>
      <c r="E32" s="152"/>
      <c r="F32" s="63"/>
    </row>
    <row r="33" spans="1:6" s="140" customFormat="1" ht="51" customHeight="1" x14ac:dyDescent="0.25">
      <c r="A33" s="65"/>
      <c r="B33" s="65"/>
      <c r="C33" s="62" t="s">
        <v>282</v>
      </c>
      <c r="D33" s="64"/>
      <c r="E33" s="64"/>
      <c r="F33" s="63"/>
    </row>
    <row r="34" spans="1:6" s="140" customFormat="1" ht="17.25" x14ac:dyDescent="0.25">
      <c r="A34" s="65"/>
      <c r="B34" s="65"/>
      <c r="C34" s="91" t="s">
        <v>90</v>
      </c>
      <c r="D34" s="152"/>
      <c r="E34" s="152"/>
      <c r="F34" s="63"/>
    </row>
    <row r="35" spans="1:6" s="140" customFormat="1" ht="34.5" x14ac:dyDescent="0.25">
      <c r="A35" s="65"/>
      <c r="B35" s="65"/>
      <c r="C35" s="62" t="s">
        <v>91</v>
      </c>
      <c r="D35" s="64"/>
      <c r="E35" s="64"/>
      <c r="F35" s="63"/>
    </row>
    <row r="36" spans="1:6" ht="17.25" x14ac:dyDescent="0.25">
      <c r="A36" s="90">
        <v>1072</v>
      </c>
      <c r="B36" s="21"/>
      <c r="C36" s="91" t="s">
        <v>82</v>
      </c>
      <c r="D36" s="100">
        <f t="shared" ref="D36:F36" si="5">D43+D55+D73+D67+D49+D61</f>
        <v>47193.9</v>
      </c>
      <c r="E36" s="100">
        <f t="shared" si="5"/>
        <v>47193.924999999981</v>
      </c>
      <c r="F36" s="100">
        <f t="shared" si="5"/>
        <v>65966.725000000006</v>
      </c>
    </row>
    <row r="37" spans="1:6" ht="17.25" x14ac:dyDescent="0.25">
      <c r="A37" s="6"/>
      <c r="B37" s="6"/>
      <c r="C37" s="62" t="s">
        <v>121</v>
      </c>
      <c r="D37" s="62"/>
      <c r="E37" s="62"/>
      <c r="F37" s="145"/>
    </row>
    <row r="38" spans="1:6" ht="17.25" x14ac:dyDescent="0.25">
      <c r="A38" s="4"/>
      <c r="B38" s="4"/>
      <c r="C38" s="91" t="s">
        <v>83</v>
      </c>
      <c r="D38" s="91"/>
      <c r="E38" s="91"/>
      <c r="F38" s="145"/>
    </row>
    <row r="39" spans="1:6" ht="34.5" x14ac:dyDescent="0.25">
      <c r="A39" s="4"/>
      <c r="B39" s="4"/>
      <c r="C39" s="62" t="s">
        <v>122</v>
      </c>
      <c r="D39" s="62"/>
      <c r="E39" s="62"/>
      <c r="F39" s="145"/>
    </row>
    <row r="40" spans="1:6" ht="17.25" x14ac:dyDescent="0.25">
      <c r="A40" s="5"/>
      <c r="B40" s="5"/>
      <c r="C40" s="91" t="s">
        <v>85</v>
      </c>
      <c r="D40" s="91"/>
      <c r="E40" s="91"/>
      <c r="F40" s="145"/>
    </row>
    <row r="41" spans="1:6" ht="34.5" x14ac:dyDescent="0.25">
      <c r="A41" s="21"/>
      <c r="B41" s="21"/>
      <c r="C41" s="62" t="s">
        <v>123</v>
      </c>
      <c r="D41" s="62"/>
      <c r="E41" s="62"/>
      <c r="F41" s="145"/>
    </row>
    <row r="42" spans="1:6" x14ac:dyDescent="0.25">
      <c r="A42" s="419" t="s">
        <v>87</v>
      </c>
      <c r="B42" s="419"/>
      <c r="C42" s="419"/>
      <c r="D42" s="419"/>
      <c r="E42" s="419"/>
      <c r="F42" s="419"/>
    </row>
    <row r="43" spans="1:6" x14ac:dyDescent="0.25">
      <c r="A43" s="154"/>
      <c r="B43" s="154">
        <v>11007</v>
      </c>
      <c r="C43" s="101" t="s">
        <v>88</v>
      </c>
      <c r="D43" s="235">
        <f>'3'!G58</f>
        <v>53838.5</v>
      </c>
      <c r="E43" s="235">
        <f>'3'!H58</f>
        <v>53838.5</v>
      </c>
      <c r="F43" s="235">
        <f>'3'!I58</f>
        <v>53838.5</v>
      </c>
    </row>
    <row r="44" spans="1:6" ht="49.5" x14ac:dyDescent="0.25">
      <c r="A44" s="154"/>
      <c r="B44" s="154"/>
      <c r="C44" s="102" t="s">
        <v>163</v>
      </c>
      <c r="D44" s="62"/>
      <c r="E44" s="62"/>
      <c r="F44" s="154"/>
    </row>
    <row r="45" spans="1:6" ht="17.25" x14ac:dyDescent="0.25">
      <c r="A45" s="154"/>
      <c r="B45" s="154"/>
      <c r="C45" s="101" t="s">
        <v>89</v>
      </c>
      <c r="D45" s="91"/>
      <c r="E45" s="91"/>
      <c r="F45" s="154"/>
    </row>
    <row r="46" spans="1:6" ht="49.5" x14ac:dyDescent="0.25">
      <c r="A46" s="154"/>
      <c r="B46" s="154"/>
      <c r="C46" s="102" t="s">
        <v>164</v>
      </c>
      <c r="D46" s="62"/>
      <c r="E46" s="62"/>
      <c r="F46" s="154"/>
    </row>
    <row r="47" spans="1:6" ht="17.25" x14ac:dyDescent="0.25">
      <c r="A47" s="154"/>
      <c r="B47" s="154"/>
      <c r="C47" s="101" t="s">
        <v>90</v>
      </c>
      <c r="D47" s="91"/>
      <c r="E47" s="91"/>
      <c r="F47" s="154"/>
    </row>
    <row r="48" spans="1:6" ht="17.25" x14ac:dyDescent="0.25">
      <c r="A48" s="154"/>
      <c r="B48" s="154"/>
      <c r="C48" s="102" t="s">
        <v>99</v>
      </c>
      <c r="D48" s="62"/>
      <c r="E48" s="62"/>
      <c r="F48" s="154"/>
    </row>
    <row r="49" spans="1:6" ht="21" customHeight="1" x14ac:dyDescent="0.25">
      <c r="A49" s="366"/>
      <c r="B49" s="366">
        <v>11009</v>
      </c>
      <c r="C49" s="101" t="s">
        <v>88</v>
      </c>
      <c r="D49" s="371">
        <f>'3'!G66</f>
        <v>41484</v>
      </c>
      <c r="E49" s="371">
        <f>'3'!H66</f>
        <v>41484</v>
      </c>
      <c r="F49" s="371">
        <f>'3'!I66</f>
        <v>41484</v>
      </c>
    </row>
    <row r="50" spans="1:6" ht="66" x14ac:dyDescent="0.25">
      <c r="A50" s="366"/>
      <c r="B50" s="366"/>
      <c r="C50" s="102" t="s">
        <v>270</v>
      </c>
      <c r="D50" s="62"/>
      <c r="E50" s="62"/>
      <c r="F50" s="366"/>
    </row>
    <row r="51" spans="1:6" ht="17.25" x14ac:dyDescent="0.25">
      <c r="A51" s="366"/>
      <c r="B51" s="366"/>
      <c r="C51" s="101" t="s">
        <v>89</v>
      </c>
      <c r="D51" s="91"/>
      <c r="E51" s="91"/>
      <c r="F51" s="366"/>
    </row>
    <row r="52" spans="1:6" ht="49.5" x14ac:dyDescent="0.25">
      <c r="A52" s="366"/>
      <c r="B52" s="366"/>
      <c r="C52" s="102" t="s">
        <v>271</v>
      </c>
      <c r="D52" s="62"/>
      <c r="E52" s="62"/>
      <c r="F52" s="366"/>
    </row>
    <row r="53" spans="1:6" ht="17.25" x14ac:dyDescent="0.25">
      <c r="A53" s="366"/>
      <c r="B53" s="366"/>
      <c r="C53" s="101" t="s">
        <v>90</v>
      </c>
      <c r="D53" s="91"/>
      <c r="E53" s="91"/>
      <c r="F53" s="366"/>
    </row>
    <row r="54" spans="1:6" ht="17.25" x14ac:dyDescent="0.25">
      <c r="A54" s="366"/>
      <c r="B54" s="366"/>
      <c r="C54" s="102" t="s">
        <v>99</v>
      </c>
      <c r="D54" s="62"/>
      <c r="E54" s="62"/>
      <c r="F54" s="366"/>
    </row>
    <row r="55" spans="1:6" ht="17.25" x14ac:dyDescent="0.25">
      <c r="A55" s="145"/>
      <c r="B55" s="145">
        <v>11011</v>
      </c>
      <c r="C55" s="185" t="s">
        <v>88</v>
      </c>
      <c r="D55" s="234">
        <f>'3'!G74</f>
        <v>5330.3</v>
      </c>
      <c r="E55" s="234">
        <f>'3'!H74</f>
        <v>5330.3</v>
      </c>
      <c r="F55" s="234">
        <f>'3'!I74</f>
        <v>5330.3</v>
      </c>
    </row>
    <row r="56" spans="1:6" ht="51.75" x14ac:dyDescent="0.25">
      <c r="A56" s="145"/>
      <c r="B56" s="145"/>
      <c r="C56" s="186" t="s">
        <v>169</v>
      </c>
      <c r="D56" s="62"/>
      <c r="E56" s="62"/>
      <c r="F56" s="145"/>
    </row>
    <row r="57" spans="1:6" ht="17.25" x14ac:dyDescent="0.25">
      <c r="A57" s="145"/>
      <c r="B57" s="145"/>
      <c r="C57" s="187" t="s">
        <v>89</v>
      </c>
      <c r="D57" s="91"/>
      <c r="E57" s="91"/>
      <c r="F57" s="145"/>
    </row>
    <row r="58" spans="1:6" ht="51.75" x14ac:dyDescent="0.25">
      <c r="A58" s="145"/>
      <c r="B58" s="145"/>
      <c r="C58" s="187" t="s">
        <v>170</v>
      </c>
      <c r="D58" s="62"/>
      <c r="E58" s="62"/>
      <c r="F58" s="145"/>
    </row>
    <row r="59" spans="1:6" ht="17.25" x14ac:dyDescent="0.25">
      <c r="A59" s="145"/>
      <c r="B59" s="145"/>
      <c r="C59" s="187" t="s">
        <v>90</v>
      </c>
      <c r="D59" s="91"/>
      <c r="E59" s="91"/>
      <c r="F59" s="145"/>
    </row>
    <row r="60" spans="1:6" ht="18" thickBot="1" x14ac:dyDescent="0.3">
      <c r="A60" s="145"/>
      <c r="B60" s="145"/>
      <c r="C60" s="188" t="s">
        <v>99</v>
      </c>
      <c r="D60" s="62"/>
      <c r="E60" s="62"/>
      <c r="F60" s="145"/>
    </row>
    <row r="61" spans="1:6" ht="22.5" customHeight="1" x14ac:dyDescent="0.25">
      <c r="A61" s="369"/>
      <c r="B61" s="369">
        <v>12001</v>
      </c>
      <c r="C61" s="101" t="s">
        <v>88</v>
      </c>
      <c r="D61" s="234">
        <f>'3'!G82</f>
        <v>-29569.599999999999</v>
      </c>
      <c r="E61" s="234">
        <f>'3'!H82</f>
        <v>-29569.599999999999</v>
      </c>
      <c r="F61" s="234">
        <f>'3'!I82</f>
        <v>-29569.599999999999</v>
      </c>
    </row>
    <row r="62" spans="1:6" ht="66" x14ac:dyDescent="0.25">
      <c r="A62" s="369"/>
      <c r="B62" s="369"/>
      <c r="C62" s="102" t="s">
        <v>273</v>
      </c>
      <c r="D62" s="62"/>
      <c r="E62" s="62"/>
      <c r="F62" s="369"/>
    </row>
    <row r="63" spans="1:6" ht="17.25" x14ac:dyDescent="0.25">
      <c r="A63" s="369"/>
      <c r="B63" s="369"/>
      <c r="C63" s="101" t="s">
        <v>89</v>
      </c>
      <c r="D63" s="91"/>
      <c r="E63" s="91"/>
      <c r="F63" s="369"/>
    </row>
    <row r="64" spans="1:6" ht="66" x14ac:dyDescent="0.25">
      <c r="A64" s="369"/>
      <c r="B64" s="369"/>
      <c r="C64" s="102" t="s">
        <v>274</v>
      </c>
      <c r="D64" s="62"/>
      <c r="E64" s="62"/>
      <c r="F64" s="369"/>
    </row>
    <row r="65" spans="1:6" ht="17.25" x14ac:dyDescent="0.25">
      <c r="A65" s="369"/>
      <c r="B65" s="369"/>
      <c r="C65" s="101" t="s">
        <v>90</v>
      </c>
      <c r="D65" s="91"/>
      <c r="E65" s="91"/>
      <c r="F65" s="369"/>
    </row>
    <row r="66" spans="1:6" ht="17.25" x14ac:dyDescent="0.25">
      <c r="A66" s="369"/>
      <c r="B66" s="369"/>
      <c r="C66" s="102" t="s">
        <v>275</v>
      </c>
      <c r="D66" s="62"/>
      <c r="E66" s="62"/>
      <c r="F66" s="369"/>
    </row>
    <row r="67" spans="1:6" ht="17.25" x14ac:dyDescent="0.25">
      <c r="A67" s="315"/>
      <c r="B67" s="315">
        <v>31004</v>
      </c>
      <c r="C67" s="91" t="s">
        <v>88</v>
      </c>
      <c r="D67" s="234">
        <f>'3'!G91</f>
        <v>-5330.3</v>
      </c>
      <c r="E67" s="234">
        <f>'3'!H91</f>
        <v>-5330.3</v>
      </c>
      <c r="F67" s="234">
        <f>'3'!I91</f>
        <v>-5330.3</v>
      </c>
    </row>
    <row r="68" spans="1:6" ht="86.25" x14ac:dyDescent="0.25">
      <c r="A68" s="315"/>
      <c r="B68" s="315"/>
      <c r="C68" s="62" t="s">
        <v>264</v>
      </c>
      <c r="D68" s="62"/>
      <c r="E68" s="62"/>
      <c r="F68" s="315"/>
    </row>
    <row r="69" spans="1:6" ht="17.25" x14ac:dyDescent="0.25">
      <c r="A69" s="315"/>
      <c r="B69" s="315"/>
      <c r="C69" s="91" t="s">
        <v>89</v>
      </c>
      <c r="D69" s="91"/>
      <c r="E69" s="91"/>
      <c r="F69" s="315"/>
    </row>
    <row r="70" spans="1:6" ht="22.5" customHeight="1" x14ac:dyDescent="0.25">
      <c r="A70" s="315"/>
      <c r="B70" s="315"/>
      <c r="C70" s="62" t="s">
        <v>265</v>
      </c>
      <c r="D70" s="62"/>
      <c r="E70" s="62"/>
      <c r="F70" s="315"/>
    </row>
    <row r="71" spans="1:6" ht="17.25" x14ac:dyDescent="0.25">
      <c r="A71" s="315"/>
      <c r="B71" s="315"/>
      <c r="C71" s="91" t="s">
        <v>90</v>
      </c>
      <c r="D71" s="91"/>
      <c r="E71" s="91"/>
      <c r="F71" s="315"/>
    </row>
    <row r="72" spans="1:6" ht="34.5" x14ac:dyDescent="0.25">
      <c r="A72" s="315"/>
      <c r="B72" s="315"/>
      <c r="C72" s="62" t="s">
        <v>91</v>
      </c>
      <c r="D72" s="62"/>
      <c r="E72" s="62"/>
      <c r="F72" s="315"/>
    </row>
    <row r="73" spans="1:6" ht="17.25" x14ac:dyDescent="0.25">
      <c r="A73" s="154"/>
      <c r="B73" s="154">
        <v>31010</v>
      </c>
      <c r="C73" s="91" t="s">
        <v>88</v>
      </c>
      <c r="D73" s="234">
        <f>'3'!G100</f>
        <v>-18559</v>
      </c>
      <c r="E73" s="234">
        <f>'3'!H100</f>
        <v>-18558.97500000002</v>
      </c>
      <c r="F73" s="234">
        <f>'3'!I100</f>
        <v>213.82500000001096</v>
      </c>
    </row>
    <row r="74" spans="1:6" ht="34.5" x14ac:dyDescent="0.25">
      <c r="A74" s="154"/>
      <c r="B74" s="154"/>
      <c r="C74" s="62" t="s">
        <v>165</v>
      </c>
      <c r="D74" s="62"/>
      <c r="E74" s="62"/>
      <c r="F74" s="154"/>
    </row>
    <row r="75" spans="1:6" ht="17.25" x14ac:dyDescent="0.25">
      <c r="A75" s="154"/>
      <c r="B75" s="154"/>
      <c r="C75" s="91" t="s">
        <v>89</v>
      </c>
      <c r="D75" s="91"/>
      <c r="E75" s="91"/>
      <c r="F75" s="154"/>
    </row>
    <row r="76" spans="1:6" ht="34.5" x14ac:dyDescent="0.25">
      <c r="A76" s="154"/>
      <c r="B76" s="154"/>
      <c r="C76" s="62" t="s">
        <v>166</v>
      </c>
      <c r="D76" s="62"/>
      <c r="E76" s="62"/>
      <c r="F76" s="154"/>
    </row>
    <row r="77" spans="1:6" ht="17.25" x14ac:dyDescent="0.25">
      <c r="A77" s="154"/>
      <c r="B77" s="154"/>
      <c r="C77" s="91" t="s">
        <v>90</v>
      </c>
      <c r="D77" s="91"/>
      <c r="E77" s="91"/>
      <c r="F77" s="154"/>
    </row>
    <row r="78" spans="1:6" ht="34.5" x14ac:dyDescent="0.25">
      <c r="A78" s="154"/>
      <c r="B78" s="154"/>
      <c r="C78" s="62" t="s">
        <v>91</v>
      </c>
      <c r="D78" s="62"/>
      <c r="E78" s="62"/>
      <c r="F78" s="154"/>
    </row>
    <row r="79" spans="1:6" ht="17.25" x14ac:dyDescent="0.25">
      <c r="A79" s="90">
        <v>1109</v>
      </c>
      <c r="B79" s="21"/>
      <c r="C79" s="91" t="s">
        <v>82</v>
      </c>
      <c r="D79" s="100">
        <f>D86</f>
        <v>1800</v>
      </c>
      <c r="E79" s="100">
        <f t="shared" ref="E79:F79" si="6">E86</f>
        <v>1800</v>
      </c>
      <c r="F79" s="100">
        <f t="shared" si="6"/>
        <v>1800</v>
      </c>
    </row>
    <row r="80" spans="1:6" ht="34.5" x14ac:dyDescent="0.25">
      <c r="A80" s="6"/>
      <c r="B80" s="6"/>
      <c r="C80" s="62" t="s">
        <v>206</v>
      </c>
      <c r="D80" s="62"/>
      <c r="E80" s="62"/>
      <c r="F80" s="154"/>
    </row>
    <row r="81" spans="1:6" ht="17.25" x14ac:dyDescent="0.25">
      <c r="A81" s="4"/>
      <c r="B81" s="4"/>
      <c r="C81" s="91" t="s">
        <v>83</v>
      </c>
      <c r="D81" s="91"/>
      <c r="E81" s="91"/>
      <c r="F81" s="154"/>
    </row>
    <row r="82" spans="1:6" ht="34.5" x14ac:dyDescent="0.25">
      <c r="A82" s="4"/>
      <c r="B82" s="4"/>
      <c r="C82" s="62" t="s">
        <v>207</v>
      </c>
      <c r="D82" s="62"/>
      <c r="E82" s="62"/>
      <c r="F82" s="154"/>
    </row>
    <row r="83" spans="1:6" ht="17.25" x14ac:dyDescent="0.25">
      <c r="A83" s="5"/>
      <c r="B83" s="5"/>
      <c r="C83" s="91" t="s">
        <v>85</v>
      </c>
      <c r="D83" s="91"/>
      <c r="E83" s="91"/>
      <c r="F83" s="154"/>
    </row>
    <row r="84" spans="1:6" ht="34.5" x14ac:dyDescent="0.25">
      <c r="A84" s="21"/>
      <c r="B84" s="21"/>
      <c r="C84" s="62" t="s">
        <v>208</v>
      </c>
      <c r="D84" s="62"/>
      <c r="E84" s="62"/>
      <c r="F84" s="154"/>
    </row>
    <row r="85" spans="1:6" x14ac:dyDescent="0.25">
      <c r="A85" s="419" t="s">
        <v>87</v>
      </c>
      <c r="B85" s="419"/>
      <c r="C85" s="419"/>
      <c r="D85" s="419"/>
      <c r="E85" s="419"/>
      <c r="F85" s="419"/>
    </row>
    <row r="86" spans="1:6" ht="17.25" x14ac:dyDescent="0.25">
      <c r="A86" s="344"/>
      <c r="B86" s="344">
        <v>31001</v>
      </c>
      <c r="C86" s="345" t="s">
        <v>88</v>
      </c>
      <c r="D86" s="234">
        <f>'3'!G111</f>
        <v>1800</v>
      </c>
      <c r="E86" s="234">
        <f>'3'!H111</f>
        <v>1800</v>
      </c>
      <c r="F86" s="234">
        <f>'3'!I111</f>
        <v>1800</v>
      </c>
    </row>
    <row r="87" spans="1:6" ht="17.25" x14ac:dyDescent="0.25">
      <c r="A87" s="344"/>
      <c r="B87" s="344"/>
      <c r="C87" s="346" t="s">
        <v>167</v>
      </c>
      <c r="D87" s="62"/>
      <c r="E87" s="62"/>
      <c r="F87" s="154"/>
    </row>
    <row r="88" spans="1:6" ht="17.25" x14ac:dyDescent="0.25">
      <c r="A88" s="344"/>
      <c r="B88" s="344"/>
      <c r="C88" s="345" t="s">
        <v>89</v>
      </c>
      <c r="D88" s="91"/>
      <c r="E88" s="91"/>
      <c r="F88" s="154"/>
    </row>
    <row r="89" spans="1:6" ht="34.5" x14ac:dyDescent="0.25">
      <c r="A89" s="344"/>
      <c r="B89" s="344"/>
      <c r="C89" s="346" t="s">
        <v>168</v>
      </c>
      <c r="D89" s="62"/>
      <c r="E89" s="62"/>
      <c r="F89" s="154"/>
    </row>
    <row r="90" spans="1:6" ht="17.25" x14ac:dyDescent="0.25">
      <c r="A90" s="344"/>
      <c r="B90" s="344"/>
      <c r="C90" s="345" t="s">
        <v>90</v>
      </c>
      <c r="D90" s="91"/>
      <c r="E90" s="91"/>
      <c r="F90" s="154"/>
    </row>
    <row r="91" spans="1:6" ht="34.5" x14ac:dyDescent="0.25">
      <c r="A91" s="344"/>
      <c r="B91" s="344"/>
      <c r="C91" s="346" t="s">
        <v>91</v>
      </c>
      <c r="D91" s="62"/>
      <c r="E91" s="62"/>
      <c r="F91" s="154"/>
    </row>
    <row r="92" spans="1:6" s="105" customFormat="1" ht="21.75" customHeight="1" x14ac:dyDescent="0.25">
      <c r="A92" s="162"/>
      <c r="B92" s="162"/>
      <c r="C92" s="163" t="s">
        <v>144</v>
      </c>
      <c r="D92" s="164">
        <f t="shared" ref="D92:F92" si="7">D93</f>
        <v>0</v>
      </c>
      <c r="E92" s="164">
        <f t="shared" si="7"/>
        <v>0</v>
      </c>
      <c r="F92" s="164">
        <f t="shared" si="7"/>
        <v>0</v>
      </c>
    </row>
    <row r="93" spans="1:6" s="165" customFormat="1" ht="18" customHeight="1" x14ac:dyDescent="0.25">
      <c r="A93" s="347" t="s">
        <v>145</v>
      </c>
      <c r="B93" s="331"/>
      <c r="C93" s="142" t="s">
        <v>82</v>
      </c>
      <c r="D93" s="348">
        <f t="shared" ref="D93:F93" si="8">D100+D106</f>
        <v>0</v>
      </c>
      <c r="E93" s="348">
        <f t="shared" si="8"/>
        <v>0</v>
      </c>
      <c r="F93" s="348">
        <f t="shared" si="8"/>
        <v>0</v>
      </c>
    </row>
    <row r="94" spans="1:6" s="165" customFormat="1" ht="18" customHeight="1" x14ac:dyDescent="0.25">
      <c r="A94" s="331"/>
      <c r="B94" s="331"/>
      <c r="C94" s="349" t="s">
        <v>146</v>
      </c>
      <c r="D94" s="349"/>
      <c r="E94" s="349"/>
      <c r="F94" s="350"/>
    </row>
    <row r="95" spans="1:6" s="165" customFormat="1" ht="18" customHeight="1" x14ac:dyDescent="0.25">
      <c r="A95" s="331"/>
      <c r="B95" s="331"/>
      <c r="C95" s="350" t="s">
        <v>83</v>
      </c>
      <c r="D95" s="350"/>
      <c r="E95" s="350"/>
      <c r="F95" s="351"/>
    </row>
    <row r="96" spans="1:6" s="165" customFormat="1" ht="33" customHeight="1" x14ac:dyDescent="0.25">
      <c r="A96" s="331"/>
      <c r="B96" s="331"/>
      <c r="C96" s="349" t="s">
        <v>147</v>
      </c>
      <c r="D96" s="349"/>
      <c r="E96" s="349"/>
      <c r="F96" s="350"/>
    </row>
    <row r="97" spans="1:6" s="165" customFormat="1" ht="18" customHeight="1" x14ac:dyDescent="0.25">
      <c r="A97" s="331"/>
      <c r="B97" s="331"/>
      <c r="C97" s="350" t="s">
        <v>85</v>
      </c>
      <c r="D97" s="350"/>
      <c r="E97" s="350"/>
      <c r="F97" s="351"/>
    </row>
    <row r="98" spans="1:6" s="165" customFormat="1" ht="33" customHeight="1" x14ac:dyDescent="0.25">
      <c r="A98" s="331"/>
      <c r="B98" s="331"/>
      <c r="C98" s="349" t="s">
        <v>148</v>
      </c>
      <c r="D98" s="349"/>
      <c r="E98" s="349"/>
      <c r="F98" s="350"/>
    </row>
    <row r="99" spans="1:6" s="165" customFormat="1" ht="18" customHeight="1" x14ac:dyDescent="0.25">
      <c r="A99" s="420" t="s">
        <v>87</v>
      </c>
      <c r="B99" s="420"/>
      <c r="C99" s="420"/>
      <c r="D99" s="420"/>
      <c r="E99" s="420"/>
      <c r="F99" s="420"/>
    </row>
    <row r="100" spans="1:6" s="165" customFormat="1" ht="18" customHeight="1" x14ac:dyDescent="0.25">
      <c r="A100" s="331"/>
      <c r="B100" s="350" t="s">
        <v>149</v>
      </c>
      <c r="C100" s="350" t="s">
        <v>88</v>
      </c>
      <c r="D100" s="373">
        <f>'3'!G131</f>
        <v>16759</v>
      </c>
      <c r="E100" s="373">
        <f>'3'!H131</f>
        <v>16759</v>
      </c>
      <c r="F100" s="373">
        <f>'3'!I131</f>
        <v>16759</v>
      </c>
    </row>
    <row r="101" spans="1:6" s="165" customFormat="1" ht="18" customHeight="1" x14ac:dyDescent="0.25">
      <c r="A101" s="331"/>
      <c r="B101" s="331"/>
      <c r="C101" s="350" t="s">
        <v>146</v>
      </c>
      <c r="D101" s="352"/>
      <c r="E101" s="352"/>
      <c r="F101" s="352"/>
    </row>
    <row r="102" spans="1:6" s="165" customFormat="1" ht="18" customHeight="1" x14ac:dyDescent="0.25">
      <c r="A102" s="331"/>
      <c r="B102" s="331"/>
      <c r="C102" s="350" t="s">
        <v>89</v>
      </c>
      <c r="D102" s="352"/>
      <c r="E102" s="352"/>
      <c r="F102" s="352"/>
    </row>
    <row r="103" spans="1:6" s="165" customFormat="1" ht="51.75" customHeight="1" x14ac:dyDescent="0.25">
      <c r="A103" s="331"/>
      <c r="B103" s="331"/>
      <c r="C103" s="350" t="s">
        <v>150</v>
      </c>
      <c r="D103" s="352"/>
      <c r="E103" s="352"/>
      <c r="F103" s="352"/>
    </row>
    <row r="104" spans="1:6" s="165" customFormat="1" ht="18" customHeight="1" x14ac:dyDescent="0.25">
      <c r="A104" s="331"/>
      <c r="B104" s="331"/>
      <c r="C104" s="350" t="s">
        <v>90</v>
      </c>
      <c r="D104" s="352"/>
      <c r="E104" s="352"/>
      <c r="F104" s="352"/>
    </row>
    <row r="105" spans="1:6" s="165" customFormat="1" ht="18" customHeight="1" x14ac:dyDescent="0.25">
      <c r="A105" s="331"/>
      <c r="B105" s="331"/>
      <c r="C105" s="142" t="s">
        <v>99</v>
      </c>
      <c r="D105" s="353"/>
      <c r="E105" s="353"/>
      <c r="F105" s="352"/>
    </row>
    <row r="106" spans="1:6" s="165" customFormat="1" ht="18" customHeight="1" x14ac:dyDescent="0.25">
      <c r="A106" s="331"/>
      <c r="B106" s="350" t="s">
        <v>149</v>
      </c>
      <c r="C106" s="350" t="s">
        <v>88</v>
      </c>
      <c r="D106" s="373">
        <f>'3'!G139</f>
        <v>-16759</v>
      </c>
      <c r="E106" s="373">
        <f>'3'!H139</f>
        <v>-16759</v>
      </c>
      <c r="F106" s="348">
        <f>'3'!I139</f>
        <v>-16759</v>
      </c>
    </row>
    <row r="107" spans="1:6" s="165" customFormat="1" ht="18" customHeight="1" x14ac:dyDescent="0.25">
      <c r="A107" s="331"/>
      <c r="B107" s="331"/>
      <c r="C107" s="350" t="s">
        <v>146</v>
      </c>
      <c r="D107" s="350"/>
      <c r="E107" s="350"/>
      <c r="F107" s="350"/>
    </row>
    <row r="108" spans="1:6" s="165" customFormat="1" ht="18" customHeight="1" x14ac:dyDescent="0.25">
      <c r="A108" s="331"/>
      <c r="B108" s="331"/>
      <c r="C108" s="350" t="s">
        <v>89</v>
      </c>
      <c r="D108" s="350"/>
      <c r="E108" s="350"/>
      <c r="F108" s="351"/>
    </row>
    <row r="109" spans="1:6" s="165" customFormat="1" ht="51.75" customHeight="1" x14ac:dyDescent="0.25">
      <c r="A109" s="331"/>
      <c r="B109" s="331"/>
      <c r="C109" s="350" t="s">
        <v>150</v>
      </c>
      <c r="D109" s="350"/>
      <c r="E109" s="350"/>
      <c r="F109" s="350"/>
    </row>
    <row r="110" spans="1:6" s="165" customFormat="1" ht="18" customHeight="1" x14ac:dyDescent="0.25">
      <c r="A110" s="331"/>
      <c r="B110" s="331"/>
      <c r="C110" s="350" t="s">
        <v>90</v>
      </c>
      <c r="D110" s="350"/>
      <c r="E110" s="350"/>
      <c r="F110" s="351"/>
    </row>
    <row r="111" spans="1:6" s="165" customFormat="1" ht="18" customHeight="1" x14ac:dyDescent="0.25">
      <c r="A111" s="331"/>
      <c r="B111" s="331"/>
      <c r="C111" s="142" t="s">
        <v>99</v>
      </c>
      <c r="D111" s="142"/>
      <c r="E111" s="142"/>
      <c r="F111" s="350"/>
    </row>
  </sheetData>
  <mergeCells count="8">
    <mergeCell ref="A85:F85"/>
    <mergeCell ref="A99:F99"/>
    <mergeCell ref="A4:F4"/>
    <mergeCell ref="A7:B7"/>
    <mergeCell ref="C7:C8"/>
    <mergeCell ref="A17:F17"/>
    <mergeCell ref="A42:F42"/>
    <mergeCell ref="D7:F7"/>
  </mergeCells>
  <pageMargins left="0.15748031496062992" right="0.23622047244094491" top="0.15748031496062992" bottom="0.15748031496062992" header="0.15748031496062992" footer="0.15748031496062992"/>
  <pageSetup scale="70" orientation="portrait" r:id="rId1"/>
  <rowBreaks count="1" manualBreakCount="1">
    <brk id="67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zoomScale="90" zoomScaleNormal="90" zoomScaleSheetLayoutView="90" workbookViewId="0">
      <selection activeCell="D7" sqref="D7:D8"/>
    </sheetView>
  </sheetViews>
  <sheetFormatPr defaultColWidth="8" defaultRowHeight="11.25" customHeight="1" x14ac:dyDescent="0.25"/>
  <cols>
    <col min="1" max="1" width="7.85546875" customWidth="1"/>
    <col min="2" max="2" width="8.7109375" customWidth="1"/>
    <col min="3" max="3" width="62.5703125" customWidth="1"/>
    <col min="4" max="4" width="17.7109375" customWidth="1"/>
    <col min="5" max="5" width="20.7109375" bestFit="1" customWidth="1"/>
    <col min="6" max="6" width="17.85546875" customWidth="1"/>
    <col min="7" max="7" width="14.5703125" bestFit="1" customWidth="1"/>
    <col min="8" max="8" width="15" bestFit="1" customWidth="1"/>
    <col min="9" max="9" width="15.42578125" customWidth="1"/>
  </cols>
  <sheetData>
    <row r="1" spans="1:10" ht="18.75" customHeight="1" x14ac:dyDescent="0.25">
      <c r="A1" s="429" t="s">
        <v>98</v>
      </c>
      <c r="B1" s="429"/>
      <c r="C1" s="429"/>
      <c r="D1" s="429"/>
      <c r="E1" s="429"/>
      <c r="F1" s="429"/>
      <c r="G1" s="429"/>
      <c r="H1" s="429"/>
    </row>
    <row r="2" spans="1:10" s="23" customFormat="1" ht="19.5" customHeight="1" x14ac:dyDescent="0.25">
      <c r="A2" s="429" t="s">
        <v>139</v>
      </c>
      <c r="B2" s="429"/>
      <c r="C2" s="429"/>
      <c r="D2" s="429"/>
      <c r="E2" s="429"/>
      <c r="F2" s="429"/>
      <c r="G2" s="429"/>
      <c r="H2" s="429"/>
      <c r="I2" s="22"/>
      <c r="J2" s="22"/>
    </row>
    <row r="3" spans="1:10" s="23" customFormat="1" ht="17.25" customHeight="1" x14ac:dyDescent="0.25">
      <c r="A3" s="429" t="s">
        <v>0</v>
      </c>
      <c r="B3" s="429"/>
      <c r="C3" s="429"/>
      <c r="D3" s="429"/>
      <c r="E3" s="429"/>
      <c r="F3" s="429"/>
      <c r="G3" s="429"/>
      <c r="H3" s="429"/>
      <c r="I3" s="22"/>
      <c r="J3" s="22"/>
    </row>
    <row r="4" spans="1:10" s="23" customFormat="1" ht="52.5" customHeight="1" x14ac:dyDescent="0.25">
      <c r="A4" s="430" t="s">
        <v>171</v>
      </c>
      <c r="B4" s="430"/>
      <c r="C4" s="430"/>
      <c r="D4" s="430"/>
      <c r="E4" s="430"/>
      <c r="F4" s="430"/>
      <c r="G4" s="430"/>
      <c r="H4" s="430"/>
      <c r="I4" s="24"/>
      <c r="J4" s="24"/>
    </row>
    <row r="5" spans="1:10" s="28" customFormat="1" ht="17.25" customHeight="1" x14ac:dyDescent="0.25">
      <c r="A5" s="25"/>
      <c r="B5" s="25"/>
      <c r="C5" s="26"/>
      <c r="D5" s="27"/>
      <c r="E5" s="27"/>
      <c r="F5" s="27"/>
      <c r="G5" s="431" t="s">
        <v>69</v>
      </c>
      <c r="H5" s="431"/>
    </row>
    <row r="6" spans="1:10" s="28" customFormat="1" ht="53.25" customHeight="1" x14ac:dyDescent="0.25">
      <c r="A6" s="432" t="s">
        <v>51</v>
      </c>
      <c r="B6" s="433"/>
      <c r="C6" s="436" t="s">
        <v>52</v>
      </c>
      <c r="D6" s="439" t="s">
        <v>302</v>
      </c>
      <c r="E6" s="440"/>
      <c r="F6" s="440"/>
      <c r="G6" s="440"/>
      <c r="H6" s="441"/>
    </row>
    <row r="7" spans="1:10" s="29" customFormat="1" ht="31.5" customHeight="1" x14ac:dyDescent="0.25">
      <c r="A7" s="434"/>
      <c r="B7" s="435"/>
      <c r="C7" s="437"/>
      <c r="D7" s="442" t="s">
        <v>53</v>
      </c>
      <c r="E7" s="444" t="s">
        <v>4</v>
      </c>
      <c r="F7" s="445"/>
      <c r="G7" s="445"/>
      <c r="H7" s="446"/>
    </row>
    <row r="8" spans="1:10" s="29" customFormat="1" ht="96" customHeight="1" x14ac:dyDescent="0.25">
      <c r="A8" s="30" t="s">
        <v>1</v>
      </c>
      <c r="B8" s="30" t="s">
        <v>2</v>
      </c>
      <c r="C8" s="438"/>
      <c r="D8" s="443"/>
      <c r="E8" s="31" t="s">
        <v>54</v>
      </c>
      <c r="F8" s="31" t="s">
        <v>55</v>
      </c>
      <c r="G8" s="31" t="s">
        <v>56</v>
      </c>
      <c r="H8" s="31" t="s">
        <v>57</v>
      </c>
    </row>
    <row r="9" spans="1:10" s="34" customFormat="1" ht="30.75" customHeight="1" x14ac:dyDescent="0.25">
      <c r="A9" s="32"/>
      <c r="B9" s="32"/>
      <c r="C9" s="33" t="s">
        <v>58</v>
      </c>
      <c r="D9" s="260">
        <f>SUM(E9:H9)</f>
        <v>2.5000000023283064E-2</v>
      </c>
      <c r="E9" s="260">
        <f>E11</f>
        <v>-348245.1</v>
      </c>
      <c r="F9" s="260">
        <f>F11</f>
        <v>329686.125</v>
      </c>
      <c r="G9" s="260">
        <f>G11</f>
        <v>0</v>
      </c>
      <c r="H9" s="260">
        <f>H11</f>
        <v>18559</v>
      </c>
    </row>
    <row r="10" spans="1:10" s="28" customFormat="1" ht="17.25" customHeight="1" x14ac:dyDescent="0.25">
      <c r="A10" s="32"/>
      <c r="B10" s="32"/>
      <c r="C10" s="33" t="s">
        <v>59</v>
      </c>
      <c r="D10" s="261"/>
      <c r="E10" s="261"/>
      <c r="F10" s="261"/>
      <c r="G10" s="261"/>
      <c r="H10" s="261"/>
    </row>
    <row r="11" spans="1:10" s="37" customFormat="1" ht="51.75" customHeight="1" x14ac:dyDescent="0.25">
      <c r="A11" s="35"/>
      <c r="B11" s="36"/>
      <c r="C11" s="36" t="s">
        <v>60</v>
      </c>
      <c r="D11" s="262">
        <f>D13+D19+D35+D16</f>
        <v>2.5000000012369128E-2</v>
      </c>
      <c r="E11" s="262">
        <f>E13+E19+E35+E16</f>
        <v>-348245.1</v>
      </c>
      <c r="F11" s="262">
        <f t="shared" ref="F11:H11" si="0">F13+F19+F35+F16</f>
        <v>329686.125</v>
      </c>
      <c r="G11" s="262">
        <f t="shared" si="0"/>
        <v>0</v>
      </c>
      <c r="H11" s="262">
        <f t="shared" si="0"/>
        <v>18559</v>
      </c>
    </row>
    <row r="12" spans="1:10" s="37" customFormat="1" ht="17.25" customHeight="1" x14ac:dyDescent="0.25">
      <c r="A12" s="35"/>
      <c r="B12" s="35"/>
      <c r="C12" s="35" t="s">
        <v>61</v>
      </c>
      <c r="D12" s="263"/>
      <c r="E12" s="264"/>
      <c r="F12" s="264"/>
      <c r="G12" s="264"/>
      <c r="H12" s="264"/>
    </row>
    <row r="13" spans="1:10" s="68" customFormat="1" ht="39.75" customHeight="1" x14ac:dyDescent="0.25">
      <c r="A13" s="66">
        <v>1004</v>
      </c>
      <c r="B13" s="66">
        <v>31007</v>
      </c>
      <c r="C13" s="107" t="s">
        <v>134</v>
      </c>
      <c r="D13" s="256">
        <f>SUM(E13:H13)</f>
        <v>16759</v>
      </c>
      <c r="E13" s="257"/>
      <c r="F13" s="258"/>
      <c r="G13" s="258"/>
      <c r="H13" s="259">
        <f>H15</f>
        <v>16759</v>
      </c>
    </row>
    <row r="14" spans="1:10" s="68" customFormat="1" ht="25.5" customHeight="1" x14ac:dyDescent="0.25">
      <c r="A14" s="66"/>
      <c r="B14" s="66"/>
      <c r="C14" s="92" t="s">
        <v>61</v>
      </c>
      <c r="D14" s="265"/>
      <c r="E14" s="265"/>
      <c r="F14" s="265"/>
      <c r="G14" s="265"/>
      <c r="H14" s="265"/>
    </row>
    <row r="15" spans="1:10" s="68" customFormat="1" ht="37.5" customHeight="1" x14ac:dyDescent="0.25">
      <c r="A15" s="66"/>
      <c r="B15" s="66"/>
      <c r="C15" s="151" t="s">
        <v>137</v>
      </c>
      <c r="D15" s="266">
        <f>SUM(E15:H15)</f>
        <v>16759</v>
      </c>
      <c r="E15" s="266"/>
      <c r="F15" s="266"/>
      <c r="G15" s="265"/>
      <c r="H15" s="266">
        <f>'6'!F16</f>
        <v>16759</v>
      </c>
    </row>
    <row r="16" spans="1:10" s="68" customFormat="1" ht="39.75" customHeight="1" x14ac:dyDescent="0.25">
      <c r="A16" s="66">
        <v>1004</v>
      </c>
      <c r="B16" s="66">
        <v>31014</v>
      </c>
      <c r="C16" s="107" t="s">
        <v>280</v>
      </c>
      <c r="D16" s="256">
        <f>SUM(E16:H16)</f>
        <v>-18772.8</v>
      </c>
      <c r="E16" s="257"/>
      <c r="F16" s="259">
        <f>F18</f>
        <v>-18772.8</v>
      </c>
      <c r="G16" s="259">
        <f>G18</f>
        <v>0</v>
      </c>
      <c r="H16" s="259">
        <f>H18</f>
        <v>0</v>
      </c>
    </row>
    <row r="17" spans="1:8" s="68" customFormat="1" ht="25.5" customHeight="1" x14ac:dyDescent="0.25">
      <c r="A17" s="66"/>
      <c r="B17" s="66"/>
      <c r="C17" s="92" t="s">
        <v>61</v>
      </c>
      <c r="D17" s="265"/>
      <c r="E17" s="265"/>
      <c r="F17" s="265"/>
      <c r="G17" s="265"/>
      <c r="H17" s="265"/>
    </row>
    <row r="18" spans="1:8" s="68" customFormat="1" ht="37.5" customHeight="1" x14ac:dyDescent="0.25">
      <c r="A18" s="66"/>
      <c r="B18" s="66"/>
      <c r="C18" s="194" t="s">
        <v>281</v>
      </c>
      <c r="D18" s="254">
        <f>SUM(E18:H18)</f>
        <v>-18772.8</v>
      </c>
      <c r="E18" s="255"/>
      <c r="F18" s="254">
        <f>'6'!F17</f>
        <v>-18772.8</v>
      </c>
      <c r="G18" s="190"/>
      <c r="H18" s="254"/>
    </row>
    <row r="19" spans="1:8" s="68" customFormat="1" ht="36" customHeight="1" x14ac:dyDescent="0.25">
      <c r="A19" s="66" t="s">
        <v>172</v>
      </c>
      <c r="B19" s="66" t="s">
        <v>173</v>
      </c>
      <c r="C19" s="107" t="s">
        <v>165</v>
      </c>
      <c r="D19" s="256">
        <f>SUM(E19:H19)</f>
        <v>213.82500000001164</v>
      </c>
      <c r="E19" s="256">
        <f>SUM(E21:E34)</f>
        <v>-348245.1</v>
      </c>
      <c r="F19" s="258">
        <f>SUM(F21:F34)</f>
        <v>348458.92499999999</v>
      </c>
      <c r="G19" s="258">
        <f t="shared" ref="G19:H19" si="1">SUM(G21:G28)</f>
        <v>0</v>
      </c>
      <c r="H19" s="259">
        <f t="shared" si="1"/>
        <v>0</v>
      </c>
    </row>
    <row r="20" spans="1:8" ht="17.25" x14ac:dyDescent="0.25">
      <c r="A20" s="166"/>
      <c r="B20" s="166"/>
      <c r="C20" s="92" t="s">
        <v>59</v>
      </c>
      <c r="D20" s="189"/>
      <c r="E20" s="189"/>
      <c r="F20" s="189"/>
      <c r="G20" s="189"/>
      <c r="H20" s="189"/>
    </row>
    <row r="21" spans="1:8" ht="34.5" x14ac:dyDescent="0.25">
      <c r="A21" s="166"/>
      <c r="B21" s="166"/>
      <c r="C21" s="194" t="s">
        <v>174</v>
      </c>
      <c r="D21" s="220">
        <f>SUM(E21:H21)</f>
        <v>6999.1</v>
      </c>
      <c r="E21" s="220"/>
      <c r="F21" s="220">
        <f>'6'!F26</f>
        <v>6999.1</v>
      </c>
      <c r="G21" s="190"/>
      <c r="H21" s="190"/>
    </row>
    <row r="22" spans="1:8" ht="34.5" x14ac:dyDescent="0.25">
      <c r="A22" s="166"/>
      <c r="B22" s="166"/>
      <c r="C22" s="194" t="s">
        <v>175</v>
      </c>
      <c r="D22" s="221">
        <f t="shared" ref="D22:D28" si="2">SUM(E22:H22)</f>
        <v>-14885.5</v>
      </c>
      <c r="E22" s="220"/>
      <c r="F22" s="221">
        <f>'6'!F27</f>
        <v>-14885.5</v>
      </c>
      <c r="G22" s="190"/>
      <c r="H22" s="190"/>
    </row>
    <row r="23" spans="1:8" ht="51.75" x14ac:dyDescent="0.25">
      <c r="A23" s="166"/>
      <c r="B23" s="166"/>
      <c r="C23" s="194" t="s">
        <v>176</v>
      </c>
      <c r="D23" s="221">
        <f t="shared" si="2"/>
        <v>-7522.8999999999942</v>
      </c>
      <c r="E23" s="220"/>
      <c r="F23" s="221">
        <f>'6'!F28</f>
        <v>-7522.8999999999942</v>
      </c>
      <c r="G23" s="190"/>
      <c r="H23" s="190"/>
    </row>
    <row r="24" spans="1:8" ht="34.5" x14ac:dyDescent="0.25">
      <c r="A24" s="166"/>
      <c r="B24" s="166"/>
      <c r="C24" s="194" t="s">
        <v>177</v>
      </c>
      <c r="D24" s="221">
        <f t="shared" si="2"/>
        <v>-11301.5</v>
      </c>
      <c r="E24" s="220"/>
      <c r="F24" s="221">
        <f>'6'!F29</f>
        <v>-11301.5</v>
      </c>
      <c r="G24" s="190"/>
      <c r="H24" s="190"/>
    </row>
    <row r="25" spans="1:8" ht="34.5" x14ac:dyDescent="0.25">
      <c r="A25" s="166"/>
      <c r="B25" s="166"/>
      <c r="C25" s="194" t="s">
        <v>178</v>
      </c>
      <c r="D25" s="220">
        <f t="shared" si="2"/>
        <v>1780.8999999999942</v>
      </c>
      <c r="E25" s="220"/>
      <c r="F25" s="220">
        <f>'6'!F30</f>
        <v>1780.8999999999942</v>
      </c>
      <c r="G25" s="190"/>
      <c r="H25" s="190"/>
    </row>
    <row r="26" spans="1:8" ht="51.75" x14ac:dyDescent="0.25">
      <c r="A26" s="166"/>
      <c r="B26" s="166"/>
      <c r="C26" s="194" t="s">
        <v>179</v>
      </c>
      <c r="D26" s="220">
        <f t="shared" si="2"/>
        <v>26759.199999999983</v>
      </c>
      <c r="E26" s="220"/>
      <c r="F26" s="220">
        <f>'6'!F31</f>
        <v>26759.199999999983</v>
      </c>
      <c r="G26" s="190"/>
      <c r="H26" s="190"/>
    </row>
    <row r="27" spans="1:8" ht="34.5" x14ac:dyDescent="0.25">
      <c r="A27" s="166"/>
      <c r="B27" s="166"/>
      <c r="C27" s="252" t="s">
        <v>180</v>
      </c>
      <c r="D27" s="220">
        <f>SUM(E27:H27)</f>
        <v>0</v>
      </c>
      <c r="E27" s="221">
        <f>'6'!F32</f>
        <v>0</v>
      </c>
      <c r="F27" s="220"/>
      <c r="G27" s="190"/>
      <c r="H27" s="190"/>
    </row>
    <row r="28" spans="1:8" ht="51.75" x14ac:dyDescent="0.25">
      <c r="A28" s="166"/>
      <c r="B28" s="166"/>
      <c r="C28" s="252" t="s">
        <v>181</v>
      </c>
      <c r="D28" s="221">
        <f t="shared" si="2"/>
        <v>-348245.1</v>
      </c>
      <c r="E28" s="221">
        <f>'6'!F33</f>
        <v>-348245.1</v>
      </c>
      <c r="F28" s="221"/>
      <c r="G28" s="190"/>
      <c r="H28" s="190"/>
    </row>
    <row r="29" spans="1:8" ht="51.75" x14ac:dyDescent="0.25">
      <c r="A29" s="166"/>
      <c r="B29" s="166"/>
      <c r="C29" s="194" t="s">
        <v>184</v>
      </c>
      <c r="D29" s="220">
        <f>SUM(E29:H29)</f>
        <v>134089.96799999999</v>
      </c>
      <c r="E29" s="220"/>
      <c r="F29" s="220">
        <f>'6'!F34</f>
        <v>134089.96799999999</v>
      </c>
      <c r="G29" s="190"/>
      <c r="H29" s="190"/>
    </row>
    <row r="30" spans="1:8" ht="34.5" x14ac:dyDescent="0.25">
      <c r="A30" s="166"/>
      <c r="B30" s="166"/>
      <c r="C30" s="195" t="s">
        <v>185</v>
      </c>
      <c r="D30" s="220">
        <f t="shared" ref="D30:D34" si="3">SUM(E30:H30)</f>
        <v>82256.553</v>
      </c>
      <c r="E30" s="220"/>
      <c r="F30" s="220">
        <f>'6'!F35</f>
        <v>82256.553</v>
      </c>
      <c r="G30" s="190"/>
      <c r="H30" s="190"/>
    </row>
    <row r="31" spans="1:8" ht="34.5" x14ac:dyDescent="0.25">
      <c r="A31" s="166"/>
      <c r="B31" s="166"/>
      <c r="C31" s="194" t="s">
        <v>186</v>
      </c>
      <c r="D31" s="220">
        <f t="shared" si="3"/>
        <v>94946.104000000007</v>
      </c>
      <c r="E31" s="220"/>
      <c r="F31" s="220">
        <f>'6'!F36</f>
        <v>94946.104000000007</v>
      </c>
      <c r="G31" s="190"/>
      <c r="H31" s="190"/>
    </row>
    <row r="32" spans="1:8" ht="34.5" x14ac:dyDescent="0.25">
      <c r="A32" s="166"/>
      <c r="B32" s="166"/>
      <c r="C32" s="194" t="s">
        <v>187</v>
      </c>
      <c r="D32" s="220">
        <f t="shared" si="3"/>
        <v>6313.5</v>
      </c>
      <c r="E32" s="220"/>
      <c r="F32" s="220">
        <f>'6'!F37</f>
        <v>6313.5</v>
      </c>
      <c r="G32" s="190"/>
      <c r="H32" s="190"/>
    </row>
    <row r="33" spans="1:8" ht="34.5" x14ac:dyDescent="0.25">
      <c r="A33" s="166"/>
      <c r="B33" s="166"/>
      <c r="C33" s="194" t="s">
        <v>188</v>
      </c>
      <c r="D33" s="220">
        <f t="shared" si="3"/>
        <v>27500.3</v>
      </c>
      <c r="E33" s="220"/>
      <c r="F33" s="220">
        <f>'6'!F38</f>
        <v>27500.3</v>
      </c>
      <c r="G33" s="190"/>
      <c r="H33" s="190"/>
    </row>
    <row r="34" spans="1:8" ht="34.5" x14ac:dyDescent="0.25">
      <c r="A34" s="166"/>
      <c r="B34" s="166"/>
      <c r="C34" s="194" t="s">
        <v>189</v>
      </c>
      <c r="D34" s="220">
        <f t="shared" si="3"/>
        <v>1523.2</v>
      </c>
      <c r="E34" s="220"/>
      <c r="F34" s="220">
        <f>'6'!F39</f>
        <v>1523.2</v>
      </c>
      <c r="G34" s="190"/>
      <c r="H34" s="190"/>
    </row>
    <row r="35" spans="1:8" s="191" customFormat="1" ht="33" x14ac:dyDescent="0.25">
      <c r="A35" s="192" t="s">
        <v>182</v>
      </c>
      <c r="B35" s="192" t="s">
        <v>183</v>
      </c>
      <c r="C35" s="107" t="s">
        <v>167</v>
      </c>
      <c r="D35" s="193">
        <f>SUM(E35:H35)</f>
        <v>1800</v>
      </c>
      <c r="E35" s="193">
        <v>0</v>
      </c>
      <c r="F35" s="193">
        <v>0</v>
      </c>
      <c r="G35" s="193">
        <v>0</v>
      </c>
      <c r="H35" s="193">
        <f>'6'!F40</f>
        <v>1800</v>
      </c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ageMargins left="0.15748031496062992" right="0.15748031496062992" top="0.74803149606299213" bottom="0.74803149606299213" header="0.31496062992125984" footer="0.31496062992125984"/>
  <pageSetup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6"/>
  <sheetViews>
    <sheetView zoomScaleNormal="100" zoomScaleSheetLayoutView="90" workbookViewId="0">
      <selection activeCell="A10" sqref="A10:XFD10"/>
    </sheetView>
  </sheetViews>
  <sheetFormatPr defaultColWidth="8" defaultRowHeight="16.5" customHeight="1" x14ac:dyDescent="0.3"/>
  <cols>
    <col min="1" max="1" width="8.85546875" style="7" customWidth="1"/>
    <col min="2" max="2" width="8.140625" style="7" customWidth="1"/>
    <col min="3" max="3" width="8" style="7"/>
    <col min="4" max="4" width="10.5703125" style="7" customWidth="1"/>
    <col min="5" max="5" width="13.7109375" style="7" customWidth="1"/>
    <col min="6" max="6" width="61" style="7" customWidth="1"/>
    <col min="7" max="7" width="16.7109375" style="7" customWidth="1"/>
    <col min="8" max="8" width="14.42578125" style="7" customWidth="1"/>
    <col min="9" max="9" width="15" style="7" customWidth="1"/>
    <col min="10" max="16384" width="8" style="7"/>
  </cols>
  <sheetData>
    <row r="1" spans="1:9" s="113" customFormat="1" ht="25.5" customHeight="1" x14ac:dyDescent="0.25">
      <c r="A1" s="451" t="s">
        <v>111</v>
      </c>
      <c r="B1" s="451"/>
      <c r="C1" s="451"/>
      <c r="D1" s="451"/>
      <c r="E1" s="451"/>
      <c r="F1" s="451"/>
      <c r="G1" s="451"/>
      <c r="H1" s="451"/>
      <c r="I1" s="451"/>
    </row>
    <row r="2" spans="1:9" s="8" customFormat="1" ht="13.5" customHeight="1" x14ac:dyDescent="0.25">
      <c r="A2" s="452" t="s">
        <v>139</v>
      </c>
      <c r="B2" s="452"/>
      <c r="C2" s="452"/>
      <c r="D2" s="452"/>
      <c r="E2" s="452"/>
      <c r="F2" s="452"/>
      <c r="G2" s="452"/>
      <c r="H2" s="452"/>
      <c r="I2" s="452"/>
    </row>
    <row r="3" spans="1:9" s="8" customFormat="1" ht="13.5" customHeight="1" x14ac:dyDescent="0.25">
      <c r="A3" s="452" t="s">
        <v>0</v>
      </c>
      <c r="B3" s="452"/>
      <c r="C3" s="452"/>
      <c r="D3" s="452"/>
      <c r="E3" s="452"/>
      <c r="F3" s="452"/>
      <c r="G3" s="452"/>
      <c r="H3" s="452"/>
      <c r="I3" s="452"/>
    </row>
    <row r="4" spans="1:9" s="8" customFormat="1" ht="52.5" customHeight="1" x14ac:dyDescent="0.25">
      <c r="A4" s="453" t="s">
        <v>218</v>
      </c>
      <c r="B4" s="453"/>
      <c r="C4" s="453"/>
      <c r="D4" s="453"/>
      <c r="E4" s="453"/>
      <c r="F4" s="453"/>
      <c r="G4" s="453"/>
      <c r="H4" s="453"/>
      <c r="I4" s="453"/>
    </row>
    <row r="5" spans="1:9" s="1" customFormat="1" ht="36" customHeight="1" x14ac:dyDescent="0.3">
      <c r="A5" s="2"/>
      <c r="B5" s="2"/>
      <c r="C5" s="2"/>
      <c r="D5" s="2"/>
      <c r="E5" s="2"/>
      <c r="F5" s="2"/>
      <c r="H5" s="454" t="s">
        <v>69</v>
      </c>
      <c r="I5" s="454"/>
    </row>
    <row r="6" spans="1:9" s="1" customFormat="1" ht="66" customHeight="1" x14ac:dyDescent="0.25">
      <c r="A6" s="447" t="s">
        <v>6</v>
      </c>
      <c r="B6" s="448"/>
      <c r="C6" s="449"/>
      <c r="D6" s="447" t="s">
        <v>7</v>
      </c>
      <c r="E6" s="449"/>
      <c r="F6" s="447" t="s">
        <v>8</v>
      </c>
      <c r="G6" s="455" t="s">
        <v>3</v>
      </c>
      <c r="H6" s="456"/>
      <c r="I6" s="457"/>
    </row>
    <row r="7" spans="1:9" s="1" customFormat="1" ht="33" x14ac:dyDescent="0.25">
      <c r="A7" s="10" t="s">
        <v>9</v>
      </c>
      <c r="B7" s="10" t="s">
        <v>10</v>
      </c>
      <c r="C7" s="10" t="s">
        <v>11</v>
      </c>
      <c r="D7" s="10" t="s">
        <v>12</v>
      </c>
      <c r="E7" s="10" t="s">
        <v>13</v>
      </c>
      <c r="F7" s="450"/>
      <c r="G7" s="160" t="s">
        <v>142</v>
      </c>
      <c r="H7" s="161" t="s">
        <v>143</v>
      </c>
      <c r="I7" s="161" t="s">
        <v>18</v>
      </c>
    </row>
    <row r="8" spans="1:9" s="1" customFormat="1" ht="16.5" customHeight="1" x14ac:dyDescent="0.25">
      <c r="A8" s="11"/>
      <c r="B8" s="11"/>
      <c r="C8" s="11"/>
      <c r="D8" s="11"/>
      <c r="E8" s="52"/>
      <c r="F8" s="236" t="s">
        <v>14</v>
      </c>
      <c r="G8" s="50">
        <f>G10+G120</f>
        <v>0</v>
      </c>
      <c r="H8" s="50">
        <f t="shared" ref="H8:I8" si="0">H10+H120</f>
        <v>2.4999999986903276E-2</v>
      </c>
      <c r="I8" s="50">
        <f t="shared" si="0"/>
        <v>2.5000000008731149E-2</v>
      </c>
    </row>
    <row r="9" spans="1:9" s="1" customFormat="1" ht="16.5" customHeight="1" x14ac:dyDescent="0.25">
      <c r="A9" s="4"/>
      <c r="B9" s="4"/>
      <c r="C9" s="4"/>
      <c r="D9" s="4"/>
      <c r="E9" s="18"/>
      <c r="F9" s="237" t="s">
        <v>15</v>
      </c>
      <c r="G9" s="202"/>
      <c r="H9" s="202"/>
      <c r="I9" s="202"/>
    </row>
    <row r="10" spans="1:9" s="1" customFormat="1" ht="38.25" customHeight="1" x14ac:dyDescent="0.25">
      <c r="A10" s="4"/>
      <c r="B10" s="4"/>
      <c r="C10" s="4"/>
      <c r="D10" s="4"/>
      <c r="E10" s="18"/>
      <c r="F10" s="239" t="s">
        <v>5</v>
      </c>
      <c r="G10" s="50">
        <f>G11+G48</f>
        <v>0</v>
      </c>
      <c r="H10" s="50">
        <f t="shared" ref="H10:I10" si="1">H11+H48</f>
        <v>2.4999999986903276E-2</v>
      </c>
      <c r="I10" s="50">
        <f t="shared" si="1"/>
        <v>2.5000000008731149E-2</v>
      </c>
    </row>
    <row r="11" spans="1:9" s="1" customFormat="1" ht="18" customHeight="1" x14ac:dyDescent="0.25">
      <c r="A11" s="13" t="s">
        <v>44</v>
      </c>
      <c r="B11" s="4"/>
      <c r="C11" s="4"/>
      <c r="D11" s="4"/>
      <c r="E11" s="18"/>
      <c r="F11" s="238" t="s">
        <v>45</v>
      </c>
      <c r="G11" s="50">
        <f t="shared" ref="G11:I11" si="2">G13</f>
        <v>-48993.899999999994</v>
      </c>
      <c r="H11" s="50">
        <f t="shared" si="2"/>
        <v>-48993.899999999994</v>
      </c>
      <c r="I11" s="50">
        <f t="shared" si="2"/>
        <v>-67766.7</v>
      </c>
    </row>
    <row r="12" spans="1:9" s="1" customFormat="1" ht="16.5" customHeight="1" x14ac:dyDescent="0.25">
      <c r="A12" s="4"/>
      <c r="B12" s="4"/>
      <c r="C12" s="4"/>
      <c r="D12" s="4"/>
      <c r="E12" s="18"/>
      <c r="F12" s="237" t="s">
        <v>15</v>
      </c>
      <c r="G12" s="202"/>
      <c r="H12" s="202"/>
      <c r="I12" s="202"/>
    </row>
    <row r="13" spans="1:9" s="1" customFormat="1" ht="20.25" customHeight="1" x14ac:dyDescent="0.25">
      <c r="A13" s="4"/>
      <c r="B13" s="13" t="s">
        <v>46</v>
      </c>
      <c r="C13" s="4"/>
      <c r="D13" s="4"/>
      <c r="E13" s="18"/>
      <c r="F13" s="238" t="s">
        <v>47</v>
      </c>
      <c r="G13" s="50">
        <f t="shared" ref="G13:I13" si="3">G15</f>
        <v>-48993.899999999994</v>
      </c>
      <c r="H13" s="50">
        <f t="shared" si="3"/>
        <v>-48993.899999999994</v>
      </c>
      <c r="I13" s="50">
        <f t="shared" si="3"/>
        <v>-67766.7</v>
      </c>
    </row>
    <row r="14" spans="1:9" s="1" customFormat="1" ht="16.5" customHeight="1" x14ac:dyDescent="0.25">
      <c r="A14" s="4"/>
      <c r="B14" s="4"/>
      <c r="C14" s="4"/>
      <c r="D14" s="4"/>
      <c r="E14" s="18"/>
      <c r="F14" s="237" t="s">
        <v>15</v>
      </c>
      <c r="G14" s="202"/>
      <c r="H14" s="202"/>
      <c r="I14" s="202"/>
    </row>
    <row r="15" spans="1:9" s="12" customFormat="1" ht="16.5" customHeight="1" x14ac:dyDescent="0.25">
      <c r="A15" s="4"/>
      <c r="B15" s="4"/>
      <c r="C15" s="3" t="s">
        <v>44</v>
      </c>
      <c r="D15" s="4"/>
      <c r="E15" s="4"/>
      <c r="F15" s="53" t="s">
        <v>48</v>
      </c>
      <c r="G15" s="233">
        <f t="shared" ref="G15:I15" si="4">G17</f>
        <v>-48993.899999999994</v>
      </c>
      <c r="H15" s="233">
        <f t="shared" si="4"/>
        <v>-48993.899999999994</v>
      </c>
      <c r="I15" s="233">
        <f t="shared" si="4"/>
        <v>-67766.7</v>
      </c>
    </row>
    <row r="16" spans="1:9" s="12" customFormat="1" ht="16.5" customHeight="1" x14ac:dyDescent="0.25">
      <c r="A16" s="4"/>
      <c r="B16" s="4"/>
      <c r="C16" s="4"/>
      <c r="D16" s="4"/>
      <c r="E16" s="4"/>
      <c r="F16" s="18" t="s">
        <v>15</v>
      </c>
      <c r="G16" s="203"/>
      <c r="H16" s="203"/>
      <c r="I16" s="203"/>
    </row>
    <row r="17" spans="1:9" s="12" customFormat="1" ht="34.5" customHeight="1" x14ac:dyDescent="0.25">
      <c r="A17" s="4"/>
      <c r="B17" s="4"/>
      <c r="C17" s="4"/>
      <c r="D17" s="4"/>
      <c r="E17" s="4"/>
      <c r="F17" s="239" t="s">
        <v>5</v>
      </c>
      <c r="G17" s="50">
        <f t="shared" ref="G17:I17" si="5">G19</f>
        <v>-48993.899999999994</v>
      </c>
      <c r="H17" s="50">
        <f t="shared" si="5"/>
        <v>-48993.899999999994</v>
      </c>
      <c r="I17" s="50">
        <f t="shared" si="5"/>
        <v>-67766.7</v>
      </c>
    </row>
    <row r="18" spans="1:9" s="12" customFormat="1" ht="16.5" customHeight="1" x14ac:dyDescent="0.25">
      <c r="A18" s="4"/>
      <c r="B18" s="4"/>
      <c r="C18" s="4"/>
      <c r="D18" s="4"/>
      <c r="E18" s="4"/>
      <c r="F18" s="18" t="s">
        <v>15</v>
      </c>
      <c r="G18" s="203"/>
      <c r="H18" s="203"/>
      <c r="I18" s="203"/>
    </row>
    <row r="19" spans="1:9" s="12" customFormat="1" ht="18.75" customHeight="1" x14ac:dyDescent="0.25">
      <c r="A19" s="4"/>
      <c r="B19" s="4"/>
      <c r="C19" s="4"/>
      <c r="D19" s="4" t="s">
        <v>49</v>
      </c>
      <c r="E19" s="4"/>
      <c r="F19" s="240" t="s">
        <v>43</v>
      </c>
      <c r="G19" s="232">
        <f t="shared" ref="G19:I19" si="6">G21+G30+G39</f>
        <v>-48993.899999999994</v>
      </c>
      <c r="H19" s="232">
        <f t="shared" si="6"/>
        <v>-48993.899999999994</v>
      </c>
      <c r="I19" s="232">
        <f t="shared" si="6"/>
        <v>-67766.7</v>
      </c>
    </row>
    <row r="20" spans="1:9" s="12" customFormat="1" ht="16.5" customHeight="1" x14ac:dyDescent="0.25">
      <c r="A20" s="5"/>
      <c r="B20" s="5"/>
      <c r="C20" s="5"/>
      <c r="D20" s="5"/>
      <c r="E20" s="5"/>
      <c r="F20" s="71" t="s">
        <v>15</v>
      </c>
      <c r="G20" s="241"/>
      <c r="H20" s="241"/>
      <c r="I20" s="241"/>
    </row>
    <row r="21" spans="1:9" s="105" customFormat="1" ht="71.25" customHeight="1" x14ac:dyDescent="0.25">
      <c r="A21" s="106"/>
      <c r="B21" s="106"/>
      <c r="C21" s="106"/>
      <c r="D21" s="106"/>
      <c r="E21" s="106">
        <v>31004</v>
      </c>
      <c r="F21" s="320" t="s">
        <v>262</v>
      </c>
      <c r="G21" s="201">
        <f t="shared" ref="G21:I21" si="7">G23</f>
        <v>-65752.899999999994</v>
      </c>
      <c r="H21" s="201">
        <f t="shared" si="7"/>
        <v>-65752.899999999994</v>
      </c>
      <c r="I21" s="231">
        <f t="shared" si="7"/>
        <v>-65752.899999999994</v>
      </c>
    </row>
    <row r="22" spans="1:9" s="105" customFormat="1" ht="16.5" customHeight="1" x14ac:dyDescent="0.25">
      <c r="A22" s="106"/>
      <c r="B22" s="106"/>
      <c r="C22" s="106"/>
      <c r="D22" s="106"/>
      <c r="E22" s="106"/>
      <c r="F22" s="141" t="s">
        <v>16</v>
      </c>
      <c r="G22" s="201"/>
      <c r="H22" s="201"/>
      <c r="I22" s="231"/>
    </row>
    <row r="23" spans="1:9" s="105" customFormat="1" ht="51.75" x14ac:dyDescent="0.25">
      <c r="A23" s="106"/>
      <c r="B23" s="106"/>
      <c r="C23" s="106"/>
      <c r="D23" s="106"/>
      <c r="E23" s="106"/>
      <c r="F23" s="95" t="s">
        <v>75</v>
      </c>
      <c r="G23" s="201">
        <f t="shared" ref="G23:I23" si="8">G25</f>
        <v>-65752.899999999994</v>
      </c>
      <c r="H23" s="201">
        <f t="shared" si="8"/>
        <v>-65752.899999999994</v>
      </c>
      <c r="I23" s="231">
        <f t="shared" si="8"/>
        <v>-65752.899999999994</v>
      </c>
    </row>
    <row r="24" spans="1:9" s="105" customFormat="1" ht="34.5" x14ac:dyDescent="0.25">
      <c r="A24" s="106"/>
      <c r="B24" s="106"/>
      <c r="C24" s="106"/>
      <c r="D24" s="106"/>
      <c r="E24" s="106"/>
      <c r="F24" s="142" t="s">
        <v>17</v>
      </c>
      <c r="G24" s="201"/>
      <c r="H24" s="201"/>
      <c r="I24" s="231"/>
    </row>
    <row r="25" spans="1:9" s="105" customFormat="1" ht="16.5" customHeight="1" x14ac:dyDescent="0.25">
      <c r="A25" s="106"/>
      <c r="B25" s="106"/>
      <c r="C25" s="106"/>
      <c r="D25" s="106"/>
      <c r="E25" s="106"/>
      <c r="F25" s="222" t="s">
        <v>14</v>
      </c>
      <c r="G25" s="201">
        <f t="shared" ref="G25:I28" si="9">G26</f>
        <v>-65752.899999999994</v>
      </c>
      <c r="H25" s="201">
        <f t="shared" si="9"/>
        <v>-65752.899999999994</v>
      </c>
      <c r="I25" s="231">
        <f t="shared" si="9"/>
        <v>-65752.899999999994</v>
      </c>
    </row>
    <row r="26" spans="1:9" s="105" customFormat="1" ht="16.5" customHeight="1" x14ac:dyDescent="0.25">
      <c r="A26" s="106"/>
      <c r="B26" s="106"/>
      <c r="C26" s="106"/>
      <c r="D26" s="106"/>
      <c r="E26" s="106"/>
      <c r="F26" s="222" t="s">
        <v>63</v>
      </c>
      <c r="G26" s="201">
        <f t="shared" si="9"/>
        <v>-65752.899999999994</v>
      </c>
      <c r="H26" s="201">
        <f t="shared" si="9"/>
        <v>-65752.899999999994</v>
      </c>
      <c r="I26" s="231">
        <f t="shared" si="9"/>
        <v>-65752.899999999994</v>
      </c>
    </row>
    <row r="27" spans="1:9" s="105" customFormat="1" ht="16.5" customHeight="1" x14ac:dyDescent="0.25">
      <c r="A27" s="106"/>
      <c r="B27" s="106"/>
      <c r="C27" s="106"/>
      <c r="D27" s="106"/>
      <c r="E27" s="106"/>
      <c r="F27" s="222" t="s">
        <v>64</v>
      </c>
      <c r="G27" s="201">
        <f t="shared" si="9"/>
        <v>-65752.899999999994</v>
      </c>
      <c r="H27" s="201">
        <f t="shared" si="9"/>
        <v>-65752.899999999994</v>
      </c>
      <c r="I27" s="231">
        <f t="shared" si="9"/>
        <v>-65752.899999999994</v>
      </c>
    </row>
    <row r="28" spans="1:9" s="105" customFormat="1" ht="16.5" customHeight="1" x14ac:dyDescent="0.25">
      <c r="A28" s="106"/>
      <c r="B28" s="106"/>
      <c r="C28" s="106"/>
      <c r="D28" s="106"/>
      <c r="E28" s="106"/>
      <c r="F28" s="222" t="s">
        <v>193</v>
      </c>
      <c r="G28" s="201">
        <f t="shared" si="9"/>
        <v>-65752.899999999994</v>
      </c>
      <c r="H28" s="201">
        <f t="shared" si="9"/>
        <v>-65752.899999999994</v>
      </c>
      <c r="I28" s="231">
        <f t="shared" si="9"/>
        <v>-65752.899999999994</v>
      </c>
    </row>
    <row r="29" spans="1:9" s="105" customFormat="1" ht="16.5" customHeight="1" x14ac:dyDescent="0.25">
      <c r="A29" s="106"/>
      <c r="B29" s="106"/>
      <c r="C29" s="106"/>
      <c r="D29" s="106"/>
      <c r="E29" s="106"/>
      <c r="F29" s="222" t="s">
        <v>202</v>
      </c>
      <c r="G29" s="201">
        <f>'4'!D18</f>
        <v>-65752.899999999994</v>
      </c>
      <c r="H29" s="201">
        <f>'4'!G18</f>
        <v>-65752.899999999994</v>
      </c>
      <c r="I29" s="231">
        <f>'4'!J18</f>
        <v>-65752.899999999994</v>
      </c>
    </row>
    <row r="30" spans="1:9" s="105" customFormat="1" ht="39" customHeight="1" x14ac:dyDescent="0.25">
      <c r="A30" s="106"/>
      <c r="B30" s="106"/>
      <c r="C30" s="106"/>
      <c r="D30" s="106"/>
      <c r="E30" s="106">
        <v>31007</v>
      </c>
      <c r="F30" s="142" t="s">
        <v>117</v>
      </c>
      <c r="G30" s="201">
        <f t="shared" ref="G30:I30" si="10">G32</f>
        <v>16759</v>
      </c>
      <c r="H30" s="201">
        <f t="shared" si="10"/>
        <v>16759</v>
      </c>
      <c r="I30" s="231">
        <f t="shared" si="10"/>
        <v>16759</v>
      </c>
    </row>
    <row r="31" spans="1:9" s="105" customFormat="1" ht="16.5" customHeight="1" x14ac:dyDescent="0.25">
      <c r="A31" s="106"/>
      <c r="B31" s="106"/>
      <c r="C31" s="106"/>
      <c r="D31" s="106"/>
      <c r="E31" s="106"/>
      <c r="F31" s="141" t="s">
        <v>16</v>
      </c>
      <c r="G31" s="201"/>
      <c r="H31" s="201"/>
      <c r="I31" s="231"/>
    </row>
    <row r="32" spans="1:9" s="105" customFormat="1" ht="51.75" x14ac:dyDescent="0.25">
      <c r="A32" s="106"/>
      <c r="B32" s="106"/>
      <c r="C32" s="106"/>
      <c r="D32" s="106"/>
      <c r="E32" s="106"/>
      <c r="F32" s="95" t="s">
        <v>75</v>
      </c>
      <c r="G32" s="201">
        <f t="shared" ref="G32:I32" si="11">G34</f>
        <v>16759</v>
      </c>
      <c r="H32" s="201">
        <f t="shared" si="11"/>
        <v>16759</v>
      </c>
      <c r="I32" s="231">
        <f t="shared" si="11"/>
        <v>16759</v>
      </c>
    </row>
    <row r="33" spans="1:9" s="105" customFormat="1" ht="34.5" x14ac:dyDescent="0.25">
      <c r="A33" s="106"/>
      <c r="B33" s="106"/>
      <c r="C33" s="106"/>
      <c r="D33" s="106"/>
      <c r="E33" s="106"/>
      <c r="F33" s="142" t="s">
        <v>17</v>
      </c>
      <c r="G33" s="201"/>
      <c r="H33" s="201"/>
      <c r="I33" s="231"/>
    </row>
    <row r="34" spans="1:9" s="105" customFormat="1" ht="16.5" customHeight="1" x14ac:dyDescent="0.25">
      <c r="A34" s="106"/>
      <c r="B34" s="106"/>
      <c r="C34" s="106"/>
      <c r="D34" s="106"/>
      <c r="E34" s="106"/>
      <c r="F34" s="110" t="s">
        <v>14</v>
      </c>
      <c r="G34" s="201">
        <f t="shared" ref="G34:I37" si="12">G35</f>
        <v>16759</v>
      </c>
      <c r="H34" s="201">
        <f t="shared" si="12"/>
        <v>16759</v>
      </c>
      <c r="I34" s="231">
        <f t="shared" si="12"/>
        <v>16759</v>
      </c>
    </row>
    <row r="35" spans="1:9" s="105" customFormat="1" ht="16.5" customHeight="1" x14ac:dyDescent="0.25">
      <c r="A35" s="106"/>
      <c r="B35" s="106"/>
      <c r="C35" s="106"/>
      <c r="D35" s="106"/>
      <c r="E35" s="106"/>
      <c r="F35" s="110" t="s">
        <v>63</v>
      </c>
      <c r="G35" s="201">
        <f t="shared" si="12"/>
        <v>16759</v>
      </c>
      <c r="H35" s="201">
        <f t="shared" si="12"/>
        <v>16759</v>
      </c>
      <c r="I35" s="231">
        <f t="shared" si="12"/>
        <v>16759</v>
      </c>
    </row>
    <row r="36" spans="1:9" s="105" customFormat="1" ht="16.5" customHeight="1" x14ac:dyDescent="0.25">
      <c r="A36" s="106"/>
      <c r="B36" s="106"/>
      <c r="C36" s="106"/>
      <c r="D36" s="106"/>
      <c r="E36" s="106"/>
      <c r="F36" s="142" t="s">
        <v>64</v>
      </c>
      <c r="G36" s="201">
        <f t="shared" si="12"/>
        <v>16759</v>
      </c>
      <c r="H36" s="201">
        <f t="shared" si="12"/>
        <v>16759</v>
      </c>
      <c r="I36" s="231">
        <f t="shared" si="12"/>
        <v>16759</v>
      </c>
    </row>
    <row r="37" spans="1:9" s="105" customFormat="1" ht="16.5" customHeight="1" x14ac:dyDescent="0.25">
      <c r="A37" s="106"/>
      <c r="B37" s="106"/>
      <c r="C37" s="106"/>
      <c r="D37" s="106"/>
      <c r="E37" s="106"/>
      <c r="F37" s="62" t="s">
        <v>106</v>
      </c>
      <c r="G37" s="201">
        <f t="shared" si="12"/>
        <v>16759</v>
      </c>
      <c r="H37" s="201">
        <f t="shared" si="12"/>
        <v>16759</v>
      </c>
      <c r="I37" s="231">
        <f t="shared" si="12"/>
        <v>16759</v>
      </c>
    </row>
    <row r="38" spans="1:9" s="105" customFormat="1" ht="16.5" customHeight="1" x14ac:dyDescent="0.25">
      <c r="A38" s="106"/>
      <c r="B38" s="106"/>
      <c r="C38" s="106"/>
      <c r="D38" s="106"/>
      <c r="E38" s="106"/>
      <c r="F38" s="62" t="s">
        <v>105</v>
      </c>
      <c r="G38" s="201">
        <f>'6'!D12</f>
        <v>16759</v>
      </c>
      <c r="H38" s="201">
        <f>'6'!E12</f>
        <v>16759</v>
      </c>
      <c r="I38" s="201">
        <f>'6'!F12</f>
        <v>16759</v>
      </c>
    </row>
    <row r="39" spans="1:9" s="105" customFormat="1" ht="33.75" customHeight="1" x14ac:dyDescent="0.25">
      <c r="A39" s="106"/>
      <c r="B39" s="106"/>
      <c r="C39" s="106"/>
      <c r="D39" s="106"/>
      <c r="E39" s="106">
        <v>31014</v>
      </c>
      <c r="F39" s="222" t="s">
        <v>280</v>
      </c>
      <c r="G39" s="201">
        <f t="shared" ref="G39:H39" si="13">G41</f>
        <v>0</v>
      </c>
      <c r="H39" s="201">
        <f t="shared" si="13"/>
        <v>0</v>
      </c>
      <c r="I39" s="231">
        <f>I41</f>
        <v>-18772.8</v>
      </c>
    </row>
    <row r="40" spans="1:9" s="105" customFormat="1" ht="16.5" customHeight="1" x14ac:dyDescent="0.25">
      <c r="A40" s="106"/>
      <c r="B40" s="106"/>
      <c r="C40" s="106"/>
      <c r="D40" s="106"/>
      <c r="E40" s="106"/>
      <c r="F40" s="222" t="s">
        <v>16</v>
      </c>
      <c r="G40" s="201"/>
      <c r="H40" s="201"/>
      <c r="I40" s="231"/>
    </row>
    <row r="41" spans="1:9" s="105" customFormat="1" ht="33" x14ac:dyDescent="0.25">
      <c r="A41" s="106"/>
      <c r="B41" s="106"/>
      <c r="C41" s="106"/>
      <c r="D41" s="106"/>
      <c r="E41" s="106"/>
      <c r="F41" s="223" t="s">
        <v>75</v>
      </c>
      <c r="G41" s="201">
        <f t="shared" ref="G41:I41" si="14">G43</f>
        <v>0</v>
      </c>
      <c r="H41" s="201">
        <f t="shared" si="14"/>
        <v>0</v>
      </c>
      <c r="I41" s="231">
        <f t="shared" si="14"/>
        <v>-18772.8</v>
      </c>
    </row>
    <row r="42" spans="1:9" s="105" customFormat="1" ht="33" x14ac:dyDescent="0.25">
      <c r="A42" s="106"/>
      <c r="B42" s="106"/>
      <c r="C42" s="106"/>
      <c r="D42" s="106"/>
      <c r="E42" s="106"/>
      <c r="F42" s="222" t="s">
        <v>17</v>
      </c>
      <c r="G42" s="201"/>
      <c r="H42" s="201"/>
      <c r="I42" s="231"/>
    </row>
    <row r="43" spans="1:9" s="105" customFormat="1" ht="16.5" customHeight="1" x14ac:dyDescent="0.25">
      <c r="A43" s="106"/>
      <c r="B43" s="106"/>
      <c r="C43" s="106"/>
      <c r="D43" s="106"/>
      <c r="E43" s="106"/>
      <c r="F43" s="222" t="s">
        <v>14</v>
      </c>
      <c r="G43" s="201">
        <f t="shared" ref="G43:I46" si="15">G44</f>
        <v>0</v>
      </c>
      <c r="H43" s="201">
        <f t="shared" si="15"/>
        <v>0</v>
      </c>
      <c r="I43" s="231">
        <f t="shared" si="15"/>
        <v>-18772.8</v>
      </c>
    </row>
    <row r="44" spans="1:9" s="105" customFormat="1" ht="16.5" customHeight="1" x14ac:dyDescent="0.25">
      <c r="A44" s="106"/>
      <c r="B44" s="106"/>
      <c r="C44" s="106"/>
      <c r="D44" s="106"/>
      <c r="E44" s="106"/>
      <c r="F44" s="222" t="s">
        <v>63</v>
      </c>
      <c r="G44" s="201">
        <f t="shared" si="15"/>
        <v>0</v>
      </c>
      <c r="H44" s="201">
        <f t="shared" si="15"/>
        <v>0</v>
      </c>
      <c r="I44" s="231">
        <f t="shared" si="15"/>
        <v>-18772.8</v>
      </c>
    </row>
    <row r="45" spans="1:9" s="105" customFormat="1" ht="16.5" customHeight="1" x14ac:dyDescent="0.25">
      <c r="A45" s="106"/>
      <c r="B45" s="106"/>
      <c r="C45" s="106"/>
      <c r="D45" s="106"/>
      <c r="E45" s="106"/>
      <c r="F45" s="222" t="s">
        <v>64</v>
      </c>
      <c r="G45" s="201">
        <f t="shared" si="15"/>
        <v>0</v>
      </c>
      <c r="H45" s="201">
        <f t="shared" si="15"/>
        <v>0</v>
      </c>
      <c r="I45" s="231">
        <f t="shared" si="15"/>
        <v>-18772.8</v>
      </c>
    </row>
    <row r="46" spans="1:9" s="105" customFormat="1" ht="16.5" customHeight="1" x14ac:dyDescent="0.25">
      <c r="A46" s="106"/>
      <c r="B46" s="106"/>
      <c r="C46" s="106"/>
      <c r="D46" s="106"/>
      <c r="E46" s="106"/>
      <c r="F46" s="222" t="s">
        <v>193</v>
      </c>
      <c r="G46" s="201">
        <f t="shared" si="15"/>
        <v>0</v>
      </c>
      <c r="H46" s="201">
        <f t="shared" si="15"/>
        <v>0</v>
      </c>
      <c r="I46" s="231">
        <f t="shared" si="15"/>
        <v>-18772.8</v>
      </c>
    </row>
    <row r="47" spans="1:9" s="105" customFormat="1" ht="16.5" customHeight="1" x14ac:dyDescent="0.25">
      <c r="A47" s="106"/>
      <c r="B47" s="106"/>
      <c r="C47" s="106"/>
      <c r="D47" s="106"/>
      <c r="E47" s="106"/>
      <c r="F47" s="222" t="s">
        <v>203</v>
      </c>
      <c r="G47" s="231">
        <f>'6'!D21</f>
        <v>0</v>
      </c>
      <c r="H47" s="231">
        <f>'6'!E21</f>
        <v>0</v>
      </c>
      <c r="I47" s="231">
        <f>'6'!F21</f>
        <v>-18772.8</v>
      </c>
    </row>
    <row r="48" spans="1:9" s="143" customFormat="1" ht="33" x14ac:dyDescent="0.25">
      <c r="A48" s="146" t="s">
        <v>124</v>
      </c>
      <c r="B48" s="6"/>
      <c r="C48" s="6"/>
      <c r="D48" s="6"/>
      <c r="E48" s="109"/>
      <c r="F48" s="147" t="s">
        <v>125</v>
      </c>
      <c r="G48" s="201">
        <f t="shared" ref="G48:I48" si="16">G50</f>
        <v>48993.9</v>
      </c>
      <c r="H48" s="201">
        <f t="shared" si="16"/>
        <v>48993.924999999981</v>
      </c>
      <c r="I48" s="231">
        <f t="shared" si="16"/>
        <v>67766.725000000006</v>
      </c>
    </row>
    <row r="49" spans="1:9" s="143" customFormat="1" x14ac:dyDescent="0.25">
      <c r="A49" s="4"/>
      <c r="B49" s="4"/>
      <c r="C49" s="4"/>
      <c r="D49" s="4"/>
      <c r="E49" s="18"/>
      <c r="F49" s="19" t="s">
        <v>15</v>
      </c>
      <c r="G49" s="201"/>
      <c r="H49" s="201"/>
      <c r="I49" s="231"/>
    </row>
    <row r="50" spans="1:9" s="143" customFormat="1" x14ac:dyDescent="0.25">
      <c r="A50" s="4"/>
      <c r="B50" s="13" t="s">
        <v>126</v>
      </c>
      <c r="C50" s="4"/>
      <c r="D50" s="4"/>
      <c r="E50" s="18"/>
      <c r="F50" s="148" t="s">
        <v>101</v>
      </c>
      <c r="G50" s="201">
        <f t="shared" ref="G50:I50" si="17">G52</f>
        <v>48993.9</v>
      </c>
      <c r="H50" s="201">
        <f t="shared" si="17"/>
        <v>48993.924999999981</v>
      </c>
      <c r="I50" s="231">
        <f t="shared" si="17"/>
        <v>67766.725000000006</v>
      </c>
    </row>
    <row r="51" spans="1:9" s="143" customFormat="1" x14ac:dyDescent="0.25">
      <c r="A51" s="4"/>
      <c r="B51" s="4"/>
      <c r="C51" s="4"/>
      <c r="D51" s="4"/>
      <c r="E51" s="18"/>
      <c r="F51" s="19" t="s">
        <v>15</v>
      </c>
      <c r="G51" s="201"/>
      <c r="H51" s="201"/>
      <c r="I51" s="231"/>
    </row>
    <row r="52" spans="1:9" s="143" customFormat="1" x14ac:dyDescent="0.25">
      <c r="A52" s="4"/>
      <c r="B52" s="4"/>
      <c r="C52" s="13" t="s">
        <v>127</v>
      </c>
      <c r="D52" s="4"/>
      <c r="E52" s="4"/>
      <c r="F52" s="148" t="s">
        <v>101</v>
      </c>
      <c r="G52" s="201">
        <f t="shared" ref="G52:I52" si="18">G54</f>
        <v>48993.9</v>
      </c>
      <c r="H52" s="201">
        <f t="shared" si="18"/>
        <v>48993.924999999981</v>
      </c>
      <c r="I52" s="231">
        <f t="shared" si="18"/>
        <v>67766.725000000006</v>
      </c>
    </row>
    <row r="53" spans="1:9" s="143" customFormat="1" x14ac:dyDescent="0.25">
      <c r="A53" s="4"/>
      <c r="B53" s="4"/>
      <c r="C53" s="4"/>
      <c r="D53" s="4"/>
      <c r="E53" s="4"/>
      <c r="F53" s="19" t="s">
        <v>15</v>
      </c>
      <c r="G53" s="201"/>
      <c r="H53" s="201"/>
      <c r="I53" s="231"/>
    </row>
    <row r="54" spans="1:9" s="143" customFormat="1" ht="33" x14ac:dyDescent="0.25">
      <c r="A54" s="4"/>
      <c r="B54" s="4"/>
      <c r="C54" s="4"/>
      <c r="D54" s="4"/>
      <c r="E54" s="4"/>
      <c r="F54" s="3" t="s">
        <v>5</v>
      </c>
      <c r="G54" s="201">
        <f>G56+G109</f>
        <v>48993.9</v>
      </c>
      <c r="H54" s="201">
        <f>H56+H109</f>
        <v>48993.924999999981</v>
      </c>
      <c r="I54" s="231">
        <f>I56+I109</f>
        <v>67766.725000000006</v>
      </c>
    </row>
    <row r="55" spans="1:9" s="143" customFormat="1" x14ac:dyDescent="0.25">
      <c r="A55" s="4"/>
      <c r="B55" s="4"/>
      <c r="C55" s="4"/>
      <c r="D55" s="4"/>
      <c r="E55" s="4"/>
      <c r="F55" s="4" t="s">
        <v>15</v>
      </c>
      <c r="G55" s="65"/>
      <c r="H55" s="65"/>
      <c r="I55" s="65"/>
    </row>
    <row r="56" spans="1:9" s="143" customFormat="1" ht="26.25" customHeight="1" x14ac:dyDescent="0.25">
      <c r="A56" s="4"/>
      <c r="B56" s="4"/>
      <c r="C56" s="4"/>
      <c r="D56" s="4">
        <v>1072</v>
      </c>
      <c r="E56" s="4"/>
      <c r="F56" s="62" t="s">
        <v>121</v>
      </c>
      <c r="G56" s="201">
        <f t="shared" ref="G56:I56" si="19">G58+G74+G100+G91+G66+G82</f>
        <v>47193.9</v>
      </c>
      <c r="H56" s="201">
        <f t="shared" si="19"/>
        <v>47193.924999999981</v>
      </c>
      <c r="I56" s="231">
        <f t="shared" si="19"/>
        <v>65966.725000000006</v>
      </c>
    </row>
    <row r="57" spans="1:9" s="143" customFormat="1" ht="17.25" x14ac:dyDescent="0.25">
      <c r="A57" s="5"/>
      <c r="B57" s="5"/>
      <c r="C57" s="5"/>
      <c r="D57" s="5"/>
      <c r="E57" s="5"/>
      <c r="F57" s="71" t="s">
        <v>15</v>
      </c>
      <c r="G57" s="65"/>
      <c r="H57" s="65"/>
      <c r="I57" s="65"/>
    </row>
    <row r="58" spans="1:9" s="143" customFormat="1" ht="51.75" customHeight="1" x14ac:dyDescent="0.25">
      <c r="A58" s="21"/>
      <c r="B58" s="21"/>
      <c r="C58" s="21"/>
      <c r="D58" s="21"/>
      <c r="E58" s="21">
        <v>11007</v>
      </c>
      <c r="F58" s="222" t="s">
        <v>163</v>
      </c>
      <c r="G58" s="201">
        <f t="shared" ref="G58:I58" si="20">G60</f>
        <v>53838.5</v>
      </c>
      <c r="H58" s="201">
        <f t="shared" si="20"/>
        <v>53838.5</v>
      </c>
      <c r="I58" s="231">
        <f t="shared" si="20"/>
        <v>53838.5</v>
      </c>
    </row>
    <row r="59" spans="1:9" s="143" customFormat="1" ht="17.25" x14ac:dyDescent="0.25">
      <c r="A59" s="21"/>
      <c r="B59" s="21"/>
      <c r="C59" s="21"/>
      <c r="D59" s="21"/>
      <c r="E59" s="21"/>
      <c r="F59" s="62" t="s">
        <v>16</v>
      </c>
      <c r="G59" s="201"/>
      <c r="H59" s="201"/>
      <c r="I59" s="231"/>
    </row>
    <row r="60" spans="1:9" s="143" customFormat="1" ht="51.75" x14ac:dyDescent="0.25">
      <c r="A60" s="21"/>
      <c r="B60" s="21"/>
      <c r="C60" s="21"/>
      <c r="D60" s="21"/>
      <c r="E60" s="21"/>
      <c r="F60" s="69" t="s">
        <v>75</v>
      </c>
      <c r="G60" s="201">
        <f t="shared" ref="G60:I60" si="21">G62</f>
        <v>53838.5</v>
      </c>
      <c r="H60" s="201">
        <f t="shared" si="21"/>
        <v>53838.5</v>
      </c>
      <c r="I60" s="231">
        <f t="shared" si="21"/>
        <v>53838.5</v>
      </c>
    </row>
    <row r="61" spans="1:9" s="143" customFormat="1" ht="34.5" x14ac:dyDescent="0.25">
      <c r="A61" s="21"/>
      <c r="B61" s="21"/>
      <c r="C61" s="21"/>
      <c r="D61" s="21"/>
      <c r="E61" s="21"/>
      <c r="F61" s="62" t="s">
        <v>17</v>
      </c>
      <c r="G61" s="201"/>
      <c r="H61" s="201"/>
      <c r="I61" s="231"/>
    </row>
    <row r="62" spans="1:9" s="143" customFormat="1" ht="17.25" x14ac:dyDescent="0.25">
      <c r="A62" s="21"/>
      <c r="B62" s="21"/>
      <c r="C62" s="21"/>
      <c r="D62" s="21"/>
      <c r="E62" s="21"/>
      <c r="F62" s="62" t="s">
        <v>14</v>
      </c>
      <c r="G62" s="201">
        <f t="shared" ref="G62:I64" si="22">G63</f>
        <v>53838.5</v>
      </c>
      <c r="H62" s="201">
        <f t="shared" si="22"/>
        <v>53838.5</v>
      </c>
      <c r="I62" s="231">
        <f t="shared" si="22"/>
        <v>53838.5</v>
      </c>
    </row>
    <row r="63" spans="1:9" s="143" customFormat="1" ht="17.25" x14ac:dyDescent="0.25">
      <c r="A63" s="21"/>
      <c r="B63" s="21"/>
      <c r="C63" s="21"/>
      <c r="D63" s="21"/>
      <c r="E63" s="21"/>
      <c r="F63" s="62" t="s">
        <v>100</v>
      </c>
      <c r="G63" s="201">
        <f t="shared" si="22"/>
        <v>53838.5</v>
      </c>
      <c r="H63" s="201">
        <f t="shared" si="22"/>
        <v>53838.5</v>
      </c>
      <c r="I63" s="231">
        <f t="shared" si="22"/>
        <v>53838.5</v>
      </c>
    </row>
    <row r="64" spans="1:9" s="143" customFormat="1" ht="17.25" x14ac:dyDescent="0.25">
      <c r="A64" s="21"/>
      <c r="B64" s="21"/>
      <c r="C64" s="21"/>
      <c r="D64" s="21"/>
      <c r="E64" s="21"/>
      <c r="F64" s="62" t="s">
        <v>104</v>
      </c>
      <c r="G64" s="201">
        <f t="shared" si="22"/>
        <v>53838.5</v>
      </c>
      <c r="H64" s="201">
        <f t="shared" si="22"/>
        <v>53838.5</v>
      </c>
      <c r="I64" s="231">
        <f t="shared" si="22"/>
        <v>53838.5</v>
      </c>
    </row>
    <row r="65" spans="1:9" s="143" customFormat="1" ht="17.25" x14ac:dyDescent="0.25">
      <c r="A65" s="21"/>
      <c r="B65" s="21"/>
      <c r="C65" s="21"/>
      <c r="D65" s="21"/>
      <c r="E65" s="21"/>
      <c r="F65" s="62" t="s">
        <v>130</v>
      </c>
      <c r="G65" s="63">
        <f>'4'!D36</f>
        <v>53838.5</v>
      </c>
      <c r="H65" s="63">
        <f>'4'!G36</f>
        <v>53838.5</v>
      </c>
      <c r="I65" s="63">
        <f>'4'!J36</f>
        <v>53838.5</v>
      </c>
    </row>
    <row r="66" spans="1:9" s="143" customFormat="1" ht="90" customHeight="1" x14ac:dyDescent="0.25">
      <c r="A66" s="21"/>
      <c r="B66" s="21"/>
      <c r="C66" s="21"/>
      <c r="D66" s="21"/>
      <c r="E66" s="21">
        <v>11009</v>
      </c>
      <c r="F66" s="225" t="s">
        <v>270</v>
      </c>
      <c r="G66" s="201">
        <f t="shared" ref="G66:I66" si="23">G68</f>
        <v>41484</v>
      </c>
      <c r="H66" s="201">
        <f t="shared" si="23"/>
        <v>41484</v>
      </c>
      <c r="I66" s="231">
        <f t="shared" si="23"/>
        <v>41484</v>
      </c>
    </row>
    <row r="67" spans="1:9" s="143" customFormat="1" ht="17.25" x14ac:dyDescent="0.25">
      <c r="A67" s="21"/>
      <c r="B67" s="21"/>
      <c r="C67" s="21"/>
      <c r="D67" s="21"/>
      <c r="E67" s="21"/>
      <c r="F67" s="62" t="s">
        <v>16</v>
      </c>
      <c r="G67" s="201"/>
      <c r="H67" s="201"/>
      <c r="I67" s="231"/>
    </row>
    <row r="68" spans="1:9" s="143" customFormat="1" ht="51.75" x14ac:dyDescent="0.25">
      <c r="A68" s="21"/>
      <c r="B68" s="21"/>
      <c r="C68" s="21"/>
      <c r="D68" s="21"/>
      <c r="E68" s="21"/>
      <c r="F68" s="69" t="s">
        <v>75</v>
      </c>
      <c r="G68" s="201">
        <f t="shared" ref="G68:I68" si="24">G70</f>
        <v>41484</v>
      </c>
      <c r="H68" s="201">
        <f t="shared" si="24"/>
        <v>41484</v>
      </c>
      <c r="I68" s="231">
        <f t="shared" si="24"/>
        <v>41484</v>
      </c>
    </row>
    <row r="69" spans="1:9" s="143" customFormat="1" ht="34.5" x14ac:dyDescent="0.25">
      <c r="A69" s="21"/>
      <c r="B69" s="21"/>
      <c r="C69" s="21"/>
      <c r="D69" s="21"/>
      <c r="E69" s="21"/>
      <c r="F69" s="62" t="s">
        <v>17</v>
      </c>
      <c r="G69" s="201"/>
      <c r="H69" s="201"/>
      <c r="I69" s="231"/>
    </row>
    <row r="70" spans="1:9" s="143" customFormat="1" ht="17.25" x14ac:dyDescent="0.25">
      <c r="A70" s="21"/>
      <c r="B70" s="21"/>
      <c r="C70" s="21"/>
      <c r="D70" s="21"/>
      <c r="E70" s="21"/>
      <c r="F70" s="62" t="s">
        <v>14</v>
      </c>
      <c r="G70" s="201">
        <f t="shared" ref="G70:I72" si="25">G71</f>
        <v>41484</v>
      </c>
      <c r="H70" s="201">
        <f t="shared" si="25"/>
        <v>41484</v>
      </c>
      <c r="I70" s="231">
        <f t="shared" si="25"/>
        <v>41484</v>
      </c>
    </row>
    <row r="71" spans="1:9" s="143" customFormat="1" ht="17.25" x14ac:dyDescent="0.25">
      <c r="A71" s="21"/>
      <c r="B71" s="21"/>
      <c r="C71" s="21"/>
      <c r="D71" s="21"/>
      <c r="E71" s="21"/>
      <c r="F71" s="62" t="s">
        <v>100</v>
      </c>
      <c r="G71" s="201">
        <f t="shared" si="25"/>
        <v>41484</v>
      </c>
      <c r="H71" s="201">
        <f t="shared" si="25"/>
        <v>41484</v>
      </c>
      <c r="I71" s="231">
        <f t="shared" si="25"/>
        <v>41484</v>
      </c>
    </row>
    <row r="72" spans="1:9" s="143" customFormat="1" ht="17.25" x14ac:dyDescent="0.25">
      <c r="A72" s="21"/>
      <c r="B72" s="21"/>
      <c r="C72" s="21"/>
      <c r="D72" s="21"/>
      <c r="E72" s="21"/>
      <c r="F72" s="62" t="s">
        <v>104</v>
      </c>
      <c r="G72" s="201">
        <f t="shared" si="25"/>
        <v>41484</v>
      </c>
      <c r="H72" s="201">
        <f t="shared" si="25"/>
        <v>41484</v>
      </c>
      <c r="I72" s="231">
        <f t="shared" si="25"/>
        <v>41484</v>
      </c>
    </row>
    <row r="73" spans="1:9" s="143" customFormat="1" ht="17.25" x14ac:dyDescent="0.25">
      <c r="A73" s="21"/>
      <c r="B73" s="21"/>
      <c r="C73" s="21"/>
      <c r="D73" s="21"/>
      <c r="E73" s="21"/>
      <c r="F73" s="62" t="s">
        <v>130</v>
      </c>
      <c r="G73" s="201">
        <f>'5'!D18</f>
        <v>41484</v>
      </c>
      <c r="H73" s="201">
        <f>'5'!G18</f>
        <v>41484</v>
      </c>
      <c r="I73" s="231">
        <f>'5'!J18</f>
        <v>41484</v>
      </c>
    </row>
    <row r="74" spans="1:9" s="143" customFormat="1" ht="69" x14ac:dyDescent="0.25">
      <c r="A74" s="21"/>
      <c r="B74" s="21"/>
      <c r="C74" s="21"/>
      <c r="D74" s="21"/>
      <c r="E74" s="224">
        <v>11011</v>
      </c>
      <c r="F74" s="225" t="s">
        <v>169</v>
      </c>
      <c r="G74" s="201">
        <f t="shared" ref="G74:I74" si="26">G76</f>
        <v>5330.3</v>
      </c>
      <c r="H74" s="201">
        <f t="shared" si="26"/>
        <v>5330.3</v>
      </c>
      <c r="I74" s="231">
        <f t="shared" si="26"/>
        <v>5330.3</v>
      </c>
    </row>
    <row r="75" spans="1:9" s="143" customFormat="1" ht="17.25" x14ac:dyDescent="0.25">
      <c r="A75" s="21"/>
      <c r="B75" s="21"/>
      <c r="C75" s="21"/>
      <c r="D75" s="21"/>
      <c r="E75" s="123"/>
      <c r="F75" s="123" t="s">
        <v>16</v>
      </c>
      <c r="G75" s="201"/>
      <c r="H75" s="201"/>
      <c r="I75" s="231"/>
    </row>
    <row r="76" spans="1:9" s="143" customFormat="1" ht="51.75" x14ac:dyDescent="0.25">
      <c r="A76" s="21"/>
      <c r="B76" s="21"/>
      <c r="C76" s="21"/>
      <c r="D76" s="21"/>
      <c r="E76" s="123"/>
      <c r="F76" s="213" t="s">
        <v>75</v>
      </c>
      <c r="G76" s="201">
        <f t="shared" ref="G76:I76" si="27">G78</f>
        <v>5330.3</v>
      </c>
      <c r="H76" s="201">
        <f t="shared" si="27"/>
        <v>5330.3</v>
      </c>
      <c r="I76" s="231">
        <f t="shared" si="27"/>
        <v>5330.3</v>
      </c>
    </row>
    <row r="77" spans="1:9" s="143" customFormat="1" ht="34.5" x14ac:dyDescent="0.25">
      <c r="A77" s="21"/>
      <c r="B77" s="21"/>
      <c r="C77" s="21"/>
      <c r="D77" s="21"/>
      <c r="E77" s="123"/>
      <c r="F77" s="123" t="s">
        <v>17</v>
      </c>
      <c r="G77" s="201"/>
      <c r="H77" s="201"/>
      <c r="I77" s="231"/>
    </row>
    <row r="78" spans="1:9" s="143" customFormat="1" ht="17.25" x14ac:dyDescent="0.25">
      <c r="A78" s="21"/>
      <c r="B78" s="21"/>
      <c r="C78" s="21"/>
      <c r="D78" s="21"/>
      <c r="E78" s="123"/>
      <c r="F78" s="123" t="s">
        <v>14</v>
      </c>
      <c r="G78" s="201">
        <f t="shared" ref="G78:I80" si="28">G79</f>
        <v>5330.3</v>
      </c>
      <c r="H78" s="201">
        <f t="shared" si="28"/>
        <v>5330.3</v>
      </c>
      <c r="I78" s="231">
        <f t="shared" si="28"/>
        <v>5330.3</v>
      </c>
    </row>
    <row r="79" spans="1:9" s="143" customFormat="1" ht="17.25" x14ac:dyDescent="0.25">
      <c r="A79" s="21"/>
      <c r="B79" s="21"/>
      <c r="C79" s="21"/>
      <c r="D79" s="21"/>
      <c r="E79" s="123"/>
      <c r="F79" s="123" t="s">
        <v>100</v>
      </c>
      <c r="G79" s="201">
        <f t="shared" si="28"/>
        <v>5330.3</v>
      </c>
      <c r="H79" s="201">
        <f t="shared" si="28"/>
        <v>5330.3</v>
      </c>
      <c r="I79" s="231">
        <f t="shared" si="28"/>
        <v>5330.3</v>
      </c>
    </row>
    <row r="80" spans="1:9" s="143" customFormat="1" ht="17.25" x14ac:dyDescent="0.25">
      <c r="A80" s="21"/>
      <c r="B80" s="21"/>
      <c r="C80" s="21"/>
      <c r="D80" s="21"/>
      <c r="E80" s="123"/>
      <c r="F80" s="123" t="s">
        <v>104</v>
      </c>
      <c r="G80" s="201">
        <f t="shared" si="28"/>
        <v>5330.3</v>
      </c>
      <c r="H80" s="201">
        <f t="shared" si="28"/>
        <v>5330.3</v>
      </c>
      <c r="I80" s="231">
        <f t="shared" si="28"/>
        <v>5330.3</v>
      </c>
    </row>
    <row r="81" spans="1:9" s="143" customFormat="1" ht="18" thickBot="1" x14ac:dyDescent="0.3">
      <c r="A81" s="21"/>
      <c r="B81" s="21"/>
      <c r="C81" s="21"/>
      <c r="D81" s="21"/>
      <c r="E81" s="214"/>
      <c r="F81" s="214" t="s">
        <v>130</v>
      </c>
      <c r="G81" s="201">
        <f>'5'!D33</f>
        <v>5330.3</v>
      </c>
      <c r="H81" s="201">
        <f>'5'!G33</f>
        <v>5330.3</v>
      </c>
      <c r="I81" s="231">
        <f>'5'!J33</f>
        <v>5330.3</v>
      </c>
    </row>
    <row r="82" spans="1:9" s="143" customFormat="1" ht="82.5" x14ac:dyDescent="0.25">
      <c r="A82" s="21"/>
      <c r="B82" s="21"/>
      <c r="C82" s="21"/>
      <c r="D82" s="21"/>
      <c r="E82" s="222">
        <v>12001</v>
      </c>
      <c r="F82" s="222" t="s">
        <v>273</v>
      </c>
      <c r="G82" s="201">
        <f t="shared" ref="G82:I82" si="29">G84</f>
        <v>-29569.599999999999</v>
      </c>
      <c r="H82" s="201">
        <f t="shared" si="29"/>
        <v>-29569.599999999999</v>
      </c>
      <c r="I82" s="231">
        <f t="shared" si="29"/>
        <v>-29569.599999999999</v>
      </c>
    </row>
    <row r="83" spans="1:9" s="143" customFormat="1" x14ac:dyDescent="0.25">
      <c r="A83" s="21"/>
      <c r="B83" s="21"/>
      <c r="C83" s="21"/>
      <c r="D83" s="21"/>
      <c r="E83" s="222"/>
      <c r="F83" s="222" t="s">
        <v>16</v>
      </c>
      <c r="G83" s="201"/>
      <c r="H83" s="201"/>
      <c r="I83" s="231"/>
    </row>
    <row r="84" spans="1:9" s="143" customFormat="1" ht="33" x14ac:dyDescent="0.25">
      <c r="A84" s="21"/>
      <c r="B84" s="21"/>
      <c r="C84" s="21"/>
      <c r="D84" s="21"/>
      <c r="E84" s="222"/>
      <c r="F84" s="223" t="s">
        <v>75</v>
      </c>
      <c r="G84" s="201">
        <f t="shared" ref="G84:I84" si="30">G86</f>
        <v>-29569.599999999999</v>
      </c>
      <c r="H84" s="201">
        <f t="shared" si="30"/>
        <v>-29569.599999999999</v>
      </c>
      <c r="I84" s="231">
        <f t="shared" si="30"/>
        <v>-29569.599999999999</v>
      </c>
    </row>
    <row r="85" spans="1:9" s="143" customFormat="1" ht="33" x14ac:dyDescent="0.25">
      <c r="A85" s="21"/>
      <c r="B85" s="21"/>
      <c r="C85" s="21"/>
      <c r="D85" s="21"/>
      <c r="E85" s="222"/>
      <c r="F85" s="222" t="s">
        <v>17</v>
      </c>
      <c r="G85" s="201"/>
      <c r="H85" s="201"/>
      <c r="I85" s="231"/>
    </row>
    <row r="86" spans="1:9" s="143" customFormat="1" x14ac:dyDescent="0.25">
      <c r="A86" s="21"/>
      <c r="B86" s="21"/>
      <c r="C86" s="21"/>
      <c r="D86" s="21"/>
      <c r="E86" s="222"/>
      <c r="F86" s="167" t="s">
        <v>14</v>
      </c>
      <c r="G86" s="201">
        <f t="shared" ref="G86:I89" si="31">G87</f>
        <v>-29569.599999999999</v>
      </c>
      <c r="H86" s="201">
        <f t="shared" si="31"/>
        <v>-29569.599999999999</v>
      </c>
      <c r="I86" s="231">
        <f t="shared" si="31"/>
        <v>-29569.599999999999</v>
      </c>
    </row>
    <row r="87" spans="1:9" s="143" customFormat="1" x14ac:dyDescent="0.25">
      <c r="A87" s="21"/>
      <c r="B87" s="21"/>
      <c r="C87" s="21"/>
      <c r="D87" s="21"/>
      <c r="E87" s="222"/>
      <c r="F87" s="222" t="s">
        <v>63</v>
      </c>
      <c r="G87" s="201">
        <f t="shared" si="31"/>
        <v>-29569.599999999999</v>
      </c>
      <c r="H87" s="201">
        <f t="shared" si="31"/>
        <v>-29569.599999999999</v>
      </c>
      <c r="I87" s="231">
        <f t="shared" si="31"/>
        <v>-29569.599999999999</v>
      </c>
    </row>
    <row r="88" spans="1:9" s="143" customFormat="1" x14ac:dyDescent="0.25">
      <c r="A88" s="21"/>
      <c r="B88" s="21"/>
      <c r="C88" s="21"/>
      <c r="D88" s="21"/>
      <c r="E88" s="222"/>
      <c r="F88" s="222" t="s">
        <v>64</v>
      </c>
      <c r="G88" s="201">
        <f t="shared" si="31"/>
        <v>-29569.599999999999</v>
      </c>
      <c r="H88" s="201">
        <f t="shared" si="31"/>
        <v>-29569.599999999999</v>
      </c>
      <c r="I88" s="231">
        <f t="shared" si="31"/>
        <v>-29569.599999999999</v>
      </c>
    </row>
    <row r="89" spans="1:9" s="143" customFormat="1" x14ac:dyDescent="0.25">
      <c r="A89" s="21"/>
      <c r="B89" s="21"/>
      <c r="C89" s="21"/>
      <c r="D89" s="21"/>
      <c r="E89" s="222"/>
      <c r="F89" s="222" t="s">
        <v>215</v>
      </c>
      <c r="G89" s="201">
        <f t="shared" si="31"/>
        <v>-29569.599999999999</v>
      </c>
      <c r="H89" s="201">
        <f t="shared" si="31"/>
        <v>-29569.599999999999</v>
      </c>
      <c r="I89" s="231">
        <f t="shared" si="31"/>
        <v>-29569.599999999999</v>
      </c>
    </row>
    <row r="90" spans="1:9" s="143" customFormat="1" x14ac:dyDescent="0.25">
      <c r="A90" s="21"/>
      <c r="B90" s="21"/>
      <c r="C90" s="21"/>
      <c r="D90" s="21"/>
      <c r="E90" s="222"/>
      <c r="F90" s="222" t="s">
        <v>216</v>
      </c>
      <c r="G90" s="201">
        <f>'5'!D34</f>
        <v>-29569.599999999999</v>
      </c>
      <c r="H90" s="201">
        <f>'5'!G34</f>
        <v>-29569.599999999999</v>
      </c>
      <c r="I90" s="231">
        <f>'5'!J34</f>
        <v>-29569.599999999999</v>
      </c>
    </row>
    <row r="91" spans="1:9" s="143" customFormat="1" ht="82.5" x14ac:dyDescent="0.25">
      <c r="A91" s="21"/>
      <c r="B91" s="21"/>
      <c r="C91" s="21"/>
      <c r="D91" s="21"/>
      <c r="E91" s="222">
        <v>31004</v>
      </c>
      <c r="F91" s="222" t="s">
        <v>264</v>
      </c>
      <c r="G91" s="201">
        <f t="shared" ref="G91:I91" si="32">G93</f>
        <v>-5330.3</v>
      </c>
      <c r="H91" s="201">
        <f t="shared" si="32"/>
        <v>-5330.3</v>
      </c>
      <c r="I91" s="231">
        <f t="shared" si="32"/>
        <v>-5330.3</v>
      </c>
    </row>
    <row r="92" spans="1:9" s="143" customFormat="1" x14ac:dyDescent="0.25">
      <c r="A92" s="21"/>
      <c r="B92" s="21"/>
      <c r="C92" s="21"/>
      <c r="D92" s="21"/>
      <c r="E92" s="222"/>
      <c r="F92" s="222" t="s">
        <v>16</v>
      </c>
      <c r="G92" s="201"/>
      <c r="H92" s="201"/>
      <c r="I92" s="231"/>
    </row>
    <row r="93" spans="1:9" s="143" customFormat="1" ht="33" x14ac:dyDescent="0.25">
      <c r="A93" s="21"/>
      <c r="B93" s="21"/>
      <c r="C93" s="21"/>
      <c r="D93" s="21"/>
      <c r="E93" s="222"/>
      <c r="F93" s="223" t="s">
        <v>75</v>
      </c>
      <c r="G93" s="201">
        <f t="shared" ref="G93:I93" si="33">G95</f>
        <v>-5330.3</v>
      </c>
      <c r="H93" s="201">
        <f t="shared" si="33"/>
        <v>-5330.3</v>
      </c>
      <c r="I93" s="231">
        <f t="shared" si="33"/>
        <v>-5330.3</v>
      </c>
    </row>
    <row r="94" spans="1:9" s="143" customFormat="1" ht="33" x14ac:dyDescent="0.25">
      <c r="A94" s="21"/>
      <c r="B94" s="21"/>
      <c r="C94" s="21"/>
      <c r="D94" s="21"/>
      <c r="E94" s="222"/>
      <c r="F94" s="222" t="s">
        <v>17</v>
      </c>
      <c r="G94" s="201"/>
      <c r="H94" s="201"/>
      <c r="I94" s="231"/>
    </row>
    <row r="95" spans="1:9" s="143" customFormat="1" x14ac:dyDescent="0.25">
      <c r="A95" s="21"/>
      <c r="B95" s="21"/>
      <c r="C95" s="21"/>
      <c r="D95" s="21"/>
      <c r="E95" s="222"/>
      <c r="F95" s="167" t="s">
        <v>14</v>
      </c>
      <c r="G95" s="201">
        <f t="shared" ref="G95:I98" si="34">G96</f>
        <v>-5330.3</v>
      </c>
      <c r="H95" s="201">
        <f t="shared" si="34"/>
        <v>-5330.3</v>
      </c>
      <c r="I95" s="231">
        <f t="shared" si="34"/>
        <v>-5330.3</v>
      </c>
    </row>
    <row r="96" spans="1:9" s="143" customFormat="1" x14ac:dyDescent="0.25">
      <c r="A96" s="21"/>
      <c r="B96" s="21"/>
      <c r="C96" s="21"/>
      <c r="D96" s="21"/>
      <c r="E96" s="222"/>
      <c r="F96" s="222" t="s">
        <v>63</v>
      </c>
      <c r="G96" s="201">
        <f t="shared" si="34"/>
        <v>-5330.3</v>
      </c>
      <c r="H96" s="201">
        <f t="shared" si="34"/>
        <v>-5330.3</v>
      </c>
      <c r="I96" s="231">
        <f t="shared" si="34"/>
        <v>-5330.3</v>
      </c>
    </row>
    <row r="97" spans="1:9" s="143" customFormat="1" x14ac:dyDescent="0.25">
      <c r="A97" s="21"/>
      <c r="B97" s="21"/>
      <c r="C97" s="21"/>
      <c r="D97" s="21"/>
      <c r="E97" s="222"/>
      <c r="F97" s="222" t="s">
        <v>64</v>
      </c>
      <c r="G97" s="201">
        <f t="shared" si="34"/>
        <v>-5330.3</v>
      </c>
      <c r="H97" s="201">
        <f t="shared" si="34"/>
        <v>-5330.3</v>
      </c>
      <c r="I97" s="231">
        <f t="shared" si="34"/>
        <v>-5330.3</v>
      </c>
    </row>
    <row r="98" spans="1:9" s="143" customFormat="1" x14ac:dyDescent="0.25">
      <c r="A98" s="21"/>
      <c r="B98" s="21"/>
      <c r="C98" s="21"/>
      <c r="D98" s="21"/>
      <c r="E98" s="222"/>
      <c r="F98" s="222" t="s">
        <v>193</v>
      </c>
      <c r="G98" s="201">
        <f t="shared" si="34"/>
        <v>-5330.3</v>
      </c>
      <c r="H98" s="201">
        <f t="shared" si="34"/>
        <v>-5330.3</v>
      </c>
      <c r="I98" s="231">
        <f t="shared" si="34"/>
        <v>-5330.3</v>
      </c>
    </row>
    <row r="99" spans="1:9" s="143" customFormat="1" x14ac:dyDescent="0.25">
      <c r="A99" s="21"/>
      <c r="B99" s="21"/>
      <c r="C99" s="21"/>
      <c r="D99" s="21"/>
      <c r="E99" s="222"/>
      <c r="F99" s="222" t="s">
        <v>203</v>
      </c>
      <c r="G99" s="201">
        <v>-5330.3</v>
      </c>
      <c r="H99" s="201">
        <f>G99</f>
        <v>-5330.3</v>
      </c>
      <c r="I99" s="231">
        <f>H99</f>
        <v>-5330.3</v>
      </c>
    </row>
    <row r="100" spans="1:9" s="143" customFormat="1" ht="33" x14ac:dyDescent="0.25">
      <c r="A100" s="21"/>
      <c r="B100" s="21"/>
      <c r="C100" s="21"/>
      <c r="D100" s="21"/>
      <c r="E100" s="222" t="s">
        <v>173</v>
      </c>
      <c r="F100" s="222" t="s">
        <v>165</v>
      </c>
      <c r="G100" s="201">
        <f t="shared" ref="G100:I100" si="35">G102</f>
        <v>-18559</v>
      </c>
      <c r="H100" s="201">
        <f t="shared" si="35"/>
        <v>-18558.97500000002</v>
      </c>
      <c r="I100" s="231">
        <f t="shared" si="35"/>
        <v>213.82500000001096</v>
      </c>
    </row>
    <row r="101" spans="1:9" s="143" customFormat="1" x14ac:dyDescent="0.25">
      <c r="A101" s="21"/>
      <c r="B101" s="21"/>
      <c r="C101" s="21"/>
      <c r="D101" s="21"/>
      <c r="E101" s="222"/>
      <c r="F101" s="222" t="s">
        <v>16</v>
      </c>
      <c r="G101" s="201"/>
      <c r="H101" s="201"/>
      <c r="I101" s="231"/>
    </row>
    <row r="102" spans="1:9" s="143" customFormat="1" ht="33" x14ac:dyDescent="0.25">
      <c r="A102" s="21"/>
      <c r="B102" s="21"/>
      <c r="C102" s="21"/>
      <c r="D102" s="21"/>
      <c r="E102" s="222"/>
      <c r="F102" s="223" t="s">
        <v>75</v>
      </c>
      <c r="G102" s="201">
        <f t="shared" ref="G102:I102" si="36">G104</f>
        <v>-18559</v>
      </c>
      <c r="H102" s="201">
        <f t="shared" si="36"/>
        <v>-18558.97500000002</v>
      </c>
      <c r="I102" s="231">
        <f t="shared" si="36"/>
        <v>213.82500000001096</v>
      </c>
    </row>
    <row r="103" spans="1:9" s="143" customFormat="1" ht="33" x14ac:dyDescent="0.25">
      <c r="A103" s="21"/>
      <c r="B103" s="21"/>
      <c r="C103" s="21"/>
      <c r="D103" s="21"/>
      <c r="E103" s="222"/>
      <c r="F103" s="222" t="s">
        <v>17</v>
      </c>
      <c r="G103" s="201"/>
      <c r="H103" s="201"/>
      <c r="I103" s="231"/>
    </row>
    <row r="104" spans="1:9" s="143" customFormat="1" x14ac:dyDescent="0.25">
      <c r="A104" s="21"/>
      <c r="B104" s="21"/>
      <c r="C104" s="21"/>
      <c r="D104" s="21"/>
      <c r="E104" s="222"/>
      <c r="F104" s="222" t="s">
        <v>14</v>
      </c>
      <c r="G104" s="201">
        <f t="shared" ref="G104:I106" si="37">G105</f>
        <v>-18559</v>
      </c>
      <c r="H104" s="201">
        <f t="shared" si="37"/>
        <v>-18558.97500000002</v>
      </c>
      <c r="I104" s="231">
        <f t="shared" si="37"/>
        <v>213.82500000001096</v>
      </c>
    </row>
    <row r="105" spans="1:9" s="143" customFormat="1" x14ac:dyDescent="0.25">
      <c r="A105" s="21"/>
      <c r="B105" s="21"/>
      <c r="C105" s="21"/>
      <c r="D105" s="21"/>
      <c r="E105" s="222"/>
      <c r="F105" s="222" t="s">
        <v>63</v>
      </c>
      <c r="G105" s="201">
        <f t="shared" si="37"/>
        <v>-18559</v>
      </c>
      <c r="H105" s="201">
        <f t="shared" si="37"/>
        <v>-18558.97500000002</v>
      </c>
      <c r="I105" s="231">
        <f t="shared" si="37"/>
        <v>213.82500000001096</v>
      </c>
    </row>
    <row r="106" spans="1:9" s="143" customFormat="1" x14ac:dyDescent="0.25">
      <c r="A106" s="21"/>
      <c r="B106" s="21"/>
      <c r="C106" s="21"/>
      <c r="D106" s="21"/>
      <c r="E106" s="222"/>
      <c r="F106" s="222" t="s">
        <v>64</v>
      </c>
      <c r="G106" s="201">
        <f t="shared" si="37"/>
        <v>-18559</v>
      </c>
      <c r="H106" s="201">
        <f t="shared" si="37"/>
        <v>-18558.97500000002</v>
      </c>
      <c r="I106" s="231">
        <f t="shared" si="37"/>
        <v>213.82500000001096</v>
      </c>
    </row>
    <row r="107" spans="1:9" s="143" customFormat="1" x14ac:dyDescent="0.25">
      <c r="A107" s="21"/>
      <c r="B107" s="21"/>
      <c r="C107" s="21"/>
      <c r="D107" s="21"/>
      <c r="E107" s="222"/>
      <c r="F107" s="222" t="s">
        <v>193</v>
      </c>
      <c r="G107" s="201">
        <f>G108</f>
        <v>-18559</v>
      </c>
      <c r="H107" s="201">
        <f>H108</f>
        <v>-18558.97500000002</v>
      </c>
      <c r="I107" s="231">
        <f>I108</f>
        <v>213.82500000001096</v>
      </c>
    </row>
    <row r="108" spans="1:9" s="143" customFormat="1" x14ac:dyDescent="0.25">
      <c r="A108" s="21"/>
      <c r="B108" s="21"/>
      <c r="C108" s="21"/>
      <c r="D108" s="21"/>
      <c r="E108" s="222"/>
      <c r="F108" s="222" t="s">
        <v>202</v>
      </c>
      <c r="G108" s="231">
        <f>'6'!D22</f>
        <v>-18559</v>
      </c>
      <c r="H108" s="231">
        <f>'6'!E22</f>
        <v>-18558.97500000002</v>
      </c>
      <c r="I108" s="231">
        <f>'6'!F22</f>
        <v>213.82500000001096</v>
      </c>
    </row>
    <row r="109" spans="1:9" s="143" customFormat="1" ht="39" customHeight="1" x14ac:dyDescent="0.25">
      <c r="A109" s="4"/>
      <c r="B109" s="4"/>
      <c r="C109" s="4"/>
      <c r="D109" s="4">
        <v>1109</v>
      </c>
      <c r="E109" s="4"/>
      <c r="F109" s="102" t="s">
        <v>206</v>
      </c>
      <c r="G109" s="201">
        <f t="shared" ref="G109:I109" si="38">G111</f>
        <v>1800</v>
      </c>
      <c r="H109" s="201">
        <f t="shared" si="38"/>
        <v>1800</v>
      </c>
      <c r="I109" s="231">
        <f t="shared" si="38"/>
        <v>1800</v>
      </c>
    </row>
    <row r="110" spans="1:9" s="143" customFormat="1" ht="17.25" x14ac:dyDescent="0.25">
      <c r="A110" s="5"/>
      <c r="B110" s="5"/>
      <c r="C110" s="5"/>
      <c r="D110" s="5"/>
      <c r="E110" s="5"/>
      <c r="F110" s="71" t="s">
        <v>15</v>
      </c>
      <c r="G110" s="65"/>
      <c r="H110" s="65"/>
      <c r="I110" s="65"/>
    </row>
    <row r="111" spans="1:9" s="143" customFormat="1" ht="35.25" customHeight="1" x14ac:dyDescent="0.25">
      <c r="A111" s="21"/>
      <c r="B111" s="21"/>
      <c r="C111" s="21"/>
      <c r="D111" s="21"/>
      <c r="E111" s="222" t="s">
        <v>183</v>
      </c>
      <c r="F111" s="222" t="s">
        <v>167</v>
      </c>
      <c r="G111" s="201">
        <f t="shared" ref="G111:I111" si="39">G117</f>
        <v>1800</v>
      </c>
      <c r="H111" s="201">
        <f t="shared" si="39"/>
        <v>1800</v>
      </c>
      <c r="I111" s="231">
        <f t="shared" si="39"/>
        <v>1800</v>
      </c>
    </row>
    <row r="112" spans="1:9" s="143" customFormat="1" x14ac:dyDescent="0.25">
      <c r="A112" s="21"/>
      <c r="B112" s="21"/>
      <c r="C112" s="21"/>
      <c r="D112" s="21"/>
      <c r="E112" s="222"/>
      <c r="F112" s="222" t="s">
        <v>16</v>
      </c>
      <c r="G112" s="201"/>
      <c r="H112" s="201"/>
      <c r="I112" s="231"/>
    </row>
    <row r="113" spans="1:9" s="143" customFormat="1" ht="34.5" customHeight="1" x14ac:dyDescent="0.25">
      <c r="A113" s="21"/>
      <c r="B113" s="21"/>
      <c r="C113" s="21"/>
      <c r="D113" s="21"/>
      <c r="E113" s="222"/>
      <c r="F113" s="223" t="s">
        <v>75</v>
      </c>
      <c r="G113" s="201">
        <f t="shared" ref="G113:I113" si="40">G115</f>
        <v>1800</v>
      </c>
      <c r="H113" s="201">
        <f t="shared" si="40"/>
        <v>1800</v>
      </c>
      <c r="I113" s="231">
        <f t="shared" si="40"/>
        <v>1800</v>
      </c>
    </row>
    <row r="114" spans="1:9" s="143" customFormat="1" ht="33" x14ac:dyDescent="0.25">
      <c r="A114" s="21"/>
      <c r="B114" s="21"/>
      <c r="C114" s="21"/>
      <c r="D114" s="21"/>
      <c r="E114" s="222"/>
      <c r="F114" s="222" t="s">
        <v>17</v>
      </c>
      <c r="G114" s="201"/>
      <c r="H114" s="201"/>
      <c r="I114" s="231"/>
    </row>
    <row r="115" spans="1:9" s="143" customFormat="1" ht="18.75" customHeight="1" x14ac:dyDescent="0.25">
      <c r="A115" s="21"/>
      <c r="B115" s="21"/>
      <c r="C115" s="21"/>
      <c r="D115" s="21"/>
      <c r="E115" s="222"/>
      <c r="F115" s="222" t="s">
        <v>14</v>
      </c>
      <c r="G115" s="201">
        <f t="shared" ref="G115:I118" si="41">G116</f>
        <v>1800</v>
      </c>
      <c r="H115" s="201">
        <f t="shared" si="41"/>
        <v>1800</v>
      </c>
      <c r="I115" s="231">
        <f t="shared" si="41"/>
        <v>1800</v>
      </c>
    </row>
    <row r="116" spans="1:9" s="143" customFormat="1" x14ac:dyDescent="0.25">
      <c r="A116" s="21"/>
      <c r="B116" s="21"/>
      <c r="C116" s="21"/>
      <c r="D116" s="21"/>
      <c r="E116" s="222"/>
      <c r="F116" s="222" t="s">
        <v>63</v>
      </c>
      <c r="G116" s="201">
        <f t="shared" si="41"/>
        <v>1800</v>
      </c>
      <c r="H116" s="201">
        <f t="shared" si="41"/>
        <v>1800</v>
      </c>
      <c r="I116" s="231">
        <f t="shared" si="41"/>
        <v>1800</v>
      </c>
    </row>
    <row r="117" spans="1:9" s="143" customFormat="1" x14ac:dyDescent="0.25">
      <c r="A117" s="21"/>
      <c r="B117" s="21"/>
      <c r="C117" s="21"/>
      <c r="D117" s="21"/>
      <c r="E117" s="222"/>
      <c r="F117" s="222" t="s">
        <v>64</v>
      </c>
      <c r="G117" s="201">
        <f t="shared" si="41"/>
        <v>1800</v>
      </c>
      <c r="H117" s="201">
        <f t="shared" si="41"/>
        <v>1800</v>
      </c>
      <c r="I117" s="231">
        <f t="shared" si="41"/>
        <v>1800</v>
      </c>
    </row>
    <row r="118" spans="1:9" s="143" customFormat="1" x14ac:dyDescent="0.25">
      <c r="A118" s="21"/>
      <c r="B118" s="21"/>
      <c r="C118" s="21"/>
      <c r="D118" s="21"/>
      <c r="E118" s="222"/>
      <c r="F118" s="222" t="s">
        <v>194</v>
      </c>
      <c r="G118" s="201">
        <f t="shared" si="41"/>
        <v>1800</v>
      </c>
      <c r="H118" s="201">
        <f t="shared" si="41"/>
        <v>1800</v>
      </c>
      <c r="I118" s="231">
        <f t="shared" si="41"/>
        <v>1800</v>
      </c>
    </row>
    <row r="119" spans="1:9" s="143" customFormat="1" x14ac:dyDescent="0.25">
      <c r="A119" s="21"/>
      <c r="B119" s="21"/>
      <c r="C119" s="21"/>
      <c r="D119" s="21"/>
      <c r="E119" s="222"/>
      <c r="F119" s="222" t="s">
        <v>204</v>
      </c>
      <c r="G119" s="201">
        <f>'6'!D42</f>
        <v>1800</v>
      </c>
      <c r="H119" s="201">
        <f>'6'!E42</f>
        <v>1800</v>
      </c>
      <c r="I119" s="231">
        <f>'6'!F42</f>
        <v>1800</v>
      </c>
    </row>
    <row r="120" spans="1:9" s="143" customFormat="1" x14ac:dyDescent="0.25">
      <c r="A120" s="21"/>
      <c r="B120" s="21"/>
      <c r="C120" s="21"/>
      <c r="D120" s="21"/>
      <c r="E120" s="222"/>
      <c r="F120" s="107" t="s">
        <v>144</v>
      </c>
      <c r="G120" s="201">
        <f>G121</f>
        <v>0</v>
      </c>
      <c r="H120" s="201">
        <f t="shared" ref="H120:I120" si="42">H121</f>
        <v>0</v>
      </c>
      <c r="I120" s="201">
        <f t="shared" si="42"/>
        <v>0</v>
      </c>
    </row>
    <row r="121" spans="1:9" s="171" customFormat="1" ht="16.5" customHeight="1" x14ac:dyDescent="0.3">
      <c r="A121" s="107" t="s">
        <v>151</v>
      </c>
      <c r="B121" s="167"/>
      <c r="C121" s="167"/>
      <c r="D121" s="167"/>
      <c r="E121" s="167"/>
      <c r="F121" s="107" t="s">
        <v>152</v>
      </c>
      <c r="G121" s="170">
        <f t="shared" ref="G121:I121" si="43">G123</f>
        <v>0</v>
      </c>
      <c r="H121" s="170">
        <f t="shared" si="43"/>
        <v>0</v>
      </c>
      <c r="I121" s="170">
        <f t="shared" si="43"/>
        <v>0</v>
      </c>
    </row>
    <row r="122" spans="1:9" s="171" customFormat="1" ht="16.5" customHeight="1" x14ac:dyDescent="0.3">
      <c r="A122" s="167"/>
      <c r="B122" s="167"/>
      <c r="C122" s="167"/>
      <c r="D122" s="167"/>
      <c r="E122" s="167"/>
      <c r="F122" s="106" t="s">
        <v>15</v>
      </c>
      <c r="G122" s="170"/>
      <c r="H122" s="170"/>
      <c r="I122" s="170"/>
    </row>
    <row r="123" spans="1:9" s="171" customFormat="1" ht="16.5" customHeight="1" x14ac:dyDescent="0.3">
      <c r="A123" s="167"/>
      <c r="B123" s="107" t="s">
        <v>153</v>
      </c>
      <c r="C123" s="167"/>
      <c r="D123" s="167"/>
      <c r="E123" s="167"/>
      <c r="F123" s="107" t="s">
        <v>154</v>
      </c>
      <c r="G123" s="170">
        <f t="shared" ref="G123:I123" si="44">G125</f>
        <v>0</v>
      </c>
      <c r="H123" s="170">
        <f t="shared" si="44"/>
        <v>0</v>
      </c>
      <c r="I123" s="170">
        <f t="shared" si="44"/>
        <v>0</v>
      </c>
    </row>
    <row r="124" spans="1:9" s="171" customFormat="1" ht="16.5" customHeight="1" x14ac:dyDescent="0.3">
      <c r="A124" s="167"/>
      <c r="B124" s="167"/>
      <c r="C124" s="167"/>
      <c r="D124" s="167"/>
      <c r="E124" s="167"/>
      <c r="F124" s="106" t="s">
        <v>15</v>
      </c>
      <c r="G124" s="170"/>
      <c r="H124" s="170"/>
      <c r="I124" s="170"/>
    </row>
    <row r="125" spans="1:9" s="171" customFormat="1" ht="16.5" customHeight="1" x14ac:dyDescent="0.3">
      <c r="A125" s="167"/>
      <c r="B125" s="167"/>
      <c r="C125" s="107" t="s">
        <v>153</v>
      </c>
      <c r="D125" s="167"/>
      <c r="E125" s="167"/>
      <c r="F125" s="107" t="s">
        <v>146</v>
      </c>
      <c r="G125" s="170">
        <f t="shared" ref="G125:I125" si="45">G127</f>
        <v>0</v>
      </c>
      <c r="H125" s="170">
        <f t="shared" si="45"/>
        <v>0</v>
      </c>
      <c r="I125" s="170">
        <f t="shared" si="45"/>
        <v>0</v>
      </c>
    </row>
    <row r="126" spans="1:9" s="171" customFormat="1" ht="16.5" customHeight="1" x14ac:dyDescent="0.3">
      <c r="A126" s="167"/>
      <c r="B126" s="167"/>
      <c r="C126" s="167"/>
      <c r="D126" s="167"/>
      <c r="E126" s="167"/>
      <c r="F126" s="106" t="s">
        <v>15</v>
      </c>
      <c r="G126" s="170"/>
      <c r="H126" s="170"/>
      <c r="I126" s="170"/>
    </row>
    <row r="127" spans="1:9" s="171" customFormat="1" ht="16.5" customHeight="1" x14ac:dyDescent="0.3">
      <c r="A127" s="167"/>
      <c r="B127" s="167"/>
      <c r="C127" s="167"/>
      <c r="D127" s="167"/>
      <c r="E127" s="167"/>
      <c r="F127" s="107" t="s">
        <v>144</v>
      </c>
      <c r="G127" s="170">
        <f t="shared" ref="G127:I127" si="46">G129</f>
        <v>0</v>
      </c>
      <c r="H127" s="170">
        <f t="shared" si="46"/>
        <v>0</v>
      </c>
      <c r="I127" s="170">
        <f t="shared" si="46"/>
        <v>0</v>
      </c>
    </row>
    <row r="128" spans="1:9" s="171" customFormat="1" ht="16.5" customHeight="1" x14ac:dyDescent="0.3">
      <c r="A128" s="167"/>
      <c r="B128" s="167"/>
      <c r="C128" s="167"/>
      <c r="D128" s="167"/>
      <c r="E128" s="167"/>
      <c r="F128" s="106" t="s">
        <v>15</v>
      </c>
      <c r="G128" s="106"/>
      <c r="H128" s="106"/>
      <c r="I128" s="170"/>
    </row>
    <row r="129" spans="1:9" s="171" customFormat="1" ht="16.5" customHeight="1" x14ac:dyDescent="0.3">
      <c r="A129" s="167"/>
      <c r="B129" s="167"/>
      <c r="C129" s="167"/>
      <c r="D129" s="107" t="s">
        <v>145</v>
      </c>
      <c r="E129" s="167"/>
      <c r="F129" s="106" t="s">
        <v>146</v>
      </c>
      <c r="G129" s="170">
        <f t="shared" ref="G129:I129" si="47">G131+G139</f>
        <v>0</v>
      </c>
      <c r="H129" s="170">
        <f t="shared" si="47"/>
        <v>0</v>
      </c>
      <c r="I129" s="170">
        <f t="shared" si="47"/>
        <v>0</v>
      </c>
    </row>
    <row r="130" spans="1:9" s="171" customFormat="1" ht="16.5" customHeight="1" x14ac:dyDescent="0.3">
      <c r="A130" s="172"/>
      <c r="B130" s="172"/>
      <c r="C130" s="172"/>
      <c r="D130" s="167"/>
      <c r="E130" s="167"/>
      <c r="F130" s="106" t="s">
        <v>15</v>
      </c>
      <c r="G130" s="106"/>
      <c r="H130" s="106"/>
      <c r="I130" s="170"/>
    </row>
    <row r="131" spans="1:9" s="171" customFormat="1" ht="16.5" customHeight="1" x14ac:dyDescent="0.3">
      <c r="A131" s="167"/>
      <c r="B131" s="167"/>
      <c r="C131" s="167"/>
      <c r="D131" s="167"/>
      <c r="E131" s="173" t="s">
        <v>149</v>
      </c>
      <c r="F131" s="106" t="s">
        <v>146</v>
      </c>
      <c r="G131" s="170">
        <f>G30</f>
        <v>16759</v>
      </c>
      <c r="H131" s="170">
        <f>H30</f>
        <v>16759</v>
      </c>
      <c r="I131" s="170">
        <f>I30</f>
        <v>16759</v>
      </c>
    </row>
    <row r="132" spans="1:9" s="171" customFormat="1" ht="16.5" customHeight="1" x14ac:dyDescent="0.3">
      <c r="A132" s="167"/>
      <c r="B132" s="167"/>
      <c r="C132" s="167"/>
      <c r="D132" s="174"/>
      <c r="E132" s="167"/>
      <c r="F132" s="106" t="s">
        <v>16</v>
      </c>
      <c r="G132" s="170"/>
      <c r="H132" s="170"/>
      <c r="I132" s="170"/>
    </row>
    <row r="133" spans="1:9" s="171" customFormat="1" ht="16.5" customHeight="1" x14ac:dyDescent="0.3">
      <c r="A133" s="167"/>
      <c r="B133" s="167"/>
      <c r="C133" s="167"/>
      <c r="D133" s="174"/>
      <c r="E133" s="167"/>
      <c r="F133" s="168" t="s">
        <v>144</v>
      </c>
      <c r="G133" s="170">
        <f t="shared" ref="G133:I133" si="48">G135</f>
        <v>16759</v>
      </c>
      <c r="H133" s="170">
        <f t="shared" si="48"/>
        <v>16759</v>
      </c>
      <c r="I133" s="170">
        <f t="shared" si="48"/>
        <v>16759</v>
      </c>
    </row>
    <row r="134" spans="1:9" s="171" customFormat="1" ht="39" customHeight="1" x14ac:dyDescent="0.3">
      <c r="A134" s="167"/>
      <c r="B134" s="167"/>
      <c r="C134" s="167"/>
      <c r="D134" s="174"/>
      <c r="E134" s="167"/>
      <c r="F134" s="106" t="s">
        <v>17</v>
      </c>
      <c r="G134" s="170"/>
      <c r="H134" s="170"/>
      <c r="I134" s="170"/>
    </row>
    <row r="135" spans="1:9" s="171" customFormat="1" ht="16.5" customHeight="1" x14ac:dyDescent="0.3">
      <c r="A135" s="167"/>
      <c r="B135" s="167"/>
      <c r="C135" s="167"/>
      <c r="D135" s="174"/>
      <c r="E135" s="167"/>
      <c r="F135" s="175" t="s">
        <v>14</v>
      </c>
      <c r="G135" s="170">
        <f t="shared" ref="G135:I137" si="49">G136</f>
        <v>16759</v>
      </c>
      <c r="H135" s="170">
        <f t="shared" si="49"/>
        <v>16759</v>
      </c>
      <c r="I135" s="170">
        <f t="shared" si="49"/>
        <v>16759</v>
      </c>
    </row>
    <row r="136" spans="1:9" s="171" customFormat="1" ht="16.5" customHeight="1" x14ac:dyDescent="0.3">
      <c r="A136" s="167"/>
      <c r="B136" s="167"/>
      <c r="C136" s="167"/>
      <c r="D136" s="174"/>
      <c r="E136" s="167"/>
      <c r="F136" s="175" t="s">
        <v>100</v>
      </c>
      <c r="G136" s="170">
        <f t="shared" si="49"/>
        <v>16759</v>
      </c>
      <c r="H136" s="170">
        <f t="shared" si="49"/>
        <v>16759</v>
      </c>
      <c r="I136" s="170">
        <f t="shared" si="49"/>
        <v>16759</v>
      </c>
    </row>
    <row r="137" spans="1:9" s="171" customFormat="1" ht="16.5" customHeight="1" x14ac:dyDescent="0.3">
      <c r="A137" s="167"/>
      <c r="B137" s="167"/>
      <c r="C137" s="167"/>
      <c r="D137" s="174"/>
      <c r="E137" s="167"/>
      <c r="F137" s="175" t="s">
        <v>104</v>
      </c>
      <c r="G137" s="170">
        <f t="shared" si="49"/>
        <v>16759</v>
      </c>
      <c r="H137" s="170">
        <f t="shared" si="49"/>
        <v>16759</v>
      </c>
      <c r="I137" s="170">
        <f t="shared" si="49"/>
        <v>16759</v>
      </c>
    </row>
    <row r="138" spans="1:9" s="171" customFormat="1" ht="16.5" customHeight="1" x14ac:dyDescent="0.3">
      <c r="A138" s="167"/>
      <c r="B138" s="167"/>
      <c r="C138" s="167"/>
      <c r="D138" s="174"/>
      <c r="E138" s="167"/>
      <c r="F138" s="106" t="s">
        <v>155</v>
      </c>
      <c r="G138" s="170">
        <f>G37</f>
        <v>16759</v>
      </c>
      <c r="H138" s="170">
        <f>H37</f>
        <v>16759</v>
      </c>
      <c r="I138" s="170">
        <f>I37</f>
        <v>16759</v>
      </c>
    </row>
    <row r="139" spans="1:9" s="171" customFormat="1" ht="16.5" customHeight="1" x14ac:dyDescent="0.3">
      <c r="A139" s="167"/>
      <c r="B139" s="167"/>
      <c r="C139" s="167"/>
      <c r="D139" s="167"/>
      <c r="E139" s="173" t="s">
        <v>149</v>
      </c>
      <c r="F139" s="106" t="s">
        <v>146</v>
      </c>
      <c r="G139" s="170">
        <f t="shared" ref="G139:I139" si="50">-G131</f>
        <v>-16759</v>
      </c>
      <c r="H139" s="170">
        <f t="shared" si="50"/>
        <v>-16759</v>
      </c>
      <c r="I139" s="170">
        <f t="shared" si="50"/>
        <v>-16759</v>
      </c>
    </row>
    <row r="140" spans="1:9" s="171" customFormat="1" ht="16.5" customHeight="1" x14ac:dyDescent="0.3">
      <c r="A140" s="167"/>
      <c r="B140" s="167"/>
      <c r="C140" s="167"/>
      <c r="D140" s="174"/>
      <c r="E140" s="167"/>
      <c r="F140" s="106" t="s">
        <v>16</v>
      </c>
      <c r="G140" s="170"/>
      <c r="H140" s="170"/>
      <c r="I140" s="170"/>
    </row>
    <row r="141" spans="1:9" s="171" customFormat="1" ht="16.5" customHeight="1" x14ac:dyDescent="0.3">
      <c r="A141" s="167"/>
      <c r="B141" s="167"/>
      <c r="C141" s="167"/>
      <c r="D141" s="174"/>
      <c r="E141" s="167"/>
      <c r="F141" s="168" t="s">
        <v>144</v>
      </c>
      <c r="G141" s="170">
        <f t="shared" ref="G141:I141" si="51">G143</f>
        <v>-16759</v>
      </c>
      <c r="H141" s="170">
        <f t="shared" si="51"/>
        <v>-16759</v>
      </c>
      <c r="I141" s="170">
        <f t="shared" si="51"/>
        <v>-16759</v>
      </c>
    </row>
    <row r="142" spans="1:9" s="171" customFormat="1" ht="39" customHeight="1" x14ac:dyDescent="0.3">
      <c r="A142" s="167"/>
      <c r="B142" s="167"/>
      <c r="C142" s="167"/>
      <c r="D142" s="174"/>
      <c r="E142" s="167"/>
      <c r="F142" s="106" t="s">
        <v>17</v>
      </c>
      <c r="G142" s="170"/>
      <c r="H142" s="170"/>
      <c r="I142" s="170"/>
    </row>
    <row r="143" spans="1:9" s="171" customFormat="1" ht="16.5" customHeight="1" x14ac:dyDescent="0.3">
      <c r="A143" s="167"/>
      <c r="B143" s="167"/>
      <c r="C143" s="167"/>
      <c r="D143" s="174"/>
      <c r="E143" s="167"/>
      <c r="F143" s="175" t="s">
        <v>14</v>
      </c>
      <c r="G143" s="170">
        <f t="shared" ref="G143:I145" si="52">G144</f>
        <v>-16759</v>
      </c>
      <c r="H143" s="170">
        <f t="shared" si="52"/>
        <v>-16759</v>
      </c>
      <c r="I143" s="170">
        <f t="shared" si="52"/>
        <v>-16759</v>
      </c>
    </row>
    <row r="144" spans="1:9" s="171" customFormat="1" ht="16.5" customHeight="1" x14ac:dyDescent="0.3">
      <c r="A144" s="167"/>
      <c r="B144" s="167"/>
      <c r="C144" s="167"/>
      <c r="D144" s="174"/>
      <c r="E144" s="167"/>
      <c r="F144" s="175" t="s">
        <v>100</v>
      </c>
      <c r="G144" s="170">
        <f t="shared" si="52"/>
        <v>-16759</v>
      </c>
      <c r="H144" s="170">
        <f t="shared" si="52"/>
        <v>-16759</v>
      </c>
      <c r="I144" s="170">
        <f t="shared" si="52"/>
        <v>-16759</v>
      </c>
    </row>
    <row r="145" spans="1:9" s="171" customFormat="1" ht="16.5" customHeight="1" x14ac:dyDescent="0.3">
      <c r="A145" s="167"/>
      <c r="B145" s="167"/>
      <c r="C145" s="167"/>
      <c r="D145" s="174"/>
      <c r="E145" s="167"/>
      <c r="F145" s="175" t="s">
        <v>104</v>
      </c>
      <c r="G145" s="170">
        <f t="shared" si="52"/>
        <v>-16759</v>
      </c>
      <c r="H145" s="170">
        <f t="shared" si="52"/>
        <v>-16759</v>
      </c>
      <c r="I145" s="170">
        <f t="shared" si="52"/>
        <v>-16759</v>
      </c>
    </row>
    <row r="146" spans="1:9" s="171" customFormat="1" ht="16.5" customHeight="1" x14ac:dyDescent="0.3">
      <c r="A146" s="167"/>
      <c r="B146" s="167"/>
      <c r="C146" s="167"/>
      <c r="D146" s="174"/>
      <c r="E146" s="167"/>
      <c r="F146" s="106" t="s">
        <v>155</v>
      </c>
      <c r="G146" s="170">
        <f t="shared" ref="G146:I146" si="53">-G138</f>
        <v>-16759</v>
      </c>
      <c r="H146" s="170">
        <f t="shared" si="53"/>
        <v>-16759</v>
      </c>
      <c r="I146" s="170">
        <f t="shared" si="53"/>
        <v>-16759</v>
      </c>
    </row>
  </sheetData>
  <mergeCells count="9">
    <mergeCell ref="A6:C6"/>
    <mergeCell ref="D6:E6"/>
    <mergeCell ref="F6:F7"/>
    <mergeCell ref="A1:I1"/>
    <mergeCell ref="A2:I2"/>
    <mergeCell ref="A3:I3"/>
    <mergeCell ref="A4:I4"/>
    <mergeCell ref="H5:I5"/>
    <mergeCell ref="G6:I6"/>
  </mergeCells>
  <pageMargins left="0.15748031496062992" right="0.23622047244094491" top="0.15748031496062992" bottom="0.15748031496062992" header="0.15748031496062992" footer="0.15748031496062992"/>
  <pageSetup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opLeftCell="A4" workbookViewId="0">
      <selection activeCell="D7" sqref="D7:L7"/>
    </sheetView>
  </sheetViews>
  <sheetFormatPr defaultRowHeight="17.25" x14ac:dyDescent="0.25"/>
  <cols>
    <col min="1" max="1" width="10.140625" style="112" customWidth="1"/>
    <col min="2" max="2" width="13.7109375" style="112" customWidth="1"/>
    <col min="3" max="3" width="68.42578125" style="113" customWidth="1"/>
    <col min="4" max="4" width="16.7109375" style="113" customWidth="1"/>
    <col min="5" max="5" width="20.85546875" style="113" customWidth="1"/>
    <col min="6" max="7" width="16.7109375" style="113" customWidth="1"/>
    <col min="8" max="8" width="20.85546875" style="113" customWidth="1"/>
    <col min="9" max="10" width="16.7109375" style="113" customWidth="1"/>
    <col min="11" max="11" width="20.42578125" style="113" customWidth="1"/>
    <col min="12" max="12" width="16.7109375" style="113" customWidth="1"/>
    <col min="13" max="13" width="10.5703125" style="113" bestFit="1" customWidth="1"/>
    <col min="14" max="16384" width="9.140625" style="113"/>
  </cols>
  <sheetData>
    <row r="1" spans="1:14" x14ac:dyDescent="0.25">
      <c r="L1" s="114" t="s">
        <v>205</v>
      </c>
      <c r="M1" s="115"/>
    </row>
    <row r="2" spans="1:14" x14ac:dyDescent="0.25">
      <c r="L2" s="114" t="s">
        <v>195</v>
      </c>
      <c r="M2" s="115"/>
    </row>
    <row r="3" spans="1:14" x14ac:dyDescent="0.25">
      <c r="L3" s="114" t="s">
        <v>112</v>
      </c>
      <c r="M3" s="115"/>
    </row>
    <row r="4" spans="1:14" x14ac:dyDescent="0.25">
      <c r="A4" s="458"/>
      <c r="B4" s="458"/>
      <c r="C4" s="458"/>
      <c r="D4" s="458"/>
      <c r="E4" s="458"/>
      <c r="F4" s="458"/>
      <c r="G4" s="458"/>
      <c r="H4" s="458"/>
    </row>
    <row r="5" spans="1:14" ht="45.75" customHeight="1" x14ac:dyDescent="0.25">
      <c r="A5" s="459" t="s">
        <v>269</v>
      </c>
      <c r="B5" s="459"/>
      <c r="C5" s="459"/>
      <c r="D5" s="459"/>
      <c r="E5" s="459"/>
      <c r="F5" s="459"/>
      <c r="G5" s="459"/>
      <c r="H5" s="459"/>
      <c r="I5" s="459"/>
      <c r="J5" s="459"/>
      <c r="K5" s="459"/>
      <c r="L5" s="459"/>
    </row>
    <row r="6" spans="1:14" ht="18" thickBot="1" x14ac:dyDescent="0.35">
      <c r="A6" s="116"/>
      <c r="B6" s="116"/>
      <c r="C6" s="117"/>
      <c r="L6" s="204" t="s">
        <v>190</v>
      </c>
    </row>
    <row r="7" spans="1:14" s="112" customFormat="1" ht="17.25" customHeight="1" x14ac:dyDescent="0.25">
      <c r="A7" s="460" t="s">
        <v>7</v>
      </c>
      <c r="B7" s="461"/>
      <c r="C7" s="464" t="s">
        <v>113</v>
      </c>
      <c r="D7" s="470" t="s">
        <v>191</v>
      </c>
      <c r="E7" s="471"/>
      <c r="F7" s="471"/>
      <c r="G7" s="471"/>
      <c r="H7" s="471"/>
      <c r="I7" s="471"/>
      <c r="J7" s="471"/>
      <c r="K7" s="471"/>
      <c r="L7" s="472"/>
    </row>
    <row r="8" spans="1:14" s="112" customFormat="1" ht="17.25" customHeight="1" x14ac:dyDescent="0.25">
      <c r="A8" s="462"/>
      <c r="B8" s="463"/>
      <c r="C8" s="465"/>
      <c r="D8" s="466" t="s">
        <v>142</v>
      </c>
      <c r="E8" s="466"/>
      <c r="F8" s="466"/>
      <c r="G8" s="466" t="s">
        <v>143</v>
      </c>
      <c r="H8" s="466"/>
      <c r="I8" s="466"/>
      <c r="J8" s="466" t="s">
        <v>18</v>
      </c>
      <c r="K8" s="466"/>
      <c r="L8" s="467"/>
    </row>
    <row r="9" spans="1:14" x14ac:dyDescent="0.25">
      <c r="A9" s="462"/>
      <c r="B9" s="463"/>
      <c r="C9" s="465"/>
      <c r="D9" s="463" t="s">
        <v>114</v>
      </c>
      <c r="E9" s="468" t="s">
        <v>15</v>
      </c>
      <c r="F9" s="468"/>
      <c r="G9" s="463" t="s">
        <v>114</v>
      </c>
      <c r="H9" s="468" t="s">
        <v>15</v>
      </c>
      <c r="I9" s="468"/>
      <c r="J9" s="463" t="s">
        <v>114</v>
      </c>
      <c r="K9" s="468" t="s">
        <v>15</v>
      </c>
      <c r="L9" s="469"/>
    </row>
    <row r="10" spans="1:14" s="119" customFormat="1" ht="34.5" x14ac:dyDescent="0.25">
      <c r="A10" s="118" t="s">
        <v>12</v>
      </c>
      <c r="B10" s="156" t="s">
        <v>115</v>
      </c>
      <c r="C10" s="465"/>
      <c r="D10" s="463"/>
      <c r="E10" s="156" t="s">
        <v>192</v>
      </c>
      <c r="F10" s="156" t="s">
        <v>116</v>
      </c>
      <c r="G10" s="463"/>
      <c r="H10" s="156" t="s">
        <v>192</v>
      </c>
      <c r="I10" s="156" t="s">
        <v>116</v>
      </c>
      <c r="J10" s="463"/>
      <c r="K10" s="156" t="s">
        <v>192</v>
      </c>
      <c r="L10" s="157" t="s">
        <v>116</v>
      </c>
    </row>
    <row r="11" spans="1:14" s="119" customFormat="1" x14ac:dyDescent="0.25">
      <c r="A11" s="120"/>
      <c r="B11" s="121"/>
      <c r="C11" s="121" t="s">
        <v>80</v>
      </c>
      <c r="D11" s="205">
        <f>+E11+F11</f>
        <v>-11914.400000000001</v>
      </c>
      <c r="E11" s="205">
        <f>+E15</f>
        <v>0</v>
      </c>
      <c r="F11" s="205">
        <f>+F15</f>
        <v>-11914.400000000001</v>
      </c>
      <c r="G11" s="205">
        <f>+H11+I11</f>
        <v>-11914.400000000001</v>
      </c>
      <c r="H11" s="205">
        <f>+H15</f>
        <v>0</v>
      </c>
      <c r="I11" s="205">
        <f>+I15</f>
        <v>-11914.400000000001</v>
      </c>
      <c r="J11" s="205">
        <f>+K11+L11</f>
        <v>-11914.400000000001</v>
      </c>
      <c r="K11" s="205">
        <f>+K15</f>
        <v>0</v>
      </c>
      <c r="L11" s="206">
        <f>+L15</f>
        <v>-11914.400000000001</v>
      </c>
    </row>
    <row r="12" spans="1:14" s="125" customFormat="1" x14ac:dyDescent="0.25">
      <c r="A12" s="122"/>
      <c r="B12" s="123"/>
      <c r="C12" s="123" t="s">
        <v>15</v>
      </c>
      <c r="D12" s="207"/>
      <c r="E12" s="207"/>
      <c r="F12" s="207"/>
      <c r="G12" s="207"/>
      <c r="H12" s="207"/>
      <c r="I12" s="207"/>
      <c r="J12" s="207"/>
      <c r="K12" s="207"/>
      <c r="L12" s="208"/>
      <c r="M12" s="124"/>
    </row>
    <row r="13" spans="1:14" s="125" customFormat="1" x14ac:dyDescent="0.25">
      <c r="A13" s="122"/>
      <c r="B13" s="123"/>
      <c r="C13" s="121" t="s">
        <v>100</v>
      </c>
      <c r="D13" s="209">
        <f>+E13+F13</f>
        <v>53838.5</v>
      </c>
      <c r="E13" s="209">
        <f>E29</f>
        <v>39510.5</v>
      </c>
      <c r="F13" s="209">
        <f>F29</f>
        <v>14328</v>
      </c>
      <c r="G13" s="209">
        <f>+H13+I13</f>
        <v>53838.5</v>
      </c>
      <c r="H13" s="209">
        <f>H29</f>
        <v>39510.5</v>
      </c>
      <c r="I13" s="209">
        <f>I29</f>
        <v>14328</v>
      </c>
      <c r="J13" s="209">
        <f>+K13+L13</f>
        <v>53838.5</v>
      </c>
      <c r="K13" s="209">
        <f>K29</f>
        <v>39510.5</v>
      </c>
      <c r="L13" s="209">
        <f>L29</f>
        <v>14328</v>
      </c>
      <c r="M13" s="124"/>
    </row>
    <row r="14" spans="1:14" s="125" customFormat="1" x14ac:dyDescent="0.25">
      <c r="A14" s="122"/>
      <c r="B14" s="123"/>
      <c r="C14" s="121" t="s">
        <v>63</v>
      </c>
      <c r="D14" s="209">
        <f>+E14+F14</f>
        <v>-65752.899999999994</v>
      </c>
      <c r="E14" s="209">
        <f>E22</f>
        <v>-39510.5</v>
      </c>
      <c r="F14" s="209">
        <f>F22</f>
        <v>-26242.400000000001</v>
      </c>
      <c r="G14" s="209">
        <f>+H14+I14</f>
        <v>-65752.899999999994</v>
      </c>
      <c r="H14" s="209">
        <f>H22</f>
        <v>-39510.5</v>
      </c>
      <c r="I14" s="209">
        <f>I22</f>
        <v>-26242.400000000001</v>
      </c>
      <c r="J14" s="209">
        <f>+K14+L14</f>
        <v>-65752.899999999994</v>
      </c>
      <c r="K14" s="209">
        <f>K22</f>
        <v>-39510.5</v>
      </c>
      <c r="L14" s="209">
        <f>L22</f>
        <v>-26242.400000000001</v>
      </c>
    </row>
    <row r="15" spans="1:14" ht="34.5" x14ac:dyDescent="0.25">
      <c r="A15" s="120"/>
      <c r="B15" s="121"/>
      <c r="C15" s="121" t="s">
        <v>60</v>
      </c>
      <c r="D15" s="210">
        <f t="shared" ref="D15" si="0">D16+D27</f>
        <v>-11914.399999999994</v>
      </c>
      <c r="E15" s="210">
        <f>E16+E27</f>
        <v>0</v>
      </c>
      <c r="F15" s="210">
        <f t="shared" ref="F15" si="1">F16+F27</f>
        <v>-11914.400000000001</v>
      </c>
      <c r="G15" s="210">
        <f t="shared" ref="G15" si="2">+H15+I15</f>
        <v>-11914.400000000001</v>
      </c>
      <c r="H15" s="210">
        <f>H16+H27</f>
        <v>0</v>
      </c>
      <c r="I15" s="210">
        <f t="shared" ref="I15" si="3">I16+I27</f>
        <v>-11914.400000000001</v>
      </c>
      <c r="J15" s="210">
        <f t="shared" ref="J15" si="4">+K15+L15</f>
        <v>-11914.400000000001</v>
      </c>
      <c r="K15" s="210">
        <f>K16+K27</f>
        <v>0</v>
      </c>
      <c r="L15" s="210">
        <f t="shared" ref="L15" si="5">L16+L27</f>
        <v>-11914.400000000001</v>
      </c>
    </row>
    <row r="16" spans="1:14" x14ac:dyDescent="0.25">
      <c r="A16" s="126">
        <v>1004</v>
      </c>
      <c r="B16" s="127"/>
      <c r="C16" s="128" t="s">
        <v>43</v>
      </c>
      <c r="D16" s="132">
        <f>+E16+F16</f>
        <v>-65752.899999999994</v>
      </c>
      <c r="E16" s="132">
        <f>+E18</f>
        <v>-39510.5</v>
      </c>
      <c r="F16" s="132">
        <f>+F18</f>
        <v>-26242.400000000001</v>
      </c>
      <c r="G16" s="132">
        <f>+H16+I16</f>
        <v>-65752.899999999994</v>
      </c>
      <c r="H16" s="132">
        <f>+H18</f>
        <v>-39510.5</v>
      </c>
      <c r="I16" s="132">
        <f>+I18</f>
        <v>-26242.400000000001</v>
      </c>
      <c r="J16" s="132">
        <f>+K16+L16</f>
        <v>-65752.899999999994</v>
      </c>
      <c r="K16" s="132">
        <f>+K18</f>
        <v>-39510.5</v>
      </c>
      <c r="L16" s="211">
        <f>+L18</f>
        <v>-26242.400000000001</v>
      </c>
      <c r="M16" s="129"/>
      <c r="N16" s="129"/>
    </row>
    <row r="17" spans="1:14" x14ac:dyDescent="0.25">
      <c r="A17" s="122"/>
      <c r="B17" s="123"/>
      <c r="C17" s="123" t="s">
        <v>15</v>
      </c>
      <c r="D17" s="212"/>
      <c r="E17" s="243"/>
      <c r="F17" s="243"/>
      <c r="G17" s="212"/>
      <c r="H17" s="243"/>
      <c r="I17" s="243"/>
      <c r="J17" s="130"/>
      <c r="K17" s="130"/>
      <c r="L17" s="131"/>
      <c r="M17" s="129"/>
      <c r="N17" s="129"/>
    </row>
    <row r="18" spans="1:14" s="326" customFormat="1" ht="69" x14ac:dyDescent="0.25">
      <c r="A18" s="321"/>
      <c r="B18" s="322">
        <v>31004</v>
      </c>
      <c r="C18" s="331" t="s">
        <v>262</v>
      </c>
      <c r="D18" s="323">
        <f>+D20</f>
        <v>-65752.899999999994</v>
      </c>
      <c r="E18" s="323">
        <f t="shared" ref="E18:F18" si="6">+E20</f>
        <v>-39510.5</v>
      </c>
      <c r="F18" s="323">
        <f t="shared" si="6"/>
        <v>-26242.400000000001</v>
      </c>
      <c r="G18" s="323">
        <f>+G20</f>
        <v>-65752.899999999994</v>
      </c>
      <c r="H18" s="323">
        <f t="shared" ref="H18:L18" si="7">+H20</f>
        <v>-39510.5</v>
      </c>
      <c r="I18" s="323">
        <f t="shared" si="7"/>
        <v>-26242.400000000001</v>
      </c>
      <c r="J18" s="323">
        <f t="shared" si="7"/>
        <v>-65752.899999999994</v>
      </c>
      <c r="K18" s="323">
        <f t="shared" si="7"/>
        <v>-39510.5</v>
      </c>
      <c r="L18" s="324">
        <f t="shared" si="7"/>
        <v>-26242.400000000001</v>
      </c>
      <c r="M18" s="325"/>
      <c r="N18" s="325"/>
    </row>
    <row r="19" spans="1:14" x14ac:dyDescent="0.25">
      <c r="A19" s="122"/>
      <c r="B19" s="123"/>
      <c r="C19" s="123" t="s">
        <v>16</v>
      </c>
      <c r="D19" s="130"/>
      <c r="E19" s="130"/>
      <c r="F19" s="130"/>
      <c r="G19" s="130"/>
      <c r="H19" s="130"/>
      <c r="I19" s="130"/>
      <c r="J19" s="205"/>
      <c r="K19" s="205"/>
      <c r="L19" s="206"/>
      <c r="M19" s="129"/>
      <c r="N19" s="129"/>
    </row>
    <row r="20" spans="1:14" ht="34.5" x14ac:dyDescent="0.25">
      <c r="A20" s="122"/>
      <c r="B20" s="123"/>
      <c r="C20" s="213" t="s">
        <v>75</v>
      </c>
      <c r="D20" s="130">
        <f>+D22</f>
        <v>-65752.899999999994</v>
      </c>
      <c r="E20" s="130">
        <f t="shared" ref="E20:F20" si="8">+E22</f>
        <v>-39510.5</v>
      </c>
      <c r="F20" s="130">
        <f t="shared" si="8"/>
        <v>-26242.400000000001</v>
      </c>
      <c r="G20" s="130">
        <f>+G22</f>
        <v>-65752.899999999994</v>
      </c>
      <c r="H20" s="130">
        <f t="shared" ref="H20:L20" si="9">+H22</f>
        <v>-39510.5</v>
      </c>
      <c r="I20" s="130">
        <f t="shared" si="9"/>
        <v>-26242.400000000001</v>
      </c>
      <c r="J20" s="205">
        <f t="shared" si="9"/>
        <v>-65752.899999999994</v>
      </c>
      <c r="K20" s="205">
        <f t="shared" si="9"/>
        <v>-39510.5</v>
      </c>
      <c r="L20" s="206">
        <f t="shared" si="9"/>
        <v>-26242.400000000001</v>
      </c>
      <c r="M20" s="129"/>
      <c r="N20" s="129"/>
    </row>
    <row r="21" spans="1:14" ht="34.5" x14ac:dyDescent="0.25">
      <c r="A21" s="122"/>
      <c r="B21" s="123"/>
      <c r="C21" s="123" t="s">
        <v>17</v>
      </c>
      <c r="D21" s="130"/>
      <c r="E21" s="130"/>
      <c r="F21" s="130"/>
      <c r="G21" s="130"/>
      <c r="H21" s="130"/>
      <c r="I21" s="130"/>
      <c r="J21" s="205"/>
      <c r="K21" s="205"/>
      <c r="L21" s="206"/>
      <c r="M21" s="129"/>
      <c r="N21" s="129"/>
    </row>
    <row r="22" spans="1:14" x14ac:dyDescent="0.25">
      <c r="A22" s="122"/>
      <c r="B22" s="123"/>
      <c r="C22" s="331" t="s">
        <v>14</v>
      </c>
      <c r="D22" s="130">
        <f t="shared" ref="D22:D25" si="10">+E22+F22</f>
        <v>-65752.899999999994</v>
      </c>
      <c r="E22" s="130">
        <f t="shared" ref="E22:F23" si="11">+E23</f>
        <v>-39510.5</v>
      </c>
      <c r="F22" s="130">
        <f t="shared" si="11"/>
        <v>-26242.400000000001</v>
      </c>
      <c r="G22" s="130">
        <f t="shared" ref="G22:G25" si="12">+H22+I22</f>
        <v>-65752.899999999994</v>
      </c>
      <c r="H22" s="130">
        <f t="shared" ref="H22:I23" si="13">+H23</f>
        <v>-39510.5</v>
      </c>
      <c r="I22" s="130">
        <f t="shared" si="13"/>
        <v>-26242.400000000001</v>
      </c>
      <c r="J22" s="205">
        <f t="shared" ref="J22:J25" si="14">+K22+L22</f>
        <v>-65752.899999999994</v>
      </c>
      <c r="K22" s="205">
        <f t="shared" ref="K22:L23" si="15">+K23</f>
        <v>-39510.5</v>
      </c>
      <c r="L22" s="206">
        <f t="shared" si="15"/>
        <v>-26242.400000000001</v>
      </c>
      <c r="M22" s="129"/>
      <c r="N22" s="129"/>
    </row>
    <row r="23" spans="1:14" x14ac:dyDescent="0.25">
      <c r="A23" s="122"/>
      <c r="B23" s="123"/>
      <c r="C23" s="331" t="s">
        <v>63</v>
      </c>
      <c r="D23" s="130">
        <f t="shared" si="10"/>
        <v>-65752.899999999994</v>
      </c>
      <c r="E23" s="130">
        <f t="shared" si="11"/>
        <v>-39510.5</v>
      </c>
      <c r="F23" s="130">
        <f t="shared" si="11"/>
        <v>-26242.400000000001</v>
      </c>
      <c r="G23" s="130">
        <f t="shared" si="12"/>
        <v>-65752.899999999994</v>
      </c>
      <c r="H23" s="130">
        <f t="shared" si="13"/>
        <v>-39510.5</v>
      </c>
      <c r="I23" s="130">
        <f t="shared" si="13"/>
        <v>-26242.400000000001</v>
      </c>
      <c r="J23" s="205">
        <f t="shared" si="14"/>
        <v>-65752.899999999994</v>
      </c>
      <c r="K23" s="205">
        <f t="shared" si="15"/>
        <v>-39510.5</v>
      </c>
      <c r="L23" s="206">
        <f t="shared" si="15"/>
        <v>-26242.400000000001</v>
      </c>
      <c r="M23" s="129"/>
      <c r="N23" s="129"/>
    </row>
    <row r="24" spans="1:14" x14ac:dyDescent="0.25">
      <c r="A24" s="122"/>
      <c r="B24" s="123"/>
      <c r="C24" s="331" t="s">
        <v>64</v>
      </c>
      <c r="D24" s="130">
        <f t="shared" si="10"/>
        <v>-65752.899999999994</v>
      </c>
      <c r="E24" s="130">
        <f>+E26</f>
        <v>-39510.5</v>
      </c>
      <c r="F24" s="130">
        <f>+F26</f>
        <v>-26242.400000000001</v>
      </c>
      <c r="G24" s="130">
        <f t="shared" si="12"/>
        <v>-65752.899999999994</v>
      </c>
      <c r="H24" s="130">
        <f>+H26</f>
        <v>-39510.5</v>
      </c>
      <c r="I24" s="130">
        <f>+I26</f>
        <v>-26242.400000000001</v>
      </c>
      <c r="J24" s="205">
        <f t="shared" si="14"/>
        <v>-65752.899999999994</v>
      </c>
      <c r="K24" s="205">
        <f>+K26</f>
        <v>-39510.5</v>
      </c>
      <c r="L24" s="206">
        <f>+L26</f>
        <v>-26242.400000000001</v>
      </c>
      <c r="M24" s="129"/>
      <c r="N24" s="129"/>
    </row>
    <row r="25" spans="1:14" x14ac:dyDescent="0.25">
      <c r="A25" s="327"/>
      <c r="B25" s="319"/>
      <c r="C25" s="331" t="s">
        <v>193</v>
      </c>
      <c r="D25" s="130">
        <f t="shared" si="10"/>
        <v>-65752.899999999994</v>
      </c>
      <c r="E25" s="328">
        <f>E26</f>
        <v>-39510.5</v>
      </c>
      <c r="F25" s="328">
        <f>F26</f>
        <v>-26242.400000000001</v>
      </c>
      <c r="G25" s="130">
        <f t="shared" si="12"/>
        <v>-65752.899999999994</v>
      </c>
      <c r="H25" s="328">
        <f>H26</f>
        <v>-39510.5</v>
      </c>
      <c r="I25" s="328">
        <f>I26</f>
        <v>-26242.400000000001</v>
      </c>
      <c r="J25" s="205">
        <f t="shared" si="14"/>
        <v>-65752.899999999994</v>
      </c>
      <c r="K25" s="329">
        <f>K26</f>
        <v>-39510.5</v>
      </c>
      <c r="L25" s="330">
        <f>L26</f>
        <v>-26242.400000000001</v>
      </c>
      <c r="M25" s="129"/>
      <c r="N25" s="129"/>
    </row>
    <row r="26" spans="1:14" s="326" customFormat="1" ht="18" thickBot="1" x14ac:dyDescent="0.3">
      <c r="A26" s="354"/>
      <c r="B26" s="355"/>
      <c r="C26" s="331" t="s">
        <v>202</v>
      </c>
      <c r="D26" s="356">
        <f>+E26+F26</f>
        <v>-65752.899999999994</v>
      </c>
      <c r="E26" s="356">
        <v>-39510.5</v>
      </c>
      <c r="F26" s="356">
        <v>-26242.400000000001</v>
      </c>
      <c r="G26" s="356">
        <f>+H26+I26</f>
        <v>-65752.899999999994</v>
      </c>
      <c r="H26" s="356">
        <v>-39510.5</v>
      </c>
      <c r="I26" s="356">
        <v>-26242.400000000001</v>
      </c>
      <c r="J26" s="357">
        <f>+K26+L26</f>
        <v>-65752.899999999994</v>
      </c>
      <c r="K26" s="356">
        <v>-39510.5</v>
      </c>
      <c r="L26" s="356">
        <v>-26242.400000000001</v>
      </c>
      <c r="M26" s="325"/>
      <c r="N26" s="325"/>
    </row>
    <row r="27" spans="1:14" s="326" customFormat="1" x14ac:dyDescent="0.25">
      <c r="A27" s="126" t="s">
        <v>172</v>
      </c>
      <c r="B27" s="126"/>
      <c r="C27" s="393" t="s">
        <v>121</v>
      </c>
      <c r="D27" s="132">
        <f>+E27+F27</f>
        <v>53838.5</v>
      </c>
      <c r="E27" s="132">
        <f>+E29</f>
        <v>39510.5</v>
      </c>
      <c r="F27" s="132">
        <f>+F29</f>
        <v>14328</v>
      </c>
      <c r="G27" s="132">
        <f>+H27+I27</f>
        <v>53838.5</v>
      </c>
      <c r="H27" s="132">
        <f>+H29</f>
        <v>39510.5</v>
      </c>
      <c r="I27" s="132">
        <f>+I29</f>
        <v>14328</v>
      </c>
      <c r="J27" s="132">
        <f>+K27+L27</f>
        <v>53838.5</v>
      </c>
      <c r="K27" s="132">
        <f>+K29</f>
        <v>39510.5</v>
      </c>
      <c r="L27" s="132">
        <f>+L29</f>
        <v>14328</v>
      </c>
      <c r="M27" s="325"/>
      <c r="N27" s="325"/>
    </row>
    <row r="28" spans="1:14" s="326" customFormat="1" x14ac:dyDescent="0.25">
      <c r="A28" s="321"/>
      <c r="B28" s="224"/>
      <c r="C28" s="224" t="s">
        <v>15</v>
      </c>
      <c r="D28" s="363"/>
      <c r="E28" s="350"/>
      <c r="F28" s="350"/>
      <c r="G28" s="363"/>
      <c r="H28" s="350"/>
      <c r="I28" s="350"/>
      <c r="J28" s="358"/>
      <c r="K28" s="358"/>
      <c r="L28" s="364"/>
      <c r="M28" s="325"/>
      <c r="N28" s="325"/>
    </row>
    <row r="29" spans="1:14" s="326" customFormat="1" ht="61.5" customHeight="1" x14ac:dyDescent="0.25">
      <c r="A29" s="321"/>
      <c r="B29" s="322">
        <v>11007</v>
      </c>
      <c r="C29" s="225" t="s">
        <v>279</v>
      </c>
      <c r="D29" s="323">
        <f>+D31</f>
        <v>53838.5</v>
      </c>
      <c r="E29" s="323">
        <f t="shared" ref="E29:F29" si="16">+E31</f>
        <v>39510.5</v>
      </c>
      <c r="F29" s="323">
        <f t="shared" si="16"/>
        <v>14328</v>
      </c>
      <c r="G29" s="323">
        <f>+G31</f>
        <v>53838.5</v>
      </c>
      <c r="H29" s="323">
        <f t="shared" ref="H29:L29" si="17">+H31</f>
        <v>39510.5</v>
      </c>
      <c r="I29" s="323">
        <f t="shared" si="17"/>
        <v>14328</v>
      </c>
      <c r="J29" s="323">
        <f t="shared" si="17"/>
        <v>53838.5</v>
      </c>
      <c r="K29" s="323">
        <f t="shared" si="17"/>
        <v>39510.5</v>
      </c>
      <c r="L29" s="324">
        <f t="shared" si="17"/>
        <v>14328</v>
      </c>
      <c r="M29" s="325"/>
      <c r="N29" s="325"/>
    </row>
    <row r="30" spans="1:14" s="326" customFormat="1" x14ac:dyDescent="0.25">
      <c r="A30" s="321"/>
      <c r="B30" s="224"/>
      <c r="C30" s="224" t="s">
        <v>16</v>
      </c>
      <c r="D30" s="358"/>
      <c r="E30" s="358"/>
      <c r="F30" s="358"/>
      <c r="G30" s="358"/>
      <c r="H30" s="358"/>
      <c r="I30" s="358"/>
      <c r="J30" s="323"/>
      <c r="K30" s="323"/>
      <c r="L30" s="324"/>
      <c r="M30" s="325"/>
      <c r="N30" s="325"/>
    </row>
    <row r="31" spans="1:14" s="326" customFormat="1" ht="34.5" x14ac:dyDescent="0.25">
      <c r="A31" s="321"/>
      <c r="B31" s="224"/>
      <c r="C31" s="252" t="s">
        <v>75</v>
      </c>
      <c r="D31" s="358">
        <f>+D33</f>
        <v>53838.5</v>
      </c>
      <c r="E31" s="358">
        <f t="shared" ref="E31:F31" si="18">+E33</f>
        <v>39510.5</v>
      </c>
      <c r="F31" s="358">
        <f t="shared" si="18"/>
        <v>14328</v>
      </c>
      <c r="G31" s="358">
        <f>+G33</f>
        <v>53838.5</v>
      </c>
      <c r="H31" s="358">
        <f t="shared" ref="H31:L31" si="19">+H33</f>
        <v>39510.5</v>
      </c>
      <c r="I31" s="358">
        <f t="shared" si="19"/>
        <v>14328</v>
      </c>
      <c r="J31" s="323">
        <f t="shared" si="19"/>
        <v>53838.5</v>
      </c>
      <c r="K31" s="323">
        <f t="shared" si="19"/>
        <v>39510.5</v>
      </c>
      <c r="L31" s="324">
        <f t="shared" si="19"/>
        <v>14328</v>
      </c>
      <c r="M31" s="325"/>
      <c r="N31" s="325"/>
    </row>
    <row r="32" spans="1:14" s="326" customFormat="1" ht="34.5" x14ac:dyDescent="0.25">
      <c r="A32" s="321"/>
      <c r="B32" s="224"/>
      <c r="C32" s="224" t="s">
        <v>17</v>
      </c>
      <c r="D32" s="358"/>
      <c r="E32" s="358"/>
      <c r="F32" s="358"/>
      <c r="G32" s="358"/>
      <c r="H32" s="358"/>
      <c r="I32" s="358"/>
      <c r="J32" s="323"/>
      <c r="K32" s="323"/>
      <c r="L32" s="324"/>
      <c r="M32" s="325"/>
      <c r="N32" s="325"/>
    </row>
    <row r="33" spans="1:14" s="326" customFormat="1" x14ac:dyDescent="0.25">
      <c r="A33" s="321"/>
      <c r="B33" s="224"/>
      <c r="C33" s="224" t="s">
        <v>14</v>
      </c>
      <c r="D33" s="358">
        <f t="shared" ref="D33:D35" si="20">+E33+F33</f>
        <v>53838.5</v>
      </c>
      <c r="E33" s="358">
        <f t="shared" ref="E33:F35" si="21">+E34</f>
        <v>39510.5</v>
      </c>
      <c r="F33" s="358">
        <f t="shared" si="21"/>
        <v>14328</v>
      </c>
      <c r="G33" s="358">
        <f t="shared" ref="G33:G35" si="22">+H33+I33</f>
        <v>53838.5</v>
      </c>
      <c r="H33" s="358">
        <f t="shared" ref="H33:I35" si="23">+H34</f>
        <v>39510.5</v>
      </c>
      <c r="I33" s="358">
        <f t="shared" si="23"/>
        <v>14328</v>
      </c>
      <c r="J33" s="323">
        <f t="shared" ref="J33:J35" si="24">+K33+L33</f>
        <v>53838.5</v>
      </c>
      <c r="K33" s="323">
        <f t="shared" ref="K33:L35" si="25">+K34</f>
        <v>39510.5</v>
      </c>
      <c r="L33" s="324">
        <f t="shared" si="25"/>
        <v>14328</v>
      </c>
      <c r="M33" s="325"/>
      <c r="N33" s="325"/>
    </row>
    <row r="34" spans="1:14" s="326" customFormat="1" x14ac:dyDescent="0.25">
      <c r="A34" s="321"/>
      <c r="B34" s="224"/>
      <c r="C34" s="224" t="s">
        <v>100</v>
      </c>
      <c r="D34" s="358">
        <f t="shared" si="20"/>
        <v>53838.5</v>
      </c>
      <c r="E34" s="358">
        <f t="shared" si="21"/>
        <v>39510.5</v>
      </c>
      <c r="F34" s="358">
        <f t="shared" si="21"/>
        <v>14328</v>
      </c>
      <c r="G34" s="358">
        <f t="shared" si="22"/>
        <v>53838.5</v>
      </c>
      <c r="H34" s="358">
        <f t="shared" si="23"/>
        <v>39510.5</v>
      </c>
      <c r="I34" s="358">
        <f t="shared" si="23"/>
        <v>14328</v>
      </c>
      <c r="J34" s="323">
        <f t="shared" si="24"/>
        <v>53838.5</v>
      </c>
      <c r="K34" s="323">
        <f t="shared" si="25"/>
        <v>39510.5</v>
      </c>
      <c r="L34" s="324">
        <f t="shared" si="25"/>
        <v>14328</v>
      </c>
      <c r="M34" s="325"/>
      <c r="N34" s="325"/>
    </row>
    <row r="35" spans="1:14" s="326" customFormat="1" x14ac:dyDescent="0.25">
      <c r="A35" s="321"/>
      <c r="B35" s="224"/>
      <c r="C35" s="224" t="s">
        <v>104</v>
      </c>
      <c r="D35" s="358">
        <f t="shared" si="20"/>
        <v>53838.5</v>
      </c>
      <c r="E35" s="358">
        <f t="shared" si="21"/>
        <v>39510.5</v>
      </c>
      <c r="F35" s="358">
        <f t="shared" si="21"/>
        <v>14328</v>
      </c>
      <c r="G35" s="358">
        <f t="shared" si="22"/>
        <v>53838.5</v>
      </c>
      <c r="H35" s="358">
        <f t="shared" si="23"/>
        <v>39510.5</v>
      </c>
      <c r="I35" s="358">
        <f t="shared" si="23"/>
        <v>14328</v>
      </c>
      <c r="J35" s="323">
        <f t="shared" si="24"/>
        <v>53838.5</v>
      </c>
      <c r="K35" s="323">
        <f t="shared" si="25"/>
        <v>39510.5</v>
      </c>
      <c r="L35" s="324">
        <f t="shared" si="25"/>
        <v>14328</v>
      </c>
      <c r="M35" s="325"/>
      <c r="N35" s="325"/>
    </row>
    <row r="36" spans="1:14" s="326" customFormat="1" ht="18" thickBot="1" x14ac:dyDescent="0.3">
      <c r="A36" s="354"/>
      <c r="B36" s="355"/>
      <c r="C36" s="355" t="s">
        <v>130</v>
      </c>
      <c r="D36" s="356">
        <f>+E36+F36</f>
        <v>53838.5</v>
      </c>
      <c r="E36" s="356">
        <v>39510.5</v>
      </c>
      <c r="F36" s="356">
        <v>14328</v>
      </c>
      <c r="G36" s="356">
        <f>+H36+I36</f>
        <v>53838.5</v>
      </c>
      <c r="H36" s="356">
        <v>39510.5</v>
      </c>
      <c r="I36" s="356">
        <v>14328</v>
      </c>
      <c r="J36" s="357">
        <f>+K36+L36</f>
        <v>53838.5</v>
      </c>
      <c r="K36" s="356">
        <v>39510.5</v>
      </c>
      <c r="L36" s="356">
        <v>14328</v>
      </c>
      <c r="M36" s="325"/>
      <c r="N36" s="325"/>
    </row>
    <row r="37" spans="1:14" s="216" customFormat="1" x14ac:dyDescent="0.25">
      <c r="A37" s="215"/>
      <c r="B37" s="215"/>
      <c r="E37" s="217">
        <f>+E35-E36</f>
        <v>0</v>
      </c>
    </row>
    <row r="38" spans="1:14" s="216" customFormat="1" x14ac:dyDescent="0.25">
      <c r="A38" s="215"/>
      <c r="B38" s="215"/>
      <c r="G38" s="218">
        <f>+E36*G35</f>
        <v>2127186054.25</v>
      </c>
    </row>
    <row r="39" spans="1:14" s="216" customFormat="1" x14ac:dyDescent="0.25">
      <c r="A39" s="215"/>
      <c r="B39" s="215"/>
    </row>
    <row r="40" spans="1:14" s="216" customFormat="1" x14ac:dyDescent="0.25">
      <c r="A40" s="215"/>
      <c r="B40" s="215"/>
      <c r="G40" s="217">
        <f>+E35-G38</f>
        <v>-2127146543.75</v>
      </c>
    </row>
    <row r="41" spans="1:14" s="216" customFormat="1" x14ac:dyDescent="0.25">
      <c r="A41" s="215"/>
      <c r="B41" s="215"/>
    </row>
    <row r="42" spans="1:14" s="216" customFormat="1" x14ac:dyDescent="0.25">
      <c r="A42" s="215"/>
      <c r="B42" s="215"/>
    </row>
    <row r="43" spans="1:14" s="216" customFormat="1" x14ac:dyDescent="0.25">
      <c r="A43" s="215"/>
      <c r="B43" s="215"/>
    </row>
    <row r="44" spans="1:14" s="216" customFormat="1" x14ac:dyDescent="0.25">
      <c r="A44" s="215"/>
      <c r="B44" s="215"/>
    </row>
    <row r="45" spans="1:14" s="216" customFormat="1" x14ac:dyDescent="0.25">
      <c r="A45" s="215"/>
      <c r="B45" s="215"/>
    </row>
    <row r="46" spans="1:14" s="216" customFormat="1" x14ac:dyDescent="0.25">
      <c r="A46" s="215"/>
      <c r="B46" s="215"/>
    </row>
    <row r="47" spans="1:14" s="216" customFormat="1" x14ac:dyDescent="0.25">
      <c r="A47" s="215"/>
      <c r="B47" s="215"/>
    </row>
    <row r="48" spans="1:14" s="216" customFormat="1" x14ac:dyDescent="0.25">
      <c r="A48" s="215"/>
      <c r="B48" s="215"/>
    </row>
    <row r="49" spans="1:2" s="216" customFormat="1" x14ac:dyDescent="0.25">
      <c r="A49" s="215"/>
      <c r="B49" s="215"/>
    </row>
    <row r="50" spans="1:2" s="216" customFormat="1" x14ac:dyDescent="0.25">
      <c r="A50" s="215"/>
      <c r="B50" s="215"/>
    </row>
  </sheetData>
  <mergeCells count="14">
    <mergeCell ref="A4:H4"/>
    <mergeCell ref="A5:L5"/>
    <mergeCell ref="A7:B9"/>
    <mergeCell ref="C7:C10"/>
    <mergeCell ref="D8:F8"/>
    <mergeCell ref="G8:I8"/>
    <mergeCell ref="J8:L8"/>
    <mergeCell ref="K9:L9"/>
    <mergeCell ref="D9:D10"/>
    <mergeCell ref="D7:L7"/>
    <mergeCell ref="E9:F9"/>
    <mergeCell ref="G9:G10"/>
    <mergeCell ref="H9:I9"/>
    <mergeCell ref="J9:J10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workbookViewId="0">
      <selection activeCell="D7" sqref="D7:L7"/>
    </sheetView>
  </sheetViews>
  <sheetFormatPr defaultRowHeight="17.25" x14ac:dyDescent="0.25"/>
  <cols>
    <col min="1" max="1" width="10.140625" style="112" customWidth="1"/>
    <col min="2" max="2" width="9.85546875" style="112" customWidth="1"/>
    <col min="3" max="3" width="68.42578125" style="113" customWidth="1"/>
    <col min="4" max="4" width="16.7109375" style="113" customWidth="1"/>
    <col min="5" max="5" width="17.42578125" style="113" customWidth="1"/>
    <col min="6" max="7" width="16.7109375" style="113" customWidth="1"/>
    <col min="8" max="8" width="17.140625" style="113" customWidth="1"/>
    <col min="9" max="10" width="16.7109375" style="113" customWidth="1"/>
    <col min="11" max="11" width="17.42578125" style="113" customWidth="1"/>
    <col min="12" max="12" width="16.7109375" style="113" customWidth="1"/>
    <col min="13" max="13" width="10.5703125" style="113" bestFit="1" customWidth="1"/>
    <col min="14" max="16384" width="9.140625" style="113"/>
  </cols>
  <sheetData>
    <row r="1" spans="1:14" x14ac:dyDescent="0.25">
      <c r="L1" s="114" t="s">
        <v>94</v>
      </c>
      <c r="M1" s="115"/>
    </row>
    <row r="2" spans="1:14" x14ac:dyDescent="0.25">
      <c r="L2" s="114" t="s">
        <v>195</v>
      </c>
      <c r="M2" s="115"/>
    </row>
    <row r="3" spans="1:14" x14ac:dyDescent="0.25">
      <c r="L3" s="114" t="s">
        <v>112</v>
      </c>
      <c r="M3" s="115"/>
    </row>
    <row r="4" spans="1:14" x14ac:dyDescent="0.25">
      <c r="A4" s="458"/>
      <c r="B4" s="458"/>
      <c r="C4" s="458"/>
      <c r="D4" s="458"/>
      <c r="E4" s="458"/>
      <c r="F4" s="458"/>
      <c r="G4" s="458"/>
      <c r="H4" s="458"/>
    </row>
    <row r="5" spans="1:14" ht="58.5" customHeight="1" x14ac:dyDescent="0.25">
      <c r="A5" s="459" t="s">
        <v>196</v>
      </c>
      <c r="B5" s="459"/>
      <c r="C5" s="459"/>
      <c r="D5" s="459"/>
      <c r="E5" s="459"/>
      <c r="F5" s="459"/>
      <c r="G5" s="459"/>
      <c r="H5" s="459"/>
      <c r="I5" s="459"/>
      <c r="J5" s="459"/>
      <c r="K5" s="459"/>
      <c r="L5" s="459"/>
    </row>
    <row r="6" spans="1:14" ht="18" thickBot="1" x14ac:dyDescent="0.35">
      <c r="A6" s="116"/>
      <c r="B6" s="116"/>
      <c r="C6" s="117"/>
      <c r="L6" s="204" t="s">
        <v>190</v>
      </c>
    </row>
    <row r="7" spans="1:14" s="112" customFormat="1" ht="17.25" customHeight="1" x14ac:dyDescent="0.25">
      <c r="A7" s="473" t="s">
        <v>7</v>
      </c>
      <c r="B7" s="474"/>
      <c r="C7" s="464" t="s">
        <v>113</v>
      </c>
      <c r="D7" s="470" t="s">
        <v>191</v>
      </c>
      <c r="E7" s="471"/>
      <c r="F7" s="471"/>
      <c r="G7" s="471"/>
      <c r="H7" s="471"/>
      <c r="I7" s="471"/>
      <c r="J7" s="471"/>
      <c r="K7" s="471"/>
      <c r="L7" s="472"/>
    </row>
    <row r="8" spans="1:14" s="112" customFormat="1" ht="17.25" customHeight="1" x14ac:dyDescent="0.25">
      <c r="A8" s="475"/>
      <c r="B8" s="468"/>
      <c r="C8" s="465"/>
      <c r="D8" s="466" t="s">
        <v>142</v>
      </c>
      <c r="E8" s="466"/>
      <c r="F8" s="466"/>
      <c r="G8" s="466" t="s">
        <v>143</v>
      </c>
      <c r="H8" s="466"/>
      <c r="I8" s="466"/>
      <c r="J8" s="466" t="s">
        <v>18</v>
      </c>
      <c r="K8" s="466"/>
      <c r="L8" s="467"/>
    </row>
    <row r="9" spans="1:14" x14ac:dyDescent="0.25">
      <c r="A9" s="475"/>
      <c r="B9" s="468"/>
      <c r="C9" s="465"/>
      <c r="D9" s="463" t="s">
        <v>114</v>
      </c>
      <c r="E9" s="468" t="s">
        <v>15</v>
      </c>
      <c r="F9" s="468"/>
      <c r="G9" s="463" t="s">
        <v>114</v>
      </c>
      <c r="H9" s="468" t="s">
        <v>15</v>
      </c>
      <c r="I9" s="468"/>
      <c r="J9" s="463" t="s">
        <v>114</v>
      </c>
      <c r="K9" s="468" t="s">
        <v>15</v>
      </c>
      <c r="L9" s="469"/>
    </row>
    <row r="10" spans="1:14" s="119" customFormat="1" ht="51.75" x14ac:dyDescent="0.25">
      <c r="A10" s="118" t="s">
        <v>12</v>
      </c>
      <c r="B10" s="156" t="s">
        <v>115</v>
      </c>
      <c r="C10" s="465"/>
      <c r="D10" s="463"/>
      <c r="E10" s="156" t="s">
        <v>131</v>
      </c>
      <c r="F10" s="156" t="s">
        <v>116</v>
      </c>
      <c r="G10" s="463"/>
      <c r="H10" s="156" t="s">
        <v>131</v>
      </c>
      <c r="I10" s="156" t="s">
        <v>116</v>
      </c>
      <c r="J10" s="463"/>
      <c r="K10" s="156" t="s">
        <v>131</v>
      </c>
      <c r="L10" s="157" t="s">
        <v>116</v>
      </c>
    </row>
    <row r="11" spans="1:14" s="119" customFormat="1" x14ac:dyDescent="0.25">
      <c r="A11" s="120"/>
      <c r="B11" s="121"/>
      <c r="C11" s="121" t="s">
        <v>80</v>
      </c>
      <c r="D11" s="205">
        <f>+E11+F11</f>
        <v>11914.4</v>
      </c>
      <c r="E11" s="205">
        <f>+E15</f>
        <v>0</v>
      </c>
      <c r="F11" s="205">
        <f>+F15</f>
        <v>11914.4</v>
      </c>
      <c r="G11" s="205">
        <f>+H11+I11</f>
        <v>11914.4</v>
      </c>
      <c r="H11" s="205">
        <f>+H15</f>
        <v>0</v>
      </c>
      <c r="I11" s="205">
        <f>+I15</f>
        <v>11914.4</v>
      </c>
      <c r="J11" s="205">
        <f>+K11+L11</f>
        <v>11914.4</v>
      </c>
      <c r="K11" s="205">
        <f>+K15</f>
        <v>0</v>
      </c>
      <c r="L11" s="206">
        <f>+L15</f>
        <v>11914.4</v>
      </c>
    </row>
    <row r="12" spans="1:14" s="125" customFormat="1" x14ac:dyDescent="0.25">
      <c r="A12" s="122"/>
      <c r="B12" s="123"/>
      <c r="C12" s="123" t="s">
        <v>15</v>
      </c>
      <c r="D12" s="207"/>
      <c r="E12" s="207"/>
      <c r="F12" s="207"/>
      <c r="G12" s="207"/>
      <c r="H12" s="207"/>
      <c r="I12" s="207"/>
      <c r="J12" s="207"/>
      <c r="K12" s="207"/>
      <c r="L12" s="208"/>
      <c r="M12" s="124"/>
    </row>
    <row r="13" spans="1:14" s="125" customFormat="1" x14ac:dyDescent="0.25">
      <c r="A13" s="122"/>
      <c r="B13" s="123"/>
      <c r="C13" s="121" t="s">
        <v>100</v>
      </c>
      <c r="D13" s="209">
        <f>+E13+F13</f>
        <v>46814.3</v>
      </c>
      <c r="E13" s="209">
        <f>+E31+E23</f>
        <v>34899.9</v>
      </c>
      <c r="F13" s="209">
        <f>+F31+F23</f>
        <v>11914.4</v>
      </c>
      <c r="G13" s="209">
        <f>+H13+I13</f>
        <v>46814.3</v>
      </c>
      <c r="H13" s="209">
        <f>+H31+H23</f>
        <v>34899.9</v>
      </c>
      <c r="I13" s="209">
        <f>+I31+I23</f>
        <v>11914.4</v>
      </c>
      <c r="J13" s="209">
        <f>+K13+L13</f>
        <v>46814.3</v>
      </c>
      <c r="K13" s="209">
        <f>+K31+K23</f>
        <v>34899.9</v>
      </c>
      <c r="L13" s="209">
        <f>+L31+L23</f>
        <v>11914.4</v>
      </c>
      <c r="M13" s="124"/>
    </row>
    <row r="14" spans="1:14" s="125" customFormat="1" x14ac:dyDescent="0.25">
      <c r="A14" s="122"/>
      <c r="B14" s="123"/>
      <c r="C14" s="121" t="s">
        <v>63</v>
      </c>
      <c r="D14" s="209">
        <f>+E14+F14</f>
        <v>-34899.9</v>
      </c>
      <c r="E14" s="209">
        <f>E48+E39</f>
        <v>-34899.9</v>
      </c>
      <c r="F14" s="209">
        <f>F48+F39</f>
        <v>0</v>
      </c>
      <c r="G14" s="209">
        <f>+H14+I14</f>
        <v>-34899.9</v>
      </c>
      <c r="H14" s="209">
        <f>H48+H39</f>
        <v>-34899.9</v>
      </c>
      <c r="I14" s="209">
        <f>I48+I39</f>
        <v>0</v>
      </c>
      <c r="J14" s="209">
        <f>+K14+L14</f>
        <v>-34899.9</v>
      </c>
      <c r="K14" s="209">
        <f>K48+K39</f>
        <v>-34899.9</v>
      </c>
      <c r="L14" s="209">
        <f>L48+L39</f>
        <v>0</v>
      </c>
    </row>
    <row r="15" spans="1:14" ht="34.5" x14ac:dyDescent="0.25">
      <c r="A15" s="120"/>
      <c r="B15" s="121"/>
      <c r="C15" s="121" t="s">
        <v>60</v>
      </c>
      <c r="D15" s="210">
        <f>+E15+F15</f>
        <v>11914.4</v>
      </c>
      <c r="E15" s="210">
        <f>E16</f>
        <v>0</v>
      </c>
      <c r="F15" s="210">
        <f>F16</f>
        <v>11914.4</v>
      </c>
      <c r="G15" s="210">
        <f t="shared" ref="G15" si="0">+H15+I15</f>
        <v>11914.4</v>
      </c>
      <c r="H15" s="210">
        <f>H16</f>
        <v>0</v>
      </c>
      <c r="I15" s="210">
        <f>I16</f>
        <v>11914.4</v>
      </c>
      <c r="J15" s="210">
        <f t="shared" ref="J15" si="1">+K15+L15</f>
        <v>11914.4</v>
      </c>
      <c r="K15" s="210">
        <f>K16</f>
        <v>0</v>
      </c>
      <c r="L15" s="210">
        <f>L16</f>
        <v>11914.4</v>
      </c>
    </row>
    <row r="16" spans="1:14" x14ac:dyDescent="0.25">
      <c r="A16" s="126" t="s">
        <v>172</v>
      </c>
      <c r="B16" s="127"/>
      <c r="C16" s="128" t="s">
        <v>121</v>
      </c>
      <c r="D16" s="132">
        <f>+E16+F16</f>
        <v>11914.4</v>
      </c>
      <c r="E16" s="132">
        <f>+E18+E26+E43+E34</f>
        <v>0</v>
      </c>
      <c r="F16" s="132">
        <f>+F18+F26+F43+F34</f>
        <v>11914.4</v>
      </c>
      <c r="G16" s="132">
        <f>+H16+I16</f>
        <v>11914.4</v>
      </c>
      <c r="H16" s="132">
        <f>+H18+H26+H43+H34</f>
        <v>0</v>
      </c>
      <c r="I16" s="132">
        <f>+I18+I26+I43+I34</f>
        <v>11914.4</v>
      </c>
      <c r="J16" s="132">
        <f>+K16+L16</f>
        <v>11914.4</v>
      </c>
      <c r="K16" s="132">
        <f>+K18+K26+K43+K34</f>
        <v>0</v>
      </c>
      <c r="L16" s="132">
        <f>+L18+L26+L43+L34</f>
        <v>11914.4</v>
      </c>
      <c r="M16" s="129"/>
      <c r="N16" s="129"/>
    </row>
    <row r="17" spans="1:14" x14ac:dyDescent="0.25">
      <c r="A17" s="122"/>
      <c r="B17" s="123"/>
      <c r="C17" s="123" t="s">
        <v>15</v>
      </c>
      <c r="D17" s="212"/>
      <c r="E17" s="121"/>
      <c r="F17" s="121"/>
      <c r="G17" s="212"/>
      <c r="H17" s="121"/>
      <c r="I17" s="121"/>
      <c r="J17" s="130"/>
      <c r="K17" s="130"/>
      <c r="L17" s="131"/>
      <c r="M17" s="129"/>
      <c r="N17" s="129"/>
    </row>
    <row r="18" spans="1:14" s="326" customFormat="1" ht="69" x14ac:dyDescent="0.25">
      <c r="A18" s="321"/>
      <c r="B18" s="322">
        <v>11009</v>
      </c>
      <c r="C18" s="225" t="s">
        <v>270</v>
      </c>
      <c r="D18" s="323">
        <f>+D20</f>
        <v>41484</v>
      </c>
      <c r="E18" s="323">
        <f t="shared" ref="E18:F18" si="2">+E20</f>
        <v>29569.599999999999</v>
      </c>
      <c r="F18" s="323">
        <f t="shared" si="2"/>
        <v>11914.4</v>
      </c>
      <c r="G18" s="323">
        <f>+G20</f>
        <v>41484</v>
      </c>
      <c r="H18" s="323">
        <f t="shared" ref="H18:L18" si="3">+H20</f>
        <v>29569.599999999999</v>
      </c>
      <c r="I18" s="323">
        <f t="shared" si="3"/>
        <v>11914.4</v>
      </c>
      <c r="J18" s="323">
        <f t="shared" si="3"/>
        <v>41484</v>
      </c>
      <c r="K18" s="323">
        <f t="shared" si="3"/>
        <v>29569.599999999999</v>
      </c>
      <c r="L18" s="324">
        <f t="shared" si="3"/>
        <v>11914.4</v>
      </c>
      <c r="M18" s="325"/>
      <c r="N18" s="325"/>
    </row>
    <row r="19" spans="1:14" x14ac:dyDescent="0.25">
      <c r="A19" s="122"/>
      <c r="B19" s="123"/>
      <c r="C19" s="123" t="s">
        <v>16</v>
      </c>
      <c r="D19" s="130"/>
      <c r="E19" s="130"/>
      <c r="F19" s="130"/>
      <c r="G19" s="130"/>
      <c r="H19" s="130"/>
      <c r="I19" s="130"/>
      <c r="J19" s="205"/>
      <c r="K19" s="205"/>
      <c r="L19" s="206"/>
      <c r="M19" s="129"/>
      <c r="N19" s="129"/>
    </row>
    <row r="20" spans="1:14" ht="34.5" x14ac:dyDescent="0.25">
      <c r="A20" s="122"/>
      <c r="B20" s="123"/>
      <c r="C20" s="213" t="s">
        <v>75</v>
      </c>
      <c r="D20" s="130">
        <f>+D22</f>
        <v>41484</v>
      </c>
      <c r="E20" s="130">
        <f t="shared" ref="E20:F20" si="4">+E22</f>
        <v>29569.599999999999</v>
      </c>
      <c r="F20" s="130">
        <f t="shared" si="4"/>
        <v>11914.4</v>
      </c>
      <c r="G20" s="130">
        <f>+G22</f>
        <v>41484</v>
      </c>
      <c r="H20" s="130">
        <f t="shared" ref="H20:L20" si="5">+H22</f>
        <v>29569.599999999999</v>
      </c>
      <c r="I20" s="130">
        <f t="shared" si="5"/>
        <v>11914.4</v>
      </c>
      <c r="J20" s="205">
        <f t="shared" si="5"/>
        <v>41484</v>
      </c>
      <c r="K20" s="205">
        <f t="shared" si="5"/>
        <v>29569.599999999999</v>
      </c>
      <c r="L20" s="206">
        <f t="shared" si="5"/>
        <v>11914.4</v>
      </c>
      <c r="M20" s="129"/>
      <c r="N20" s="129"/>
    </row>
    <row r="21" spans="1:14" ht="34.5" x14ac:dyDescent="0.25">
      <c r="A21" s="122"/>
      <c r="B21" s="123"/>
      <c r="C21" s="123" t="s">
        <v>17</v>
      </c>
      <c r="D21" s="130"/>
      <c r="E21" s="130"/>
      <c r="F21" s="130"/>
      <c r="G21" s="130"/>
      <c r="H21" s="130"/>
      <c r="I21" s="130"/>
      <c r="J21" s="205"/>
      <c r="K21" s="205"/>
      <c r="L21" s="206"/>
      <c r="M21" s="129"/>
      <c r="N21" s="129"/>
    </row>
    <row r="22" spans="1:14" x14ac:dyDescent="0.25">
      <c r="A22" s="122"/>
      <c r="B22" s="123"/>
      <c r="C22" s="123" t="s">
        <v>14</v>
      </c>
      <c r="D22" s="130">
        <f t="shared" ref="D22:D24" si="6">+E22+F22</f>
        <v>41484</v>
      </c>
      <c r="E22" s="130">
        <f t="shared" ref="E22:F24" si="7">+E23</f>
        <v>29569.599999999999</v>
      </c>
      <c r="F22" s="130">
        <f t="shared" si="7"/>
        <v>11914.4</v>
      </c>
      <c r="G22" s="130">
        <f t="shared" ref="G22:G24" si="8">+H22+I22</f>
        <v>41484</v>
      </c>
      <c r="H22" s="130">
        <f t="shared" ref="H22:I24" si="9">+H23</f>
        <v>29569.599999999999</v>
      </c>
      <c r="I22" s="130">
        <f t="shared" si="9"/>
        <v>11914.4</v>
      </c>
      <c r="J22" s="205">
        <f t="shared" ref="J22:J24" si="10">+K22+L22</f>
        <v>41484</v>
      </c>
      <c r="K22" s="205">
        <f t="shared" ref="K22:L24" si="11">+K23</f>
        <v>29569.599999999999</v>
      </c>
      <c r="L22" s="206">
        <f t="shared" si="11"/>
        <v>11914.4</v>
      </c>
      <c r="M22" s="129"/>
      <c r="N22" s="129"/>
    </row>
    <row r="23" spans="1:14" x14ac:dyDescent="0.25">
      <c r="A23" s="122"/>
      <c r="B23" s="123"/>
      <c r="C23" s="123" t="s">
        <v>100</v>
      </c>
      <c r="D23" s="130">
        <f t="shared" si="6"/>
        <v>41484</v>
      </c>
      <c r="E23" s="130">
        <f t="shared" si="7"/>
        <v>29569.599999999999</v>
      </c>
      <c r="F23" s="130">
        <f t="shared" si="7"/>
        <v>11914.4</v>
      </c>
      <c r="G23" s="130">
        <f t="shared" si="8"/>
        <v>41484</v>
      </c>
      <c r="H23" s="130">
        <f t="shared" si="9"/>
        <v>29569.599999999999</v>
      </c>
      <c r="I23" s="130">
        <f t="shared" si="9"/>
        <v>11914.4</v>
      </c>
      <c r="J23" s="205">
        <f t="shared" si="10"/>
        <v>41484</v>
      </c>
      <c r="K23" s="205">
        <f t="shared" si="11"/>
        <v>29569.599999999999</v>
      </c>
      <c r="L23" s="206">
        <f t="shared" si="11"/>
        <v>11914.4</v>
      </c>
      <c r="M23" s="129"/>
      <c r="N23" s="129"/>
    </row>
    <row r="24" spans="1:14" x14ac:dyDescent="0.25">
      <c r="A24" s="122"/>
      <c r="B24" s="123"/>
      <c r="C24" s="123" t="s">
        <v>104</v>
      </c>
      <c r="D24" s="130">
        <f t="shared" si="6"/>
        <v>41484</v>
      </c>
      <c r="E24" s="130">
        <f t="shared" si="7"/>
        <v>29569.599999999999</v>
      </c>
      <c r="F24" s="130">
        <f t="shared" si="7"/>
        <v>11914.4</v>
      </c>
      <c r="G24" s="130">
        <f t="shared" si="8"/>
        <v>41484</v>
      </c>
      <c r="H24" s="130">
        <f t="shared" si="9"/>
        <v>29569.599999999999</v>
      </c>
      <c r="I24" s="130">
        <f t="shared" si="9"/>
        <v>11914.4</v>
      </c>
      <c r="J24" s="205">
        <f t="shared" si="10"/>
        <v>41484</v>
      </c>
      <c r="K24" s="205">
        <f t="shared" si="11"/>
        <v>29569.599999999999</v>
      </c>
      <c r="L24" s="206">
        <f t="shared" si="11"/>
        <v>11914.4</v>
      </c>
      <c r="M24" s="129"/>
      <c r="N24" s="129"/>
    </row>
    <row r="25" spans="1:14" s="326" customFormat="1" ht="18" thickBot="1" x14ac:dyDescent="0.3">
      <c r="A25" s="354"/>
      <c r="B25" s="355"/>
      <c r="C25" s="355" t="s">
        <v>130</v>
      </c>
      <c r="D25" s="356">
        <f>+E25+F25</f>
        <v>41484</v>
      </c>
      <c r="E25" s="356">
        <v>29569.599999999999</v>
      </c>
      <c r="F25" s="356">
        <v>11914.4</v>
      </c>
      <c r="G25" s="356">
        <f>+H25+I25</f>
        <v>41484</v>
      </c>
      <c r="H25" s="356">
        <v>29569.599999999999</v>
      </c>
      <c r="I25" s="356">
        <v>11914.4</v>
      </c>
      <c r="J25" s="357">
        <f>+K25+L25</f>
        <v>41484</v>
      </c>
      <c r="K25" s="356">
        <v>29569.599999999999</v>
      </c>
      <c r="L25" s="356">
        <v>11914.4</v>
      </c>
      <c r="M25" s="325"/>
      <c r="N25" s="325"/>
    </row>
    <row r="26" spans="1:14" s="326" customFormat="1" ht="51.75" x14ac:dyDescent="0.25">
      <c r="A26" s="321"/>
      <c r="B26" s="322">
        <v>11011</v>
      </c>
      <c r="C26" s="225" t="s">
        <v>169</v>
      </c>
      <c r="D26" s="323">
        <f>+D28</f>
        <v>5330.3</v>
      </c>
      <c r="E26" s="323">
        <f t="shared" ref="E26:F26" si="12">+E28</f>
        <v>5330.3</v>
      </c>
      <c r="F26" s="323">
        <f t="shared" si="12"/>
        <v>0</v>
      </c>
      <c r="G26" s="323">
        <f>+G28</f>
        <v>5330.3</v>
      </c>
      <c r="H26" s="323">
        <f t="shared" ref="H26:L26" si="13">+H28</f>
        <v>5330.3</v>
      </c>
      <c r="I26" s="323">
        <f t="shared" si="13"/>
        <v>0</v>
      </c>
      <c r="J26" s="323">
        <f t="shared" si="13"/>
        <v>5330.3</v>
      </c>
      <c r="K26" s="323">
        <f t="shared" si="13"/>
        <v>5330.3</v>
      </c>
      <c r="L26" s="324">
        <f t="shared" si="13"/>
        <v>0</v>
      </c>
      <c r="M26" s="325"/>
      <c r="N26" s="325"/>
    </row>
    <row r="27" spans="1:14" x14ac:dyDescent="0.25">
      <c r="A27" s="122"/>
      <c r="B27" s="123"/>
      <c r="C27" s="123" t="s">
        <v>16</v>
      </c>
      <c r="D27" s="130"/>
      <c r="E27" s="130"/>
      <c r="F27" s="130"/>
      <c r="G27" s="130"/>
      <c r="H27" s="130"/>
      <c r="I27" s="130"/>
      <c r="J27" s="205"/>
      <c r="K27" s="205"/>
      <c r="L27" s="206"/>
      <c r="M27" s="129"/>
      <c r="N27" s="129"/>
    </row>
    <row r="28" spans="1:14" ht="34.5" x14ac:dyDescent="0.25">
      <c r="A28" s="122"/>
      <c r="B28" s="123"/>
      <c r="C28" s="213" t="s">
        <v>75</v>
      </c>
      <c r="D28" s="130">
        <f>+D30</f>
        <v>5330.3</v>
      </c>
      <c r="E28" s="130">
        <f t="shared" ref="E28:F28" si="14">+E30</f>
        <v>5330.3</v>
      </c>
      <c r="F28" s="130">
        <f t="shared" si="14"/>
        <v>0</v>
      </c>
      <c r="G28" s="130">
        <f>+G30</f>
        <v>5330.3</v>
      </c>
      <c r="H28" s="130">
        <f t="shared" ref="H28:L28" si="15">+H30</f>
        <v>5330.3</v>
      </c>
      <c r="I28" s="130">
        <f t="shared" si="15"/>
        <v>0</v>
      </c>
      <c r="J28" s="205">
        <f t="shared" si="15"/>
        <v>5330.3</v>
      </c>
      <c r="K28" s="205">
        <f t="shared" si="15"/>
        <v>5330.3</v>
      </c>
      <c r="L28" s="206">
        <f t="shared" si="15"/>
        <v>0</v>
      </c>
      <c r="M28" s="129"/>
      <c r="N28" s="129"/>
    </row>
    <row r="29" spans="1:14" ht="34.5" x14ac:dyDescent="0.25">
      <c r="A29" s="122"/>
      <c r="B29" s="123"/>
      <c r="C29" s="123" t="s">
        <v>17</v>
      </c>
      <c r="D29" s="130"/>
      <c r="E29" s="130"/>
      <c r="F29" s="130"/>
      <c r="G29" s="130"/>
      <c r="H29" s="130"/>
      <c r="I29" s="130"/>
      <c r="J29" s="205"/>
      <c r="K29" s="205"/>
      <c r="L29" s="206"/>
      <c r="M29" s="129"/>
      <c r="N29" s="129"/>
    </row>
    <row r="30" spans="1:14" x14ac:dyDescent="0.25">
      <c r="A30" s="122"/>
      <c r="B30" s="123"/>
      <c r="C30" s="123" t="s">
        <v>14</v>
      </c>
      <c r="D30" s="130">
        <f t="shared" ref="D30:D32" si="16">+E30+F30</f>
        <v>5330.3</v>
      </c>
      <c r="E30" s="130">
        <f t="shared" ref="E30:F32" si="17">+E31</f>
        <v>5330.3</v>
      </c>
      <c r="F30" s="130">
        <f t="shared" si="17"/>
        <v>0</v>
      </c>
      <c r="G30" s="130">
        <f t="shared" ref="G30:G32" si="18">+H30+I30</f>
        <v>5330.3</v>
      </c>
      <c r="H30" s="130">
        <f t="shared" ref="H30:I32" si="19">+H31</f>
        <v>5330.3</v>
      </c>
      <c r="I30" s="130">
        <f t="shared" si="19"/>
        <v>0</v>
      </c>
      <c r="J30" s="205">
        <f t="shared" ref="J30:J32" si="20">+K30+L30</f>
        <v>5330.3</v>
      </c>
      <c r="K30" s="205">
        <f t="shared" ref="K30:L32" si="21">+K31</f>
        <v>5330.3</v>
      </c>
      <c r="L30" s="206">
        <f t="shared" si="21"/>
        <v>0</v>
      </c>
      <c r="M30" s="129"/>
      <c r="N30" s="129"/>
    </row>
    <row r="31" spans="1:14" x14ac:dyDescent="0.25">
      <c r="A31" s="122"/>
      <c r="B31" s="123"/>
      <c r="C31" s="123" t="s">
        <v>100</v>
      </c>
      <c r="D31" s="130">
        <f t="shared" si="16"/>
        <v>5330.3</v>
      </c>
      <c r="E31" s="130">
        <f t="shared" si="17"/>
        <v>5330.3</v>
      </c>
      <c r="F31" s="130">
        <f t="shared" si="17"/>
        <v>0</v>
      </c>
      <c r="G31" s="130">
        <f t="shared" si="18"/>
        <v>5330.3</v>
      </c>
      <c r="H31" s="130">
        <f t="shared" si="19"/>
        <v>5330.3</v>
      </c>
      <c r="I31" s="130">
        <f t="shared" si="19"/>
        <v>0</v>
      </c>
      <c r="J31" s="205">
        <f t="shared" si="20"/>
        <v>5330.3</v>
      </c>
      <c r="K31" s="205">
        <f t="shared" si="21"/>
        <v>5330.3</v>
      </c>
      <c r="L31" s="206">
        <f t="shared" si="21"/>
        <v>0</v>
      </c>
      <c r="M31" s="129"/>
      <c r="N31" s="129"/>
    </row>
    <row r="32" spans="1:14" x14ac:dyDescent="0.25">
      <c r="A32" s="122"/>
      <c r="B32" s="123"/>
      <c r="C32" s="123" t="s">
        <v>104</v>
      </c>
      <c r="D32" s="130">
        <f t="shared" si="16"/>
        <v>5330.3</v>
      </c>
      <c r="E32" s="130">
        <f t="shared" si="17"/>
        <v>5330.3</v>
      </c>
      <c r="F32" s="130">
        <f t="shared" si="17"/>
        <v>0</v>
      </c>
      <c r="G32" s="130">
        <f t="shared" si="18"/>
        <v>5330.3</v>
      </c>
      <c r="H32" s="130">
        <f t="shared" si="19"/>
        <v>5330.3</v>
      </c>
      <c r="I32" s="130">
        <f t="shared" si="19"/>
        <v>0</v>
      </c>
      <c r="J32" s="205">
        <f t="shared" si="20"/>
        <v>5330.3</v>
      </c>
      <c r="K32" s="205">
        <f t="shared" si="21"/>
        <v>5330.3</v>
      </c>
      <c r="L32" s="206">
        <f t="shared" si="21"/>
        <v>0</v>
      </c>
      <c r="M32" s="129"/>
      <c r="N32" s="129"/>
    </row>
    <row r="33" spans="1:14" s="326" customFormat="1" ht="18" thickBot="1" x14ac:dyDescent="0.3">
      <c r="A33" s="354"/>
      <c r="B33" s="355"/>
      <c r="C33" s="355" t="s">
        <v>130</v>
      </c>
      <c r="D33" s="356">
        <f>+E33+F33</f>
        <v>5330.3</v>
      </c>
      <c r="E33" s="356">
        <v>5330.3</v>
      </c>
      <c r="F33" s="356"/>
      <c r="G33" s="356">
        <f>+H33+I33</f>
        <v>5330.3</v>
      </c>
      <c r="H33" s="356">
        <v>5330.3</v>
      </c>
      <c r="I33" s="356"/>
      <c r="J33" s="357">
        <f>+K33+L33</f>
        <v>5330.3</v>
      </c>
      <c r="K33" s="356">
        <v>5330.3</v>
      </c>
      <c r="L33" s="356"/>
      <c r="M33" s="325"/>
      <c r="N33" s="325"/>
    </row>
    <row r="34" spans="1:14" s="326" customFormat="1" ht="66" x14ac:dyDescent="0.25">
      <c r="A34" s="321"/>
      <c r="B34" s="322">
        <v>12001</v>
      </c>
      <c r="C34" s="222" t="s">
        <v>273</v>
      </c>
      <c r="D34" s="323">
        <f>+D36</f>
        <v>-29569.599999999999</v>
      </c>
      <c r="E34" s="323">
        <f t="shared" ref="E34:F34" si="22">+E36</f>
        <v>-29569.599999999999</v>
      </c>
      <c r="F34" s="323">
        <f t="shared" si="22"/>
        <v>0</v>
      </c>
      <c r="G34" s="323">
        <f>+G36</f>
        <v>-29569.599999999999</v>
      </c>
      <c r="H34" s="323">
        <f t="shared" ref="H34:L34" si="23">+H36</f>
        <v>-29569.599999999999</v>
      </c>
      <c r="I34" s="323">
        <f t="shared" si="23"/>
        <v>0</v>
      </c>
      <c r="J34" s="323">
        <f t="shared" si="23"/>
        <v>-29569.599999999999</v>
      </c>
      <c r="K34" s="323">
        <f t="shared" si="23"/>
        <v>-29569.599999999999</v>
      </c>
      <c r="L34" s="324">
        <f t="shared" si="23"/>
        <v>0</v>
      </c>
      <c r="M34" s="325"/>
      <c r="N34" s="325"/>
    </row>
    <row r="35" spans="1:14" x14ac:dyDescent="0.25">
      <c r="A35" s="122"/>
      <c r="B35" s="123"/>
      <c r="C35" s="123" t="s">
        <v>16</v>
      </c>
      <c r="D35" s="130"/>
      <c r="E35" s="130"/>
      <c r="F35" s="130"/>
      <c r="G35" s="130"/>
      <c r="H35" s="130"/>
      <c r="I35" s="130"/>
      <c r="J35" s="205"/>
      <c r="K35" s="205"/>
      <c r="L35" s="206"/>
      <c r="M35" s="129"/>
      <c r="N35" s="129"/>
    </row>
    <row r="36" spans="1:14" ht="34.5" x14ac:dyDescent="0.25">
      <c r="A36" s="122"/>
      <c r="B36" s="123"/>
      <c r="C36" s="213" t="s">
        <v>75</v>
      </c>
      <c r="D36" s="130">
        <f>+D38</f>
        <v>-29569.599999999999</v>
      </c>
      <c r="E36" s="130">
        <f t="shared" ref="E36:F36" si="24">+E38</f>
        <v>-29569.599999999999</v>
      </c>
      <c r="F36" s="130">
        <f t="shared" si="24"/>
        <v>0</v>
      </c>
      <c r="G36" s="130">
        <f>+G38</f>
        <v>-29569.599999999999</v>
      </c>
      <c r="H36" s="130">
        <f t="shared" ref="H36:L36" si="25">+H38</f>
        <v>-29569.599999999999</v>
      </c>
      <c r="I36" s="130">
        <f t="shared" si="25"/>
        <v>0</v>
      </c>
      <c r="J36" s="205">
        <f t="shared" si="25"/>
        <v>-29569.599999999999</v>
      </c>
      <c r="K36" s="205">
        <f t="shared" si="25"/>
        <v>-29569.599999999999</v>
      </c>
      <c r="L36" s="206">
        <f t="shared" si="25"/>
        <v>0</v>
      </c>
      <c r="M36" s="129"/>
      <c r="N36" s="129"/>
    </row>
    <row r="37" spans="1:14" ht="34.5" x14ac:dyDescent="0.25">
      <c r="A37" s="122"/>
      <c r="B37" s="123"/>
      <c r="C37" s="123" t="s">
        <v>17</v>
      </c>
      <c r="D37" s="130"/>
      <c r="E37" s="130"/>
      <c r="F37" s="130"/>
      <c r="G37" s="130"/>
      <c r="H37" s="130"/>
      <c r="I37" s="130"/>
      <c r="J37" s="205"/>
      <c r="K37" s="205"/>
      <c r="L37" s="206"/>
      <c r="M37" s="129"/>
      <c r="N37" s="129"/>
    </row>
    <row r="38" spans="1:14" x14ac:dyDescent="0.25">
      <c r="A38" s="122"/>
      <c r="B38" s="123"/>
      <c r="C38" s="222" t="s">
        <v>14</v>
      </c>
      <c r="D38" s="130">
        <f t="shared" ref="D38:D40" si="26">+E38+F38</f>
        <v>-29569.599999999999</v>
      </c>
      <c r="E38" s="130">
        <f t="shared" ref="E38:F39" si="27">+E39</f>
        <v>-29569.599999999999</v>
      </c>
      <c r="F38" s="130">
        <f t="shared" si="27"/>
        <v>0</v>
      </c>
      <c r="G38" s="130">
        <f t="shared" ref="G38:G40" si="28">+H38+I38</f>
        <v>-29569.599999999999</v>
      </c>
      <c r="H38" s="130">
        <f t="shared" ref="H38:I39" si="29">+H39</f>
        <v>-29569.599999999999</v>
      </c>
      <c r="I38" s="130">
        <f t="shared" si="29"/>
        <v>0</v>
      </c>
      <c r="J38" s="205">
        <f t="shared" ref="J38:J40" si="30">+K38+L38</f>
        <v>-29569.599999999999</v>
      </c>
      <c r="K38" s="205">
        <f t="shared" ref="K38:L39" si="31">+K39</f>
        <v>-29569.599999999999</v>
      </c>
      <c r="L38" s="206">
        <f t="shared" si="31"/>
        <v>0</v>
      </c>
      <c r="M38" s="129"/>
      <c r="N38" s="129"/>
    </row>
    <row r="39" spans="1:14" x14ac:dyDescent="0.25">
      <c r="A39" s="122"/>
      <c r="B39" s="123"/>
      <c r="C39" s="222" t="s">
        <v>63</v>
      </c>
      <c r="D39" s="130">
        <f t="shared" si="26"/>
        <v>-29569.599999999999</v>
      </c>
      <c r="E39" s="130">
        <f t="shared" si="27"/>
        <v>-29569.599999999999</v>
      </c>
      <c r="F39" s="130">
        <f t="shared" si="27"/>
        <v>0</v>
      </c>
      <c r="G39" s="130">
        <f t="shared" si="28"/>
        <v>-29569.599999999999</v>
      </c>
      <c r="H39" s="130">
        <f t="shared" si="29"/>
        <v>-29569.599999999999</v>
      </c>
      <c r="I39" s="130">
        <f t="shared" si="29"/>
        <v>0</v>
      </c>
      <c r="J39" s="205">
        <f t="shared" si="30"/>
        <v>-29569.599999999999</v>
      </c>
      <c r="K39" s="205">
        <f t="shared" si="31"/>
        <v>-29569.599999999999</v>
      </c>
      <c r="L39" s="206">
        <f t="shared" si="31"/>
        <v>0</v>
      </c>
      <c r="M39" s="129"/>
      <c r="N39" s="129"/>
    </row>
    <row r="40" spans="1:14" x14ac:dyDescent="0.25">
      <c r="A40" s="122"/>
      <c r="B40" s="123"/>
      <c r="C40" s="222" t="s">
        <v>64</v>
      </c>
      <c r="D40" s="130">
        <f t="shared" si="26"/>
        <v>-29569.599999999999</v>
      </c>
      <c r="E40" s="130">
        <f>+E42</f>
        <v>-29569.599999999999</v>
      </c>
      <c r="F40" s="130">
        <f>+F42</f>
        <v>0</v>
      </c>
      <c r="G40" s="130">
        <f t="shared" si="28"/>
        <v>-29569.599999999999</v>
      </c>
      <c r="H40" s="130">
        <f>+H42</f>
        <v>-29569.599999999999</v>
      </c>
      <c r="I40" s="130">
        <f>+I42</f>
        <v>0</v>
      </c>
      <c r="J40" s="205">
        <f t="shared" si="30"/>
        <v>-29569.599999999999</v>
      </c>
      <c r="K40" s="205">
        <f>+K42</f>
        <v>-29569.599999999999</v>
      </c>
      <c r="L40" s="206">
        <f>+L42</f>
        <v>0</v>
      </c>
      <c r="M40" s="129"/>
      <c r="N40" s="129"/>
    </row>
    <row r="41" spans="1:14" x14ac:dyDescent="0.25">
      <c r="A41" s="327"/>
      <c r="B41" s="319"/>
      <c r="C41" s="222" t="s">
        <v>215</v>
      </c>
      <c r="D41" s="328">
        <f>D42</f>
        <v>-29569.599999999999</v>
      </c>
      <c r="E41" s="328">
        <f>E42</f>
        <v>-29569.599999999999</v>
      </c>
      <c r="F41" s="328"/>
      <c r="G41" s="328">
        <f>G42</f>
        <v>-29569.599999999999</v>
      </c>
      <c r="H41" s="328">
        <f>H42</f>
        <v>-29569.599999999999</v>
      </c>
      <c r="I41" s="328"/>
      <c r="J41" s="329">
        <f>J42</f>
        <v>-29569.599999999999</v>
      </c>
      <c r="K41" s="329">
        <f>K42</f>
        <v>-29569.599999999999</v>
      </c>
      <c r="L41" s="206"/>
      <c r="M41" s="129"/>
      <c r="N41" s="129"/>
    </row>
    <row r="42" spans="1:14" s="326" customFormat="1" ht="18" thickBot="1" x14ac:dyDescent="0.3">
      <c r="A42" s="354"/>
      <c r="B42" s="355"/>
      <c r="C42" s="222" t="s">
        <v>216</v>
      </c>
      <c r="D42" s="356">
        <f>+E42+F42</f>
        <v>-29569.599999999999</v>
      </c>
      <c r="E42" s="356">
        <v>-29569.599999999999</v>
      </c>
      <c r="F42" s="356"/>
      <c r="G42" s="356">
        <f>+H42+I42</f>
        <v>-29569.599999999999</v>
      </c>
      <c r="H42" s="356">
        <v>-29569.599999999999</v>
      </c>
      <c r="I42" s="356"/>
      <c r="J42" s="357">
        <f>+K42+L42</f>
        <v>-29569.599999999999</v>
      </c>
      <c r="K42" s="356">
        <v>-29569.599999999999</v>
      </c>
      <c r="L42" s="206"/>
      <c r="M42" s="325"/>
      <c r="N42" s="325"/>
    </row>
    <row r="43" spans="1:14" s="326" customFormat="1" ht="86.25" x14ac:dyDescent="0.25">
      <c r="A43" s="321"/>
      <c r="B43" s="322">
        <v>31004</v>
      </c>
      <c r="C43" s="331" t="s">
        <v>264</v>
      </c>
      <c r="D43" s="323">
        <f>+D45</f>
        <v>-5330.3</v>
      </c>
      <c r="E43" s="323">
        <f t="shared" ref="E43:F43" si="32">+E45</f>
        <v>-5330.3</v>
      </c>
      <c r="F43" s="323">
        <f t="shared" si="32"/>
        <v>0</v>
      </c>
      <c r="G43" s="323">
        <f>+G45</f>
        <v>-5330.3</v>
      </c>
      <c r="H43" s="323">
        <f t="shared" ref="H43:L43" si="33">+H45</f>
        <v>-5330.3</v>
      </c>
      <c r="I43" s="323">
        <f t="shared" si="33"/>
        <v>0</v>
      </c>
      <c r="J43" s="323">
        <f t="shared" si="33"/>
        <v>-5330.3</v>
      </c>
      <c r="K43" s="323">
        <f t="shared" si="33"/>
        <v>-5330.3</v>
      </c>
      <c r="L43" s="324">
        <f t="shared" si="33"/>
        <v>0</v>
      </c>
      <c r="M43" s="325"/>
      <c r="N43" s="325"/>
    </row>
    <row r="44" spans="1:14" s="326" customFormat="1" x14ac:dyDescent="0.25">
      <c r="A44" s="321"/>
      <c r="B44" s="224"/>
      <c r="C44" s="224" t="s">
        <v>16</v>
      </c>
      <c r="D44" s="358"/>
      <c r="E44" s="358"/>
      <c r="F44" s="358"/>
      <c r="G44" s="358"/>
      <c r="H44" s="358"/>
      <c r="I44" s="358"/>
      <c r="J44" s="323"/>
      <c r="K44" s="323"/>
      <c r="L44" s="324"/>
      <c r="M44" s="325"/>
      <c r="N44" s="325"/>
    </row>
    <row r="45" spans="1:14" s="326" customFormat="1" ht="34.5" x14ac:dyDescent="0.25">
      <c r="A45" s="321"/>
      <c r="B45" s="224"/>
      <c r="C45" s="252" t="s">
        <v>75</v>
      </c>
      <c r="D45" s="358">
        <f>+D47</f>
        <v>-5330.3</v>
      </c>
      <c r="E45" s="358">
        <f t="shared" ref="E45:F45" si="34">+E47</f>
        <v>-5330.3</v>
      </c>
      <c r="F45" s="358">
        <f t="shared" si="34"/>
        <v>0</v>
      </c>
      <c r="G45" s="358">
        <f>+G47</f>
        <v>-5330.3</v>
      </c>
      <c r="H45" s="358">
        <f t="shared" ref="H45:L45" si="35">+H47</f>
        <v>-5330.3</v>
      </c>
      <c r="I45" s="358">
        <f t="shared" si="35"/>
        <v>0</v>
      </c>
      <c r="J45" s="323">
        <f t="shared" si="35"/>
        <v>-5330.3</v>
      </c>
      <c r="K45" s="323">
        <f t="shared" si="35"/>
        <v>-5330.3</v>
      </c>
      <c r="L45" s="324">
        <f t="shared" si="35"/>
        <v>0</v>
      </c>
      <c r="M45" s="325"/>
      <c r="N45" s="325"/>
    </row>
    <row r="46" spans="1:14" s="326" customFormat="1" ht="34.5" x14ac:dyDescent="0.25">
      <c r="A46" s="321"/>
      <c r="B46" s="224"/>
      <c r="C46" s="224" t="s">
        <v>17</v>
      </c>
      <c r="D46" s="358"/>
      <c r="E46" s="358"/>
      <c r="F46" s="358"/>
      <c r="G46" s="358"/>
      <c r="H46" s="358"/>
      <c r="I46" s="358"/>
      <c r="J46" s="323"/>
      <c r="K46" s="323"/>
      <c r="L46" s="324"/>
      <c r="M46" s="325"/>
      <c r="N46" s="325"/>
    </row>
    <row r="47" spans="1:14" s="326" customFormat="1" x14ac:dyDescent="0.25">
      <c r="A47" s="321"/>
      <c r="B47" s="224"/>
      <c r="C47" s="167" t="s">
        <v>14</v>
      </c>
      <c r="D47" s="358">
        <f t="shared" ref="D47:D50" si="36">+E47+F47</f>
        <v>-5330.3</v>
      </c>
      <c r="E47" s="358">
        <f t="shared" ref="E47:F48" si="37">+E48</f>
        <v>-5330.3</v>
      </c>
      <c r="F47" s="358">
        <f t="shared" si="37"/>
        <v>0</v>
      </c>
      <c r="G47" s="358">
        <f t="shared" ref="G47:G50" si="38">+H47+I47</f>
        <v>-5330.3</v>
      </c>
      <c r="H47" s="358">
        <f t="shared" ref="H47:I48" si="39">+H48</f>
        <v>-5330.3</v>
      </c>
      <c r="I47" s="358">
        <f t="shared" si="39"/>
        <v>0</v>
      </c>
      <c r="J47" s="323">
        <f t="shared" ref="J47:J50" si="40">+K47+L47</f>
        <v>-5330.3</v>
      </c>
      <c r="K47" s="323">
        <f t="shared" ref="K47:L48" si="41">+K48</f>
        <v>-5330.3</v>
      </c>
      <c r="L47" s="324">
        <f t="shared" si="41"/>
        <v>0</v>
      </c>
      <c r="M47" s="325"/>
      <c r="N47" s="325"/>
    </row>
    <row r="48" spans="1:14" s="326" customFormat="1" x14ac:dyDescent="0.25">
      <c r="A48" s="321"/>
      <c r="B48" s="224"/>
      <c r="C48" s="167" t="s">
        <v>63</v>
      </c>
      <c r="D48" s="358">
        <f t="shared" si="36"/>
        <v>-5330.3</v>
      </c>
      <c r="E48" s="358">
        <f t="shared" si="37"/>
        <v>-5330.3</v>
      </c>
      <c r="F48" s="358">
        <f t="shared" si="37"/>
        <v>0</v>
      </c>
      <c r="G48" s="358">
        <f t="shared" si="38"/>
        <v>-5330.3</v>
      </c>
      <c r="H48" s="358">
        <f t="shared" si="39"/>
        <v>-5330.3</v>
      </c>
      <c r="I48" s="358">
        <f t="shared" si="39"/>
        <v>0</v>
      </c>
      <c r="J48" s="323">
        <f t="shared" si="40"/>
        <v>-5330.3</v>
      </c>
      <c r="K48" s="323">
        <f t="shared" si="41"/>
        <v>-5330.3</v>
      </c>
      <c r="L48" s="324">
        <f t="shared" si="41"/>
        <v>0</v>
      </c>
      <c r="M48" s="325"/>
      <c r="N48" s="325"/>
    </row>
    <row r="49" spans="1:14" s="326" customFormat="1" x14ac:dyDescent="0.25">
      <c r="A49" s="321"/>
      <c r="B49" s="224"/>
      <c r="C49" s="167" t="s">
        <v>64</v>
      </c>
      <c r="D49" s="358">
        <f t="shared" si="36"/>
        <v>-5330.3</v>
      </c>
      <c r="E49" s="358">
        <f>+E51</f>
        <v>-5330.3</v>
      </c>
      <c r="F49" s="358">
        <f>+F51</f>
        <v>0</v>
      </c>
      <c r="G49" s="358">
        <f t="shared" si="38"/>
        <v>-5330.3</v>
      </c>
      <c r="H49" s="358">
        <f>+H51</f>
        <v>-5330.3</v>
      </c>
      <c r="I49" s="358">
        <f>+I51</f>
        <v>0</v>
      </c>
      <c r="J49" s="323">
        <f t="shared" si="40"/>
        <v>-5330.3</v>
      </c>
      <c r="K49" s="323">
        <f>+K51</f>
        <v>-5330.3</v>
      </c>
      <c r="L49" s="324">
        <f>+L51</f>
        <v>0</v>
      </c>
      <c r="M49" s="325"/>
      <c r="N49" s="325"/>
    </row>
    <row r="50" spans="1:14" s="326" customFormat="1" x14ac:dyDescent="0.25">
      <c r="A50" s="359"/>
      <c r="B50" s="360"/>
      <c r="C50" s="167" t="s">
        <v>193</v>
      </c>
      <c r="D50" s="358">
        <f t="shared" si="36"/>
        <v>-5330.3</v>
      </c>
      <c r="E50" s="361">
        <f>E51</f>
        <v>-5330.3</v>
      </c>
      <c r="F50" s="361"/>
      <c r="G50" s="358">
        <f t="shared" si="38"/>
        <v>-5330.3</v>
      </c>
      <c r="H50" s="361">
        <f>H51</f>
        <v>-5330.3</v>
      </c>
      <c r="I50" s="361"/>
      <c r="J50" s="323">
        <f t="shared" si="40"/>
        <v>-5330.3</v>
      </c>
      <c r="K50" s="362">
        <f>K51</f>
        <v>-5330.3</v>
      </c>
      <c r="L50" s="323"/>
      <c r="M50" s="325"/>
      <c r="N50" s="325"/>
    </row>
    <row r="51" spans="1:14" s="326" customFormat="1" ht="18" thickBot="1" x14ac:dyDescent="0.3">
      <c r="A51" s="354"/>
      <c r="B51" s="355"/>
      <c r="C51" s="167" t="s">
        <v>203</v>
      </c>
      <c r="D51" s="356">
        <f>+E51+F51</f>
        <v>-5330.3</v>
      </c>
      <c r="E51" s="356">
        <v>-5330.3</v>
      </c>
      <c r="F51" s="356"/>
      <c r="G51" s="356">
        <f>+H51+I51</f>
        <v>-5330.3</v>
      </c>
      <c r="H51" s="356">
        <v>-5330.3</v>
      </c>
      <c r="I51" s="356"/>
      <c r="J51" s="357">
        <f>+K51+L51</f>
        <v>-5330.3</v>
      </c>
      <c r="K51" s="356">
        <v>-5330.3</v>
      </c>
      <c r="L51" s="356"/>
      <c r="M51" s="325"/>
      <c r="N51" s="325"/>
    </row>
    <row r="52" spans="1:14" s="216" customFormat="1" x14ac:dyDescent="0.25">
      <c r="A52" s="215"/>
      <c r="B52" s="215"/>
    </row>
    <row r="53" spans="1:14" s="216" customFormat="1" x14ac:dyDescent="0.25">
      <c r="A53" s="215"/>
      <c r="B53" s="215"/>
    </row>
    <row r="54" spans="1:14" s="216" customFormat="1" x14ac:dyDescent="0.25">
      <c r="A54" s="215"/>
      <c r="B54" s="215"/>
    </row>
  </sheetData>
  <mergeCells count="14">
    <mergeCell ref="A4:H4"/>
    <mergeCell ref="A5:L5"/>
    <mergeCell ref="A7:B9"/>
    <mergeCell ref="C7:C10"/>
    <mergeCell ref="D8:F8"/>
    <mergeCell ref="G8:I8"/>
    <mergeCell ref="J8:L8"/>
    <mergeCell ref="K9:L9"/>
    <mergeCell ref="D9:D10"/>
    <mergeCell ref="E9:F9"/>
    <mergeCell ref="G9:G10"/>
    <mergeCell ref="H9:I9"/>
    <mergeCell ref="J9:J10"/>
    <mergeCell ref="D7:L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K42"/>
  <sheetViews>
    <sheetView view="pageBreakPreview" topLeftCell="A7" zoomScale="90" zoomScaleNormal="100" zoomScaleSheetLayoutView="90" workbookViewId="0">
      <selection activeCell="I25" sqref="I25"/>
    </sheetView>
  </sheetViews>
  <sheetFormatPr defaultColWidth="8" defaultRowHeight="17.25" customHeight="1" x14ac:dyDescent="0.25"/>
  <cols>
    <col min="1" max="1" width="7.42578125" style="34" customWidth="1"/>
    <col min="2" max="2" width="8.7109375" style="34" customWidth="1"/>
    <col min="3" max="3" width="82.7109375" style="28" customWidth="1"/>
    <col min="4" max="5" width="17.85546875" style="28" customWidth="1"/>
    <col min="6" max="6" width="19" style="46" customWidth="1"/>
    <col min="7" max="7" width="10.85546875" style="28" customWidth="1"/>
    <col min="8" max="8" width="16.42578125" style="38" bestFit="1" customWidth="1"/>
    <col min="9" max="10" width="18.28515625" style="38" bestFit="1" customWidth="1"/>
    <col min="11" max="11" width="18.5703125" style="38" bestFit="1" customWidth="1"/>
    <col min="12" max="12" width="16.42578125" style="28" customWidth="1"/>
    <col min="13" max="16384" width="8" style="28"/>
  </cols>
  <sheetData>
    <row r="1" spans="1:11" ht="21" customHeight="1" x14ac:dyDescent="0.25">
      <c r="A1" s="452" t="s">
        <v>120</v>
      </c>
      <c r="B1" s="452"/>
      <c r="C1" s="452"/>
      <c r="D1" s="452"/>
      <c r="E1" s="452"/>
      <c r="F1" s="452"/>
    </row>
    <row r="2" spans="1:11" s="8" customFormat="1" ht="16.5" customHeight="1" x14ac:dyDescent="0.25">
      <c r="A2" s="452" t="s">
        <v>139</v>
      </c>
      <c r="B2" s="452"/>
      <c r="C2" s="452"/>
      <c r="D2" s="452"/>
      <c r="E2" s="452"/>
      <c r="F2" s="452"/>
      <c r="G2" s="9"/>
      <c r="H2" s="9"/>
      <c r="I2" s="9"/>
      <c r="J2" s="39"/>
      <c r="K2" s="39"/>
    </row>
    <row r="3" spans="1:11" s="8" customFormat="1" ht="16.5" customHeight="1" x14ac:dyDescent="0.25">
      <c r="A3" s="452" t="s">
        <v>0</v>
      </c>
      <c r="B3" s="452"/>
      <c r="C3" s="452"/>
      <c r="D3" s="452"/>
      <c r="E3" s="452"/>
      <c r="F3" s="452"/>
      <c r="G3" s="9"/>
      <c r="H3" s="9"/>
      <c r="I3" s="9"/>
      <c r="J3" s="39"/>
      <c r="K3" s="39"/>
    </row>
    <row r="4" spans="1:11" s="8" customFormat="1" ht="52.5" customHeight="1" x14ac:dyDescent="0.25">
      <c r="A4" s="476" t="s">
        <v>219</v>
      </c>
      <c r="B4" s="476"/>
      <c r="C4" s="476"/>
      <c r="D4" s="476"/>
      <c r="E4" s="476"/>
      <c r="F4" s="476"/>
      <c r="G4" s="40"/>
      <c r="H4" s="40"/>
      <c r="I4" s="40"/>
      <c r="J4" s="39"/>
      <c r="K4" s="39"/>
    </row>
    <row r="5" spans="1:11" ht="17.25" customHeight="1" x14ac:dyDescent="0.25">
      <c r="A5" s="25"/>
      <c r="B5" s="25"/>
      <c r="C5" s="26"/>
      <c r="D5" s="155"/>
      <c r="E5" s="155"/>
      <c r="F5" s="49" t="s">
        <v>69</v>
      </c>
    </row>
    <row r="6" spans="1:11" ht="65.25" customHeight="1" x14ac:dyDescent="0.25">
      <c r="A6" s="477" t="s">
        <v>51</v>
      </c>
      <c r="B6" s="477"/>
      <c r="C6" s="478" t="s">
        <v>65</v>
      </c>
      <c r="D6" s="439" t="s">
        <v>66</v>
      </c>
      <c r="E6" s="440"/>
      <c r="F6" s="441"/>
    </row>
    <row r="7" spans="1:11" s="29" customFormat="1" ht="66" customHeight="1" x14ac:dyDescent="0.25">
      <c r="A7" s="42" t="s">
        <v>1</v>
      </c>
      <c r="B7" s="42" t="s">
        <v>2</v>
      </c>
      <c r="C7" s="479"/>
      <c r="D7" s="199" t="s">
        <v>142</v>
      </c>
      <c r="E7" s="200" t="s">
        <v>143</v>
      </c>
      <c r="F7" s="200" t="s">
        <v>18</v>
      </c>
      <c r="H7" s="41"/>
      <c r="I7" s="41"/>
      <c r="J7" s="41"/>
      <c r="K7" s="41"/>
    </row>
    <row r="8" spans="1:11" s="34" customFormat="1" ht="24.75" customHeight="1" x14ac:dyDescent="0.25">
      <c r="A8" s="32"/>
      <c r="B8" s="32"/>
      <c r="C8" s="33" t="s">
        <v>58</v>
      </c>
      <c r="D8" s="230">
        <f t="shared" ref="D8:F8" si="0">D10</f>
        <v>0</v>
      </c>
      <c r="E8" s="230">
        <f t="shared" si="0"/>
        <v>2.4999999979627319E-2</v>
      </c>
      <c r="F8" s="230">
        <f t="shared" si="0"/>
        <v>2.5000000012369128E-2</v>
      </c>
      <c r="H8" s="44"/>
      <c r="I8" s="44"/>
      <c r="J8" s="44"/>
      <c r="K8" s="44"/>
    </row>
    <row r="9" spans="1:11" ht="17.25" customHeight="1" x14ac:dyDescent="0.25">
      <c r="A9" s="32"/>
      <c r="B9" s="32"/>
      <c r="C9" s="33" t="s">
        <v>59</v>
      </c>
      <c r="D9" s="33"/>
      <c r="E9" s="33"/>
      <c r="F9" s="43"/>
    </row>
    <row r="10" spans="1:11" s="37" customFormat="1" ht="34.5" customHeight="1" x14ac:dyDescent="0.25">
      <c r="A10" s="35"/>
      <c r="B10" s="36"/>
      <c r="C10" s="36" t="s">
        <v>60</v>
      </c>
      <c r="D10" s="229">
        <f t="shared" ref="D10:F10" si="1">D12+D22+D40+D17</f>
        <v>0</v>
      </c>
      <c r="E10" s="229">
        <f t="shared" si="1"/>
        <v>2.4999999979627319E-2</v>
      </c>
      <c r="F10" s="229">
        <f t="shared" si="1"/>
        <v>2.5000000012369128E-2</v>
      </c>
      <c r="H10" s="45"/>
      <c r="I10" s="45"/>
      <c r="J10" s="45"/>
      <c r="K10" s="45"/>
    </row>
    <row r="11" spans="1:11" s="37" customFormat="1" ht="17.25" customHeight="1" x14ac:dyDescent="0.25">
      <c r="A11" s="35"/>
      <c r="B11" s="35"/>
      <c r="C11" s="35" t="s">
        <v>61</v>
      </c>
      <c r="D11" s="35"/>
      <c r="E11" s="35"/>
      <c r="F11" s="20"/>
      <c r="H11" s="45"/>
      <c r="I11" s="45"/>
      <c r="J11" s="45"/>
      <c r="K11" s="45"/>
    </row>
    <row r="12" spans="1:11" s="68" customFormat="1" ht="34.5" x14ac:dyDescent="0.25">
      <c r="A12" s="66">
        <v>1004</v>
      </c>
      <c r="B12" s="66">
        <v>31007</v>
      </c>
      <c r="C12" s="67" t="s">
        <v>118</v>
      </c>
      <c r="D12" s="228">
        <f t="shared" ref="D12:F12" si="2">D14</f>
        <v>16759</v>
      </c>
      <c r="E12" s="228">
        <f t="shared" si="2"/>
        <v>16759</v>
      </c>
      <c r="F12" s="228">
        <f t="shared" si="2"/>
        <v>16759</v>
      </c>
    </row>
    <row r="13" spans="1:11" s="68" customFormat="1" ht="23.25" customHeight="1" x14ac:dyDescent="0.25">
      <c r="A13" s="66"/>
      <c r="B13" s="66"/>
      <c r="C13" s="93" t="s">
        <v>19</v>
      </c>
      <c r="D13" s="93"/>
      <c r="E13" s="93"/>
      <c r="F13" s="94"/>
    </row>
    <row r="14" spans="1:11" s="68" customFormat="1" ht="34.5" x14ac:dyDescent="0.25">
      <c r="A14" s="66"/>
      <c r="B14" s="66"/>
      <c r="C14" s="70" t="s">
        <v>62</v>
      </c>
      <c r="D14" s="227">
        <f t="shared" ref="D14:F14" si="3">D16</f>
        <v>16759</v>
      </c>
      <c r="E14" s="227">
        <f t="shared" si="3"/>
        <v>16759</v>
      </c>
      <c r="F14" s="227">
        <f t="shared" si="3"/>
        <v>16759</v>
      </c>
    </row>
    <row r="15" spans="1:11" s="68" customFormat="1" ht="21" customHeight="1" x14ac:dyDescent="0.25">
      <c r="A15" s="66"/>
      <c r="B15" s="66"/>
      <c r="C15" s="93" t="s">
        <v>92</v>
      </c>
      <c r="D15" s="93"/>
      <c r="E15" s="93"/>
      <c r="F15" s="94"/>
    </row>
    <row r="16" spans="1:11" s="68" customFormat="1" ht="34.5" x14ac:dyDescent="0.25">
      <c r="A16" s="66"/>
      <c r="B16" s="66"/>
      <c r="C16" s="151" t="s">
        <v>137</v>
      </c>
      <c r="D16" s="94">
        <v>16759</v>
      </c>
      <c r="E16" s="94">
        <v>16759</v>
      </c>
      <c r="F16" s="94">
        <v>16759</v>
      </c>
    </row>
    <row r="17" spans="1:6" s="68" customFormat="1" x14ac:dyDescent="0.25">
      <c r="A17" s="66">
        <v>1004</v>
      </c>
      <c r="B17" s="66">
        <v>31014</v>
      </c>
      <c r="C17" s="67" t="s">
        <v>280</v>
      </c>
      <c r="D17" s="228">
        <f t="shared" ref="D17:F17" si="4">D19</f>
        <v>0</v>
      </c>
      <c r="E17" s="228">
        <f t="shared" si="4"/>
        <v>0</v>
      </c>
      <c r="F17" s="228">
        <f t="shared" si="4"/>
        <v>-18772.8</v>
      </c>
    </row>
    <row r="18" spans="1:6" s="68" customFormat="1" ht="23.25" customHeight="1" x14ac:dyDescent="0.25">
      <c r="A18" s="66"/>
      <c r="B18" s="66"/>
      <c r="C18" s="93" t="s">
        <v>19</v>
      </c>
      <c r="D18" s="93"/>
      <c r="E18" s="93"/>
      <c r="F18" s="94"/>
    </row>
    <row r="19" spans="1:6" s="68" customFormat="1" ht="34.5" x14ac:dyDescent="0.25">
      <c r="A19" s="66"/>
      <c r="B19" s="66"/>
      <c r="C19" s="70" t="s">
        <v>62</v>
      </c>
      <c r="D19" s="227">
        <f t="shared" ref="D19:F19" si="5">D21</f>
        <v>0</v>
      </c>
      <c r="E19" s="227">
        <f t="shared" si="5"/>
        <v>0</v>
      </c>
      <c r="F19" s="227">
        <f t="shared" si="5"/>
        <v>-18772.8</v>
      </c>
    </row>
    <row r="20" spans="1:6" s="68" customFormat="1" ht="21" customHeight="1" x14ac:dyDescent="0.25">
      <c r="A20" s="66"/>
      <c r="B20" s="66"/>
      <c r="C20" s="93" t="s">
        <v>92</v>
      </c>
      <c r="D20" s="93"/>
      <c r="E20" s="93"/>
      <c r="F20" s="94"/>
    </row>
    <row r="21" spans="1:6" s="68" customFormat="1" ht="27" customHeight="1" x14ac:dyDescent="0.25">
      <c r="A21" s="66"/>
      <c r="B21" s="66"/>
      <c r="C21" s="169" t="s">
        <v>281</v>
      </c>
      <c r="D21" s="94"/>
      <c r="E21" s="94"/>
      <c r="F21" s="94">
        <v>-18772.8</v>
      </c>
    </row>
    <row r="22" spans="1:6" s="68" customFormat="1" ht="21.75" customHeight="1" x14ac:dyDescent="0.25">
      <c r="A22" s="66">
        <v>1072</v>
      </c>
      <c r="B22" s="66">
        <v>31010</v>
      </c>
      <c r="C22" s="107" t="s">
        <v>165</v>
      </c>
      <c r="D22" s="149">
        <f t="shared" ref="D22:E22" si="6">D24</f>
        <v>-18559</v>
      </c>
      <c r="E22" s="149">
        <f t="shared" si="6"/>
        <v>-18558.97500000002</v>
      </c>
      <c r="F22" s="149">
        <f>F24</f>
        <v>213.82500000001096</v>
      </c>
    </row>
    <row r="23" spans="1:6" s="68" customFormat="1" ht="23.25" customHeight="1" x14ac:dyDescent="0.25">
      <c r="A23" s="66"/>
      <c r="B23" s="66"/>
      <c r="C23" s="93" t="s">
        <v>19</v>
      </c>
      <c r="D23" s="93"/>
      <c r="E23" s="93"/>
      <c r="F23" s="94"/>
    </row>
    <row r="24" spans="1:6" s="68" customFormat="1" ht="34.5" x14ac:dyDescent="0.25">
      <c r="A24" s="66"/>
      <c r="B24" s="66"/>
      <c r="C24" s="70" t="s">
        <v>62</v>
      </c>
      <c r="D24" s="227">
        <f t="shared" ref="D24:F24" si="7">SUM(D26:D39)</f>
        <v>-18559</v>
      </c>
      <c r="E24" s="227">
        <f t="shared" si="7"/>
        <v>-18558.97500000002</v>
      </c>
      <c r="F24" s="227">
        <f t="shared" si="7"/>
        <v>213.82500000001096</v>
      </c>
    </row>
    <row r="25" spans="1:6" s="68" customFormat="1" ht="21" customHeight="1" x14ac:dyDescent="0.25">
      <c r="A25" s="66"/>
      <c r="B25" s="66"/>
      <c r="C25" s="93" t="s">
        <v>92</v>
      </c>
      <c r="D25" s="93"/>
      <c r="E25" s="93"/>
      <c r="F25" s="94"/>
    </row>
    <row r="26" spans="1:6" ht="34.5" x14ac:dyDescent="0.25">
      <c r="A26" s="196"/>
      <c r="B26" s="196"/>
      <c r="C26" s="194" t="s">
        <v>174</v>
      </c>
      <c r="D26" s="220">
        <v>6999.1</v>
      </c>
      <c r="E26" s="220">
        <v>6999.1</v>
      </c>
      <c r="F26" s="220">
        <v>6999.1</v>
      </c>
    </row>
    <row r="27" spans="1:6" ht="34.5" x14ac:dyDescent="0.25">
      <c r="A27" s="196"/>
      <c r="B27" s="196"/>
      <c r="C27" s="194" t="s">
        <v>175</v>
      </c>
      <c r="D27" s="221">
        <v>-58000</v>
      </c>
      <c r="E27" s="221">
        <v>-23000</v>
      </c>
      <c r="F27" s="221">
        <v>-14885.5</v>
      </c>
    </row>
    <row r="28" spans="1:6" ht="34.5" x14ac:dyDescent="0.25">
      <c r="A28" s="196"/>
      <c r="B28" s="196"/>
      <c r="C28" s="194" t="s">
        <v>176</v>
      </c>
      <c r="D28" s="221">
        <v>-50000</v>
      </c>
      <c r="E28" s="221">
        <v>-20000</v>
      </c>
      <c r="F28" s="221">
        <v>-7522.8999999999942</v>
      </c>
    </row>
    <row r="29" spans="1:6" ht="34.5" x14ac:dyDescent="0.25">
      <c r="A29" s="196"/>
      <c r="B29" s="196"/>
      <c r="C29" s="194" t="s">
        <v>177</v>
      </c>
      <c r="D29" s="221">
        <v>-43000</v>
      </c>
      <c r="E29" s="221">
        <v>-11301.5</v>
      </c>
      <c r="F29" s="221">
        <v>-11301.5</v>
      </c>
    </row>
    <row r="30" spans="1:6" ht="34.5" x14ac:dyDescent="0.25">
      <c r="A30" s="196"/>
      <c r="B30" s="196"/>
      <c r="C30" s="194" t="s">
        <v>178</v>
      </c>
      <c r="D30" s="221">
        <v>-40076.5</v>
      </c>
      <c r="E30" s="221">
        <v>-15700</v>
      </c>
      <c r="F30" s="220">
        <v>1780.8999999999942</v>
      </c>
    </row>
    <row r="31" spans="1:6" ht="34.5" x14ac:dyDescent="0.25">
      <c r="A31" s="196"/>
      <c r="B31" s="196"/>
      <c r="C31" s="194" t="s">
        <v>179</v>
      </c>
      <c r="D31" s="220">
        <v>26759.199999999983</v>
      </c>
      <c r="E31" s="220">
        <v>26759.199999999983</v>
      </c>
      <c r="F31" s="220">
        <v>26759.199999999983</v>
      </c>
    </row>
    <row r="32" spans="1:6" ht="34.5" x14ac:dyDescent="0.25">
      <c r="A32" s="196"/>
      <c r="B32" s="196"/>
      <c r="C32" s="252" t="s">
        <v>180</v>
      </c>
      <c r="D32" s="221">
        <v>0</v>
      </c>
      <c r="E32" s="221">
        <v>0</v>
      </c>
      <c r="F32" s="221">
        <v>0</v>
      </c>
    </row>
    <row r="33" spans="1:6" ht="34.5" x14ac:dyDescent="0.25">
      <c r="A33" s="196"/>
      <c r="B33" s="196"/>
      <c r="C33" s="252" t="s">
        <v>181</v>
      </c>
      <c r="D33" s="221">
        <v>-207870.5</v>
      </c>
      <c r="E33" s="221">
        <v>-328945.40000000002</v>
      </c>
      <c r="F33" s="221">
        <v>-348245.1</v>
      </c>
    </row>
    <row r="34" spans="1:6" ht="34.5" x14ac:dyDescent="0.25">
      <c r="A34" s="196"/>
      <c r="B34" s="196"/>
      <c r="C34" s="194" t="s">
        <v>184</v>
      </c>
      <c r="D34" s="220">
        <v>134090</v>
      </c>
      <c r="E34" s="220">
        <v>134089.96799999999</v>
      </c>
      <c r="F34" s="220">
        <v>134089.96799999999</v>
      </c>
    </row>
    <row r="35" spans="1:6" ht="34.5" x14ac:dyDescent="0.25">
      <c r="A35" s="196"/>
      <c r="B35" s="196"/>
      <c r="C35" s="194" t="s">
        <v>185</v>
      </c>
      <c r="D35" s="220">
        <v>82256.600000000006</v>
      </c>
      <c r="E35" s="220">
        <v>82256.553</v>
      </c>
      <c r="F35" s="220">
        <v>82256.553</v>
      </c>
    </row>
    <row r="36" spans="1:6" ht="34.5" x14ac:dyDescent="0.25">
      <c r="A36" s="196"/>
      <c r="B36" s="196"/>
      <c r="C36" s="194" t="s">
        <v>186</v>
      </c>
      <c r="D36" s="220">
        <v>94946.1</v>
      </c>
      <c r="E36" s="220">
        <v>94946.104000000007</v>
      </c>
      <c r="F36" s="220">
        <v>94946.104000000007</v>
      </c>
    </row>
    <row r="37" spans="1:6" ht="34.5" x14ac:dyDescent="0.25">
      <c r="A37" s="196"/>
      <c r="B37" s="196"/>
      <c r="C37" s="194" t="s">
        <v>187</v>
      </c>
      <c r="D37" s="220">
        <v>6313.5</v>
      </c>
      <c r="E37" s="220">
        <v>6313.5</v>
      </c>
      <c r="F37" s="220">
        <v>6313.5</v>
      </c>
    </row>
    <row r="38" spans="1:6" ht="34.5" x14ac:dyDescent="0.25">
      <c r="A38" s="196"/>
      <c r="B38" s="196"/>
      <c r="C38" s="194" t="s">
        <v>188</v>
      </c>
      <c r="D38" s="220">
        <v>27500.3</v>
      </c>
      <c r="E38" s="220">
        <v>27500.3</v>
      </c>
      <c r="F38" s="220">
        <v>27500.3</v>
      </c>
    </row>
    <row r="39" spans="1:6" ht="34.5" x14ac:dyDescent="0.25">
      <c r="A39" s="196"/>
      <c r="B39" s="196"/>
      <c r="C39" s="194" t="s">
        <v>189</v>
      </c>
      <c r="D39" s="220">
        <v>1523.2</v>
      </c>
      <c r="E39" s="220">
        <v>1523.2</v>
      </c>
      <c r="F39" s="220">
        <v>1523.2</v>
      </c>
    </row>
    <row r="40" spans="1:6" ht="24" customHeight="1" x14ac:dyDescent="0.25">
      <c r="A40" s="192" t="s">
        <v>182</v>
      </c>
      <c r="B40" s="192" t="s">
        <v>183</v>
      </c>
      <c r="C40" s="107" t="s">
        <v>167</v>
      </c>
      <c r="D40" s="226">
        <f t="shared" ref="D40:F40" si="8">D42</f>
        <v>1800</v>
      </c>
      <c r="E40" s="226">
        <f t="shared" si="8"/>
        <v>1800</v>
      </c>
      <c r="F40" s="226">
        <f t="shared" si="8"/>
        <v>1800</v>
      </c>
    </row>
    <row r="41" spans="1:6" ht="17.25" customHeight="1" x14ac:dyDescent="0.25">
      <c r="A41" s="196"/>
      <c r="B41" s="196"/>
      <c r="C41" s="93" t="s">
        <v>19</v>
      </c>
      <c r="D41" s="197"/>
      <c r="E41" s="197"/>
      <c r="F41" s="198"/>
    </row>
    <row r="42" spans="1:6" ht="34.5" x14ac:dyDescent="0.25">
      <c r="A42" s="196"/>
      <c r="B42" s="196"/>
      <c r="C42" s="70" t="s">
        <v>62</v>
      </c>
      <c r="D42" s="253">
        <v>1800</v>
      </c>
      <c r="E42" s="253">
        <v>1800</v>
      </c>
      <c r="F42" s="253">
        <v>1800</v>
      </c>
    </row>
  </sheetData>
  <mergeCells count="7">
    <mergeCell ref="A1:F1"/>
    <mergeCell ref="A2:F2"/>
    <mergeCell ref="A3:F3"/>
    <mergeCell ref="A4:F4"/>
    <mergeCell ref="A6:B6"/>
    <mergeCell ref="C6:C7"/>
    <mergeCell ref="D6:F6"/>
  </mergeCells>
  <pageMargins left="0.19685039370078741" right="0.19685039370078741" top="0.15748031496062992" bottom="0.15748031496062992" header="0.15748031496062992" footer="0.15748031496062992"/>
  <pageSetup scale="60" orientation="portrait" r:id="rId1"/>
  <colBreaks count="1" manualBreakCount="1">
    <brk id="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0"/>
  <sheetViews>
    <sheetView workbookViewId="0">
      <selection activeCell="F136" sqref="F136"/>
    </sheetView>
  </sheetViews>
  <sheetFormatPr defaultColWidth="8" defaultRowHeight="13.5" x14ac:dyDescent="0.25"/>
  <cols>
    <col min="1" max="1" width="35.5703125" style="1" customWidth="1"/>
    <col min="2" max="2" width="51.85546875" style="1" customWidth="1"/>
    <col min="3" max="3" width="13.5703125" style="1" customWidth="1"/>
    <col min="4" max="4" width="16.5703125" style="1" customWidth="1"/>
    <col min="5" max="5" width="17.42578125" style="1" customWidth="1"/>
    <col min="6" max="6" width="8" style="105"/>
    <col min="7" max="16384" width="8" style="1"/>
  </cols>
  <sheetData>
    <row r="1" spans="1:10" s="28" customFormat="1" ht="17.25" customHeight="1" x14ac:dyDescent="0.25">
      <c r="A1" s="512" t="s">
        <v>210</v>
      </c>
      <c r="B1" s="512"/>
      <c r="C1" s="512"/>
      <c r="D1" s="512"/>
      <c r="E1" s="512"/>
      <c r="F1" s="134"/>
      <c r="G1" s="38"/>
      <c r="H1" s="38"/>
      <c r="I1" s="38"/>
      <c r="J1" s="38"/>
    </row>
    <row r="2" spans="1:10" s="8" customFormat="1" ht="16.5" customHeight="1" x14ac:dyDescent="0.25">
      <c r="A2" s="512" t="s">
        <v>139</v>
      </c>
      <c r="B2" s="512"/>
      <c r="C2" s="512"/>
      <c r="D2" s="512"/>
      <c r="E2" s="512"/>
      <c r="F2" s="134"/>
      <c r="G2" s="9"/>
      <c r="H2" s="9"/>
      <c r="I2" s="39"/>
      <c r="J2" s="39"/>
    </row>
    <row r="3" spans="1:10" s="8" customFormat="1" ht="16.5" customHeight="1" x14ac:dyDescent="0.25">
      <c r="A3" s="512" t="s">
        <v>0</v>
      </c>
      <c r="B3" s="512"/>
      <c r="C3" s="512"/>
      <c r="D3" s="512"/>
      <c r="E3" s="512"/>
      <c r="F3" s="134"/>
      <c r="G3" s="9"/>
      <c r="H3" s="9"/>
      <c r="I3" s="39"/>
      <c r="J3" s="39"/>
    </row>
    <row r="4" spans="1:10" s="14" customFormat="1" ht="19.5" customHeight="1" x14ac:dyDescent="0.25">
      <c r="A4" s="15"/>
      <c r="B4" s="15"/>
      <c r="C4" s="15"/>
      <c r="D4" s="15"/>
      <c r="E4" s="144"/>
      <c r="F4" s="135"/>
    </row>
    <row r="5" spans="1:10" s="12" customFormat="1" ht="57.75" customHeight="1" x14ac:dyDescent="0.25">
      <c r="A5" s="513" t="s">
        <v>303</v>
      </c>
      <c r="B5" s="513"/>
      <c r="C5" s="513"/>
      <c r="D5" s="513"/>
      <c r="E5" s="513"/>
      <c r="F5" s="105"/>
    </row>
    <row r="6" spans="1:10" s="96" customFormat="1" ht="25.5" customHeight="1" x14ac:dyDescent="0.3">
      <c r="A6" s="514" t="s">
        <v>95</v>
      </c>
      <c r="B6" s="514"/>
      <c r="C6" s="514"/>
      <c r="D6" s="514"/>
      <c r="E6" s="514"/>
      <c r="F6" s="99"/>
    </row>
    <row r="7" spans="1:10" s="96" customFormat="1" x14ac:dyDescent="0.25">
      <c r="B7" s="97"/>
      <c r="C7" s="97"/>
      <c r="D7" s="97"/>
      <c r="E7" s="97"/>
      <c r="F7" s="97"/>
    </row>
    <row r="8" spans="1:10" s="96" customFormat="1" ht="14.25" x14ac:dyDescent="0.25">
      <c r="A8" s="98" t="s">
        <v>96</v>
      </c>
      <c r="E8" s="133" t="s">
        <v>119</v>
      </c>
      <c r="F8" s="97"/>
    </row>
    <row r="9" spans="1:10" s="96" customFormat="1" ht="14.25" x14ac:dyDescent="0.25">
      <c r="B9" s="98"/>
      <c r="C9" s="98"/>
      <c r="D9" s="98"/>
      <c r="E9" s="97"/>
      <c r="F9" s="97"/>
    </row>
    <row r="10" spans="1:10" s="48" customFormat="1" ht="20.25" customHeight="1" x14ac:dyDescent="0.25">
      <c r="A10" s="54" t="s">
        <v>20</v>
      </c>
      <c r="B10" s="483" t="s">
        <v>21</v>
      </c>
      <c r="C10" s="484"/>
      <c r="D10" s="484"/>
      <c r="E10" s="485"/>
      <c r="F10" s="108"/>
    </row>
    <row r="11" spans="1:10" s="48" customFormat="1" ht="19.5" customHeight="1" x14ac:dyDescent="0.25">
      <c r="A11" s="55" t="s">
        <v>67</v>
      </c>
      <c r="B11" s="486" t="s">
        <v>50</v>
      </c>
      <c r="C11" s="487"/>
      <c r="D11" s="487"/>
      <c r="E11" s="488"/>
      <c r="F11" s="108"/>
    </row>
    <row r="12" spans="1:10" s="48" customFormat="1" ht="14.25" x14ac:dyDescent="0.25">
      <c r="A12" s="480" t="s">
        <v>30</v>
      </c>
      <c r="B12" s="481"/>
      <c r="C12" s="481"/>
      <c r="D12" s="481"/>
      <c r="E12" s="482"/>
      <c r="F12" s="108"/>
    </row>
    <row r="13" spans="1:10" s="57" customFormat="1" ht="11.25" customHeight="1" x14ac:dyDescent="0.25">
      <c r="A13" s="56"/>
      <c r="B13" s="56"/>
      <c r="C13" s="56"/>
      <c r="D13" s="56"/>
      <c r="E13" s="103"/>
      <c r="F13" s="136"/>
    </row>
    <row r="14" spans="1:10" s="48" customFormat="1" ht="16.5" customHeight="1" x14ac:dyDescent="0.25">
      <c r="A14" s="493" t="s">
        <v>22</v>
      </c>
      <c r="B14" s="495" t="s">
        <v>67</v>
      </c>
      <c r="C14" s="502" t="s">
        <v>300</v>
      </c>
      <c r="D14" s="502"/>
      <c r="E14" s="503"/>
      <c r="F14" s="108"/>
    </row>
    <row r="15" spans="1:10" s="48" customFormat="1" ht="24" customHeight="1" x14ac:dyDescent="0.25">
      <c r="A15" s="494"/>
      <c r="B15" s="496"/>
      <c r="C15" s="504"/>
      <c r="D15" s="504"/>
      <c r="E15" s="505"/>
      <c r="F15" s="108"/>
    </row>
    <row r="16" spans="1:10" s="48" customFormat="1" ht="21" customHeight="1" x14ac:dyDescent="0.25">
      <c r="A16" s="51" t="s">
        <v>23</v>
      </c>
      <c r="B16" s="58">
        <v>31004</v>
      </c>
      <c r="C16" s="498" t="s">
        <v>142</v>
      </c>
      <c r="D16" s="498" t="s">
        <v>143</v>
      </c>
      <c r="E16" s="498" t="s">
        <v>24</v>
      </c>
      <c r="F16" s="108"/>
    </row>
    <row r="17" spans="1:6" s="48" customFormat="1" ht="60.75" customHeight="1" x14ac:dyDescent="0.25">
      <c r="A17" s="51" t="s">
        <v>25</v>
      </c>
      <c r="B17" s="250" t="s">
        <v>262</v>
      </c>
      <c r="C17" s="498"/>
      <c r="D17" s="498"/>
      <c r="E17" s="498"/>
      <c r="F17" s="108"/>
    </row>
    <row r="18" spans="1:6" s="48" customFormat="1" ht="44.25" customHeight="1" x14ac:dyDescent="0.25">
      <c r="A18" s="51" t="s">
        <v>26</v>
      </c>
      <c r="B18" s="250" t="s">
        <v>263</v>
      </c>
      <c r="C18" s="498"/>
      <c r="D18" s="498"/>
      <c r="E18" s="498"/>
      <c r="F18" s="108"/>
    </row>
    <row r="19" spans="1:6" s="48" customFormat="1" ht="28.5" customHeight="1" x14ac:dyDescent="0.25">
      <c r="A19" s="51" t="s">
        <v>27</v>
      </c>
      <c r="B19" s="250" t="s">
        <v>217</v>
      </c>
      <c r="C19" s="498"/>
      <c r="D19" s="498"/>
      <c r="E19" s="498"/>
      <c r="F19" s="108"/>
    </row>
    <row r="20" spans="1:6" s="48" customFormat="1" ht="31.5" customHeight="1" x14ac:dyDescent="0.25">
      <c r="A20" s="333" t="s">
        <v>68</v>
      </c>
      <c r="B20" s="250" t="s">
        <v>129</v>
      </c>
      <c r="C20" s="499"/>
      <c r="D20" s="499"/>
      <c r="E20" s="499"/>
      <c r="F20" s="108"/>
    </row>
    <row r="21" spans="1:6" s="48" customFormat="1" ht="16.5" customHeight="1" x14ac:dyDescent="0.25">
      <c r="A21" s="491" t="s">
        <v>28</v>
      </c>
      <c r="B21" s="492"/>
      <c r="C21" s="219"/>
      <c r="D21" s="219"/>
      <c r="E21" s="51"/>
      <c r="F21" s="108"/>
    </row>
    <row r="22" spans="1:6" s="48" customFormat="1" ht="19.5" customHeight="1" x14ac:dyDescent="0.25">
      <c r="A22" s="489" t="s">
        <v>29</v>
      </c>
      <c r="B22" s="490"/>
      <c r="C22" s="332">
        <f>'1'!D18</f>
        <v>-65752.899999999994</v>
      </c>
      <c r="D22" s="332">
        <f>'1'!E18</f>
        <v>-65752.899999999994</v>
      </c>
      <c r="E22" s="332">
        <f>'1'!F18</f>
        <v>-65752.899999999994</v>
      </c>
      <c r="F22" s="108"/>
    </row>
    <row r="23" spans="1:6" s="16" customFormat="1" ht="16.5" customHeight="1" x14ac:dyDescent="0.25">
      <c r="A23" s="72"/>
      <c r="B23" s="72"/>
      <c r="C23" s="72"/>
      <c r="D23" s="72"/>
      <c r="E23" s="72"/>
      <c r="F23" s="137"/>
    </row>
    <row r="24" spans="1:6" s="48" customFormat="1" ht="16.5" customHeight="1" x14ac:dyDescent="0.25">
      <c r="A24" s="493" t="s">
        <v>22</v>
      </c>
      <c r="B24" s="495" t="s">
        <v>67</v>
      </c>
      <c r="C24" s="502" t="s">
        <v>299</v>
      </c>
      <c r="D24" s="502"/>
      <c r="E24" s="503"/>
      <c r="F24" s="108"/>
    </row>
    <row r="25" spans="1:6" s="48" customFormat="1" ht="25.5" customHeight="1" x14ac:dyDescent="0.25">
      <c r="A25" s="494"/>
      <c r="B25" s="496"/>
      <c r="C25" s="504"/>
      <c r="D25" s="504"/>
      <c r="E25" s="505"/>
      <c r="F25" s="108"/>
    </row>
    <row r="26" spans="1:6" s="48" customFormat="1" ht="21" customHeight="1" x14ac:dyDescent="0.25">
      <c r="A26" s="51" t="s">
        <v>23</v>
      </c>
      <c r="B26" s="58">
        <v>31007</v>
      </c>
      <c r="C26" s="498" t="s">
        <v>142</v>
      </c>
      <c r="D26" s="498" t="s">
        <v>143</v>
      </c>
      <c r="E26" s="498" t="s">
        <v>24</v>
      </c>
      <c r="F26" s="108"/>
    </row>
    <row r="27" spans="1:6" s="48" customFormat="1" ht="27" x14ac:dyDescent="0.25">
      <c r="A27" s="51" t="s">
        <v>25</v>
      </c>
      <c r="B27" s="51" t="s">
        <v>117</v>
      </c>
      <c r="C27" s="498"/>
      <c r="D27" s="498"/>
      <c r="E27" s="498"/>
      <c r="F27" s="108"/>
    </row>
    <row r="28" spans="1:6" s="48" customFormat="1" ht="44.25" customHeight="1" x14ac:dyDescent="0.25">
      <c r="A28" s="51" t="s">
        <v>26</v>
      </c>
      <c r="B28" s="51" t="s">
        <v>209</v>
      </c>
      <c r="C28" s="498"/>
      <c r="D28" s="498"/>
      <c r="E28" s="498"/>
      <c r="F28" s="108"/>
    </row>
    <row r="29" spans="1:6" s="48" customFormat="1" ht="28.5" customHeight="1" x14ac:dyDescent="0.25">
      <c r="A29" s="51" t="s">
        <v>27</v>
      </c>
      <c r="B29" s="51" t="s">
        <v>91</v>
      </c>
      <c r="C29" s="498"/>
      <c r="D29" s="498"/>
      <c r="E29" s="498"/>
      <c r="F29" s="108"/>
    </row>
    <row r="30" spans="1:6" s="48" customFormat="1" ht="31.5" customHeight="1" x14ac:dyDescent="0.25">
      <c r="A30" s="104" t="s">
        <v>133</v>
      </c>
      <c r="B30" s="58" t="s">
        <v>93</v>
      </c>
      <c r="C30" s="499"/>
      <c r="D30" s="499"/>
      <c r="E30" s="499"/>
      <c r="F30" s="108"/>
    </row>
    <row r="31" spans="1:6" s="48" customFormat="1" ht="16.5" customHeight="1" x14ac:dyDescent="0.25">
      <c r="A31" s="491" t="s">
        <v>28</v>
      </c>
      <c r="B31" s="492"/>
      <c r="C31" s="219"/>
      <c r="D31" s="219"/>
      <c r="E31" s="51"/>
      <c r="F31" s="108"/>
    </row>
    <row r="32" spans="1:6" s="48" customFormat="1" ht="16.5" customHeight="1" x14ac:dyDescent="0.25">
      <c r="A32" s="500" t="s">
        <v>138</v>
      </c>
      <c r="B32" s="501"/>
      <c r="C32" s="334">
        <v>52</v>
      </c>
      <c r="D32" s="334"/>
      <c r="E32" s="334">
        <v>52</v>
      </c>
      <c r="F32" s="108"/>
    </row>
    <row r="33" spans="1:6" s="48" customFormat="1" ht="19.5" customHeight="1" x14ac:dyDescent="0.25">
      <c r="A33" s="489" t="s">
        <v>29</v>
      </c>
      <c r="B33" s="490"/>
      <c r="C33" s="248">
        <f>'1'!D24</f>
        <v>16759</v>
      </c>
      <c r="D33" s="248">
        <f>'1'!E24</f>
        <v>16759</v>
      </c>
      <c r="E33" s="248">
        <f>'1'!F24</f>
        <v>16759</v>
      </c>
      <c r="F33" s="108"/>
    </row>
    <row r="34" spans="1:6" s="16" customFormat="1" ht="16.5" customHeight="1" x14ac:dyDescent="0.25">
      <c r="A34" s="72"/>
      <c r="B34" s="72"/>
      <c r="C34" s="72"/>
      <c r="D34" s="72"/>
      <c r="E34" s="72"/>
      <c r="F34" s="137"/>
    </row>
    <row r="35" spans="1:6" s="48" customFormat="1" ht="16.5" customHeight="1" x14ac:dyDescent="0.25">
      <c r="A35" s="493" t="s">
        <v>22</v>
      </c>
      <c r="B35" s="495" t="s">
        <v>67</v>
      </c>
      <c r="C35" s="502" t="s">
        <v>300</v>
      </c>
      <c r="D35" s="502"/>
      <c r="E35" s="503"/>
      <c r="F35" s="108"/>
    </row>
    <row r="36" spans="1:6" s="48" customFormat="1" ht="30" customHeight="1" x14ac:dyDescent="0.25">
      <c r="A36" s="494"/>
      <c r="B36" s="496"/>
      <c r="C36" s="504"/>
      <c r="D36" s="504"/>
      <c r="E36" s="505"/>
      <c r="F36" s="108"/>
    </row>
    <row r="37" spans="1:6" s="48" customFormat="1" ht="21" customHeight="1" x14ac:dyDescent="0.25">
      <c r="A37" s="51" t="s">
        <v>23</v>
      </c>
      <c r="B37" s="58">
        <v>31014</v>
      </c>
      <c r="C37" s="498" t="s">
        <v>142</v>
      </c>
      <c r="D37" s="498" t="s">
        <v>143</v>
      </c>
      <c r="E37" s="498" t="s">
        <v>24</v>
      </c>
      <c r="F37" s="108"/>
    </row>
    <row r="38" spans="1:6" s="48" customFormat="1" ht="29.25" customHeight="1" x14ac:dyDescent="0.25">
      <c r="A38" s="251" t="s">
        <v>25</v>
      </c>
      <c r="B38" s="51" t="s">
        <v>283</v>
      </c>
      <c r="C38" s="498"/>
      <c r="D38" s="498"/>
      <c r="E38" s="498"/>
      <c r="F38" s="108"/>
    </row>
    <row r="39" spans="1:6" s="48" customFormat="1" ht="32.25" customHeight="1" x14ac:dyDescent="0.25">
      <c r="A39" s="251" t="s">
        <v>26</v>
      </c>
      <c r="B39" s="51" t="s">
        <v>284</v>
      </c>
      <c r="C39" s="498"/>
      <c r="D39" s="498"/>
      <c r="E39" s="498"/>
      <c r="F39" s="108"/>
    </row>
    <row r="40" spans="1:6" s="48" customFormat="1" ht="28.5" customHeight="1" x14ac:dyDescent="0.25">
      <c r="A40" s="251" t="s">
        <v>27</v>
      </c>
      <c r="B40" s="51" t="s">
        <v>217</v>
      </c>
      <c r="C40" s="498"/>
      <c r="D40" s="498"/>
      <c r="E40" s="498"/>
      <c r="F40" s="108"/>
    </row>
    <row r="41" spans="1:6" s="48" customFormat="1" ht="41.25" customHeight="1" x14ac:dyDescent="0.25">
      <c r="A41" s="184" t="s">
        <v>68</v>
      </c>
      <c r="B41" s="51" t="s">
        <v>93</v>
      </c>
      <c r="C41" s="499"/>
      <c r="D41" s="499"/>
      <c r="E41" s="499"/>
      <c r="F41" s="108"/>
    </row>
    <row r="42" spans="1:6" s="48" customFormat="1" ht="16.5" customHeight="1" x14ac:dyDescent="0.25">
      <c r="A42" s="491" t="s">
        <v>28</v>
      </c>
      <c r="B42" s="492"/>
      <c r="C42" s="219"/>
      <c r="D42" s="219"/>
      <c r="E42" s="51"/>
      <c r="F42" s="108"/>
    </row>
    <row r="43" spans="1:6" s="48" customFormat="1" ht="19.5" customHeight="1" x14ac:dyDescent="0.25">
      <c r="A43" s="489" t="s">
        <v>29</v>
      </c>
      <c r="B43" s="490"/>
      <c r="C43" s="248">
        <f>'1'!D30</f>
        <v>0</v>
      </c>
      <c r="D43" s="248">
        <f>'1'!E30</f>
        <v>0</v>
      </c>
      <c r="E43" s="267">
        <f>'1'!F30</f>
        <v>-18772.8</v>
      </c>
      <c r="F43" s="108"/>
    </row>
    <row r="44" spans="1:6" s="16" customFormat="1" ht="16.5" customHeight="1" x14ac:dyDescent="0.25">
      <c r="A44" s="72"/>
      <c r="B44" s="72"/>
      <c r="C44" s="72"/>
      <c r="D44" s="72"/>
      <c r="E44" s="72"/>
      <c r="F44" s="137"/>
    </row>
    <row r="45" spans="1:6" s="48" customFormat="1" ht="20.25" customHeight="1" x14ac:dyDescent="0.25">
      <c r="A45" s="54" t="s">
        <v>20</v>
      </c>
      <c r="B45" s="483" t="s">
        <v>21</v>
      </c>
      <c r="C45" s="484"/>
      <c r="D45" s="484"/>
      <c r="E45" s="485"/>
      <c r="F45" s="108"/>
    </row>
    <row r="46" spans="1:6" s="48" customFormat="1" ht="19.5" customHeight="1" x14ac:dyDescent="0.25">
      <c r="A46" s="55">
        <v>1072</v>
      </c>
      <c r="B46" s="486" t="s">
        <v>128</v>
      </c>
      <c r="C46" s="487"/>
      <c r="D46" s="487"/>
      <c r="E46" s="488"/>
      <c r="F46" s="108"/>
    </row>
    <row r="47" spans="1:6" s="48" customFormat="1" ht="14.25" x14ac:dyDescent="0.25">
      <c r="A47" s="480" t="s">
        <v>30</v>
      </c>
      <c r="B47" s="481"/>
      <c r="C47" s="481"/>
      <c r="D47" s="481"/>
      <c r="E47" s="482"/>
      <c r="F47" s="108"/>
    </row>
    <row r="48" spans="1:6" s="57" customFormat="1" ht="11.25" customHeight="1" x14ac:dyDescent="0.25">
      <c r="A48" s="56"/>
      <c r="B48" s="56"/>
      <c r="C48" s="56"/>
      <c r="D48" s="56"/>
      <c r="E48" s="103"/>
      <c r="F48" s="136"/>
    </row>
    <row r="49" spans="1:6" s="48" customFormat="1" ht="42" customHeight="1" x14ac:dyDescent="0.25">
      <c r="A49" s="244" t="s">
        <v>22</v>
      </c>
      <c r="B49" s="111" t="s">
        <v>197</v>
      </c>
      <c r="C49" s="491" t="s">
        <v>299</v>
      </c>
      <c r="D49" s="497"/>
      <c r="E49" s="492"/>
      <c r="F49" s="108"/>
    </row>
    <row r="50" spans="1:6" s="48" customFormat="1" ht="18" customHeight="1" x14ac:dyDescent="0.25">
      <c r="A50" s="244" t="s">
        <v>23</v>
      </c>
      <c r="B50" s="111">
        <v>11007</v>
      </c>
      <c r="C50" s="507" t="s">
        <v>198</v>
      </c>
      <c r="D50" s="507" t="s">
        <v>199</v>
      </c>
      <c r="E50" s="507" t="s">
        <v>24</v>
      </c>
      <c r="F50" s="108"/>
    </row>
    <row r="51" spans="1:6" s="48" customFormat="1" ht="57.75" customHeight="1" x14ac:dyDescent="0.25">
      <c r="A51" s="244" t="s">
        <v>25</v>
      </c>
      <c r="B51" s="111" t="s">
        <v>163</v>
      </c>
      <c r="C51" s="508"/>
      <c r="D51" s="508"/>
      <c r="E51" s="508"/>
      <c r="F51" s="108"/>
    </row>
    <row r="52" spans="1:6" s="48" customFormat="1" ht="42" customHeight="1" x14ac:dyDescent="0.25">
      <c r="A52" s="244" t="s">
        <v>26</v>
      </c>
      <c r="B52" s="111" t="s">
        <v>164</v>
      </c>
      <c r="C52" s="508"/>
      <c r="D52" s="508"/>
      <c r="E52" s="508"/>
      <c r="F52" s="108"/>
    </row>
    <row r="53" spans="1:6" s="48" customFormat="1" ht="18" customHeight="1" x14ac:dyDescent="0.25">
      <c r="A53" s="244" t="s">
        <v>27</v>
      </c>
      <c r="B53" s="111" t="s">
        <v>102</v>
      </c>
      <c r="C53" s="508"/>
      <c r="D53" s="508"/>
      <c r="E53" s="508"/>
      <c r="F53" s="108"/>
    </row>
    <row r="54" spans="1:6" s="48" customFormat="1" ht="39.75" customHeight="1" x14ac:dyDescent="0.25">
      <c r="A54" s="184" t="s">
        <v>68</v>
      </c>
      <c r="B54" s="245" t="s">
        <v>129</v>
      </c>
      <c r="C54" s="509"/>
      <c r="D54" s="509"/>
      <c r="E54" s="509"/>
      <c r="F54" s="108"/>
    </row>
    <row r="55" spans="1:6" s="48" customFormat="1" ht="19.5" customHeight="1" x14ac:dyDescent="0.25">
      <c r="A55" s="510" t="s">
        <v>28</v>
      </c>
      <c r="B55" s="510"/>
      <c r="C55" s="242"/>
      <c r="D55" s="242"/>
      <c r="E55" s="243"/>
      <c r="F55" s="108"/>
    </row>
    <row r="56" spans="1:6" s="48" customFormat="1" ht="18.75" customHeight="1" x14ac:dyDescent="0.25">
      <c r="A56" s="506" t="s">
        <v>201</v>
      </c>
      <c r="B56" s="506"/>
      <c r="C56" s="248">
        <f>'1'!D43</f>
        <v>53838.5</v>
      </c>
      <c r="D56" s="248">
        <f>'1'!E43</f>
        <v>53838.5</v>
      </c>
      <c r="E56" s="248">
        <f>'1'!F43</f>
        <v>53838.5</v>
      </c>
      <c r="F56" s="139"/>
    </row>
    <row r="57" spans="1:6" s="48" customFormat="1" ht="18.75" customHeight="1" x14ac:dyDescent="0.25">
      <c r="A57" s="56"/>
      <c r="B57" s="56"/>
      <c r="C57" s="56"/>
      <c r="D57" s="56"/>
      <c r="E57" s="150"/>
      <c r="F57" s="139"/>
    </row>
    <row r="58" spans="1:6" s="48" customFormat="1" ht="20.25" customHeight="1" x14ac:dyDescent="0.25">
      <c r="A58" s="54" t="s">
        <v>20</v>
      </c>
      <c r="B58" s="483" t="s">
        <v>21</v>
      </c>
      <c r="C58" s="484"/>
      <c r="D58" s="484"/>
      <c r="E58" s="485"/>
      <c r="F58" s="108"/>
    </row>
    <row r="59" spans="1:6" s="48" customFormat="1" ht="19.5" customHeight="1" x14ac:dyDescent="0.25">
      <c r="A59" s="55">
        <v>1072</v>
      </c>
      <c r="B59" s="486" t="s">
        <v>128</v>
      </c>
      <c r="C59" s="487"/>
      <c r="D59" s="487"/>
      <c r="E59" s="488"/>
      <c r="F59" s="108"/>
    </row>
    <row r="60" spans="1:6" s="48" customFormat="1" ht="14.25" x14ac:dyDescent="0.25">
      <c r="A60" s="480" t="s">
        <v>30</v>
      </c>
      <c r="B60" s="481"/>
      <c r="C60" s="481"/>
      <c r="D60" s="481"/>
      <c r="E60" s="482"/>
      <c r="F60" s="108"/>
    </row>
    <row r="61" spans="1:6" s="57" customFormat="1" ht="11.25" customHeight="1" x14ac:dyDescent="0.25">
      <c r="A61" s="56"/>
      <c r="B61" s="56"/>
      <c r="C61" s="56"/>
      <c r="D61" s="56"/>
      <c r="E61" s="103"/>
      <c r="F61" s="136"/>
    </row>
    <row r="62" spans="1:6" s="48" customFormat="1" ht="43.5" customHeight="1" x14ac:dyDescent="0.25">
      <c r="A62" s="368" t="s">
        <v>22</v>
      </c>
      <c r="B62" s="111" t="s">
        <v>197</v>
      </c>
      <c r="C62" s="491" t="s">
        <v>299</v>
      </c>
      <c r="D62" s="497"/>
      <c r="E62" s="492"/>
      <c r="F62" s="108"/>
    </row>
    <row r="63" spans="1:6" s="48" customFormat="1" ht="18" customHeight="1" x14ac:dyDescent="0.25">
      <c r="A63" s="368" t="s">
        <v>23</v>
      </c>
      <c r="B63" s="111">
        <v>11009</v>
      </c>
      <c r="C63" s="507" t="s">
        <v>198</v>
      </c>
      <c r="D63" s="507" t="s">
        <v>199</v>
      </c>
      <c r="E63" s="507" t="s">
        <v>24</v>
      </c>
      <c r="F63" s="108"/>
    </row>
    <row r="64" spans="1:6" s="48" customFormat="1" ht="67.5" x14ac:dyDescent="0.25">
      <c r="A64" s="368" t="s">
        <v>25</v>
      </c>
      <c r="B64" s="111" t="s">
        <v>294</v>
      </c>
      <c r="C64" s="508"/>
      <c r="D64" s="508"/>
      <c r="E64" s="508"/>
      <c r="F64" s="108"/>
    </row>
    <row r="65" spans="1:6" s="48" customFormat="1" ht="42" customHeight="1" x14ac:dyDescent="0.25">
      <c r="A65" s="368" t="s">
        <v>26</v>
      </c>
      <c r="B65" s="111" t="s">
        <v>271</v>
      </c>
      <c r="C65" s="508"/>
      <c r="D65" s="508"/>
      <c r="E65" s="508"/>
      <c r="F65" s="108"/>
    </row>
    <row r="66" spans="1:6" s="48" customFormat="1" ht="18" customHeight="1" x14ac:dyDescent="0.25">
      <c r="A66" s="368" t="s">
        <v>27</v>
      </c>
      <c r="B66" s="111" t="s">
        <v>102</v>
      </c>
      <c r="C66" s="508"/>
      <c r="D66" s="508"/>
      <c r="E66" s="508"/>
      <c r="F66" s="108"/>
    </row>
    <row r="67" spans="1:6" s="48" customFormat="1" ht="39.75" customHeight="1" x14ac:dyDescent="0.25">
      <c r="A67" s="249" t="s">
        <v>272</v>
      </c>
      <c r="B67" s="111" t="s">
        <v>129</v>
      </c>
      <c r="C67" s="509"/>
      <c r="D67" s="509"/>
      <c r="E67" s="509"/>
      <c r="F67" s="108"/>
    </row>
    <row r="68" spans="1:6" s="48" customFormat="1" ht="19.5" customHeight="1" x14ac:dyDescent="0.25">
      <c r="A68" s="510" t="s">
        <v>28</v>
      </c>
      <c r="B68" s="510"/>
      <c r="C68" s="367"/>
      <c r="D68" s="367"/>
      <c r="E68" s="243"/>
      <c r="F68" s="108"/>
    </row>
    <row r="69" spans="1:6" s="48" customFormat="1" ht="15.75" customHeight="1" x14ac:dyDescent="0.25">
      <c r="A69" s="525" t="s">
        <v>200</v>
      </c>
      <c r="B69" s="525"/>
      <c r="C69" s="336">
        <v>1</v>
      </c>
      <c r="D69" s="336"/>
      <c r="E69" s="337">
        <v>1</v>
      </c>
      <c r="F69" s="138"/>
    </row>
    <row r="70" spans="1:6" s="48" customFormat="1" ht="18.75" customHeight="1" x14ac:dyDescent="0.25">
      <c r="A70" s="506" t="s">
        <v>201</v>
      </c>
      <c r="B70" s="506"/>
      <c r="C70" s="248">
        <f>'1'!D49</f>
        <v>41484</v>
      </c>
      <c r="D70" s="248">
        <f>'1'!E49</f>
        <v>41484</v>
      </c>
      <c r="E70" s="248">
        <f>'1'!F49</f>
        <v>41484</v>
      </c>
      <c r="F70" s="139"/>
    </row>
    <row r="71" spans="1:6" s="48" customFormat="1" ht="18.75" customHeight="1" x14ac:dyDescent="0.25">
      <c r="A71" s="56"/>
      <c r="B71" s="56"/>
      <c r="C71" s="56"/>
      <c r="D71" s="56"/>
      <c r="E71" s="150"/>
      <c r="F71" s="139"/>
    </row>
    <row r="72" spans="1:6" s="48" customFormat="1" ht="42.75" customHeight="1" x14ac:dyDescent="0.25">
      <c r="A72" s="244" t="s">
        <v>22</v>
      </c>
      <c r="B72" s="246" t="s">
        <v>197</v>
      </c>
      <c r="C72" s="491" t="s">
        <v>299</v>
      </c>
      <c r="D72" s="497"/>
      <c r="E72" s="492"/>
      <c r="F72" s="108"/>
    </row>
    <row r="73" spans="1:6" s="48" customFormat="1" ht="21" customHeight="1" x14ac:dyDescent="0.25">
      <c r="A73" s="244" t="s">
        <v>23</v>
      </c>
      <c r="B73" s="246">
        <v>11011</v>
      </c>
      <c r="C73" s="507" t="s">
        <v>198</v>
      </c>
      <c r="D73" s="507" t="s">
        <v>199</v>
      </c>
      <c r="E73" s="507" t="s">
        <v>24</v>
      </c>
      <c r="F73" s="108"/>
    </row>
    <row r="74" spans="1:6" s="48" customFormat="1" ht="51" customHeight="1" x14ac:dyDescent="0.25">
      <c r="A74" s="244" t="s">
        <v>25</v>
      </c>
      <c r="B74" s="246" t="s">
        <v>169</v>
      </c>
      <c r="C74" s="508"/>
      <c r="D74" s="508"/>
      <c r="E74" s="508"/>
      <c r="F74" s="108"/>
    </row>
    <row r="75" spans="1:6" s="48" customFormat="1" ht="48" customHeight="1" x14ac:dyDescent="0.25">
      <c r="A75" s="244" t="s">
        <v>26</v>
      </c>
      <c r="B75" s="246" t="s">
        <v>170</v>
      </c>
      <c r="C75" s="508"/>
      <c r="D75" s="508"/>
      <c r="E75" s="508"/>
      <c r="F75" s="108"/>
    </row>
    <row r="76" spans="1:6" s="48" customFormat="1" ht="19.5" customHeight="1" x14ac:dyDescent="0.25">
      <c r="A76" s="244" t="s">
        <v>27</v>
      </c>
      <c r="B76" s="246" t="s">
        <v>102</v>
      </c>
      <c r="C76" s="508"/>
      <c r="D76" s="508"/>
      <c r="E76" s="508"/>
      <c r="F76" s="108"/>
    </row>
    <row r="77" spans="1:6" s="48" customFormat="1" ht="42" customHeight="1" x14ac:dyDescent="0.25">
      <c r="A77" s="104" t="s">
        <v>68</v>
      </c>
      <c r="B77" s="245" t="s">
        <v>129</v>
      </c>
      <c r="C77" s="509"/>
      <c r="D77" s="509"/>
      <c r="E77" s="509"/>
      <c r="F77" s="108"/>
    </row>
    <row r="78" spans="1:6" s="48" customFormat="1" ht="19.5" customHeight="1" x14ac:dyDescent="0.25">
      <c r="A78" s="510" t="s">
        <v>28</v>
      </c>
      <c r="B78" s="510"/>
      <c r="C78" s="156"/>
      <c r="D78" s="156"/>
      <c r="E78" s="121"/>
      <c r="F78" s="108"/>
    </row>
    <row r="79" spans="1:6" s="48" customFormat="1" ht="15.75" customHeight="1" x14ac:dyDescent="0.25">
      <c r="A79" s="525" t="s">
        <v>200</v>
      </c>
      <c r="B79" s="525"/>
      <c r="C79" s="336">
        <v>1</v>
      </c>
      <c r="D79" s="336"/>
      <c r="E79" s="337">
        <v>1</v>
      </c>
      <c r="F79" s="138"/>
    </row>
    <row r="80" spans="1:6" s="48" customFormat="1" ht="18.75" customHeight="1" x14ac:dyDescent="0.25">
      <c r="A80" s="506" t="s">
        <v>201</v>
      </c>
      <c r="B80" s="506"/>
      <c r="C80" s="248">
        <f>'1'!D55</f>
        <v>5330.3</v>
      </c>
      <c r="D80" s="248">
        <f>'1'!E55</f>
        <v>5330.3</v>
      </c>
      <c r="E80" s="248">
        <f>'1'!F55</f>
        <v>5330.3</v>
      </c>
      <c r="F80" s="139"/>
    </row>
    <row r="81" spans="1:6" s="57" customFormat="1" ht="11.25" customHeight="1" x14ac:dyDescent="0.25">
      <c r="A81" s="56"/>
      <c r="B81" s="56"/>
      <c r="C81" s="56"/>
      <c r="D81" s="56"/>
      <c r="E81" s="103"/>
      <c r="F81" s="136"/>
    </row>
    <row r="82" spans="1:6" s="48" customFormat="1" ht="16.5" customHeight="1" x14ac:dyDescent="0.25">
      <c r="A82" s="493" t="s">
        <v>22</v>
      </c>
      <c r="B82" s="495">
        <v>1072</v>
      </c>
      <c r="C82" s="502" t="s">
        <v>300</v>
      </c>
      <c r="D82" s="502"/>
      <c r="E82" s="503"/>
      <c r="F82" s="108"/>
    </row>
    <row r="83" spans="1:6" s="48" customFormat="1" ht="24.75" customHeight="1" x14ac:dyDescent="0.25">
      <c r="A83" s="494"/>
      <c r="B83" s="496"/>
      <c r="C83" s="504"/>
      <c r="D83" s="504"/>
      <c r="E83" s="505"/>
      <c r="F83" s="108"/>
    </row>
    <row r="84" spans="1:6" s="48" customFormat="1" ht="21" customHeight="1" x14ac:dyDescent="0.25">
      <c r="A84" s="51" t="s">
        <v>23</v>
      </c>
      <c r="B84" s="58">
        <v>12001</v>
      </c>
      <c r="C84" s="498" t="s">
        <v>142</v>
      </c>
      <c r="D84" s="498" t="s">
        <v>143</v>
      </c>
      <c r="E84" s="498" t="s">
        <v>24</v>
      </c>
      <c r="F84" s="108"/>
    </row>
    <row r="85" spans="1:6" s="48" customFormat="1" ht="99" x14ac:dyDescent="0.25">
      <c r="A85" s="370" t="s">
        <v>25</v>
      </c>
      <c r="B85" s="101" t="s">
        <v>273</v>
      </c>
      <c r="C85" s="498"/>
      <c r="D85" s="498"/>
      <c r="E85" s="498"/>
      <c r="F85" s="108"/>
    </row>
    <row r="86" spans="1:6" s="48" customFormat="1" ht="99" x14ac:dyDescent="0.25">
      <c r="A86" s="370" t="s">
        <v>26</v>
      </c>
      <c r="B86" s="101" t="s">
        <v>274</v>
      </c>
      <c r="C86" s="498"/>
      <c r="D86" s="498"/>
      <c r="E86" s="498"/>
      <c r="F86" s="108"/>
    </row>
    <row r="87" spans="1:6" s="48" customFormat="1" ht="28.5" customHeight="1" x14ac:dyDescent="0.25">
      <c r="A87" s="370" t="s">
        <v>27</v>
      </c>
      <c r="B87" s="101" t="s">
        <v>276</v>
      </c>
      <c r="C87" s="498"/>
      <c r="D87" s="498"/>
      <c r="E87" s="498"/>
      <c r="F87" s="108"/>
    </row>
    <row r="88" spans="1:6" s="48" customFormat="1" ht="45" customHeight="1" x14ac:dyDescent="0.25">
      <c r="A88" s="372" t="s">
        <v>277</v>
      </c>
      <c r="B88" s="101" t="s">
        <v>278</v>
      </c>
      <c r="C88" s="499"/>
      <c r="D88" s="499"/>
      <c r="E88" s="499"/>
      <c r="F88" s="108"/>
    </row>
    <row r="89" spans="1:6" s="48" customFormat="1" ht="16.5" customHeight="1" x14ac:dyDescent="0.25">
      <c r="A89" s="491" t="s">
        <v>28</v>
      </c>
      <c r="B89" s="492"/>
      <c r="C89" s="219"/>
      <c r="D89" s="219"/>
      <c r="E89" s="51"/>
      <c r="F89" s="108"/>
    </row>
    <row r="90" spans="1:6" s="48" customFormat="1" ht="19.5" customHeight="1" x14ac:dyDescent="0.25">
      <c r="A90" s="489" t="s">
        <v>29</v>
      </c>
      <c r="B90" s="490"/>
      <c r="C90" s="267">
        <f>'1'!D61</f>
        <v>-29569.599999999999</v>
      </c>
      <c r="D90" s="267">
        <f>'1'!E61</f>
        <v>-29569.599999999999</v>
      </c>
      <c r="E90" s="267">
        <f>'1'!F61</f>
        <v>-29569.599999999999</v>
      </c>
      <c r="F90" s="108"/>
    </row>
    <row r="91" spans="1:6" s="16" customFormat="1" ht="16.5" customHeight="1" x14ac:dyDescent="0.25">
      <c r="A91" s="72"/>
      <c r="B91" s="72"/>
      <c r="C91" s="72"/>
      <c r="D91" s="72"/>
      <c r="E91" s="72"/>
      <c r="F91" s="137"/>
    </row>
    <row r="92" spans="1:6" s="57" customFormat="1" ht="11.25" customHeight="1" x14ac:dyDescent="0.25">
      <c r="A92" s="56"/>
      <c r="B92" s="56"/>
      <c r="C92" s="56"/>
      <c r="D92" s="56"/>
      <c r="E92" s="103"/>
      <c r="F92" s="136"/>
    </row>
    <row r="93" spans="1:6" s="48" customFormat="1" ht="16.5" customHeight="1" x14ac:dyDescent="0.25">
      <c r="A93" s="493" t="s">
        <v>22</v>
      </c>
      <c r="B93" s="495">
        <v>1072</v>
      </c>
      <c r="C93" s="502" t="s">
        <v>300</v>
      </c>
      <c r="D93" s="502"/>
      <c r="E93" s="503"/>
      <c r="F93" s="108"/>
    </row>
    <row r="94" spans="1:6" s="48" customFormat="1" ht="18.75" customHeight="1" x14ac:dyDescent="0.25">
      <c r="A94" s="494"/>
      <c r="B94" s="496"/>
      <c r="C94" s="504"/>
      <c r="D94" s="504"/>
      <c r="E94" s="505"/>
      <c r="F94" s="108"/>
    </row>
    <row r="95" spans="1:6" s="48" customFormat="1" ht="21" customHeight="1" x14ac:dyDescent="0.25">
      <c r="A95" s="51" t="s">
        <v>23</v>
      </c>
      <c r="B95" s="58">
        <v>31004</v>
      </c>
      <c r="C95" s="498" t="s">
        <v>142</v>
      </c>
      <c r="D95" s="498" t="s">
        <v>143</v>
      </c>
      <c r="E95" s="498" t="s">
        <v>24</v>
      </c>
      <c r="F95" s="108"/>
    </row>
    <row r="96" spans="1:6" s="48" customFormat="1" ht="67.5" x14ac:dyDescent="0.25">
      <c r="A96" s="51" t="s">
        <v>25</v>
      </c>
      <c r="B96" s="250" t="s">
        <v>266</v>
      </c>
      <c r="C96" s="498"/>
      <c r="D96" s="498"/>
      <c r="E96" s="498"/>
      <c r="F96" s="108"/>
    </row>
    <row r="97" spans="1:6" s="48" customFormat="1" ht="27" x14ac:dyDescent="0.25">
      <c r="A97" s="51" t="s">
        <v>26</v>
      </c>
      <c r="B97" s="250" t="s">
        <v>267</v>
      </c>
      <c r="C97" s="498"/>
      <c r="D97" s="498"/>
      <c r="E97" s="498"/>
      <c r="F97" s="108"/>
    </row>
    <row r="98" spans="1:6" s="48" customFormat="1" ht="28.5" customHeight="1" x14ac:dyDescent="0.25">
      <c r="A98" s="51" t="s">
        <v>27</v>
      </c>
      <c r="B98" s="250" t="s">
        <v>217</v>
      </c>
      <c r="C98" s="498"/>
      <c r="D98" s="498"/>
      <c r="E98" s="498"/>
      <c r="F98" s="108"/>
    </row>
    <row r="99" spans="1:6" s="48" customFormat="1" ht="45" customHeight="1" x14ac:dyDescent="0.25">
      <c r="A99" s="184" t="s">
        <v>68</v>
      </c>
      <c r="B99" s="250" t="s">
        <v>129</v>
      </c>
      <c r="C99" s="499"/>
      <c r="D99" s="499"/>
      <c r="E99" s="499"/>
      <c r="F99" s="108"/>
    </row>
    <row r="100" spans="1:6" s="48" customFormat="1" ht="16.5" customHeight="1" x14ac:dyDescent="0.25">
      <c r="A100" s="491" t="s">
        <v>28</v>
      </c>
      <c r="B100" s="492"/>
      <c r="C100" s="219"/>
      <c r="D100" s="219"/>
      <c r="E100" s="51"/>
      <c r="F100" s="108"/>
    </row>
    <row r="101" spans="1:6" s="48" customFormat="1" ht="19.5" customHeight="1" x14ac:dyDescent="0.25">
      <c r="A101" s="489" t="s">
        <v>29</v>
      </c>
      <c r="B101" s="490"/>
      <c r="C101" s="335">
        <f>'1'!D67</f>
        <v>-5330.3</v>
      </c>
      <c r="D101" s="335">
        <f>'1'!E67</f>
        <v>-5330.3</v>
      </c>
      <c r="E101" s="335">
        <f>'1'!F67</f>
        <v>-5330.3</v>
      </c>
      <c r="F101" s="108"/>
    </row>
    <row r="102" spans="1:6" s="16" customFormat="1" ht="16.5" customHeight="1" x14ac:dyDescent="0.25">
      <c r="A102" s="72"/>
      <c r="B102" s="72"/>
      <c r="C102" s="72"/>
      <c r="D102" s="72"/>
      <c r="E102" s="72"/>
      <c r="F102" s="137"/>
    </row>
    <row r="103" spans="1:6" s="48" customFormat="1" ht="16.5" customHeight="1" x14ac:dyDescent="0.25">
      <c r="A103" s="493" t="s">
        <v>22</v>
      </c>
      <c r="B103" s="495">
        <v>1072</v>
      </c>
      <c r="C103" s="502" t="s">
        <v>298</v>
      </c>
      <c r="D103" s="502"/>
      <c r="E103" s="503"/>
      <c r="F103" s="108"/>
    </row>
    <row r="104" spans="1:6" s="48" customFormat="1" ht="27.75" customHeight="1" x14ac:dyDescent="0.25">
      <c r="A104" s="494"/>
      <c r="B104" s="496"/>
      <c r="C104" s="504"/>
      <c r="D104" s="504"/>
      <c r="E104" s="505"/>
      <c r="F104" s="108"/>
    </row>
    <row r="105" spans="1:6" s="48" customFormat="1" ht="21" customHeight="1" x14ac:dyDescent="0.25">
      <c r="A105" s="51" t="s">
        <v>23</v>
      </c>
      <c r="B105" s="58">
        <v>31010</v>
      </c>
      <c r="C105" s="498" t="s">
        <v>142</v>
      </c>
      <c r="D105" s="498" t="s">
        <v>143</v>
      </c>
      <c r="E105" s="498" t="s">
        <v>24</v>
      </c>
      <c r="F105" s="108"/>
    </row>
    <row r="106" spans="1:6" s="48" customFormat="1" ht="27" x14ac:dyDescent="0.25">
      <c r="A106" s="51" t="s">
        <v>25</v>
      </c>
      <c r="B106" s="249" t="s">
        <v>165</v>
      </c>
      <c r="C106" s="498"/>
      <c r="D106" s="498"/>
      <c r="E106" s="498"/>
      <c r="F106" s="108"/>
    </row>
    <row r="107" spans="1:6" s="48" customFormat="1" ht="40.5" x14ac:dyDescent="0.25">
      <c r="A107" s="51" t="s">
        <v>26</v>
      </c>
      <c r="B107" s="249" t="s">
        <v>166</v>
      </c>
      <c r="C107" s="498"/>
      <c r="D107" s="498"/>
      <c r="E107" s="498"/>
      <c r="F107" s="108"/>
    </row>
    <row r="108" spans="1:6" s="48" customFormat="1" ht="28.5" customHeight="1" x14ac:dyDescent="0.25">
      <c r="A108" s="51" t="s">
        <v>27</v>
      </c>
      <c r="B108" s="249" t="s">
        <v>91</v>
      </c>
      <c r="C108" s="498"/>
      <c r="D108" s="498"/>
      <c r="E108" s="498"/>
      <c r="F108" s="108"/>
    </row>
    <row r="109" spans="1:6" s="48" customFormat="1" ht="31.5" customHeight="1" x14ac:dyDescent="0.25">
      <c r="A109" s="104" t="s">
        <v>133</v>
      </c>
      <c r="B109" s="250" t="s">
        <v>212</v>
      </c>
      <c r="C109" s="499"/>
      <c r="D109" s="499"/>
      <c r="E109" s="499"/>
      <c r="F109" s="108"/>
    </row>
    <row r="110" spans="1:6" s="48" customFormat="1" ht="16.5" customHeight="1" x14ac:dyDescent="0.25">
      <c r="A110" s="491" t="s">
        <v>28</v>
      </c>
      <c r="B110" s="492"/>
      <c r="C110" s="219"/>
      <c r="D110" s="219"/>
      <c r="E110" s="51"/>
      <c r="F110" s="108"/>
    </row>
    <row r="111" spans="1:6" s="48" customFormat="1" ht="16.5" customHeight="1" x14ac:dyDescent="0.25">
      <c r="A111" s="515" t="s">
        <v>211</v>
      </c>
      <c r="B111" s="515"/>
      <c r="C111" s="334">
        <v>6</v>
      </c>
      <c r="D111" s="334"/>
      <c r="E111" s="334">
        <v>6</v>
      </c>
      <c r="F111" s="108"/>
    </row>
    <row r="112" spans="1:6" s="48" customFormat="1" ht="19.5" customHeight="1" x14ac:dyDescent="0.25">
      <c r="A112" s="489" t="s">
        <v>29</v>
      </c>
      <c r="B112" s="490"/>
      <c r="C112" s="267">
        <f>'1'!D73</f>
        <v>-18559</v>
      </c>
      <c r="D112" s="267">
        <f>'1'!E73</f>
        <v>-18558.97500000002</v>
      </c>
      <c r="E112" s="248">
        <f>'1'!F73</f>
        <v>213.82500000001096</v>
      </c>
      <c r="F112" s="108"/>
    </row>
    <row r="113" spans="1:6" s="16" customFormat="1" ht="16.5" customHeight="1" x14ac:dyDescent="0.25">
      <c r="A113" s="72"/>
      <c r="B113" s="72"/>
      <c r="C113" s="72"/>
      <c r="D113" s="72"/>
      <c r="E113" s="72"/>
      <c r="F113" s="137"/>
    </row>
    <row r="114" spans="1:6" s="48" customFormat="1" ht="20.25" customHeight="1" x14ac:dyDescent="0.25">
      <c r="A114" s="54" t="s">
        <v>20</v>
      </c>
      <c r="B114" s="483" t="s">
        <v>21</v>
      </c>
      <c r="C114" s="484"/>
      <c r="D114" s="484"/>
      <c r="E114" s="485"/>
      <c r="F114" s="108"/>
    </row>
    <row r="115" spans="1:6" s="48" customFormat="1" ht="19.5" customHeight="1" x14ac:dyDescent="0.25">
      <c r="A115" s="55">
        <v>1109</v>
      </c>
      <c r="B115" s="486" t="s">
        <v>213</v>
      </c>
      <c r="C115" s="487"/>
      <c r="D115" s="487"/>
      <c r="E115" s="488"/>
      <c r="F115" s="108"/>
    </row>
    <row r="116" spans="1:6" s="48" customFormat="1" ht="14.25" x14ac:dyDescent="0.25">
      <c r="A116" s="480" t="s">
        <v>30</v>
      </c>
      <c r="B116" s="481"/>
      <c r="C116" s="481"/>
      <c r="D116" s="481"/>
      <c r="E116" s="482"/>
      <c r="F116" s="108"/>
    </row>
    <row r="117" spans="1:6" s="57" customFormat="1" ht="11.25" customHeight="1" x14ac:dyDescent="0.25">
      <c r="A117" s="56"/>
      <c r="B117" s="56"/>
      <c r="C117" s="56"/>
      <c r="D117" s="56"/>
      <c r="E117" s="103"/>
      <c r="F117" s="136"/>
    </row>
    <row r="118" spans="1:6" s="48" customFormat="1" ht="28.5" customHeight="1" x14ac:dyDescent="0.25">
      <c r="A118" s="247" t="s">
        <v>22</v>
      </c>
      <c r="B118" s="111">
        <v>1109</v>
      </c>
      <c r="C118" s="491" t="s">
        <v>299</v>
      </c>
      <c r="D118" s="497"/>
      <c r="E118" s="492"/>
      <c r="F118" s="108"/>
    </row>
    <row r="119" spans="1:6" s="48" customFormat="1" ht="18" customHeight="1" x14ac:dyDescent="0.25">
      <c r="A119" s="247" t="s">
        <v>23</v>
      </c>
      <c r="B119" s="111">
        <v>31001</v>
      </c>
      <c r="C119" s="507" t="s">
        <v>198</v>
      </c>
      <c r="D119" s="507" t="s">
        <v>199</v>
      </c>
      <c r="E119" s="507" t="s">
        <v>24</v>
      </c>
      <c r="F119" s="108"/>
    </row>
    <row r="120" spans="1:6" s="48" customFormat="1" ht="27" x14ac:dyDescent="0.25">
      <c r="A120" s="247" t="s">
        <v>25</v>
      </c>
      <c r="B120" s="249" t="s">
        <v>295</v>
      </c>
      <c r="C120" s="508"/>
      <c r="D120" s="508"/>
      <c r="E120" s="508"/>
      <c r="F120" s="108"/>
    </row>
    <row r="121" spans="1:6" s="48" customFormat="1" ht="34.5" customHeight="1" x14ac:dyDescent="0.25">
      <c r="A121" s="247" t="s">
        <v>26</v>
      </c>
      <c r="B121" s="249" t="s">
        <v>296</v>
      </c>
      <c r="C121" s="508"/>
      <c r="D121" s="508"/>
      <c r="E121" s="508"/>
      <c r="F121" s="108"/>
    </row>
    <row r="122" spans="1:6" s="48" customFormat="1" ht="27" x14ac:dyDescent="0.25">
      <c r="A122" s="247" t="s">
        <v>27</v>
      </c>
      <c r="B122" s="247" t="s">
        <v>91</v>
      </c>
      <c r="C122" s="508"/>
      <c r="D122" s="508"/>
      <c r="E122" s="508"/>
      <c r="F122" s="108"/>
    </row>
    <row r="123" spans="1:6" s="48" customFormat="1" ht="39.75" customHeight="1" x14ac:dyDescent="0.25">
      <c r="A123" s="184" t="s">
        <v>214</v>
      </c>
      <c r="B123" s="250" t="s">
        <v>212</v>
      </c>
      <c r="C123" s="509"/>
      <c r="D123" s="509"/>
      <c r="E123" s="509"/>
      <c r="F123" s="108"/>
    </row>
    <row r="124" spans="1:6" s="48" customFormat="1" ht="19.5" customHeight="1" x14ac:dyDescent="0.25">
      <c r="A124" s="510" t="s">
        <v>28</v>
      </c>
      <c r="B124" s="510"/>
      <c r="C124" s="242"/>
      <c r="D124" s="242"/>
      <c r="E124" s="243"/>
      <c r="F124" s="108"/>
    </row>
    <row r="125" spans="1:6" s="48" customFormat="1" ht="15.75" customHeight="1" x14ac:dyDescent="0.25">
      <c r="A125" s="511" t="s">
        <v>268</v>
      </c>
      <c r="B125" s="511"/>
      <c r="C125" s="338">
        <v>20</v>
      </c>
      <c r="D125" s="338"/>
      <c r="E125" s="339">
        <v>20</v>
      </c>
      <c r="F125" s="138"/>
    </row>
    <row r="126" spans="1:6" s="48" customFormat="1" ht="18.75" customHeight="1" x14ac:dyDescent="0.25">
      <c r="A126" s="506" t="s">
        <v>201</v>
      </c>
      <c r="B126" s="506"/>
      <c r="C126" s="248">
        <f>'1'!D86</f>
        <v>1800</v>
      </c>
      <c r="D126" s="248">
        <f>'1'!E86</f>
        <v>1800</v>
      </c>
      <c r="E126" s="248">
        <f>'1'!F86</f>
        <v>1800</v>
      </c>
      <c r="F126" s="139"/>
    </row>
    <row r="127" spans="1:6" s="48" customFormat="1" ht="18.75" customHeight="1" x14ac:dyDescent="0.25">
      <c r="A127" s="56"/>
      <c r="B127" s="56"/>
      <c r="C127" s="56"/>
      <c r="D127" s="56"/>
      <c r="E127" s="150"/>
      <c r="F127" s="139"/>
    </row>
    <row r="128" spans="1:6" s="48" customFormat="1" ht="18.75" customHeight="1" x14ac:dyDescent="0.25">
      <c r="A128" s="56"/>
      <c r="B128" s="56"/>
      <c r="C128" s="56"/>
      <c r="D128" s="56"/>
      <c r="E128" s="150"/>
      <c r="F128" s="139"/>
    </row>
    <row r="129" spans="1:6" s="48" customFormat="1" ht="22.5" customHeight="1" x14ac:dyDescent="0.25">
      <c r="D129" s="516" t="s">
        <v>304</v>
      </c>
      <c r="E129" s="516"/>
      <c r="F129" s="60"/>
    </row>
    <row r="130" spans="1:6" s="48" customFormat="1" ht="20.25" customHeight="1" x14ac:dyDescent="0.25">
      <c r="A130" s="517" t="s">
        <v>70</v>
      </c>
      <c r="B130" s="517"/>
      <c r="C130" s="517"/>
      <c r="D130" s="517"/>
      <c r="E130" s="517"/>
      <c r="F130" s="61"/>
    </row>
    <row r="131" spans="1:6" s="48" customFormat="1" ht="15.75" customHeight="1" x14ac:dyDescent="0.25">
      <c r="A131" s="518" t="s">
        <v>156</v>
      </c>
      <c r="B131" s="518"/>
      <c r="C131" s="518"/>
      <c r="D131" s="518"/>
      <c r="E131" s="518"/>
      <c r="F131" s="518"/>
    </row>
    <row r="132" spans="1:6" s="48" customFormat="1" ht="11.25" customHeight="1" x14ac:dyDescent="0.25">
      <c r="E132" s="60"/>
      <c r="F132" s="60"/>
    </row>
    <row r="133" spans="1:6" s="48" customFormat="1" ht="17.25" customHeight="1" x14ac:dyDescent="0.25">
      <c r="A133" s="54" t="s">
        <v>20</v>
      </c>
      <c r="B133" s="519" t="s">
        <v>21</v>
      </c>
      <c r="C133" s="520"/>
      <c r="D133" s="520"/>
      <c r="E133" s="521"/>
      <c r="F133" s="176"/>
    </row>
    <row r="134" spans="1:6" s="48" customFormat="1" ht="14.25" customHeight="1" x14ac:dyDescent="0.25">
      <c r="A134" s="55" t="s">
        <v>157</v>
      </c>
      <c r="B134" s="522" t="s">
        <v>158</v>
      </c>
      <c r="C134" s="523"/>
      <c r="D134" s="523"/>
      <c r="E134" s="524"/>
      <c r="F134" s="177"/>
    </row>
    <row r="135" spans="1:6" s="48" customFormat="1" ht="11.25" customHeight="1" x14ac:dyDescent="0.25">
      <c r="A135" s="178"/>
      <c r="B135" s="497"/>
      <c r="C135" s="497"/>
      <c r="D135" s="497"/>
      <c r="E135" s="492"/>
      <c r="F135" s="179"/>
    </row>
    <row r="136" spans="1:6" s="48" customFormat="1" ht="14.25" x14ac:dyDescent="0.25">
      <c r="A136" s="180" t="s">
        <v>30</v>
      </c>
      <c r="B136" s="520"/>
      <c r="C136" s="520"/>
      <c r="D136" s="520"/>
      <c r="E136" s="521"/>
      <c r="F136" s="176"/>
    </row>
    <row r="137" spans="1:6" s="48" customFormat="1" ht="17.25" customHeight="1" x14ac:dyDescent="0.25">
      <c r="A137" s="181"/>
      <c r="B137" s="181"/>
      <c r="C137" s="497"/>
      <c r="D137" s="497"/>
      <c r="E137" s="492"/>
      <c r="F137" s="179"/>
    </row>
    <row r="138" spans="1:6" s="48" customFormat="1" ht="44.25" customHeight="1" x14ac:dyDescent="0.25">
      <c r="A138" s="51" t="s">
        <v>22</v>
      </c>
      <c r="B138" s="159" t="s">
        <v>157</v>
      </c>
      <c r="C138" s="491" t="s">
        <v>299</v>
      </c>
      <c r="D138" s="497"/>
      <c r="E138" s="492"/>
      <c r="F138" s="179"/>
    </row>
    <row r="139" spans="1:6" s="48" customFormat="1" ht="15.75" customHeight="1" x14ac:dyDescent="0.25">
      <c r="A139" s="51" t="s">
        <v>23</v>
      </c>
      <c r="B139" s="55" t="s">
        <v>159</v>
      </c>
      <c r="C139" s="498" t="s">
        <v>142</v>
      </c>
      <c r="D139" s="498" t="s">
        <v>160</v>
      </c>
      <c r="E139" s="498" t="s">
        <v>24</v>
      </c>
      <c r="F139" s="57"/>
    </row>
    <row r="140" spans="1:6" s="48" customFormat="1" ht="18" customHeight="1" x14ac:dyDescent="0.25">
      <c r="A140" s="51" t="s">
        <v>25</v>
      </c>
      <c r="B140" s="55" t="s">
        <v>158</v>
      </c>
      <c r="C140" s="498"/>
      <c r="D140" s="498"/>
      <c r="E140" s="498"/>
      <c r="F140" s="56"/>
    </row>
    <row r="141" spans="1:6" s="48" customFormat="1" ht="56.25" customHeight="1" x14ac:dyDescent="0.25">
      <c r="A141" s="51" t="s">
        <v>26</v>
      </c>
      <c r="B141" s="55" t="s">
        <v>161</v>
      </c>
      <c r="C141" s="498"/>
      <c r="D141" s="498"/>
      <c r="E141" s="498"/>
      <c r="F141" s="56"/>
    </row>
    <row r="142" spans="1:6" s="48" customFormat="1" ht="18" customHeight="1" x14ac:dyDescent="0.25">
      <c r="A142" s="51" t="s">
        <v>27</v>
      </c>
      <c r="B142" s="55" t="s">
        <v>102</v>
      </c>
      <c r="C142" s="498"/>
      <c r="D142" s="498"/>
      <c r="E142" s="498"/>
      <c r="F142" s="56"/>
    </row>
    <row r="143" spans="1:6" s="48" customFormat="1" ht="25.5" customHeight="1" x14ac:dyDescent="0.25">
      <c r="A143" s="51" t="s">
        <v>162</v>
      </c>
      <c r="B143" s="55" t="s">
        <v>70</v>
      </c>
      <c r="C143" s="499"/>
      <c r="D143" s="499"/>
      <c r="E143" s="499"/>
      <c r="F143" s="56"/>
    </row>
    <row r="144" spans="1:6" s="48" customFormat="1" ht="15.75" customHeight="1" x14ac:dyDescent="0.25">
      <c r="A144" s="491" t="s">
        <v>28</v>
      </c>
      <c r="B144" s="492"/>
      <c r="C144" s="158"/>
      <c r="D144" s="158"/>
      <c r="E144" s="51"/>
      <c r="F144" s="56"/>
    </row>
    <row r="145" spans="1:6" s="48" customFormat="1" ht="18.75" customHeight="1" x14ac:dyDescent="0.25">
      <c r="A145" s="489" t="s">
        <v>29</v>
      </c>
      <c r="B145" s="490"/>
      <c r="C145" s="182">
        <f>'1'!D100</f>
        <v>16759</v>
      </c>
      <c r="D145" s="182">
        <f>'1'!E100</f>
        <v>16759</v>
      </c>
      <c r="E145" s="182">
        <f>'1'!F100</f>
        <v>16759</v>
      </c>
      <c r="F145" s="183"/>
    </row>
    <row r="146" spans="1:6" s="184" customFormat="1" ht="11.25" customHeight="1" x14ac:dyDescent="0.25">
      <c r="E146" s="104"/>
    </row>
    <row r="147" spans="1:6" s="48" customFormat="1" ht="11.25" customHeight="1" x14ac:dyDescent="0.25">
      <c r="E147" s="60"/>
      <c r="F147" s="60"/>
    </row>
    <row r="148" spans="1:6" s="48" customFormat="1" ht="16.5" customHeight="1" x14ac:dyDescent="0.25">
      <c r="A148" s="54" t="s">
        <v>20</v>
      </c>
      <c r="B148" s="519" t="s">
        <v>21</v>
      </c>
      <c r="C148" s="520"/>
      <c r="D148" s="520"/>
      <c r="E148" s="521"/>
      <c r="F148" s="176"/>
    </row>
    <row r="149" spans="1:6" s="48" customFormat="1" ht="18.75" customHeight="1" x14ac:dyDescent="0.25">
      <c r="A149" s="55" t="s">
        <v>157</v>
      </c>
      <c r="B149" s="522" t="s">
        <v>158</v>
      </c>
      <c r="C149" s="523"/>
      <c r="D149" s="523"/>
      <c r="E149" s="524"/>
      <c r="F149" s="177"/>
    </row>
    <row r="150" spans="1:6" s="48" customFormat="1" ht="12.75" customHeight="1" x14ac:dyDescent="0.25">
      <c r="A150" s="178"/>
      <c r="B150" s="497"/>
      <c r="C150" s="497"/>
      <c r="D150" s="497"/>
      <c r="E150" s="492"/>
      <c r="F150" s="179"/>
    </row>
    <row r="151" spans="1:6" s="48" customFormat="1" ht="18.75" customHeight="1" x14ac:dyDescent="0.25">
      <c r="A151" s="180" t="s">
        <v>30</v>
      </c>
      <c r="B151" s="520"/>
      <c r="C151" s="520"/>
      <c r="D151" s="520"/>
      <c r="E151" s="521"/>
      <c r="F151" s="176"/>
    </row>
    <row r="152" spans="1:6" s="48" customFormat="1" ht="18.75" customHeight="1" x14ac:dyDescent="0.25">
      <c r="A152" s="181"/>
      <c r="B152" s="181"/>
      <c r="C152" s="497"/>
      <c r="D152" s="497"/>
      <c r="E152" s="492"/>
      <c r="F152" s="179"/>
    </row>
    <row r="153" spans="1:6" s="48" customFormat="1" ht="44.25" customHeight="1" x14ac:dyDescent="0.25">
      <c r="A153" s="51" t="s">
        <v>22</v>
      </c>
      <c r="B153" s="159" t="s">
        <v>157</v>
      </c>
      <c r="C153" s="491" t="s">
        <v>300</v>
      </c>
      <c r="D153" s="497"/>
      <c r="E153" s="492"/>
      <c r="F153" s="179"/>
    </row>
    <row r="154" spans="1:6" s="48" customFormat="1" ht="18" customHeight="1" x14ac:dyDescent="0.25">
      <c r="A154" s="51" t="s">
        <v>23</v>
      </c>
      <c r="B154" s="55" t="s">
        <v>159</v>
      </c>
      <c r="C154" s="498" t="s">
        <v>142</v>
      </c>
      <c r="D154" s="498" t="s">
        <v>160</v>
      </c>
      <c r="E154" s="498" t="s">
        <v>24</v>
      </c>
      <c r="F154" s="57"/>
    </row>
    <row r="155" spans="1:6" s="48" customFormat="1" ht="16.5" customHeight="1" x14ac:dyDescent="0.25">
      <c r="A155" s="51" t="s">
        <v>25</v>
      </c>
      <c r="B155" s="55" t="s">
        <v>158</v>
      </c>
      <c r="C155" s="498"/>
      <c r="D155" s="498"/>
      <c r="E155" s="498"/>
      <c r="F155" s="56"/>
    </row>
    <row r="156" spans="1:6" s="48" customFormat="1" ht="67.5" x14ac:dyDescent="0.25">
      <c r="A156" s="51" t="s">
        <v>26</v>
      </c>
      <c r="B156" s="55" t="s">
        <v>161</v>
      </c>
      <c r="C156" s="498"/>
      <c r="D156" s="498"/>
      <c r="E156" s="498"/>
      <c r="F156" s="56"/>
    </row>
    <row r="157" spans="1:6" s="48" customFormat="1" ht="15" customHeight="1" x14ac:dyDescent="0.25">
      <c r="A157" s="51" t="s">
        <v>27</v>
      </c>
      <c r="B157" s="55" t="s">
        <v>102</v>
      </c>
      <c r="C157" s="498"/>
      <c r="D157" s="498"/>
      <c r="E157" s="498"/>
      <c r="F157" s="56"/>
    </row>
    <row r="158" spans="1:6" s="48" customFormat="1" ht="25.5" customHeight="1" x14ac:dyDescent="0.25">
      <c r="A158" s="51" t="s">
        <v>162</v>
      </c>
      <c r="B158" s="55" t="s">
        <v>70</v>
      </c>
      <c r="C158" s="499"/>
      <c r="D158" s="499"/>
      <c r="E158" s="499"/>
      <c r="F158" s="56"/>
    </row>
    <row r="159" spans="1:6" s="48" customFormat="1" ht="14.25" customHeight="1" x14ac:dyDescent="0.25">
      <c r="A159" s="491" t="s">
        <v>28</v>
      </c>
      <c r="B159" s="492"/>
      <c r="C159" s="158"/>
      <c r="D159" s="158"/>
      <c r="E159" s="51"/>
      <c r="F159" s="56"/>
    </row>
    <row r="160" spans="1:6" s="48" customFormat="1" ht="17.25" customHeight="1" x14ac:dyDescent="0.25">
      <c r="A160" s="489" t="s">
        <v>29</v>
      </c>
      <c r="B160" s="490"/>
      <c r="C160" s="182">
        <f>'1'!D106</f>
        <v>-16759</v>
      </c>
      <c r="D160" s="182">
        <f>'1'!E106</f>
        <v>-16759</v>
      </c>
      <c r="E160" s="182">
        <f>'1'!F106</f>
        <v>-16759</v>
      </c>
      <c r="F160" s="183"/>
    </row>
  </sheetData>
  <mergeCells count="119">
    <mergeCell ref="C62:E62"/>
    <mergeCell ref="C82:E83"/>
    <mergeCell ref="C93:E94"/>
    <mergeCell ref="C103:E104"/>
    <mergeCell ref="C118:E118"/>
    <mergeCell ref="C138:E138"/>
    <mergeCell ref="C153:E153"/>
    <mergeCell ref="C72:E72"/>
    <mergeCell ref="A69:B69"/>
    <mergeCell ref="C63:C67"/>
    <mergeCell ref="D63:D67"/>
    <mergeCell ref="E63:E67"/>
    <mergeCell ref="A68:B68"/>
    <mergeCell ref="A70:B70"/>
    <mergeCell ref="A79:B79"/>
    <mergeCell ref="A80:B80"/>
    <mergeCell ref="C73:C77"/>
    <mergeCell ref="D73:D77"/>
    <mergeCell ref="E73:E77"/>
    <mergeCell ref="B114:E114"/>
    <mergeCell ref="B115:E115"/>
    <mergeCell ref="A116:E116"/>
    <mergeCell ref="A78:B78"/>
    <mergeCell ref="C105:C109"/>
    <mergeCell ref="A160:B160"/>
    <mergeCell ref="D129:E129"/>
    <mergeCell ref="A130:E130"/>
    <mergeCell ref="A131:F131"/>
    <mergeCell ref="B133:E133"/>
    <mergeCell ref="C137:E137"/>
    <mergeCell ref="C139:C143"/>
    <mergeCell ref="D139:D143"/>
    <mergeCell ref="E139:E143"/>
    <mergeCell ref="A144:B144"/>
    <mergeCell ref="B148:E148"/>
    <mergeCell ref="C152:E152"/>
    <mergeCell ref="A159:B159"/>
    <mergeCell ref="A145:B145"/>
    <mergeCell ref="B149:E149"/>
    <mergeCell ref="B150:E150"/>
    <mergeCell ref="B151:E151"/>
    <mergeCell ref="C154:C158"/>
    <mergeCell ref="D154:D158"/>
    <mergeCell ref="E154:E158"/>
    <mergeCell ref="B136:E136"/>
    <mergeCell ref="B134:E134"/>
    <mergeCell ref="B135:E135"/>
    <mergeCell ref="A110:B110"/>
    <mergeCell ref="A111:B111"/>
    <mergeCell ref="A82:A83"/>
    <mergeCell ref="B82:B83"/>
    <mergeCell ref="C84:C88"/>
    <mergeCell ref="D84:D88"/>
    <mergeCell ref="E84:E88"/>
    <mergeCell ref="A89:B89"/>
    <mergeCell ref="A90:B90"/>
    <mergeCell ref="A93:A94"/>
    <mergeCell ref="B93:B94"/>
    <mergeCell ref="A1:E1"/>
    <mergeCell ref="A2:E2"/>
    <mergeCell ref="A3:E3"/>
    <mergeCell ref="A5:E5"/>
    <mergeCell ref="B10:E10"/>
    <mergeCell ref="A6:E6"/>
    <mergeCell ref="A14:A15"/>
    <mergeCell ref="B14:B15"/>
    <mergeCell ref="B11:E11"/>
    <mergeCell ref="A12:E12"/>
    <mergeCell ref="C14:E15"/>
    <mergeCell ref="A126:B126"/>
    <mergeCell ref="C119:C123"/>
    <mergeCell ref="D119:D123"/>
    <mergeCell ref="E119:E123"/>
    <mergeCell ref="A124:B124"/>
    <mergeCell ref="A125:B125"/>
    <mergeCell ref="C50:C54"/>
    <mergeCell ref="D50:D54"/>
    <mergeCell ref="E50:E54"/>
    <mergeCell ref="A55:B55"/>
    <mergeCell ref="A112:B112"/>
    <mergeCell ref="A56:B56"/>
    <mergeCell ref="A103:A104"/>
    <mergeCell ref="B103:B104"/>
    <mergeCell ref="A101:B101"/>
    <mergeCell ref="C95:C99"/>
    <mergeCell ref="D95:D99"/>
    <mergeCell ref="E95:E99"/>
    <mergeCell ref="A100:B100"/>
    <mergeCell ref="B58:E58"/>
    <mergeCell ref="B59:E59"/>
    <mergeCell ref="A60:E60"/>
    <mergeCell ref="D105:D109"/>
    <mergeCell ref="E105:E109"/>
    <mergeCell ref="C16:C20"/>
    <mergeCell ref="D16:D20"/>
    <mergeCell ref="C37:C41"/>
    <mergeCell ref="D37:D41"/>
    <mergeCell ref="E37:E41"/>
    <mergeCell ref="A32:B32"/>
    <mergeCell ref="E26:E30"/>
    <mergeCell ref="A31:B31"/>
    <mergeCell ref="A24:A25"/>
    <mergeCell ref="B24:B25"/>
    <mergeCell ref="C26:C30"/>
    <mergeCell ref="D26:D30"/>
    <mergeCell ref="E16:E20"/>
    <mergeCell ref="A21:B21"/>
    <mergeCell ref="A22:B22"/>
    <mergeCell ref="C24:E25"/>
    <mergeCell ref="C35:E36"/>
    <mergeCell ref="A47:E47"/>
    <mergeCell ref="B45:E45"/>
    <mergeCell ref="B46:E46"/>
    <mergeCell ref="A33:B33"/>
    <mergeCell ref="A42:B42"/>
    <mergeCell ref="A43:B43"/>
    <mergeCell ref="A35:A36"/>
    <mergeCell ref="B35:B36"/>
    <mergeCell ref="C49:E49"/>
  </mergeCells>
  <pageMargins left="0.19" right="0.23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7"/>
  <sheetViews>
    <sheetView zoomScaleNormal="100" zoomScaleSheetLayoutView="89" workbookViewId="0">
      <selection activeCell="C88" sqref="C88:E88"/>
    </sheetView>
  </sheetViews>
  <sheetFormatPr defaultColWidth="8" defaultRowHeight="13.5" customHeight="1" x14ac:dyDescent="0.25"/>
  <cols>
    <col min="1" max="1" width="39.42578125" style="1" customWidth="1"/>
    <col min="2" max="2" width="60" style="1" customWidth="1"/>
    <col min="3" max="4" width="15.42578125" style="1" customWidth="1"/>
    <col min="5" max="5" width="16.42578125" style="1" customWidth="1"/>
    <col min="6" max="16384" width="8" style="1"/>
  </cols>
  <sheetData>
    <row r="1" spans="1:9" s="28" customFormat="1" ht="17.25" customHeight="1" x14ac:dyDescent="0.25">
      <c r="A1" s="512" t="s">
        <v>97</v>
      </c>
      <c r="B1" s="512"/>
      <c r="C1" s="512"/>
      <c r="D1" s="512"/>
      <c r="E1" s="512"/>
      <c r="F1" s="73"/>
      <c r="H1" s="38"/>
      <c r="I1" s="38"/>
    </row>
    <row r="2" spans="1:9" s="14" customFormat="1" ht="19.5" customHeight="1" x14ac:dyDescent="0.25">
      <c r="A2" s="15"/>
      <c r="B2" s="15"/>
      <c r="C2" s="15"/>
      <c r="D2" s="15"/>
      <c r="E2" s="144"/>
    </row>
    <row r="3" spans="1:9" s="12" customFormat="1" ht="57.75" customHeight="1" x14ac:dyDescent="0.25">
      <c r="A3" s="513" t="s">
        <v>220</v>
      </c>
      <c r="B3" s="513"/>
      <c r="C3" s="513"/>
      <c r="D3" s="513"/>
      <c r="E3" s="513"/>
    </row>
    <row r="4" spans="1:9" s="16" customFormat="1" ht="29.25" customHeight="1" x14ac:dyDescent="0.25">
      <c r="B4" s="17"/>
      <c r="C4" s="17"/>
      <c r="D4" s="17"/>
      <c r="E4" s="47" t="s">
        <v>76</v>
      </c>
    </row>
    <row r="5" spans="1:9" s="16" customFormat="1" ht="33" customHeight="1" x14ac:dyDescent="0.25">
      <c r="A5" s="59" t="s">
        <v>31</v>
      </c>
      <c r="B5" s="59"/>
      <c r="C5" s="59"/>
      <c r="D5" s="59"/>
    </row>
    <row r="6" spans="1:9" s="96" customFormat="1" ht="14.25" x14ac:dyDescent="0.25">
      <c r="A6" s="98" t="s">
        <v>103</v>
      </c>
      <c r="E6" s="97"/>
      <c r="F6" s="97"/>
    </row>
    <row r="7" spans="1:9" s="96" customFormat="1" ht="14.25" x14ac:dyDescent="0.25">
      <c r="B7" s="98"/>
      <c r="C7" s="98"/>
      <c r="D7" s="98"/>
      <c r="E7" s="97"/>
      <c r="F7" s="97"/>
    </row>
    <row r="8" spans="1:9" s="48" customFormat="1" ht="20.25" customHeight="1" x14ac:dyDescent="0.25">
      <c r="A8" s="54" t="s">
        <v>20</v>
      </c>
      <c r="B8" s="483" t="s">
        <v>21</v>
      </c>
      <c r="C8" s="484"/>
      <c r="D8" s="484"/>
      <c r="E8" s="485"/>
      <c r="F8" s="108"/>
    </row>
    <row r="9" spans="1:9" s="48" customFormat="1" ht="19.5" customHeight="1" x14ac:dyDescent="0.25">
      <c r="A9" s="55" t="s">
        <v>67</v>
      </c>
      <c r="B9" s="486" t="s">
        <v>50</v>
      </c>
      <c r="C9" s="487"/>
      <c r="D9" s="487"/>
      <c r="E9" s="488"/>
      <c r="F9" s="108"/>
    </row>
    <row r="10" spans="1:9" s="48" customFormat="1" ht="14.25" x14ac:dyDescent="0.25">
      <c r="A10" s="480" t="s">
        <v>30</v>
      </c>
      <c r="B10" s="481"/>
      <c r="C10" s="481"/>
      <c r="D10" s="481"/>
      <c r="E10" s="482"/>
      <c r="F10" s="108"/>
    </row>
    <row r="11" spans="1:9" s="57" customFormat="1" ht="11.25" customHeight="1" x14ac:dyDescent="0.25">
      <c r="A11" s="56"/>
      <c r="B11" s="56"/>
      <c r="C11" s="56"/>
      <c r="D11" s="56"/>
      <c r="E11" s="103"/>
      <c r="F11" s="136"/>
    </row>
    <row r="12" spans="1:9" s="48" customFormat="1" ht="16.5" customHeight="1" x14ac:dyDescent="0.25">
      <c r="A12" s="493" t="s">
        <v>22</v>
      </c>
      <c r="B12" s="495" t="s">
        <v>67</v>
      </c>
      <c r="C12" s="502" t="s">
        <v>300</v>
      </c>
      <c r="D12" s="502"/>
      <c r="E12" s="503"/>
      <c r="F12" s="108"/>
    </row>
    <row r="13" spans="1:9" s="48" customFormat="1" ht="18.75" customHeight="1" x14ac:dyDescent="0.25">
      <c r="A13" s="494"/>
      <c r="B13" s="496"/>
      <c r="C13" s="504"/>
      <c r="D13" s="504"/>
      <c r="E13" s="505"/>
      <c r="F13" s="108"/>
    </row>
    <row r="14" spans="1:9" s="48" customFormat="1" ht="21" customHeight="1" x14ac:dyDescent="0.25">
      <c r="A14" s="51" t="s">
        <v>23</v>
      </c>
      <c r="B14" s="58">
        <v>31004</v>
      </c>
      <c r="C14" s="498" t="s">
        <v>142</v>
      </c>
      <c r="D14" s="498" t="s">
        <v>143</v>
      </c>
      <c r="E14" s="498" t="s">
        <v>24</v>
      </c>
      <c r="F14" s="108"/>
    </row>
    <row r="15" spans="1:9" s="48" customFormat="1" ht="54" x14ac:dyDescent="0.25">
      <c r="A15" s="51" t="s">
        <v>25</v>
      </c>
      <c r="B15" s="250" t="s">
        <v>262</v>
      </c>
      <c r="C15" s="498"/>
      <c r="D15" s="498"/>
      <c r="E15" s="498"/>
      <c r="F15" s="108"/>
    </row>
    <row r="16" spans="1:9" s="48" customFormat="1" ht="44.25" customHeight="1" x14ac:dyDescent="0.25">
      <c r="A16" s="51" t="s">
        <v>26</v>
      </c>
      <c r="B16" s="250" t="s">
        <v>263</v>
      </c>
      <c r="C16" s="498"/>
      <c r="D16" s="498"/>
      <c r="E16" s="498"/>
      <c r="F16" s="108"/>
    </row>
    <row r="17" spans="1:6" s="48" customFormat="1" ht="28.5" customHeight="1" x14ac:dyDescent="0.25">
      <c r="A17" s="51" t="s">
        <v>27</v>
      </c>
      <c r="B17" s="250" t="s">
        <v>217</v>
      </c>
      <c r="C17" s="498"/>
      <c r="D17" s="498"/>
      <c r="E17" s="498"/>
      <c r="F17" s="108"/>
    </row>
    <row r="18" spans="1:6" s="48" customFormat="1" ht="31.5" customHeight="1" x14ac:dyDescent="0.25">
      <c r="A18" s="333" t="s">
        <v>68</v>
      </c>
      <c r="B18" s="250" t="s">
        <v>129</v>
      </c>
      <c r="C18" s="499"/>
      <c r="D18" s="499"/>
      <c r="E18" s="499"/>
      <c r="F18" s="108"/>
    </row>
    <row r="19" spans="1:6" s="48" customFormat="1" ht="16.5" customHeight="1" x14ac:dyDescent="0.25">
      <c r="A19" s="491" t="s">
        <v>28</v>
      </c>
      <c r="B19" s="492"/>
      <c r="C19" s="219"/>
      <c r="D19" s="219"/>
      <c r="E19" s="51"/>
      <c r="F19" s="108"/>
    </row>
    <row r="20" spans="1:6" s="48" customFormat="1" ht="19.5" customHeight="1" x14ac:dyDescent="0.25">
      <c r="A20" s="489" t="s">
        <v>29</v>
      </c>
      <c r="B20" s="490"/>
      <c r="C20" s="332">
        <f>'7-1'!C22</f>
        <v>-65752.899999999994</v>
      </c>
      <c r="D20" s="332">
        <f>'7-1'!D22</f>
        <v>-65752.899999999994</v>
      </c>
      <c r="E20" s="332">
        <f>'7-1'!E22</f>
        <v>-65752.899999999994</v>
      </c>
      <c r="F20" s="108"/>
    </row>
    <row r="21" spans="1:6" s="16" customFormat="1" ht="16.5" customHeight="1" x14ac:dyDescent="0.25">
      <c r="A21" s="72"/>
      <c r="B21" s="72"/>
      <c r="C21" s="72"/>
      <c r="D21" s="72"/>
      <c r="E21" s="72"/>
      <c r="F21" s="137"/>
    </row>
    <row r="22" spans="1:6" s="48" customFormat="1" ht="16.5" customHeight="1" x14ac:dyDescent="0.25">
      <c r="A22" s="493" t="s">
        <v>22</v>
      </c>
      <c r="B22" s="495" t="s">
        <v>67</v>
      </c>
      <c r="C22" s="502" t="s">
        <v>299</v>
      </c>
      <c r="D22" s="502"/>
      <c r="E22" s="503"/>
      <c r="F22" s="108"/>
    </row>
    <row r="23" spans="1:6" s="48" customFormat="1" ht="24.75" customHeight="1" x14ac:dyDescent="0.25">
      <c r="A23" s="494"/>
      <c r="B23" s="496"/>
      <c r="C23" s="504"/>
      <c r="D23" s="504"/>
      <c r="E23" s="505"/>
      <c r="F23" s="108"/>
    </row>
    <row r="24" spans="1:6" s="48" customFormat="1" ht="21" customHeight="1" x14ac:dyDescent="0.25">
      <c r="A24" s="51" t="s">
        <v>23</v>
      </c>
      <c r="B24" s="58">
        <v>31007</v>
      </c>
      <c r="C24" s="498" t="s">
        <v>142</v>
      </c>
      <c r="D24" s="498" t="s">
        <v>143</v>
      </c>
      <c r="E24" s="498" t="s">
        <v>24</v>
      </c>
      <c r="F24" s="108"/>
    </row>
    <row r="25" spans="1:6" s="48" customFormat="1" ht="27" x14ac:dyDescent="0.25">
      <c r="A25" s="51" t="s">
        <v>25</v>
      </c>
      <c r="B25" s="51" t="s">
        <v>117</v>
      </c>
      <c r="C25" s="498"/>
      <c r="D25" s="498"/>
      <c r="E25" s="498"/>
      <c r="F25" s="108"/>
    </row>
    <row r="26" spans="1:6" s="48" customFormat="1" ht="44.25" customHeight="1" x14ac:dyDescent="0.25">
      <c r="A26" s="51" t="s">
        <v>26</v>
      </c>
      <c r="B26" s="51" t="s">
        <v>297</v>
      </c>
      <c r="C26" s="498"/>
      <c r="D26" s="498"/>
      <c r="E26" s="498"/>
      <c r="F26" s="108"/>
    </row>
    <row r="27" spans="1:6" s="48" customFormat="1" ht="28.5" customHeight="1" x14ac:dyDescent="0.25">
      <c r="A27" s="51" t="s">
        <v>27</v>
      </c>
      <c r="B27" s="51" t="s">
        <v>91</v>
      </c>
      <c r="C27" s="498"/>
      <c r="D27" s="498"/>
      <c r="E27" s="498"/>
      <c r="F27" s="108"/>
    </row>
    <row r="28" spans="1:6" s="48" customFormat="1" ht="31.5" customHeight="1" x14ac:dyDescent="0.25">
      <c r="A28" s="104" t="s">
        <v>133</v>
      </c>
      <c r="B28" s="58" t="s">
        <v>93</v>
      </c>
      <c r="C28" s="499"/>
      <c r="D28" s="499"/>
      <c r="E28" s="499"/>
      <c r="F28" s="108"/>
    </row>
    <row r="29" spans="1:6" s="48" customFormat="1" ht="16.5" customHeight="1" x14ac:dyDescent="0.25">
      <c r="A29" s="491" t="s">
        <v>28</v>
      </c>
      <c r="B29" s="492"/>
      <c r="C29" s="219"/>
      <c r="D29" s="219"/>
      <c r="E29" s="51"/>
      <c r="F29" s="108"/>
    </row>
    <row r="30" spans="1:6" s="48" customFormat="1" ht="16.5" customHeight="1" x14ac:dyDescent="0.25">
      <c r="A30" s="500" t="s">
        <v>138</v>
      </c>
      <c r="B30" s="501"/>
      <c r="C30" s="334">
        <v>52</v>
      </c>
      <c r="D30" s="334"/>
      <c r="E30" s="334">
        <v>52</v>
      </c>
      <c r="F30" s="108"/>
    </row>
    <row r="31" spans="1:6" s="48" customFormat="1" ht="19.5" customHeight="1" x14ac:dyDescent="0.25">
      <c r="A31" s="489" t="s">
        <v>29</v>
      </c>
      <c r="B31" s="490"/>
      <c r="C31" s="340">
        <f>'7-1'!C33</f>
        <v>16759</v>
      </c>
      <c r="D31" s="340">
        <f>'7-1'!D33</f>
        <v>16759</v>
      </c>
      <c r="E31" s="340">
        <f>'7-1'!E33</f>
        <v>16759</v>
      </c>
      <c r="F31" s="108"/>
    </row>
    <row r="32" spans="1:6" s="16" customFormat="1" ht="16.5" customHeight="1" x14ac:dyDescent="0.25">
      <c r="A32" s="72"/>
      <c r="B32" s="72"/>
      <c r="C32" s="72"/>
      <c r="D32" s="72"/>
      <c r="E32" s="72"/>
      <c r="F32" s="137"/>
    </row>
    <row r="33" spans="1:6" s="48" customFormat="1" ht="16.5" customHeight="1" x14ac:dyDescent="0.25">
      <c r="A33" s="493" t="s">
        <v>22</v>
      </c>
      <c r="B33" s="495" t="s">
        <v>67</v>
      </c>
      <c r="C33" s="502" t="s">
        <v>300</v>
      </c>
      <c r="D33" s="502"/>
      <c r="E33" s="503"/>
      <c r="F33" s="108"/>
    </row>
    <row r="34" spans="1:6" s="48" customFormat="1" ht="18.75" customHeight="1" x14ac:dyDescent="0.25">
      <c r="A34" s="494"/>
      <c r="B34" s="496"/>
      <c r="C34" s="504"/>
      <c r="D34" s="504"/>
      <c r="E34" s="505"/>
      <c r="F34" s="108"/>
    </row>
    <row r="35" spans="1:6" s="48" customFormat="1" ht="21" customHeight="1" x14ac:dyDescent="0.25">
      <c r="A35" s="51" t="s">
        <v>23</v>
      </c>
      <c r="B35" s="58">
        <v>31014</v>
      </c>
      <c r="C35" s="498" t="s">
        <v>142</v>
      </c>
      <c r="D35" s="498" t="s">
        <v>143</v>
      </c>
      <c r="E35" s="498" t="s">
        <v>24</v>
      </c>
      <c r="F35" s="108"/>
    </row>
    <row r="36" spans="1:6" s="48" customFormat="1" ht="21.75" customHeight="1" x14ac:dyDescent="0.25">
      <c r="A36" s="317" t="s">
        <v>25</v>
      </c>
      <c r="B36" s="51" t="s">
        <v>283</v>
      </c>
      <c r="C36" s="498"/>
      <c r="D36" s="498"/>
      <c r="E36" s="498"/>
      <c r="F36" s="108"/>
    </row>
    <row r="37" spans="1:6" s="48" customFormat="1" ht="44.25" customHeight="1" x14ac:dyDescent="0.25">
      <c r="A37" s="317" t="s">
        <v>26</v>
      </c>
      <c r="B37" s="51" t="s">
        <v>284</v>
      </c>
      <c r="C37" s="498"/>
      <c r="D37" s="498"/>
      <c r="E37" s="498"/>
      <c r="F37" s="108"/>
    </row>
    <row r="38" spans="1:6" s="48" customFormat="1" ht="28.5" customHeight="1" x14ac:dyDescent="0.25">
      <c r="A38" s="317" t="s">
        <v>27</v>
      </c>
      <c r="B38" s="51" t="s">
        <v>217</v>
      </c>
      <c r="C38" s="498"/>
      <c r="D38" s="498"/>
      <c r="E38" s="498"/>
      <c r="F38" s="108"/>
    </row>
    <row r="39" spans="1:6" s="48" customFormat="1" ht="31.5" customHeight="1" x14ac:dyDescent="0.25">
      <c r="A39" s="184" t="s">
        <v>68</v>
      </c>
      <c r="B39" s="51" t="s">
        <v>93</v>
      </c>
      <c r="C39" s="499"/>
      <c r="D39" s="499"/>
      <c r="E39" s="499"/>
      <c r="F39" s="108"/>
    </row>
    <row r="40" spans="1:6" s="48" customFormat="1" ht="16.5" customHeight="1" x14ac:dyDescent="0.25">
      <c r="A40" s="491" t="s">
        <v>28</v>
      </c>
      <c r="B40" s="492"/>
      <c r="C40" s="219"/>
      <c r="D40" s="219"/>
      <c r="E40" s="51"/>
      <c r="F40" s="108"/>
    </row>
    <row r="41" spans="1:6" s="48" customFormat="1" ht="19.5" customHeight="1" x14ac:dyDescent="0.25">
      <c r="A41" s="489" t="s">
        <v>29</v>
      </c>
      <c r="B41" s="490"/>
      <c r="C41" s="340">
        <f>'7-1'!C43</f>
        <v>0</v>
      </c>
      <c r="D41" s="340">
        <f>'7-1'!D43</f>
        <v>0</v>
      </c>
      <c r="E41" s="365">
        <f>'7-1'!E43</f>
        <v>-18772.8</v>
      </c>
      <c r="F41" s="108"/>
    </row>
    <row r="42" spans="1:6" s="16" customFormat="1" ht="16.5" customHeight="1" x14ac:dyDescent="0.25">
      <c r="A42" s="72"/>
      <c r="B42" s="72"/>
      <c r="C42" s="72"/>
      <c r="D42" s="72"/>
      <c r="E42" s="72"/>
      <c r="F42" s="137"/>
    </row>
    <row r="43" spans="1:6" s="48" customFormat="1" ht="20.25" customHeight="1" x14ac:dyDescent="0.25">
      <c r="A43" s="54" t="s">
        <v>20</v>
      </c>
      <c r="B43" s="483" t="s">
        <v>21</v>
      </c>
      <c r="C43" s="484"/>
      <c r="D43" s="484"/>
      <c r="E43" s="485"/>
      <c r="F43" s="108"/>
    </row>
    <row r="44" spans="1:6" s="48" customFormat="1" ht="19.5" customHeight="1" x14ac:dyDescent="0.25">
      <c r="A44" s="55">
        <v>1072</v>
      </c>
      <c r="B44" s="486" t="s">
        <v>128</v>
      </c>
      <c r="C44" s="487"/>
      <c r="D44" s="487"/>
      <c r="E44" s="488"/>
      <c r="F44" s="108"/>
    </row>
    <row r="45" spans="1:6" s="48" customFormat="1" ht="14.25" x14ac:dyDescent="0.25">
      <c r="A45" s="480" t="s">
        <v>30</v>
      </c>
      <c r="B45" s="481"/>
      <c r="C45" s="481"/>
      <c r="D45" s="481"/>
      <c r="E45" s="482"/>
      <c r="F45" s="108"/>
    </row>
    <row r="46" spans="1:6" s="57" customFormat="1" ht="11.25" customHeight="1" x14ac:dyDescent="0.25">
      <c r="A46" s="56"/>
      <c r="B46" s="56"/>
      <c r="C46" s="56"/>
      <c r="D46" s="56"/>
      <c r="E46" s="103"/>
      <c r="F46" s="136"/>
    </row>
    <row r="47" spans="1:6" s="48" customFormat="1" ht="28.5" customHeight="1" x14ac:dyDescent="0.25">
      <c r="A47" s="318" t="s">
        <v>22</v>
      </c>
      <c r="B47" s="111" t="s">
        <v>197</v>
      </c>
      <c r="C47" s="491" t="s">
        <v>299</v>
      </c>
      <c r="D47" s="497"/>
      <c r="E47" s="492"/>
      <c r="F47" s="108"/>
    </row>
    <row r="48" spans="1:6" s="48" customFormat="1" ht="18" customHeight="1" x14ac:dyDescent="0.25">
      <c r="A48" s="318" t="s">
        <v>23</v>
      </c>
      <c r="B48" s="111">
        <v>11007</v>
      </c>
      <c r="C48" s="507" t="s">
        <v>198</v>
      </c>
      <c r="D48" s="507" t="s">
        <v>199</v>
      </c>
      <c r="E48" s="507" t="s">
        <v>24</v>
      </c>
      <c r="F48" s="108"/>
    </row>
    <row r="49" spans="1:6" s="48" customFormat="1" ht="51" customHeight="1" x14ac:dyDescent="0.25">
      <c r="A49" s="318" t="s">
        <v>25</v>
      </c>
      <c r="B49" s="111" t="s">
        <v>163</v>
      </c>
      <c r="C49" s="508"/>
      <c r="D49" s="508"/>
      <c r="E49" s="508"/>
      <c r="F49" s="108"/>
    </row>
    <row r="50" spans="1:6" s="48" customFormat="1" ht="42" customHeight="1" x14ac:dyDescent="0.25">
      <c r="A50" s="318" t="s">
        <v>26</v>
      </c>
      <c r="B50" s="111" t="s">
        <v>164</v>
      </c>
      <c r="C50" s="508"/>
      <c r="D50" s="508"/>
      <c r="E50" s="508"/>
      <c r="F50" s="108"/>
    </row>
    <row r="51" spans="1:6" s="48" customFormat="1" ht="18" customHeight="1" x14ac:dyDescent="0.25">
      <c r="A51" s="318" t="s">
        <v>27</v>
      </c>
      <c r="B51" s="111" t="s">
        <v>102</v>
      </c>
      <c r="C51" s="508"/>
      <c r="D51" s="508"/>
      <c r="E51" s="508"/>
      <c r="F51" s="108"/>
    </row>
    <row r="52" spans="1:6" s="48" customFormat="1" ht="39.75" customHeight="1" x14ac:dyDescent="0.25">
      <c r="A52" s="184" t="s">
        <v>68</v>
      </c>
      <c r="B52" s="245" t="s">
        <v>129</v>
      </c>
      <c r="C52" s="509"/>
      <c r="D52" s="509"/>
      <c r="E52" s="509"/>
      <c r="F52" s="108"/>
    </row>
    <row r="53" spans="1:6" s="48" customFormat="1" ht="19.5" customHeight="1" x14ac:dyDescent="0.25">
      <c r="A53" s="510" t="s">
        <v>28</v>
      </c>
      <c r="B53" s="510"/>
      <c r="C53" s="316"/>
      <c r="D53" s="316"/>
      <c r="E53" s="243"/>
      <c r="F53" s="108"/>
    </row>
    <row r="54" spans="1:6" s="48" customFormat="1" ht="18.75" customHeight="1" x14ac:dyDescent="0.25">
      <c r="A54" s="506" t="s">
        <v>201</v>
      </c>
      <c r="B54" s="506"/>
      <c r="C54" s="340">
        <f>'7-1'!C56</f>
        <v>53838.5</v>
      </c>
      <c r="D54" s="340">
        <f>'7-1'!D56</f>
        <v>53838.5</v>
      </c>
      <c r="E54" s="340">
        <f>'7-1'!E56</f>
        <v>53838.5</v>
      </c>
      <c r="F54" s="139"/>
    </row>
    <row r="55" spans="1:6" s="48" customFormat="1" ht="18.75" customHeight="1" x14ac:dyDescent="0.25">
      <c r="A55" s="56"/>
      <c r="B55" s="56"/>
      <c r="C55" s="56"/>
      <c r="D55" s="56"/>
      <c r="E55" s="150"/>
      <c r="F55" s="139"/>
    </row>
    <row r="56" spans="1:6" s="48" customFormat="1" ht="20.25" customHeight="1" x14ac:dyDescent="0.25">
      <c r="A56" s="54" t="s">
        <v>20</v>
      </c>
      <c r="B56" s="483" t="s">
        <v>21</v>
      </c>
      <c r="C56" s="484"/>
      <c r="D56" s="484"/>
      <c r="E56" s="485"/>
      <c r="F56" s="108"/>
    </row>
    <row r="57" spans="1:6" s="48" customFormat="1" ht="19.5" customHeight="1" x14ac:dyDescent="0.25">
      <c r="A57" s="55">
        <v>1072</v>
      </c>
      <c r="B57" s="486" t="s">
        <v>128</v>
      </c>
      <c r="C57" s="487"/>
      <c r="D57" s="487"/>
      <c r="E57" s="488"/>
      <c r="F57" s="108"/>
    </row>
    <row r="58" spans="1:6" s="48" customFormat="1" ht="14.25" x14ac:dyDescent="0.25">
      <c r="A58" s="480" t="s">
        <v>30</v>
      </c>
      <c r="B58" s="481"/>
      <c r="C58" s="481"/>
      <c r="D58" s="481"/>
      <c r="E58" s="482"/>
      <c r="F58" s="108"/>
    </row>
    <row r="59" spans="1:6" s="57" customFormat="1" ht="11.25" customHeight="1" x14ac:dyDescent="0.25">
      <c r="A59" s="56"/>
      <c r="B59" s="56"/>
      <c r="C59" s="56"/>
      <c r="D59" s="56"/>
      <c r="E59" s="103"/>
      <c r="F59" s="136"/>
    </row>
    <row r="60" spans="1:6" s="48" customFormat="1" ht="28.5" customHeight="1" x14ac:dyDescent="0.25">
      <c r="A60" s="368" t="s">
        <v>22</v>
      </c>
      <c r="B60" s="111" t="s">
        <v>197</v>
      </c>
      <c r="C60" s="491" t="s">
        <v>299</v>
      </c>
      <c r="D60" s="497"/>
      <c r="E60" s="492"/>
      <c r="F60" s="108"/>
    </row>
    <row r="61" spans="1:6" s="48" customFormat="1" ht="18" customHeight="1" x14ac:dyDescent="0.25">
      <c r="A61" s="368" t="s">
        <v>23</v>
      </c>
      <c r="B61" s="111">
        <v>11009</v>
      </c>
      <c r="C61" s="507" t="s">
        <v>198</v>
      </c>
      <c r="D61" s="507" t="s">
        <v>199</v>
      </c>
      <c r="E61" s="507" t="s">
        <v>24</v>
      </c>
      <c r="F61" s="108"/>
    </row>
    <row r="62" spans="1:6" s="48" customFormat="1" ht="62.25" customHeight="1" x14ac:dyDescent="0.25">
      <c r="A62" s="368" t="s">
        <v>25</v>
      </c>
      <c r="B62" s="111" t="s">
        <v>294</v>
      </c>
      <c r="C62" s="508"/>
      <c r="D62" s="508"/>
      <c r="E62" s="508"/>
      <c r="F62" s="108"/>
    </row>
    <row r="63" spans="1:6" s="48" customFormat="1" ht="43.5" customHeight="1" x14ac:dyDescent="0.25">
      <c r="A63" s="368" t="s">
        <v>26</v>
      </c>
      <c r="B63" s="111" t="s">
        <v>271</v>
      </c>
      <c r="C63" s="508"/>
      <c r="D63" s="508"/>
      <c r="E63" s="508"/>
      <c r="F63" s="108"/>
    </row>
    <row r="64" spans="1:6" s="48" customFormat="1" ht="18" customHeight="1" x14ac:dyDescent="0.25">
      <c r="A64" s="368" t="s">
        <v>27</v>
      </c>
      <c r="B64" s="111" t="s">
        <v>102</v>
      </c>
      <c r="C64" s="508"/>
      <c r="D64" s="508"/>
      <c r="E64" s="508"/>
      <c r="F64" s="108"/>
    </row>
    <row r="65" spans="1:6" s="48" customFormat="1" ht="39.75" customHeight="1" x14ac:dyDescent="0.25">
      <c r="A65" s="249" t="s">
        <v>272</v>
      </c>
      <c r="B65" s="111" t="s">
        <v>129</v>
      </c>
      <c r="C65" s="509"/>
      <c r="D65" s="509"/>
      <c r="E65" s="509"/>
      <c r="F65" s="108"/>
    </row>
    <row r="66" spans="1:6" s="48" customFormat="1" ht="19.5" customHeight="1" x14ac:dyDescent="0.25">
      <c r="A66" s="510" t="s">
        <v>28</v>
      </c>
      <c r="B66" s="510"/>
      <c r="C66" s="367"/>
      <c r="D66" s="367"/>
      <c r="E66" s="243"/>
      <c r="F66" s="108"/>
    </row>
    <row r="67" spans="1:6" s="48" customFormat="1" ht="17.25" customHeight="1" x14ac:dyDescent="0.25">
      <c r="A67" s="525" t="s">
        <v>200</v>
      </c>
      <c r="B67" s="525"/>
      <c r="C67" s="342">
        <v>1</v>
      </c>
      <c r="D67" s="342"/>
      <c r="E67" s="343">
        <v>1</v>
      </c>
      <c r="F67" s="138"/>
    </row>
    <row r="68" spans="1:6" s="48" customFormat="1" ht="18.75" customHeight="1" x14ac:dyDescent="0.25">
      <c r="A68" s="506" t="s">
        <v>201</v>
      </c>
      <c r="B68" s="506"/>
      <c r="C68" s="248">
        <f>'7-1'!C70</f>
        <v>41484</v>
      </c>
      <c r="D68" s="248">
        <f>'7-1'!D70</f>
        <v>41484</v>
      </c>
      <c r="E68" s="248">
        <f>'7-1'!E70</f>
        <v>41484</v>
      </c>
      <c r="F68" s="139"/>
    </row>
    <row r="69" spans="1:6" s="48" customFormat="1" ht="18.75" customHeight="1" x14ac:dyDescent="0.25">
      <c r="A69" s="56"/>
      <c r="B69" s="56"/>
      <c r="C69" s="56"/>
      <c r="D69" s="56"/>
      <c r="E69" s="150"/>
      <c r="F69" s="139"/>
    </row>
    <row r="70" spans="1:6" s="48" customFormat="1" ht="28.5" customHeight="1" x14ac:dyDescent="0.25">
      <c r="A70" s="318" t="s">
        <v>22</v>
      </c>
      <c r="B70" s="246" t="s">
        <v>197</v>
      </c>
      <c r="C70" s="491" t="s">
        <v>299</v>
      </c>
      <c r="D70" s="497"/>
      <c r="E70" s="492"/>
      <c r="F70" s="108"/>
    </row>
    <row r="71" spans="1:6" s="48" customFormat="1" ht="21" customHeight="1" x14ac:dyDescent="0.25">
      <c r="A71" s="318" t="s">
        <v>23</v>
      </c>
      <c r="B71" s="246">
        <v>11011</v>
      </c>
      <c r="C71" s="507" t="s">
        <v>198</v>
      </c>
      <c r="D71" s="507" t="s">
        <v>199</v>
      </c>
      <c r="E71" s="507" t="s">
        <v>24</v>
      </c>
      <c r="F71" s="108"/>
    </row>
    <row r="72" spans="1:6" s="48" customFormat="1" ht="51" customHeight="1" x14ac:dyDescent="0.25">
      <c r="A72" s="318" t="s">
        <v>25</v>
      </c>
      <c r="B72" s="246" t="s">
        <v>169</v>
      </c>
      <c r="C72" s="508"/>
      <c r="D72" s="508"/>
      <c r="E72" s="508"/>
      <c r="F72" s="108"/>
    </row>
    <row r="73" spans="1:6" s="48" customFormat="1" ht="48" customHeight="1" x14ac:dyDescent="0.25">
      <c r="A73" s="318" t="s">
        <v>26</v>
      </c>
      <c r="B73" s="246" t="s">
        <v>170</v>
      </c>
      <c r="C73" s="508"/>
      <c r="D73" s="508"/>
      <c r="E73" s="508"/>
      <c r="F73" s="108"/>
    </row>
    <row r="74" spans="1:6" s="48" customFormat="1" ht="19.5" customHeight="1" x14ac:dyDescent="0.25">
      <c r="A74" s="318" t="s">
        <v>27</v>
      </c>
      <c r="B74" s="246" t="s">
        <v>102</v>
      </c>
      <c r="C74" s="508"/>
      <c r="D74" s="508"/>
      <c r="E74" s="508"/>
      <c r="F74" s="108"/>
    </row>
    <row r="75" spans="1:6" s="48" customFormat="1" ht="42" customHeight="1" x14ac:dyDescent="0.25">
      <c r="A75" s="104" t="s">
        <v>68</v>
      </c>
      <c r="B75" s="245" t="s">
        <v>129</v>
      </c>
      <c r="C75" s="509"/>
      <c r="D75" s="509"/>
      <c r="E75" s="509"/>
      <c r="F75" s="108"/>
    </row>
    <row r="76" spans="1:6" s="48" customFormat="1" ht="19.5" customHeight="1" x14ac:dyDescent="0.25">
      <c r="A76" s="510" t="s">
        <v>28</v>
      </c>
      <c r="B76" s="510"/>
      <c r="C76" s="316"/>
      <c r="D76" s="316"/>
      <c r="E76" s="243"/>
      <c r="F76" s="108"/>
    </row>
    <row r="77" spans="1:6" s="48" customFormat="1" ht="18" customHeight="1" x14ac:dyDescent="0.25">
      <c r="A77" s="525" t="s">
        <v>200</v>
      </c>
      <c r="B77" s="525"/>
      <c r="C77" s="342">
        <v>1</v>
      </c>
      <c r="D77" s="342"/>
      <c r="E77" s="343">
        <v>1</v>
      </c>
      <c r="F77" s="138"/>
    </row>
    <row r="78" spans="1:6" s="48" customFormat="1" ht="23.25" customHeight="1" x14ac:dyDescent="0.25">
      <c r="A78" s="506" t="s">
        <v>201</v>
      </c>
      <c r="B78" s="506"/>
      <c r="C78" s="341">
        <f>'7-1'!C80</f>
        <v>5330.3</v>
      </c>
      <c r="D78" s="341">
        <f>'7-1'!D80</f>
        <v>5330.3</v>
      </c>
      <c r="E78" s="341">
        <f>'7-1'!E80</f>
        <v>5330.3</v>
      </c>
      <c r="F78" s="139"/>
    </row>
    <row r="79" spans="1:6" s="57" customFormat="1" ht="11.25" customHeight="1" x14ac:dyDescent="0.25">
      <c r="A79" s="56"/>
      <c r="B79" s="56"/>
      <c r="C79" s="56"/>
      <c r="D79" s="56"/>
      <c r="E79" s="103"/>
      <c r="F79" s="136"/>
    </row>
    <row r="80" spans="1:6" s="48" customFormat="1" ht="16.5" customHeight="1" x14ac:dyDescent="0.25">
      <c r="A80" s="493" t="s">
        <v>22</v>
      </c>
      <c r="B80" s="495">
        <v>1072</v>
      </c>
      <c r="C80" s="502" t="s">
        <v>300</v>
      </c>
      <c r="D80" s="502"/>
      <c r="E80" s="503"/>
      <c r="F80" s="108"/>
    </row>
    <row r="81" spans="1:6" s="48" customFormat="1" ht="18.75" customHeight="1" x14ac:dyDescent="0.25">
      <c r="A81" s="494"/>
      <c r="B81" s="496"/>
      <c r="C81" s="504"/>
      <c r="D81" s="504"/>
      <c r="E81" s="505"/>
      <c r="F81" s="108"/>
    </row>
    <row r="82" spans="1:6" s="48" customFormat="1" ht="21" customHeight="1" x14ac:dyDescent="0.25">
      <c r="A82" s="51" t="s">
        <v>23</v>
      </c>
      <c r="B82" s="58">
        <v>12001</v>
      </c>
      <c r="C82" s="498" t="s">
        <v>142</v>
      </c>
      <c r="D82" s="498" t="s">
        <v>143</v>
      </c>
      <c r="E82" s="498" t="s">
        <v>24</v>
      </c>
      <c r="F82" s="108"/>
    </row>
    <row r="83" spans="1:6" s="48" customFormat="1" ht="82.5" x14ac:dyDescent="0.25">
      <c r="A83" s="51" t="s">
        <v>25</v>
      </c>
      <c r="B83" s="101" t="s">
        <v>273</v>
      </c>
      <c r="C83" s="498"/>
      <c r="D83" s="498"/>
      <c r="E83" s="498"/>
      <c r="F83" s="108"/>
    </row>
    <row r="84" spans="1:6" s="48" customFormat="1" ht="82.5" x14ac:dyDescent="0.25">
      <c r="A84" s="51" t="s">
        <v>26</v>
      </c>
      <c r="B84" s="101" t="s">
        <v>274</v>
      </c>
      <c r="C84" s="498"/>
      <c r="D84" s="498"/>
      <c r="E84" s="498"/>
      <c r="F84" s="108"/>
    </row>
    <row r="85" spans="1:6" s="48" customFormat="1" ht="28.5" customHeight="1" x14ac:dyDescent="0.25">
      <c r="A85" s="51" t="s">
        <v>27</v>
      </c>
      <c r="B85" s="101" t="s">
        <v>276</v>
      </c>
      <c r="C85" s="498"/>
      <c r="D85" s="498"/>
      <c r="E85" s="498"/>
      <c r="F85" s="108"/>
    </row>
    <row r="86" spans="1:6" s="48" customFormat="1" ht="45" customHeight="1" x14ac:dyDescent="0.25">
      <c r="A86" s="372" t="s">
        <v>277</v>
      </c>
      <c r="B86" s="101" t="s">
        <v>278</v>
      </c>
      <c r="C86" s="499"/>
      <c r="D86" s="499"/>
      <c r="E86" s="499"/>
      <c r="F86" s="108"/>
    </row>
    <row r="87" spans="1:6" s="48" customFormat="1" ht="16.5" customHeight="1" x14ac:dyDescent="0.25">
      <c r="A87" s="491" t="s">
        <v>28</v>
      </c>
      <c r="B87" s="492"/>
      <c r="C87" s="219"/>
      <c r="D87" s="219"/>
      <c r="E87" s="51"/>
      <c r="F87" s="108"/>
    </row>
    <row r="88" spans="1:6" s="48" customFormat="1" ht="19.5" customHeight="1" x14ac:dyDescent="0.25">
      <c r="A88" s="489" t="s">
        <v>29</v>
      </c>
      <c r="B88" s="490"/>
      <c r="C88" s="267">
        <f>'7-1'!C90</f>
        <v>-29569.599999999999</v>
      </c>
      <c r="D88" s="267">
        <f>'7-1'!D90</f>
        <v>-29569.599999999999</v>
      </c>
      <c r="E88" s="267">
        <f>'7-1'!E90</f>
        <v>-29569.599999999999</v>
      </c>
      <c r="F88" s="108"/>
    </row>
    <row r="89" spans="1:6" s="57" customFormat="1" ht="11.25" customHeight="1" x14ac:dyDescent="0.25">
      <c r="A89" s="56"/>
      <c r="B89" s="56"/>
      <c r="C89" s="56"/>
      <c r="D89" s="56"/>
      <c r="E89" s="103"/>
      <c r="F89" s="136"/>
    </row>
    <row r="90" spans="1:6" s="48" customFormat="1" ht="16.5" customHeight="1" x14ac:dyDescent="0.25">
      <c r="A90" s="493" t="s">
        <v>22</v>
      </c>
      <c r="B90" s="495">
        <v>1072</v>
      </c>
      <c r="C90" s="502" t="s">
        <v>300</v>
      </c>
      <c r="D90" s="502"/>
      <c r="E90" s="503"/>
      <c r="F90" s="108"/>
    </row>
    <row r="91" spans="1:6" s="48" customFormat="1" ht="18.75" customHeight="1" x14ac:dyDescent="0.25">
      <c r="A91" s="494"/>
      <c r="B91" s="496"/>
      <c r="C91" s="504"/>
      <c r="D91" s="504"/>
      <c r="E91" s="505"/>
      <c r="F91" s="108"/>
    </row>
    <row r="92" spans="1:6" s="48" customFormat="1" ht="21" customHeight="1" x14ac:dyDescent="0.25">
      <c r="A92" s="51" t="s">
        <v>23</v>
      </c>
      <c r="B92" s="58">
        <v>31004</v>
      </c>
      <c r="C92" s="498" t="s">
        <v>142</v>
      </c>
      <c r="D92" s="498" t="s">
        <v>143</v>
      </c>
      <c r="E92" s="498" t="s">
        <v>24</v>
      </c>
      <c r="F92" s="108"/>
    </row>
    <row r="93" spans="1:6" s="48" customFormat="1" ht="67.5" x14ac:dyDescent="0.25">
      <c r="A93" s="51" t="s">
        <v>25</v>
      </c>
      <c r="B93" s="250" t="s">
        <v>266</v>
      </c>
      <c r="C93" s="498"/>
      <c r="D93" s="498"/>
      <c r="E93" s="498"/>
      <c r="F93" s="108"/>
    </row>
    <row r="94" spans="1:6" s="48" customFormat="1" ht="27" x14ac:dyDescent="0.25">
      <c r="A94" s="51" t="s">
        <v>26</v>
      </c>
      <c r="B94" s="250" t="s">
        <v>267</v>
      </c>
      <c r="C94" s="498"/>
      <c r="D94" s="498"/>
      <c r="E94" s="498"/>
      <c r="F94" s="108"/>
    </row>
    <row r="95" spans="1:6" s="48" customFormat="1" ht="28.5" customHeight="1" x14ac:dyDescent="0.25">
      <c r="A95" s="51" t="s">
        <v>27</v>
      </c>
      <c r="B95" s="250" t="s">
        <v>217</v>
      </c>
      <c r="C95" s="498"/>
      <c r="D95" s="498"/>
      <c r="E95" s="498"/>
      <c r="F95" s="108"/>
    </row>
    <row r="96" spans="1:6" s="48" customFormat="1" ht="45" customHeight="1" x14ac:dyDescent="0.25">
      <c r="A96" s="184" t="s">
        <v>68</v>
      </c>
      <c r="B96" s="250" t="s">
        <v>129</v>
      </c>
      <c r="C96" s="499"/>
      <c r="D96" s="499"/>
      <c r="E96" s="499"/>
      <c r="F96" s="108"/>
    </row>
    <row r="97" spans="1:6" s="48" customFormat="1" ht="16.5" customHeight="1" x14ac:dyDescent="0.25">
      <c r="A97" s="491" t="s">
        <v>28</v>
      </c>
      <c r="B97" s="492"/>
      <c r="C97" s="219"/>
      <c r="D97" s="219"/>
      <c r="E97" s="51"/>
      <c r="F97" s="108"/>
    </row>
    <row r="98" spans="1:6" s="48" customFormat="1" ht="19.5" customHeight="1" x14ac:dyDescent="0.25">
      <c r="A98" s="489" t="s">
        <v>29</v>
      </c>
      <c r="B98" s="490"/>
      <c r="C98" s="335">
        <f>'7-1'!C101</f>
        <v>-5330.3</v>
      </c>
      <c r="D98" s="335">
        <f>'7-1'!D101</f>
        <v>-5330.3</v>
      </c>
      <c r="E98" s="335">
        <f>'7-1'!E101</f>
        <v>-5330.3</v>
      </c>
      <c r="F98" s="108"/>
    </row>
    <row r="99" spans="1:6" s="16" customFormat="1" ht="16.5" customHeight="1" x14ac:dyDescent="0.25">
      <c r="A99" s="72"/>
      <c r="B99" s="72"/>
      <c r="C99" s="72"/>
      <c r="D99" s="72"/>
      <c r="E99" s="72"/>
      <c r="F99" s="137"/>
    </row>
    <row r="100" spans="1:6" s="48" customFormat="1" ht="16.5" customHeight="1" x14ac:dyDescent="0.25">
      <c r="A100" s="493" t="s">
        <v>22</v>
      </c>
      <c r="B100" s="495">
        <v>1072</v>
      </c>
      <c r="C100" s="502" t="s">
        <v>301</v>
      </c>
      <c r="D100" s="502"/>
      <c r="E100" s="503"/>
      <c r="F100" s="108"/>
    </row>
    <row r="101" spans="1:6" s="48" customFormat="1" ht="28.5" customHeight="1" x14ac:dyDescent="0.25">
      <c r="A101" s="494"/>
      <c r="B101" s="496"/>
      <c r="C101" s="504"/>
      <c r="D101" s="504"/>
      <c r="E101" s="505"/>
      <c r="F101" s="108"/>
    </row>
    <row r="102" spans="1:6" s="48" customFormat="1" ht="21" customHeight="1" x14ac:dyDescent="0.25">
      <c r="A102" s="51" t="s">
        <v>23</v>
      </c>
      <c r="B102" s="58">
        <v>31010</v>
      </c>
      <c r="C102" s="498" t="s">
        <v>142</v>
      </c>
      <c r="D102" s="498" t="s">
        <v>143</v>
      </c>
      <c r="E102" s="498" t="s">
        <v>24</v>
      </c>
      <c r="F102" s="108"/>
    </row>
    <row r="103" spans="1:6" s="48" customFormat="1" ht="27" x14ac:dyDescent="0.25">
      <c r="A103" s="51" t="s">
        <v>25</v>
      </c>
      <c r="B103" s="249" t="s">
        <v>165</v>
      </c>
      <c r="C103" s="498"/>
      <c r="D103" s="498"/>
      <c r="E103" s="498"/>
      <c r="F103" s="108"/>
    </row>
    <row r="104" spans="1:6" s="48" customFormat="1" ht="27" x14ac:dyDescent="0.25">
      <c r="A104" s="51" t="s">
        <v>26</v>
      </c>
      <c r="B104" s="249" t="s">
        <v>166</v>
      </c>
      <c r="C104" s="498"/>
      <c r="D104" s="498"/>
      <c r="E104" s="498"/>
      <c r="F104" s="108"/>
    </row>
    <row r="105" spans="1:6" s="48" customFormat="1" ht="28.5" customHeight="1" x14ac:dyDescent="0.25">
      <c r="A105" s="51" t="s">
        <v>27</v>
      </c>
      <c r="B105" s="249" t="s">
        <v>91</v>
      </c>
      <c r="C105" s="498"/>
      <c r="D105" s="498"/>
      <c r="E105" s="498"/>
      <c r="F105" s="108"/>
    </row>
    <row r="106" spans="1:6" s="48" customFormat="1" ht="31.5" customHeight="1" x14ac:dyDescent="0.25">
      <c r="A106" s="104" t="s">
        <v>133</v>
      </c>
      <c r="B106" s="250" t="s">
        <v>212</v>
      </c>
      <c r="C106" s="499"/>
      <c r="D106" s="499"/>
      <c r="E106" s="499"/>
      <c r="F106" s="108"/>
    </row>
    <row r="107" spans="1:6" s="48" customFormat="1" ht="16.5" customHeight="1" x14ac:dyDescent="0.25">
      <c r="A107" s="491" t="s">
        <v>28</v>
      </c>
      <c r="B107" s="492"/>
      <c r="C107" s="219"/>
      <c r="D107" s="219"/>
      <c r="E107" s="51"/>
      <c r="F107" s="108"/>
    </row>
    <row r="108" spans="1:6" s="48" customFormat="1" ht="16.5" customHeight="1" x14ac:dyDescent="0.25">
      <c r="A108" s="515" t="s">
        <v>211</v>
      </c>
      <c r="B108" s="515"/>
      <c r="C108" s="63">
        <v>6</v>
      </c>
      <c r="D108" s="63"/>
      <c r="E108" s="63">
        <v>6</v>
      </c>
      <c r="F108" s="108"/>
    </row>
    <row r="109" spans="1:6" s="48" customFormat="1" ht="19.5" customHeight="1" x14ac:dyDescent="0.25">
      <c r="A109" s="489" t="s">
        <v>29</v>
      </c>
      <c r="B109" s="490"/>
      <c r="C109" s="365">
        <f>'7-1'!C112</f>
        <v>-18559</v>
      </c>
      <c r="D109" s="365">
        <f>'7-1'!D112</f>
        <v>-18558.97500000002</v>
      </c>
      <c r="E109" s="340">
        <f>'7-1'!E112</f>
        <v>213.82500000001096</v>
      </c>
      <c r="F109" s="108"/>
    </row>
    <row r="110" spans="1:6" s="16" customFormat="1" ht="16.5" customHeight="1" x14ac:dyDescent="0.25">
      <c r="A110" s="72"/>
      <c r="B110" s="72"/>
      <c r="C110" s="72"/>
      <c r="D110" s="72"/>
      <c r="E110" s="72"/>
      <c r="F110" s="137"/>
    </row>
    <row r="111" spans="1:6" s="48" customFormat="1" ht="20.25" customHeight="1" x14ac:dyDescent="0.25">
      <c r="A111" s="54" t="s">
        <v>20</v>
      </c>
      <c r="B111" s="483" t="s">
        <v>21</v>
      </c>
      <c r="C111" s="484"/>
      <c r="D111" s="484"/>
      <c r="E111" s="485"/>
      <c r="F111" s="108"/>
    </row>
    <row r="112" spans="1:6" s="48" customFormat="1" ht="19.5" customHeight="1" x14ac:dyDescent="0.25">
      <c r="A112" s="55">
        <v>1109</v>
      </c>
      <c r="B112" s="486" t="s">
        <v>213</v>
      </c>
      <c r="C112" s="487"/>
      <c r="D112" s="487"/>
      <c r="E112" s="488"/>
      <c r="F112" s="108"/>
    </row>
    <row r="113" spans="1:6" s="48" customFormat="1" ht="14.25" x14ac:dyDescent="0.25">
      <c r="A113" s="480" t="s">
        <v>30</v>
      </c>
      <c r="B113" s="481"/>
      <c r="C113" s="481"/>
      <c r="D113" s="481"/>
      <c r="E113" s="482"/>
      <c r="F113" s="108"/>
    </row>
    <row r="114" spans="1:6" s="57" customFormat="1" ht="11.25" customHeight="1" x14ac:dyDescent="0.25">
      <c r="A114" s="56"/>
      <c r="B114" s="56"/>
      <c r="C114" s="56"/>
      <c r="D114" s="56"/>
      <c r="E114" s="103"/>
      <c r="F114" s="136"/>
    </row>
    <row r="115" spans="1:6" s="48" customFormat="1" ht="28.5" customHeight="1" x14ac:dyDescent="0.25">
      <c r="A115" s="318" t="s">
        <v>22</v>
      </c>
      <c r="B115" s="111">
        <v>1109</v>
      </c>
      <c r="C115" s="491" t="s">
        <v>299</v>
      </c>
      <c r="D115" s="497"/>
      <c r="E115" s="492"/>
      <c r="F115" s="108"/>
    </row>
    <row r="116" spans="1:6" s="48" customFormat="1" ht="18" customHeight="1" x14ac:dyDescent="0.25">
      <c r="A116" s="318" t="s">
        <v>23</v>
      </c>
      <c r="B116" s="111">
        <v>31001</v>
      </c>
      <c r="C116" s="507" t="s">
        <v>198</v>
      </c>
      <c r="D116" s="507" t="s">
        <v>199</v>
      </c>
      <c r="E116" s="507" t="s">
        <v>24</v>
      </c>
      <c r="F116" s="108"/>
    </row>
    <row r="117" spans="1:6" s="48" customFormat="1" x14ac:dyDescent="0.25">
      <c r="A117" s="318" t="s">
        <v>25</v>
      </c>
      <c r="B117" s="249" t="s">
        <v>295</v>
      </c>
      <c r="C117" s="508"/>
      <c r="D117" s="508"/>
      <c r="E117" s="508"/>
      <c r="F117" s="108"/>
    </row>
    <row r="118" spans="1:6" s="48" customFormat="1" ht="34.5" customHeight="1" x14ac:dyDescent="0.25">
      <c r="A118" s="318" t="s">
        <v>26</v>
      </c>
      <c r="B118" s="249" t="s">
        <v>296</v>
      </c>
      <c r="C118" s="508"/>
      <c r="D118" s="508"/>
      <c r="E118" s="508"/>
      <c r="F118" s="108"/>
    </row>
    <row r="119" spans="1:6" s="48" customFormat="1" ht="27" x14ac:dyDescent="0.25">
      <c r="A119" s="318" t="s">
        <v>27</v>
      </c>
      <c r="B119" s="318" t="s">
        <v>91</v>
      </c>
      <c r="C119" s="508"/>
      <c r="D119" s="508"/>
      <c r="E119" s="508"/>
      <c r="F119" s="108"/>
    </row>
    <row r="120" spans="1:6" s="48" customFormat="1" ht="39.75" customHeight="1" x14ac:dyDescent="0.25">
      <c r="A120" s="184" t="s">
        <v>214</v>
      </c>
      <c r="B120" s="250" t="s">
        <v>212</v>
      </c>
      <c r="C120" s="509"/>
      <c r="D120" s="509"/>
      <c r="E120" s="509"/>
      <c r="F120" s="108"/>
    </row>
    <row r="121" spans="1:6" s="48" customFormat="1" ht="19.5" customHeight="1" x14ac:dyDescent="0.25">
      <c r="A121" s="510" t="s">
        <v>28</v>
      </c>
      <c r="B121" s="510"/>
      <c r="C121" s="316"/>
      <c r="D121" s="316"/>
      <c r="E121" s="243"/>
      <c r="F121" s="108"/>
    </row>
    <row r="122" spans="1:6" s="48" customFormat="1" ht="20.25" customHeight="1" x14ac:dyDescent="0.25">
      <c r="A122" s="511" t="s">
        <v>268</v>
      </c>
      <c r="B122" s="511"/>
      <c r="C122" s="342">
        <v>20</v>
      </c>
      <c r="D122" s="342"/>
      <c r="E122" s="343">
        <v>20</v>
      </c>
      <c r="F122" s="138"/>
    </row>
    <row r="123" spans="1:6" s="48" customFormat="1" ht="24" customHeight="1" x14ac:dyDescent="0.25">
      <c r="A123" s="506" t="s">
        <v>201</v>
      </c>
      <c r="B123" s="506"/>
      <c r="C123" s="341">
        <f>'7-1'!C126</f>
        <v>1800</v>
      </c>
      <c r="D123" s="341">
        <f>'7-1'!D126</f>
        <v>1800</v>
      </c>
      <c r="E123" s="341">
        <f>'7-1'!E126</f>
        <v>1800</v>
      </c>
      <c r="F123" s="139"/>
    </row>
    <row r="124" spans="1:6" s="48" customFormat="1" ht="18.75" customHeight="1" x14ac:dyDescent="0.25">
      <c r="A124" s="56"/>
      <c r="B124" s="56"/>
      <c r="C124" s="56"/>
      <c r="D124" s="56"/>
      <c r="E124" s="150"/>
      <c r="F124" s="139"/>
    </row>
    <row r="125" spans="1:6" s="48" customFormat="1" ht="21" customHeight="1" x14ac:dyDescent="0.25">
      <c r="D125" s="526" t="s">
        <v>132</v>
      </c>
      <c r="E125" s="526"/>
      <c r="F125" s="60"/>
    </row>
    <row r="127" spans="1:6" s="48" customFormat="1" ht="20.25" customHeight="1" x14ac:dyDescent="0.25">
      <c r="A127" s="517" t="s">
        <v>70</v>
      </c>
      <c r="B127" s="517"/>
      <c r="C127" s="517"/>
      <c r="D127" s="517"/>
      <c r="E127" s="517"/>
      <c r="F127" s="61"/>
    </row>
    <row r="128" spans="1:6" s="48" customFormat="1" ht="15.75" customHeight="1" x14ac:dyDescent="0.25">
      <c r="A128" s="518" t="s">
        <v>156</v>
      </c>
      <c r="B128" s="518"/>
      <c r="C128" s="518"/>
      <c r="D128" s="518"/>
      <c r="E128" s="518"/>
      <c r="F128" s="518"/>
    </row>
    <row r="129" spans="1:6" s="48" customFormat="1" ht="11.25" customHeight="1" x14ac:dyDescent="0.25">
      <c r="E129" s="60"/>
      <c r="F129" s="60"/>
    </row>
    <row r="130" spans="1:6" s="48" customFormat="1" ht="17.25" customHeight="1" x14ac:dyDescent="0.25">
      <c r="A130" s="54" t="s">
        <v>20</v>
      </c>
      <c r="B130" s="519" t="s">
        <v>21</v>
      </c>
      <c r="C130" s="520"/>
      <c r="D130" s="520"/>
      <c r="E130" s="521"/>
      <c r="F130" s="176"/>
    </row>
    <row r="131" spans="1:6" s="48" customFormat="1" ht="14.25" customHeight="1" x14ac:dyDescent="0.25">
      <c r="A131" s="55" t="s">
        <v>157</v>
      </c>
      <c r="B131" s="522" t="s">
        <v>158</v>
      </c>
      <c r="C131" s="523"/>
      <c r="D131" s="523"/>
      <c r="E131" s="524"/>
      <c r="F131" s="177"/>
    </row>
    <row r="132" spans="1:6" s="48" customFormat="1" ht="11.25" customHeight="1" x14ac:dyDescent="0.25">
      <c r="A132" s="178"/>
      <c r="B132" s="497"/>
      <c r="C132" s="497"/>
      <c r="D132" s="497"/>
      <c r="E132" s="492"/>
      <c r="F132" s="179"/>
    </row>
    <row r="133" spans="1:6" s="48" customFormat="1" ht="18.75" customHeight="1" x14ac:dyDescent="0.25">
      <c r="A133" s="180" t="s">
        <v>30</v>
      </c>
      <c r="B133" s="520"/>
      <c r="C133" s="520"/>
      <c r="D133" s="520"/>
      <c r="E133" s="521"/>
      <c r="F133" s="176"/>
    </row>
    <row r="134" spans="1:6" s="48" customFormat="1" ht="17.25" customHeight="1" x14ac:dyDescent="0.25">
      <c r="A134" s="181"/>
      <c r="B134" s="181"/>
      <c r="C134" s="497"/>
      <c r="D134" s="497"/>
      <c r="E134" s="492"/>
      <c r="F134" s="179"/>
    </row>
    <row r="135" spans="1:6" s="48" customFormat="1" ht="44.25" customHeight="1" x14ac:dyDescent="0.25">
      <c r="A135" s="51" t="s">
        <v>22</v>
      </c>
      <c r="B135" s="159" t="s">
        <v>157</v>
      </c>
      <c r="C135" s="491" t="s">
        <v>299</v>
      </c>
      <c r="D135" s="497"/>
      <c r="E135" s="492"/>
      <c r="F135" s="179"/>
    </row>
    <row r="136" spans="1:6" s="48" customFormat="1" ht="15.75" customHeight="1" x14ac:dyDescent="0.25">
      <c r="A136" s="51" t="s">
        <v>23</v>
      </c>
      <c r="B136" s="55" t="s">
        <v>159</v>
      </c>
      <c r="C136" s="498" t="s">
        <v>142</v>
      </c>
      <c r="D136" s="498" t="s">
        <v>160</v>
      </c>
      <c r="E136" s="498" t="s">
        <v>24</v>
      </c>
      <c r="F136" s="57"/>
    </row>
    <row r="137" spans="1:6" s="48" customFormat="1" ht="18" customHeight="1" x14ac:dyDescent="0.25">
      <c r="A137" s="51" t="s">
        <v>25</v>
      </c>
      <c r="B137" s="55" t="s">
        <v>158</v>
      </c>
      <c r="C137" s="498"/>
      <c r="D137" s="498"/>
      <c r="E137" s="498"/>
      <c r="F137" s="56"/>
    </row>
    <row r="138" spans="1:6" s="48" customFormat="1" ht="56.25" customHeight="1" x14ac:dyDescent="0.25">
      <c r="A138" s="51" t="s">
        <v>26</v>
      </c>
      <c r="B138" s="55" t="s">
        <v>161</v>
      </c>
      <c r="C138" s="498"/>
      <c r="D138" s="498"/>
      <c r="E138" s="498"/>
      <c r="F138" s="56"/>
    </row>
    <row r="139" spans="1:6" s="48" customFormat="1" ht="18" customHeight="1" x14ac:dyDescent="0.25">
      <c r="A139" s="51" t="s">
        <v>27</v>
      </c>
      <c r="B139" s="55" t="s">
        <v>102</v>
      </c>
      <c r="C139" s="498"/>
      <c r="D139" s="498"/>
      <c r="E139" s="498"/>
      <c r="F139" s="56"/>
    </row>
    <row r="140" spans="1:6" s="48" customFormat="1" ht="25.5" customHeight="1" x14ac:dyDescent="0.25">
      <c r="A140" s="51" t="s">
        <v>162</v>
      </c>
      <c r="B140" s="55" t="s">
        <v>70</v>
      </c>
      <c r="C140" s="499"/>
      <c r="D140" s="499"/>
      <c r="E140" s="499"/>
      <c r="F140" s="56"/>
    </row>
    <row r="141" spans="1:6" s="48" customFormat="1" ht="15.75" customHeight="1" x14ac:dyDescent="0.25">
      <c r="A141" s="491" t="s">
        <v>28</v>
      </c>
      <c r="B141" s="492"/>
      <c r="C141" s="158"/>
      <c r="D141" s="158"/>
      <c r="E141" s="51"/>
      <c r="F141" s="56"/>
    </row>
    <row r="142" spans="1:6" s="48" customFormat="1" ht="18.75" customHeight="1" x14ac:dyDescent="0.25">
      <c r="A142" s="489" t="s">
        <v>29</v>
      </c>
      <c r="B142" s="490"/>
      <c r="C142" s="182">
        <f>'7-1'!C145</f>
        <v>16759</v>
      </c>
      <c r="D142" s="182">
        <f>'7-1'!D145</f>
        <v>16759</v>
      </c>
      <c r="E142" s="182">
        <f>'7-1'!E145</f>
        <v>16759</v>
      </c>
      <c r="F142" s="183"/>
    </row>
    <row r="143" spans="1:6" s="184" customFormat="1" ht="11.25" customHeight="1" x14ac:dyDescent="0.25">
      <c r="E143" s="104"/>
    </row>
    <row r="144" spans="1:6" s="48" customFormat="1" ht="11.25" customHeight="1" x14ac:dyDescent="0.25">
      <c r="E144" s="60"/>
      <c r="F144" s="60"/>
    </row>
    <row r="145" spans="1:6" s="48" customFormat="1" ht="16.5" customHeight="1" x14ac:dyDescent="0.25">
      <c r="A145" s="54" t="s">
        <v>20</v>
      </c>
      <c r="B145" s="519" t="s">
        <v>21</v>
      </c>
      <c r="C145" s="520"/>
      <c r="D145" s="520"/>
      <c r="E145" s="521"/>
      <c r="F145" s="176"/>
    </row>
    <row r="146" spans="1:6" s="48" customFormat="1" ht="18.75" customHeight="1" x14ac:dyDescent="0.25">
      <c r="A146" s="55" t="s">
        <v>157</v>
      </c>
      <c r="B146" s="522" t="s">
        <v>158</v>
      </c>
      <c r="C146" s="523"/>
      <c r="D146" s="523"/>
      <c r="E146" s="524"/>
      <c r="F146" s="177"/>
    </row>
    <row r="147" spans="1:6" s="48" customFormat="1" ht="12.75" customHeight="1" x14ac:dyDescent="0.25">
      <c r="A147" s="178"/>
      <c r="B147" s="497"/>
      <c r="C147" s="497"/>
      <c r="D147" s="497"/>
      <c r="E147" s="492"/>
      <c r="F147" s="179"/>
    </row>
    <row r="148" spans="1:6" s="48" customFormat="1" ht="18.75" customHeight="1" x14ac:dyDescent="0.25">
      <c r="A148" s="180" t="s">
        <v>30</v>
      </c>
      <c r="B148" s="520"/>
      <c r="C148" s="520"/>
      <c r="D148" s="520"/>
      <c r="E148" s="521"/>
      <c r="F148" s="176"/>
    </row>
    <row r="149" spans="1:6" s="48" customFormat="1" ht="18" customHeight="1" x14ac:dyDescent="0.25">
      <c r="A149" s="181"/>
      <c r="B149" s="181"/>
      <c r="C149" s="497"/>
      <c r="D149" s="497"/>
      <c r="E149" s="492"/>
      <c r="F149" s="179"/>
    </row>
    <row r="150" spans="1:6" s="48" customFormat="1" ht="33" customHeight="1" x14ac:dyDescent="0.25">
      <c r="A150" s="51" t="s">
        <v>22</v>
      </c>
      <c r="B150" s="159" t="s">
        <v>157</v>
      </c>
      <c r="C150" s="491" t="s">
        <v>300</v>
      </c>
      <c r="D150" s="497"/>
      <c r="E150" s="492"/>
      <c r="F150" s="179"/>
    </row>
    <row r="151" spans="1:6" s="48" customFormat="1" ht="18" customHeight="1" x14ac:dyDescent="0.25">
      <c r="A151" s="51" t="s">
        <v>23</v>
      </c>
      <c r="B151" s="55" t="s">
        <v>159</v>
      </c>
      <c r="C151" s="498" t="s">
        <v>142</v>
      </c>
      <c r="D151" s="498" t="s">
        <v>160</v>
      </c>
      <c r="E151" s="498" t="s">
        <v>24</v>
      </c>
      <c r="F151" s="57"/>
    </row>
    <row r="152" spans="1:6" s="48" customFormat="1" ht="16.5" customHeight="1" x14ac:dyDescent="0.25">
      <c r="A152" s="51" t="s">
        <v>25</v>
      </c>
      <c r="B152" s="55" t="s">
        <v>158</v>
      </c>
      <c r="C152" s="498"/>
      <c r="D152" s="498"/>
      <c r="E152" s="498"/>
      <c r="F152" s="56"/>
    </row>
    <row r="153" spans="1:6" s="48" customFormat="1" ht="54" x14ac:dyDescent="0.25">
      <c r="A153" s="51" t="s">
        <v>26</v>
      </c>
      <c r="B153" s="55" t="s">
        <v>161</v>
      </c>
      <c r="C153" s="498"/>
      <c r="D153" s="498"/>
      <c r="E153" s="498"/>
      <c r="F153" s="56"/>
    </row>
    <row r="154" spans="1:6" s="48" customFormat="1" ht="17.25" customHeight="1" x14ac:dyDescent="0.25">
      <c r="A154" s="51" t="s">
        <v>27</v>
      </c>
      <c r="B154" s="55" t="s">
        <v>102</v>
      </c>
      <c r="C154" s="498"/>
      <c r="D154" s="498"/>
      <c r="E154" s="498"/>
      <c r="F154" s="56"/>
    </row>
    <row r="155" spans="1:6" s="48" customFormat="1" ht="25.5" customHeight="1" x14ac:dyDescent="0.25">
      <c r="A155" s="51" t="s">
        <v>162</v>
      </c>
      <c r="B155" s="55" t="s">
        <v>70</v>
      </c>
      <c r="C155" s="499"/>
      <c r="D155" s="499"/>
      <c r="E155" s="499"/>
      <c r="F155" s="56"/>
    </row>
    <row r="156" spans="1:6" s="48" customFormat="1" ht="15.75" customHeight="1" x14ac:dyDescent="0.25">
      <c r="A156" s="491" t="s">
        <v>28</v>
      </c>
      <c r="B156" s="492"/>
      <c r="C156" s="158"/>
      <c r="D156" s="158"/>
      <c r="E156" s="51"/>
      <c r="F156" s="56"/>
    </row>
    <row r="157" spans="1:6" s="48" customFormat="1" ht="18.75" customHeight="1" x14ac:dyDescent="0.25">
      <c r="A157" s="489" t="s">
        <v>29</v>
      </c>
      <c r="B157" s="490"/>
      <c r="C157" s="182">
        <f>'7-1'!C160</f>
        <v>-16759</v>
      </c>
      <c r="D157" s="182">
        <f>'7-1'!D160</f>
        <v>-16759</v>
      </c>
      <c r="E157" s="182">
        <f>'7-1'!E160</f>
        <v>-16759</v>
      </c>
      <c r="F157" s="183"/>
    </row>
  </sheetData>
  <mergeCells count="116">
    <mergeCell ref="C90:E91"/>
    <mergeCell ref="C92:C96"/>
    <mergeCell ref="D92:D96"/>
    <mergeCell ref="E92:E96"/>
    <mergeCell ref="A76:B76"/>
    <mergeCell ref="A77:B77"/>
    <mergeCell ref="A78:B78"/>
    <mergeCell ref="A90:A91"/>
    <mergeCell ref="B90:B91"/>
    <mergeCell ref="A80:A81"/>
    <mergeCell ref="B80:B81"/>
    <mergeCell ref="C80:E81"/>
    <mergeCell ref="C82:C86"/>
    <mergeCell ref="D82:D86"/>
    <mergeCell ref="E82:E86"/>
    <mergeCell ref="A87:B87"/>
    <mergeCell ref="A88:B88"/>
    <mergeCell ref="C102:C106"/>
    <mergeCell ref="D102:D106"/>
    <mergeCell ref="E102:E106"/>
    <mergeCell ref="A107:B107"/>
    <mergeCell ref="A97:B97"/>
    <mergeCell ref="A98:B98"/>
    <mergeCell ref="A100:A101"/>
    <mergeCell ref="B100:B101"/>
    <mergeCell ref="C100:E101"/>
    <mergeCell ref="A53:B53"/>
    <mergeCell ref="A54:B54"/>
    <mergeCell ref="C70:E70"/>
    <mergeCell ref="C71:C75"/>
    <mergeCell ref="D71:D75"/>
    <mergeCell ref="E71:E75"/>
    <mergeCell ref="A45:E45"/>
    <mergeCell ref="C47:E47"/>
    <mergeCell ref="C48:C52"/>
    <mergeCell ref="D48:D52"/>
    <mergeCell ref="E48:E52"/>
    <mergeCell ref="B56:E56"/>
    <mergeCell ref="B57:E57"/>
    <mergeCell ref="A58:E58"/>
    <mergeCell ref="C60:E60"/>
    <mergeCell ref="C61:C65"/>
    <mergeCell ref="D61:D65"/>
    <mergeCell ref="E61:E65"/>
    <mergeCell ref="A66:B66"/>
    <mergeCell ref="A68:B68"/>
    <mergeCell ref="A67:B67"/>
    <mergeCell ref="C24:C28"/>
    <mergeCell ref="D24:D28"/>
    <mergeCell ref="E24:E28"/>
    <mergeCell ref="A40:B40"/>
    <mergeCell ref="A41:B41"/>
    <mergeCell ref="B43:E43"/>
    <mergeCell ref="B44:E44"/>
    <mergeCell ref="C33:E34"/>
    <mergeCell ref="C35:C39"/>
    <mergeCell ref="D35:D39"/>
    <mergeCell ref="E35:E39"/>
    <mergeCell ref="A33:A34"/>
    <mergeCell ref="B33:B34"/>
    <mergeCell ref="C135:E135"/>
    <mergeCell ref="C136:C140"/>
    <mergeCell ref="D136:D140"/>
    <mergeCell ref="E136:E140"/>
    <mergeCell ref="B130:E130"/>
    <mergeCell ref="B131:E131"/>
    <mergeCell ref="B132:E132"/>
    <mergeCell ref="B133:E133"/>
    <mergeCell ref="C134:E134"/>
    <mergeCell ref="A123:B123"/>
    <mergeCell ref="C115:E115"/>
    <mergeCell ref="C116:C120"/>
    <mergeCell ref="D116:D120"/>
    <mergeCell ref="E116:E120"/>
    <mergeCell ref="A108:B108"/>
    <mergeCell ref="A109:B109"/>
    <mergeCell ref="B111:E111"/>
    <mergeCell ref="B112:E112"/>
    <mergeCell ref="A113:E113"/>
    <mergeCell ref="A157:B157"/>
    <mergeCell ref="B148:E148"/>
    <mergeCell ref="C149:E149"/>
    <mergeCell ref="C150:E150"/>
    <mergeCell ref="C151:C155"/>
    <mergeCell ref="D151:D155"/>
    <mergeCell ref="E151:E155"/>
    <mergeCell ref="A141:B141"/>
    <mergeCell ref="A142:B142"/>
    <mergeCell ref="B145:E145"/>
    <mergeCell ref="B146:E146"/>
    <mergeCell ref="B147:E147"/>
    <mergeCell ref="A156:B156"/>
    <mergeCell ref="A1:E1"/>
    <mergeCell ref="A3:E3"/>
    <mergeCell ref="D125:E125"/>
    <mergeCell ref="A127:E127"/>
    <mergeCell ref="A128:F128"/>
    <mergeCell ref="B8:E8"/>
    <mergeCell ref="B9:E9"/>
    <mergeCell ref="A10:E10"/>
    <mergeCell ref="A12:A13"/>
    <mergeCell ref="B12:B13"/>
    <mergeCell ref="C12:E13"/>
    <mergeCell ref="C14:C18"/>
    <mergeCell ref="D14:D18"/>
    <mergeCell ref="E14:E18"/>
    <mergeCell ref="A19:B19"/>
    <mergeCell ref="A29:B29"/>
    <mergeCell ref="A30:B30"/>
    <mergeCell ref="A31:B31"/>
    <mergeCell ref="A20:B20"/>
    <mergeCell ref="A22:A23"/>
    <mergeCell ref="B22:B23"/>
    <mergeCell ref="C22:E23"/>
    <mergeCell ref="A121:B121"/>
    <mergeCell ref="A122:B122"/>
  </mergeCells>
  <pageMargins left="0.15748031496062992" right="0.23622047244094491" top="0.74803149606299213" bottom="0.74803149606299213" header="0.31496062992125984" footer="0.31496062992125984"/>
  <pageSetup scale="8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49"/>
  <sheetViews>
    <sheetView tabSelected="1" workbookViewId="0">
      <selection activeCell="G10" sqref="G10"/>
    </sheetView>
  </sheetViews>
  <sheetFormatPr defaultColWidth="8" defaultRowHeight="11.25" customHeight="1" x14ac:dyDescent="0.25"/>
  <cols>
    <col min="1" max="1" width="16.28515625" style="125" customWidth="1"/>
    <col min="2" max="2" width="46.5703125" style="125" customWidth="1"/>
    <col min="3" max="3" width="15.42578125" style="125" customWidth="1"/>
    <col min="4" max="4" width="19.28515625" style="125" customWidth="1"/>
    <col min="5" max="5" width="18" style="125" customWidth="1"/>
    <col min="6" max="6" width="17.5703125" style="125" customWidth="1"/>
    <col min="7" max="7" width="20" style="125" customWidth="1"/>
    <col min="8" max="8" width="18.140625" style="125" bestFit="1" customWidth="1"/>
    <col min="9" max="9" width="20.28515625" style="125" bestFit="1" customWidth="1"/>
    <col min="10" max="16384" width="8" style="125"/>
  </cols>
  <sheetData>
    <row r="1" spans="1:7" ht="17.25" x14ac:dyDescent="0.25">
      <c r="A1" s="535" t="s">
        <v>261</v>
      </c>
      <c r="B1" s="535"/>
      <c r="C1" s="535"/>
      <c r="D1" s="535"/>
      <c r="E1" s="535"/>
      <c r="F1" s="535"/>
      <c r="G1" s="535"/>
    </row>
    <row r="2" spans="1:7" ht="17.25" x14ac:dyDescent="0.25">
      <c r="A2" s="535" t="s">
        <v>139</v>
      </c>
      <c r="B2" s="535"/>
      <c r="C2" s="535"/>
      <c r="D2" s="535"/>
      <c r="E2" s="535"/>
      <c r="F2" s="535"/>
      <c r="G2" s="535"/>
    </row>
    <row r="3" spans="1:7" ht="17.25" x14ac:dyDescent="0.25">
      <c r="A3" s="535" t="s">
        <v>32</v>
      </c>
      <c r="B3" s="535"/>
      <c r="C3" s="535"/>
      <c r="D3" s="535"/>
      <c r="E3" s="535"/>
      <c r="F3" s="535"/>
      <c r="G3" s="535"/>
    </row>
    <row r="4" spans="1:7" ht="17.25" x14ac:dyDescent="0.25">
      <c r="A4" s="268"/>
      <c r="B4" s="269"/>
      <c r="C4" s="270"/>
      <c r="D4" s="270"/>
      <c r="E4" s="270"/>
      <c r="F4" s="270"/>
      <c r="G4" s="269"/>
    </row>
    <row r="5" spans="1:7" ht="54.75" customHeight="1" x14ac:dyDescent="0.25">
      <c r="A5" s="536" t="s">
        <v>221</v>
      </c>
      <c r="B5" s="536"/>
      <c r="C5" s="536"/>
      <c r="D5" s="536"/>
      <c r="E5" s="536"/>
      <c r="F5" s="536"/>
      <c r="G5" s="536"/>
    </row>
    <row r="6" spans="1:7" ht="15.75" x14ac:dyDescent="0.25">
      <c r="A6" s="271"/>
      <c r="B6" s="271"/>
      <c r="C6" s="272"/>
      <c r="D6" s="272"/>
      <c r="E6" s="272"/>
      <c r="F6" s="272"/>
      <c r="G6" s="273"/>
    </row>
    <row r="7" spans="1:7" s="271" customFormat="1" ht="17.25" x14ac:dyDescent="0.25">
      <c r="A7" s="537" t="s">
        <v>33</v>
      </c>
      <c r="B7" s="539" t="s">
        <v>34</v>
      </c>
      <c r="C7" s="541" t="s">
        <v>35</v>
      </c>
      <c r="D7" s="543" t="s">
        <v>36</v>
      </c>
      <c r="E7" s="544" t="s">
        <v>3</v>
      </c>
      <c r="F7" s="544"/>
      <c r="G7" s="544"/>
    </row>
    <row r="8" spans="1:7" s="271" customFormat="1" ht="34.5" x14ac:dyDescent="0.25">
      <c r="A8" s="538"/>
      <c r="B8" s="540"/>
      <c r="C8" s="542"/>
      <c r="D8" s="542"/>
      <c r="E8" s="274" t="s">
        <v>37</v>
      </c>
      <c r="F8" s="275" t="s">
        <v>38</v>
      </c>
      <c r="G8" s="276" t="s">
        <v>39</v>
      </c>
    </row>
    <row r="9" spans="1:7" s="278" customFormat="1" ht="17.25" x14ac:dyDescent="0.25">
      <c r="A9" s="532" t="s">
        <v>40</v>
      </c>
      <c r="B9" s="533"/>
      <c r="C9" s="533"/>
      <c r="D9" s="533"/>
      <c r="E9" s="533"/>
      <c r="F9" s="534"/>
      <c r="G9" s="277">
        <f>G10+G14+G44+G40</f>
        <v>2.5000000012369128E-2</v>
      </c>
    </row>
    <row r="10" spans="1:7" s="279" customFormat="1" ht="17.25" x14ac:dyDescent="0.25">
      <c r="A10" s="400" t="s">
        <v>71</v>
      </c>
      <c r="B10" s="400" t="s">
        <v>72</v>
      </c>
      <c r="C10" s="400" t="s">
        <v>73</v>
      </c>
      <c r="D10" s="400" t="s">
        <v>74</v>
      </c>
      <c r="E10" s="400"/>
      <c r="F10" s="400"/>
      <c r="G10" s="277">
        <f>G11</f>
        <v>-18772.8</v>
      </c>
    </row>
    <row r="11" spans="1:7" s="279" customFormat="1" ht="17.25" x14ac:dyDescent="0.25">
      <c r="A11" s="394" t="s">
        <v>288</v>
      </c>
      <c r="B11" s="395" t="s">
        <v>280</v>
      </c>
      <c r="C11" s="280"/>
      <c r="D11" s="280"/>
      <c r="E11" s="280"/>
      <c r="F11" s="280"/>
      <c r="G11" s="277">
        <f>G12</f>
        <v>-18772.8</v>
      </c>
    </row>
    <row r="12" spans="1:7" s="279" customFormat="1" ht="17.25" x14ac:dyDescent="0.25">
      <c r="A12" s="280"/>
      <c r="B12" s="67" t="s">
        <v>222</v>
      </c>
      <c r="C12" s="280"/>
      <c r="D12" s="280"/>
      <c r="E12" s="280"/>
      <c r="F12" s="280"/>
      <c r="G12" s="277">
        <f>G13</f>
        <v>-18772.8</v>
      </c>
    </row>
    <row r="13" spans="1:7" s="279" customFormat="1" ht="34.5" x14ac:dyDescent="0.25">
      <c r="A13" s="286" t="s">
        <v>289</v>
      </c>
      <c r="B13" s="92" t="s">
        <v>290</v>
      </c>
      <c r="C13" s="401" t="s">
        <v>238</v>
      </c>
      <c r="D13" s="401" t="s">
        <v>42</v>
      </c>
      <c r="E13" s="396"/>
      <c r="F13" s="397"/>
      <c r="G13" s="397">
        <v>-18772.8</v>
      </c>
    </row>
    <row r="14" spans="1:7" s="279" customFormat="1" ht="28.5" customHeight="1" x14ac:dyDescent="0.25">
      <c r="A14" s="400" t="s">
        <v>224</v>
      </c>
      <c r="B14" s="400" t="s">
        <v>225</v>
      </c>
      <c r="C14" s="400" t="s">
        <v>226</v>
      </c>
      <c r="D14" s="527" t="s">
        <v>101</v>
      </c>
      <c r="E14" s="528"/>
      <c r="F14" s="283"/>
      <c r="G14" s="277">
        <f>G15</f>
        <v>213.82500000001164</v>
      </c>
    </row>
    <row r="15" spans="1:7" s="279" customFormat="1" ht="17.25" customHeight="1" x14ac:dyDescent="0.25">
      <c r="A15" s="284" t="s">
        <v>227</v>
      </c>
      <c r="B15" s="529" t="s">
        <v>165</v>
      </c>
      <c r="C15" s="530"/>
      <c r="D15" s="530"/>
      <c r="E15" s="530"/>
      <c r="F15" s="531"/>
      <c r="G15" s="277">
        <f>G16+G30</f>
        <v>213.82500000001164</v>
      </c>
    </row>
    <row r="16" spans="1:7" s="279" customFormat="1" ht="17.25" x14ac:dyDescent="0.25">
      <c r="A16" s="280"/>
      <c r="B16" s="285" t="s">
        <v>41</v>
      </c>
      <c r="C16" s="280"/>
      <c r="D16" s="280"/>
      <c r="E16" s="280"/>
      <c r="F16" s="280"/>
      <c r="G16" s="277">
        <f>G17+G18+G19+G20+G21+G22+G23+G24+G25+G26+G27+G28+G29</f>
        <v>-11284.299999999988</v>
      </c>
    </row>
    <row r="17" spans="1:8" s="279" customFormat="1" ht="51.75" x14ac:dyDescent="0.25">
      <c r="A17" s="286" t="s">
        <v>228</v>
      </c>
      <c r="B17" s="92" t="s">
        <v>229</v>
      </c>
      <c r="C17" s="281" t="s">
        <v>109</v>
      </c>
      <c r="D17" s="281" t="s">
        <v>42</v>
      </c>
      <c r="E17" s="280"/>
      <c r="F17" s="280"/>
      <c r="G17" s="282">
        <v>-14885.5</v>
      </c>
    </row>
    <row r="18" spans="1:8" s="279" customFormat="1" ht="51.75" x14ac:dyDescent="0.25">
      <c r="A18" s="286" t="s">
        <v>230</v>
      </c>
      <c r="B18" s="92" t="s">
        <v>229</v>
      </c>
      <c r="C18" s="281" t="s">
        <v>109</v>
      </c>
      <c r="D18" s="281" t="s">
        <v>42</v>
      </c>
      <c r="E18" s="280"/>
      <c r="F18" s="280"/>
      <c r="G18" s="282">
        <v>-7522.9</v>
      </c>
    </row>
    <row r="19" spans="1:8" s="279" customFormat="1" ht="51.75" x14ac:dyDescent="0.25">
      <c r="A19" s="286" t="s">
        <v>231</v>
      </c>
      <c r="B19" s="92" t="s">
        <v>229</v>
      </c>
      <c r="C19" s="281" t="s">
        <v>109</v>
      </c>
      <c r="D19" s="281" t="s">
        <v>42</v>
      </c>
      <c r="E19" s="280"/>
      <c r="F19" s="280"/>
      <c r="G19" s="282">
        <v>-11301.5</v>
      </c>
    </row>
    <row r="20" spans="1:8" s="279" customFormat="1" ht="51.75" x14ac:dyDescent="0.25">
      <c r="A20" s="286" t="s">
        <v>232</v>
      </c>
      <c r="B20" s="92" t="s">
        <v>229</v>
      </c>
      <c r="C20" s="281" t="s">
        <v>109</v>
      </c>
      <c r="D20" s="281" t="s">
        <v>42</v>
      </c>
      <c r="E20" s="280"/>
      <c r="F20" s="280"/>
      <c r="G20" s="282">
        <v>-348245.1</v>
      </c>
      <c r="H20" s="287"/>
    </row>
    <row r="21" spans="1:8" s="289" customFormat="1" ht="33" customHeight="1" x14ac:dyDescent="0.25">
      <c r="A21" s="286" t="s">
        <v>235</v>
      </c>
      <c r="B21" s="92" t="s">
        <v>229</v>
      </c>
      <c r="C21" s="292" t="s">
        <v>109</v>
      </c>
      <c r="D21" s="295" t="s">
        <v>42</v>
      </c>
      <c r="E21" s="296"/>
      <c r="F21" s="67"/>
      <c r="G21" s="297">
        <v>1780.4</v>
      </c>
    </row>
    <row r="22" spans="1:8" s="289" customFormat="1" ht="33" customHeight="1" x14ac:dyDescent="0.25">
      <c r="A22" s="286" t="s">
        <v>236</v>
      </c>
      <c r="B22" s="92" t="s">
        <v>229</v>
      </c>
      <c r="C22" s="292" t="s">
        <v>109</v>
      </c>
      <c r="D22" s="295" t="s">
        <v>42</v>
      </c>
      <c r="E22" s="67"/>
      <c r="F22" s="67"/>
      <c r="G22" s="301">
        <v>6999.1</v>
      </c>
    </row>
    <row r="23" spans="1:8" s="289" customFormat="1" ht="33" customHeight="1" x14ac:dyDescent="0.25">
      <c r="A23" s="286" t="s">
        <v>237</v>
      </c>
      <c r="B23" s="92" t="s">
        <v>229</v>
      </c>
      <c r="C23" s="292" t="s">
        <v>238</v>
      </c>
      <c r="D23" s="295" t="s">
        <v>42</v>
      </c>
      <c r="E23" s="298"/>
      <c r="F23" s="67"/>
      <c r="G23" s="293">
        <v>26759.200000000001</v>
      </c>
    </row>
    <row r="24" spans="1:8" s="279" customFormat="1" ht="51.75" x14ac:dyDescent="0.25">
      <c r="A24" s="286" t="s">
        <v>239</v>
      </c>
      <c r="B24" s="92" t="s">
        <v>229</v>
      </c>
      <c r="C24" s="281" t="s">
        <v>238</v>
      </c>
      <c r="D24" s="281" t="s">
        <v>42</v>
      </c>
      <c r="E24" s="299">
        <v>129929000</v>
      </c>
      <c r="F24" s="281">
        <v>1</v>
      </c>
      <c r="G24" s="282">
        <f t="shared" ref="G24:G29" si="0">E24*F24/1000</f>
        <v>129929</v>
      </c>
    </row>
    <row r="25" spans="1:8" s="279" customFormat="1" ht="51.75" x14ac:dyDescent="0.25">
      <c r="A25" s="286" t="s">
        <v>240</v>
      </c>
      <c r="B25" s="92" t="s">
        <v>229</v>
      </c>
      <c r="C25" s="281" t="s">
        <v>238</v>
      </c>
      <c r="D25" s="281" t="s">
        <v>42</v>
      </c>
      <c r="E25" s="300">
        <v>80085900</v>
      </c>
      <c r="F25" s="281">
        <v>1</v>
      </c>
      <c r="G25" s="282">
        <f t="shared" si="0"/>
        <v>80085.899999999994</v>
      </c>
    </row>
    <row r="26" spans="1:8" s="279" customFormat="1" ht="51.75" x14ac:dyDescent="0.25">
      <c r="A26" s="286" t="s">
        <v>241</v>
      </c>
      <c r="B26" s="92" t="s">
        <v>229</v>
      </c>
      <c r="C26" s="281" t="s">
        <v>238</v>
      </c>
      <c r="D26" s="281" t="s">
        <v>42</v>
      </c>
      <c r="E26" s="300">
        <v>92718100</v>
      </c>
      <c r="F26" s="281">
        <v>1</v>
      </c>
      <c r="G26" s="282">
        <f t="shared" si="0"/>
        <v>92718.1</v>
      </c>
    </row>
    <row r="27" spans="1:8" s="279" customFormat="1" ht="51.75" x14ac:dyDescent="0.25">
      <c r="A27" s="286" t="s">
        <v>242</v>
      </c>
      <c r="B27" s="92" t="s">
        <v>229</v>
      </c>
      <c r="C27" s="292" t="s">
        <v>109</v>
      </c>
      <c r="D27" s="295" t="s">
        <v>42</v>
      </c>
      <c r="E27" s="300">
        <v>6063500</v>
      </c>
      <c r="F27" s="281">
        <v>1</v>
      </c>
      <c r="G27" s="282">
        <f t="shared" si="0"/>
        <v>6063.5</v>
      </c>
    </row>
    <row r="28" spans="1:8" s="279" customFormat="1" ht="51.75" x14ac:dyDescent="0.25">
      <c r="A28" s="286" t="s">
        <v>243</v>
      </c>
      <c r="B28" s="92" t="s">
        <v>229</v>
      </c>
      <c r="C28" s="281" t="s">
        <v>238</v>
      </c>
      <c r="D28" s="281" t="s">
        <v>42</v>
      </c>
      <c r="E28" s="300">
        <v>24812300</v>
      </c>
      <c r="F28" s="281">
        <v>1</v>
      </c>
      <c r="G28" s="301">
        <f t="shared" si="0"/>
        <v>24812.3</v>
      </c>
    </row>
    <row r="29" spans="1:8" s="279" customFormat="1" ht="51.75" x14ac:dyDescent="0.25">
      <c r="A29" s="286" t="s">
        <v>244</v>
      </c>
      <c r="B29" s="92" t="s">
        <v>229</v>
      </c>
      <c r="C29" s="281" t="s">
        <v>238</v>
      </c>
      <c r="D29" s="281" t="s">
        <v>42</v>
      </c>
      <c r="E29" s="300">
        <v>1523200</v>
      </c>
      <c r="F29" s="281">
        <v>1</v>
      </c>
      <c r="G29" s="301">
        <f t="shared" si="0"/>
        <v>1523.2</v>
      </c>
    </row>
    <row r="30" spans="1:8" s="289" customFormat="1" ht="33" customHeight="1" x14ac:dyDescent="0.25">
      <c r="A30" s="286"/>
      <c r="B30" s="67" t="s">
        <v>222</v>
      </c>
      <c r="C30" s="292"/>
      <c r="D30" s="295"/>
      <c r="E30" s="298"/>
      <c r="F30" s="67"/>
      <c r="G30" s="294">
        <f>SUM(G31:G39)</f>
        <v>11498.125</v>
      </c>
    </row>
    <row r="31" spans="1:8" s="289" customFormat="1" ht="33" customHeight="1" x14ac:dyDescent="0.25">
      <c r="A31" s="286" t="s">
        <v>245</v>
      </c>
      <c r="B31" s="92" t="s">
        <v>246</v>
      </c>
      <c r="C31" s="292" t="s">
        <v>223</v>
      </c>
      <c r="D31" s="295" t="s">
        <v>42</v>
      </c>
      <c r="E31" s="298"/>
      <c r="F31" s="67"/>
      <c r="G31" s="293">
        <v>0.5</v>
      </c>
    </row>
    <row r="32" spans="1:8" s="289" customFormat="1" ht="33" customHeight="1" x14ac:dyDescent="0.25">
      <c r="A32" s="286" t="s">
        <v>247</v>
      </c>
      <c r="B32" s="92" t="s">
        <v>246</v>
      </c>
      <c r="C32" s="292" t="s">
        <v>223</v>
      </c>
      <c r="D32" s="295" t="s">
        <v>42</v>
      </c>
      <c r="E32" s="300">
        <v>2756288</v>
      </c>
      <c r="F32" s="295">
        <v>1</v>
      </c>
      <c r="G32" s="293">
        <f>E32*F32/1000</f>
        <v>2756.288</v>
      </c>
    </row>
    <row r="33" spans="1:8" s="289" customFormat="1" ht="33" customHeight="1" x14ac:dyDescent="0.25">
      <c r="A33" s="286" t="s">
        <v>248</v>
      </c>
      <c r="B33" s="92" t="s">
        <v>246</v>
      </c>
      <c r="C33" s="292" t="s">
        <v>223</v>
      </c>
      <c r="D33" s="295" t="s">
        <v>42</v>
      </c>
      <c r="E33" s="300">
        <v>1419736</v>
      </c>
      <c r="F33" s="295">
        <v>1</v>
      </c>
      <c r="G33" s="293">
        <f>E33*F33/1000</f>
        <v>1419.7360000000001</v>
      </c>
    </row>
    <row r="34" spans="1:8" s="289" customFormat="1" ht="33" customHeight="1" x14ac:dyDescent="0.25">
      <c r="A34" s="286" t="s">
        <v>249</v>
      </c>
      <c r="B34" s="92" t="s">
        <v>246</v>
      </c>
      <c r="C34" s="292" t="s">
        <v>223</v>
      </c>
      <c r="D34" s="295" t="s">
        <v>42</v>
      </c>
      <c r="E34" s="300">
        <v>1432345</v>
      </c>
      <c r="F34" s="295">
        <v>1</v>
      </c>
      <c r="G34" s="293">
        <f>E34*F34/1000</f>
        <v>1432.345</v>
      </c>
    </row>
    <row r="35" spans="1:8" s="289" customFormat="1" ht="33" customHeight="1" x14ac:dyDescent="0.25">
      <c r="A35" s="286" t="s">
        <v>250</v>
      </c>
      <c r="B35" s="92" t="s">
        <v>246</v>
      </c>
      <c r="C35" s="292" t="s">
        <v>223</v>
      </c>
      <c r="D35" s="295" t="s">
        <v>42</v>
      </c>
      <c r="E35" s="300">
        <v>250000</v>
      </c>
      <c r="F35" s="295">
        <v>1</v>
      </c>
      <c r="G35" s="293">
        <f t="shared" ref="G35:G39" si="1">E35*F35/1000</f>
        <v>250</v>
      </c>
    </row>
    <row r="36" spans="1:8" s="289" customFormat="1" ht="33" customHeight="1" x14ac:dyDescent="0.25">
      <c r="A36" s="286" t="s">
        <v>251</v>
      </c>
      <c r="B36" s="92" t="s">
        <v>246</v>
      </c>
      <c r="C36" s="292" t="s">
        <v>223</v>
      </c>
      <c r="D36" s="295" t="s">
        <v>42</v>
      </c>
      <c r="E36" s="300">
        <v>2688000</v>
      </c>
      <c r="F36" s="295">
        <v>1</v>
      </c>
      <c r="G36" s="293">
        <f t="shared" si="1"/>
        <v>2688</v>
      </c>
    </row>
    <row r="37" spans="1:8" s="289" customFormat="1" ht="33" customHeight="1" x14ac:dyDescent="0.25">
      <c r="A37" s="302" t="s">
        <v>252</v>
      </c>
      <c r="B37" s="92" t="s">
        <v>253</v>
      </c>
      <c r="C37" s="292" t="s">
        <v>254</v>
      </c>
      <c r="D37" s="295" t="s">
        <v>42</v>
      </c>
      <c r="E37" s="300">
        <v>1404680</v>
      </c>
      <c r="F37" s="295">
        <v>1</v>
      </c>
      <c r="G37" s="293">
        <f t="shared" si="1"/>
        <v>1404.68</v>
      </c>
    </row>
    <row r="38" spans="1:8" s="289" customFormat="1" ht="33" customHeight="1" x14ac:dyDescent="0.25">
      <c r="A38" s="302" t="s">
        <v>255</v>
      </c>
      <c r="B38" s="92" t="s">
        <v>253</v>
      </c>
      <c r="C38" s="292" t="s">
        <v>254</v>
      </c>
      <c r="D38" s="295" t="s">
        <v>42</v>
      </c>
      <c r="E38" s="300">
        <v>750917</v>
      </c>
      <c r="F38" s="295">
        <v>1</v>
      </c>
      <c r="G38" s="293">
        <f t="shared" si="1"/>
        <v>750.91700000000003</v>
      </c>
    </row>
    <row r="39" spans="1:8" s="289" customFormat="1" ht="33" customHeight="1" x14ac:dyDescent="0.25">
      <c r="A39" s="302" t="s">
        <v>256</v>
      </c>
      <c r="B39" s="92" t="s">
        <v>253</v>
      </c>
      <c r="C39" s="292" t="s">
        <v>254</v>
      </c>
      <c r="D39" s="295" t="s">
        <v>42</v>
      </c>
      <c r="E39" s="300">
        <v>795659</v>
      </c>
      <c r="F39" s="295">
        <v>1</v>
      </c>
      <c r="G39" s="293">
        <f t="shared" si="1"/>
        <v>795.65899999999999</v>
      </c>
    </row>
    <row r="40" spans="1:8" s="279" customFormat="1" ht="23.25" customHeight="1" x14ac:dyDescent="0.25">
      <c r="A40" s="416" t="s">
        <v>224</v>
      </c>
      <c r="B40" s="416" t="s">
        <v>225</v>
      </c>
      <c r="C40" s="416" t="s">
        <v>226</v>
      </c>
      <c r="D40" s="527" t="s">
        <v>101</v>
      </c>
      <c r="E40" s="528"/>
      <c r="F40" s="283"/>
      <c r="G40" s="277">
        <f>G41</f>
        <v>1800</v>
      </c>
    </row>
    <row r="41" spans="1:8" s="289" customFormat="1" ht="33" x14ac:dyDescent="0.25">
      <c r="A41" s="400" t="s">
        <v>257</v>
      </c>
      <c r="B41" s="398" t="s">
        <v>167</v>
      </c>
      <c r="C41" s="303"/>
      <c r="D41" s="304"/>
      <c r="E41" s="305"/>
      <c r="F41" s="306"/>
      <c r="G41" s="307">
        <f>G42</f>
        <v>1800</v>
      </c>
    </row>
    <row r="42" spans="1:8" s="289" customFormat="1" ht="17.25" x14ac:dyDescent="0.25">
      <c r="A42" s="308"/>
      <c r="B42" s="290" t="s">
        <v>107</v>
      </c>
      <c r="C42" s="303"/>
      <c r="D42" s="309"/>
      <c r="E42" s="310"/>
      <c r="F42" s="311"/>
      <c r="G42" s="312">
        <f>G43</f>
        <v>1800</v>
      </c>
    </row>
    <row r="43" spans="1:8" ht="17.25" x14ac:dyDescent="0.25">
      <c r="A43" s="286" t="s">
        <v>258</v>
      </c>
      <c r="B43" s="286" t="s">
        <v>259</v>
      </c>
      <c r="C43" s="313" t="s">
        <v>260</v>
      </c>
      <c r="D43" s="288" t="s">
        <v>110</v>
      </c>
      <c r="E43" s="299">
        <v>90000</v>
      </c>
      <c r="F43" s="314">
        <v>20</v>
      </c>
      <c r="G43" s="314">
        <f>E43*F43/1000</f>
        <v>1800</v>
      </c>
    </row>
    <row r="44" spans="1:8" s="278" customFormat="1" ht="17.25" x14ac:dyDescent="0.25">
      <c r="A44" s="394" t="s">
        <v>71</v>
      </c>
      <c r="B44" s="394" t="s">
        <v>72</v>
      </c>
      <c r="C44" s="394" t="s">
        <v>73</v>
      </c>
      <c r="D44" s="394" t="s">
        <v>74</v>
      </c>
      <c r="E44" s="402"/>
      <c r="F44" s="402"/>
      <c r="G44" s="403">
        <f>G45</f>
        <v>16759</v>
      </c>
      <c r="H44" s="404"/>
    </row>
    <row r="45" spans="1:8" s="407" customFormat="1" ht="17.25" x14ac:dyDescent="0.25">
      <c r="A45" s="394" t="s">
        <v>136</v>
      </c>
      <c r="B45" s="405" t="s">
        <v>135</v>
      </c>
      <c r="C45" s="313"/>
      <c r="D45" s="401"/>
      <c r="E45" s="406"/>
      <c r="F45" s="313"/>
      <c r="G45" s="403">
        <f>G46</f>
        <v>16759</v>
      </c>
    </row>
    <row r="46" spans="1:8" s="407" customFormat="1" ht="17.25" x14ac:dyDescent="0.25">
      <c r="A46" s="408"/>
      <c r="B46" s="409" t="s">
        <v>107</v>
      </c>
      <c r="C46" s="313"/>
      <c r="D46" s="401"/>
      <c r="E46" s="410"/>
      <c r="F46" s="411"/>
      <c r="G46" s="403">
        <f>G47+G48+G49</f>
        <v>16759</v>
      </c>
    </row>
    <row r="47" spans="1:8" s="407" customFormat="1" ht="17.25" x14ac:dyDescent="0.25">
      <c r="A47" s="291" t="s">
        <v>233</v>
      </c>
      <c r="B47" s="412" t="s">
        <v>108</v>
      </c>
      <c r="C47" s="413" t="s">
        <v>109</v>
      </c>
      <c r="D47" s="414" t="s">
        <v>110</v>
      </c>
      <c r="E47" s="415">
        <v>250000</v>
      </c>
      <c r="F47" s="399">
        <v>1</v>
      </c>
      <c r="G47" s="293">
        <f t="shared" ref="G47:G49" si="2">E47*F47/1000</f>
        <v>250</v>
      </c>
    </row>
    <row r="48" spans="1:8" s="407" customFormat="1" ht="17.25" x14ac:dyDescent="0.25">
      <c r="A48" s="417" t="s">
        <v>234</v>
      </c>
      <c r="B48" s="412" t="s">
        <v>108</v>
      </c>
      <c r="C48" s="313" t="s">
        <v>109</v>
      </c>
      <c r="D48" s="313" t="s">
        <v>110</v>
      </c>
      <c r="E48" s="415">
        <v>250000</v>
      </c>
      <c r="F48" s="399">
        <v>21</v>
      </c>
      <c r="G48" s="293">
        <f t="shared" si="2"/>
        <v>5250</v>
      </c>
    </row>
    <row r="49" spans="1:7" s="407" customFormat="1" ht="17.25" x14ac:dyDescent="0.25">
      <c r="A49" s="417" t="s">
        <v>291</v>
      </c>
      <c r="B49" s="418" t="s">
        <v>292</v>
      </c>
      <c r="C49" s="313" t="s">
        <v>109</v>
      </c>
      <c r="D49" s="313" t="s">
        <v>110</v>
      </c>
      <c r="E49" s="415">
        <v>375300</v>
      </c>
      <c r="F49" s="399">
        <v>30</v>
      </c>
      <c r="G49" s="293">
        <f t="shared" si="2"/>
        <v>11259</v>
      </c>
    </row>
  </sheetData>
  <mergeCells count="13">
    <mergeCell ref="D40:E40"/>
    <mergeCell ref="D14:E14"/>
    <mergeCell ref="B15:F15"/>
    <mergeCell ref="A9:F9"/>
    <mergeCell ref="A1:G1"/>
    <mergeCell ref="A2:G2"/>
    <mergeCell ref="A3:G3"/>
    <mergeCell ref="A5:G5"/>
    <mergeCell ref="A7:A8"/>
    <mergeCell ref="B7:B8"/>
    <mergeCell ref="C7:C8"/>
    <mergeCell ref="D7:D8"/>
    <mergeCell ref="E7:G7"/>
  </mergeCells>
  <pageMargins left="0.15748031496062992" right="0.23622047244094491" top="0.23622047244094491" bottom="0.15748031496062992" header="0.23622047244094491" footer="0.15748031496062992"/>
  <pageSetup scale="7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4" workbookViewId="0">
      <selection activeCell="G11" sqref="G11"/>
    </sheetView>
  </sheetViews>
  <sheetFormatPr defaultColWidth="8" defaultRowHeight="16.5" x14ac:dyDescent="0.3"/>
  <cols>
    <col min="1" max="1" width="9.42578125" style="7" customWidth="1"/>
    <col min="2" max="3" width="8" style="7"/>
    <col min="4" max="4" width="10.5703125" style="7" customWidth="1"/>
    <col min="5" max="5" width="15.85546875" style="7" customWidth="1"/>
    <col min="6" max="6" width="72" style="7" customWidth="1"/>
    <col min="7" max="7" width="16.5703125" style="7" customWidth="1"/>
    <col min="8" max="9" width="14.85546875" style="7" customWidth="1"/>
    <col min="10" max="10" width="25.140625" style="7" customWidth="1"/>
    <col min="11" max="16384" width="8" style="7"/>
  </cols>
  <sheetData>
    <row r="1" spans="1:11" x14ac:dyDescent="0.3">
      <c r="H1" s="546" t="s">
        <v>293</v>
      </c>
      <c r="I1" s="546"/>
    </row>
    <row r="2" spans="1:11" s="8" customFormat="1" x14ac:dyDescent="0.25">
      <c r="A2" s="452" t="s">
        <v>139</v>
      </c>
      <c r="B2" s="452"/>
      <c r="C2" s="452"/>
      <c r="D2" s="452"/>
      <c r="E2" s="452"/>
      <c r="F2" s="452"/>
      <c r="G2" s="452"/>
      <c r="H2" s="452"/>
      <c r="I2" s="452"/>
      <c r="J2" s="9"/>
      <c r="K2" s="9"/>
    </row>
    <row r="3" spans="1:11" s="8" customFormat="1" x14ac:dyDescent="0.25">
      <c r="A3" s="452" t="s">
        <v>0</v>
      </c>
      <c r="B3" s="452"/>
      <c r="C3" s="452"/>
      <c r="D3" s="452"/>
      <c r="E3" s="452"/>
      <c r="F3" s="452"/>
      <c r="G3" s="452"/>
      <c r="H3" s="452"/>
      <c r="I3" s="452"/>
      <c r="J3" s="9"/>
      <c r="K3" s="9"/>
    </row>
    <row r="4" spans="1:11" s="8" customFormat="1" ht="17.25" x14ac:dyDescent="0.25">
      <c r="A4" s="547" t="s">
        <v>285</v>
      </c>
      <c r="B4" s="547"/>
      <c r="C4" s="547"/>
      <c r="D4" s="547"/>
      <c r="E4" s="547"/>
      <c r="F4" s="547"/>
      <c r="G4" s="547"/>
      <c r="H4" s="547"/>
      <c r="I4" s="547"/>
    </row>
    <row r="5" spans="1:11" s="1" customFormat="1" x14ac:dyDescent="0.25">
      <c r="A5" s="2"/>
      <c r="B5" s="2"/>
      <c r="C5" s="2"/>
      <c r="D5" s="2"/>
      <c r="E5" s="2"/>
      <c r="F5" s="2"/>
      <c r="G5" s="2"/>
      <c r="H5" s="2"/>
      <c r="I5" s="2"/>
    </row>
    <row r="6" spans="1:11" s="1" customFormat="1" x14ac:dyDescent="0.3">
      <c r="A6" s="2"/>
      <c r="B6" s="2"/>
      <c r="C6" s="2"/>
      <c r="D6" s="2"/>
      <c r="E6" s="2"/>
      <c r="F6" s="2"/>
      <c r="G6" s="2"/>
      <c r="H6" s="548" t="s">
        <v>69</v>
      </c>
      <c r="I6" s="548"/>
    </row>
    <row r="7" spans="1:11" s="1" customFormat="1" ht="52.5" customHeight="1" x14ac:dyDescent="0.25">
      <c r="A7" s="447" t="s">
        <v>6</v>
      </c>
      <c r="B7" s="448"/>
      <c r="C7" s="449"/>
      <c r="D7" s="447" t="s">
        <v>7</v>
      </c>
      <c r="E7" s="449"/>
      <c r="F7" s="447" t="s">
        <v>8</v>
      </c>
      <c r="G7" s="455" t="s">
        <v>3</v>
      </c>
      <c r="H7" s="456"/>
      <c r="I7" s="457"/>
    </row>
    <row r="8" spans="1:11" s="1" customFormat="1" ht="33" customHeight="1" x14ac:dyDescent="0.25">
      <c r="A8" s="450"/>
      <c r="B8" s="549"/>
      <c r="C8" s="550"/>
      <c r="D8" s="450"/>
      <c r="E8" s="550"/>
      <c r="F8" s="551"/>
      <c r="G8" s="545" t="s">
        <v>286</v>
      </c>
      <c r="H8" s="545" t="s">
        <v>143</v>
      </c>
      <c r="I8" s="545" t="s">
        <v>287</v>
      </c>
    </row>
    <row r="9" spans="1:11" s="1" customFormat="1" ht="33" x14ac:dyDescent="0.25">
      <c r="A9" s="10" t="s">
        <v>9</v>
      </c>
      <c r="B9" s="10" t="s">
        <v>10</v>
      </c>
      <c r="C9" s="10" t="s">
        <v>11</v>
      </c>
      <c r="D9" s="10" t="s">
        <v>12</v>
      </c>
      <c r="E9" s="10" t="s">
        <v>13</v>
      </c>
      <c r="F9" s="450"/>
      <c r="G9" s="545"/>
      <c r="H9" s="545"/>
      <c r="I9" s="545"/>
    </row>
    <row r="10" spans="1:11" s="1" customFormat="1" ht="16.5" customHeight="1" x14ac:dyDescent="0.25">
      <c r="A10" s="11"/>
      <c r="B10" s="11"/>
      <c r="C10" s="11"/>
      <c r="D10" s="11"/>
      <c r="E10" s="52"/>
      <c r="F10" s="236" t="s">
        <v>14</v>
      </c>
      <c r="G10" s="50">
        <f>G12+G31</f>
        <v>0</v>
      </c>
      <c r="H10" s="50">
        <f t="shared" ref="H10:I10" si="0">H12+H31</f>
        <v>0</v>
      </c>
      <c r="I10" s="50">
        <f t="shared" si="0"/>
        <v>0</v>
      </c>
    </row>
    <row r="11" spans="1:11" s="1" customFormat="1" ht="16.5" customHeight="1" x14ac:dyDescent="0.25">
      <c r="A11" s="4"/>
      <c r="B11" s="4"/>
      <c r="C11" s="4"/>
      <c r="D11" s="4"/>
      <c r="E11" s="18"/>
      <c r="F11" s="237" t="s">
        <v>15</v>
      </c>
      <c r="G11" s="202"/>
      <c r="H11" s="202"/>
      <c r="I11" s="202"/>
    </row>
    <row r="12" spans="1:11" s="1" customFormat="1" ht="23.25" customHeight="1" x14ac:dyDescent="0.25">
      <c r="A12" s="4"/>
      <c r="B12" s="4"/>
      <c r="C12" s="4"/>
      <c r="D12" s="4"/>
      <c r="E12" s="18"/>
      <c r="F12" s="107" t="s">
        <v>144</v>
      </c>
      <c r="G12" s="50">
        <f>G13</f>
        <v>-16759</v>
      </c>
      <c r="H12" s="50">
        <f t="shared" ref="H12:I12" si="1">H13</f>
        <v>-16759</v>
      </c>
      <c r="I12" s="50">
        <f t="shared" si="1"/>
        <v>-16759</v>
      </c>
    </row>
    <row r="13" spans="1:11" s="171" customFormat="1" ht="33" x14ac:dyDescent="0.3">
      <c r="A13" s="107" t="s">
        <v>151</v>
      </c>
      <c r="B13" s="167"/>
      <c r="C13" s="167"/>
      <c r="D13" s="167"/>
      <c r="E13" s="167"/>
      <c r="F13" s="107" t="s">
        <v>152</v>
      </c>
      <c r="G13" s="374">
        <f>G15</f>
        <v>-16759</v>
      </c>
      <c r="H13" s="374">
        <f>H15</f>
        <v>-16759</v>
      </c>
      <c r="I13" s="374">
        <f>I15</f>
        <v>-16759</v>
      </c>
    </row>
    <row r="14" spans="1:11" s="171" customFormat="1" ht="17.25" x14ac:dyDescent="0.3">
      <c r="A14" s="167"/>
      <c r="B14" s="167"/>
      <c r="C14" s="167"/>
      <c r="D14" s="167"/>
      <c r="E14" s="167"/>
      <c r="F14" s="106" t="s">
        <v>15</v>
      </c>
      <c r="G14" s="374"/>
      <c r="H14" s="374"/>
      <c r="I14" s="374"/>
    </row>
    <row r="15" spans="1:11" s="171" customFormat="1" ht="17.25" x14ac:dyDescent="0.3">
      <c r="A15" s="167"/>
      <c r="B15" s="107" t="s">
        <v>153</v>
      </c>
      <c r="C15" s="167"/>
      <c r="D15" s="167"/>
      <c r="E15" s="167"/>
      <c r="F15" s="107" t="s">
        <v>154</v>
      </c>
      <c r="G15" s="374">
        <f>G17</f>
        <v>-16759</v>
      </c>
      <c r="H15" s="374">
        <f>H17</f>
        <v>-16759</v>
      </c>
      <c r="I15" s="374">
        <f>I17</f>
        <v>-16759</v>
      </c>
    </row>
    <row r="16" spans="1:11" s="171" customFormat="1" ht="17.25" x14ac:dyDescent="0.3">
      <c r="A16" s="167"/>
      <c r="B16" s="167"/>
      <c r="C16" s="167"/>
      <c r="D16" s="167"/>
      <c r="E16" s="167"/>
      <c r="F16" s="106" t="s">
        <v>15</v>
      </c>
      <c r="G16" s="374"/>
      <c r="H16" s="374"/>
      <c r="I16" s="374"/>
    </row>
    <row r="17" spans="1:9" s="171" customFormat="1" ht="17.25" x14ac:dyDescent="0.3">
      <c r="A17" s="167"/>
      <c r="B17" s="167"/>
      <c r="C17" s="107" t="s">
        <v>153</v>
      </c>
      <c r="D17" s="167"/>
      <c r="E17" s="167"/>
      <c r="F17" s="107" t="s">
        <v>146</v>
      </c>
      <c r="G17" s="374">
        <f>G19</f>
        <v>-16759</v>
      </c>
      <c r="H17" s="374">
        <f>H19</f>
        <v>-16759</v>
      </c>
      <c r="I17" s="374">
        <f>I19</f>
        <v>-16759</v>
      </c>
    </row>
    <row r="18" spans="1:9" s="171" customFormat="1" ht="17.25" x14ac:dyDescent="0.3">
      <c r="A18" s="167"/>
      <c r="B18" s="167"/>
      <c r="C18" s="167"/>
      <c r="D18" s="167"/>
      <c r="E18" s="167"/>
      <c r="F18" s="106" t="s">
        <v>15</v>
      </c>
      <c r="G18" s="374"/>
      <c r="H18" s="374"/>
      <c r="I18" s="374"/>
    </row>
    <row r="19" spans="1:9" s="171" customFormat="1" ht="17.25" x14ac:dyDescent="0.3">
      <c r="A19" s="167"/>
      <c r="B19" s="167"/>
      <c r="C19" s="167"/>
      <c r="D19" s="167"/>
      <c r="E19" s="167"/>
      <c r="F19" s="107" t="s">
        <v>144</v>
      </c>
      <c r="G19" s="374">
        <f>G21</f>
        <v>-16759</v>
      </c>
      <c r="H19" s="374">
        <f>H21</f>
        <v>-16759</v>
      </c>
      <c r="I19" s="374">
        <f>I21</f>
        <v>-16759</v>
      </c>
    </row>
    <row r="20" spans="1:9" s="171" customFormat="1" ht="17.25" x14ac:dyDescent="0.3">
      <c r="A20" s="167"/>
      <c r="B20" s="167"/>
      <c r="C20" s="167"/>
      <c r="D20" s="167"/>
      <c r="E20" s="167"/>
      <c r="F20" s="106" t="s">
        <v>15</v>
      </c>
      <c r="G20" s="374"/>
      <c r="H20" s="374"/>
      <c r="I20" s="374"/>
    </row>
    <row r="21" spans="1:9" s="171" customFormat="1" ht="17.25" x14ac:dyDescent="0.3">
      <c r="A21" s="167"/>
      <c r="B21" s="167"/>
      <c r="C21" s="167"/>
      <c r="D21" s="107" t="s">
        <v>145</v>
      </c>
      <c r="E21" s="167"/>
      <c r="F21" s="106" t="s">
        <v>146</v>
      </c>
      <c r="G21" s="374">
        <f>G23</f>
        <v>-16759</v>
      </c>
      <c r="H21" s="374">
        <f t="shared" ref="H21:I21" si="2">H23</f>
        <v>-16759</v>
      </c>
      <c r="I21" s="374">
        <f t="shared" si="2"/>
        <v>-16759</v>
      </c>
    </row>
    <row r="22" spans="1:9" s="171" customFormat="1" ht="17.25" x14ac:dyDescent="0.3">
      <c r="A22" s="172"/>
      <c r="B22" s="172"/>
      <c r="C22" s="172"/>
      <c r="D22" s="167"/>
      <c r="E22" s="167"/>
      <c r="F22" s="106" t="s">
        <v>15</v>
      </c>
      <c r="G22" s="374"/>
      <c r="H22" s="374"/>
      <c r="I22" s="374"/>
    </row>
    <row r="23" spans="1:9" s="171" customFormat="1" ht="17.25" x14ac:dyDescent="0.3">
      <c r="A23" s="167"/>
      <c r="B23" s="167"/>
      <c r="C23" s="167"/>
      <c r="D23" s="167"/>
      <c r="E23" s="173" t="s">
        <v>149</v>
      </c>
      <c r="F23" s="106" t="s">
        <v>146</v>
      </c>
      <c r="G23" s="374">
        <f>G25</f>
        <v>-16759</v>
      </c>
      <c r="H23" s="374">
        <f>H25</f>
        <v>-16759</v>
      </c>
      <c r="I23" s="374">
        <f>I25</f>
        <v>-16759</v>
      </c>
    </row>
    <row r="24" spans="1:9" s="171" customFormat="1" ht="17.25" x14ac:dyDescent="0.3">
      <c r="A24" s="167"/>
      <c r="B24" s="167"/>
      <c r="C24" s="167"/>
      <c r="D24" s="174"/>
      <c r="E24" s="167"/>
      <c r="F24" s="106" t="s">
        <v>16</v>
      </c>
      <c r="G24" s="374"/>
      <c r="H24" s="374"/>
      <c r="I24" s="374"/>
    </row>
    <row r="25" spans="1:9" s="171" customFormat="1" ht="17.25" x14ac:dyDescent="0.3">
      <c r="A25" s="167"/>
      <c r="B25" s="167"/>
      <c r="C25" s="167"/>
      <c r="D25" s="174"/>
      <c r="E25" s="167"/>
      <c r="F25" s="168" t="s">
        <v>144</v>
      </c>
      <c r="G25" s="374">
        <f>G27</f>
        <v>-16759</v>
      </c>
      <c r="H25" s="374">
        <f>H27</f>
        <v>-16759</v>
      </c>
      <c r="I25" s="374">
        <f>I27</f>
        <v>-16759</v>
      </c>
    </row>
    <row r="26" spans="1:9" s="171" customFormat="1" ht="33" x14ac:dyDescent="0.3">
      <c r="A26" s="167"/>
      <c r="B26" s="167"/>
      <c r="C26" s="167"/>
      <c r="D26" s="174"/>
      <c r="E26" s="167"/>
      <c r="F26" s="106" t="s">
        <v>17</v>
      </c>
      <c r="G26" s="170"/>
      <c r="H26" s="170"/>
      <c r="I26" s="170"/>
    </row>
    <row r="27" spans="1:9" s="171" customFormat="1" x14ac:dyDescent="0.3">
      <c r="A27" s="167"/>
      <c r="B27" s="167"/>
      <c r="C27" s="167"/>
      <c r="D27" s="174"/>
      <c r="E27" s="167"/>
      <c r="F27" s="175" t="s">
        <v>14</v>
      </c>
      <c r="G27" s="170">
        <f>G28</f>
        <v>-16759</v>
      </c>
      <c r="H27" s="170">
        <f t="shared" ref="H27:I29" si="3">H28</f>
        <v>-16759</v>
      </c>
      <c r="I27" s="170">
        <f t="shared" si="3"/>
        <v>-16759</v>
      </c>
    </row>
    <row r="28" spans="1:9" s="171" customFormat="1" x14ac:dyDescent="0.3">
      <c r="A28" s="167"/>
      <c r="B28" s="167"/>
      <c r="C28" s="167"/>
      <c r="D28" s="174"/>
      <c r="E28" s="167"/>
      <c r="F28" s="175" t="s">
        <v>100</v>
      </c>
      <c r="G28" s="170">
        <f>G29</f>
        <v>-16759</v>
      </c>
      <c r="H28" s="170">
        <f t="shared" si="3"/>
        <v>-16759</v>
      </c>
      <c r="I28" s="170">
        <f t="shared" si="3"/>
        <v>-16759</v>
      </c>
    </row>
    <row r="29" spans="1:9" s="171" customFormat="1" x14ac:dyDescent="0.3">
      <c r="A29" s="167"/>
      <c r="B29" s="167"/>
      <c r="C29" s="167"/>
      <c r="D29" s="174"/>
      <c r="E29" s="167"/>
      <c r="F29" s="175" t="s">
        <v>104</v>
      </c>
      <c r="G29" s="170">
        <f>G30</f>
        <v>-16759</v>
      </c>
      <c r="H29" s="170">
        <f t="shared" si="3"/>
        <v>-16759</v>
      </c>
      <c r="I29" s="170">
        <f t="shared" si="3"/>
        <v>-16759</v>
      </c>
    </row>
    <row r="30" spans="1:9" s="171" customFormat="1" x14ac:dyDescent="0.3">
      <c r="A30" s="167"/>
      <c r="B30" s="167"/>
      <c r="C30" s="167"/>
      <c r="D30" s="174"/>
      <c r="E30" s="167"/>
      <c r="F30" s="175" t="s">
        <v>155</v>
      </c>
      <c r="G30" s="170">
        <v>-16759</v>
      </c>
      <c r="H30" s="170">
        <v>-16759</v>
      </c>
      <c r="I30" s="170">
        <v>-16759</v>
      </c>
    </row>
    <row r="31" spans="1:9" s="1" customFormat="1" ht="38.25" customHeight="1" x14ac:dyDescent="0.25">
      <c r="A31" s="4"/>
      <c r="B31" s="4"/>
      <c r="C31" s="4"/>
      <c r="D31" s="4"/>
      <c r="E31" s="18"/>
      <c r="F31" s="239" t="s">
        <v>5</v>
      </c>
      <c r="G31" s="50">
        <f>G32</f>
        <v>16759</v>
      </c>
      <c r="H31" s="50">
        <f t="shared" ref="H31:I31" si="4">H32</f>
        <v>16759</v>
      </c>
      <c r="I31" s="50">
        <f t="shared" si="4"/>
        <v>16759</v>
      </c>
    </row>
    <row r="32" spans="1:9" s="1" customFormat="1" x14ac:dyDescent="0.25">
      <c r="A32" s="375" t="s">
        <v>44</v>
      </c>
      <c r="B32" s="4"/>
      <c r="C32" s="4"/>
      <c r="D32" s="4"/>
      <c r="E32" s="18"/>
      <c r="F32" s="376" t="s">
        <v>45</v>
      </c>
      <c r="G32" s="377">
        <v>16759</v>
      </c>
      <c r="H32" s="377">
        <v>16759</v>
      </c>
      <c r="I32" s="377">
        <v>16759</v>
      </c>
    </row>
    <row r="33" spans="1:9" s="1" customFormat="1" x14ac:dyDescent="0.25">
      <c r="A33" s="4"/>
      <c r="B33" s="4"/>
      <c r="C33" s="4"/>
      <c r="D33" s="4"/>
      <c r="E33" s="18"/>
      <c r="F33" s="21" t="s">
        <v>15</v>
      </c>
      <c r="G33" s="378"/>
      <c r="H33" s="21"/>
      <c r="I33" s="379"/>
    </row>
    <row r="34" spans="1:9" s="1" customFormat="1" ht="33" x14ac:dyDescent="0.25">
      <c r="A34" s="4"/>
      <c r="B34" s="375" t="s">
        <v>46</v>
      </c>
      <c r="C34" s="4"/>
      <c r="D34" s="4"/>
      <c r="E34" s="18"/>
      <c r="F34" s="376" t="s">
        <v>47</v>
      </c>
      <c r="G34" s="377">
        <v>16759</v>
      </c>
      <c r="H34" s="377">
        <v>16759</v>
      </c>
      <c r="I34" s="377">
        <v>16759</v>
      </c>
    </row>
    <row r="35" spans="1:9" s="1" customFormat="1" x14ac:dyDescent="0.25">
      <c r="A35" s="4"/>
      <c r="B35" s="4"/>
      <c r="C35" s="4"/>
      <c r="D35" s="4"/>
      <c r="E35" s="18"/>
      <c r="F35" s="21" t="s">
        <v>15</v>
      </c>
      <c r="G35" s="380"/>
      <c r="H35" s="381"/>
      <c r="I35" s="382"/>
    </row>
    <row r="36" spans="1:9" s="12" customFormat="1" x14ac:dyDescent="0.25">
      <c r="A36" s="4"/>
      <c r="B36" s="4"/>
      <c r="C36" s="4" t="s">
        <v>44</v>
      </c>
      <c r="D36" s="4"/>
      <c r="E36" s="18"/>
      <c r="F36" s="21" t="s">
        <v>48</v>
      </c>
      <c r="G36" s="391">
        <v>16759</v>
      </c>
      <c r="H36" s="384">
        <v>16759</v>
      </c>
      <c r="I36" s="383">
        <v>16759</v>
      </c>
    </row>
    <row r="37" spans="1:9" s="12" customFormat="1" x14ac:dyDescent="0.25">
      <c r="A37" s="4"/>
      <c r="B37" s="4"/>
      <c r="C37" s="4"/>
      <c r="D37" s="4"/>
      <c r="E37" s="18"/>
      <c r="F37" s="21" t="s">
        <v>15</v>
      </c>
      <c r="G37" s="392"/>
      <c r="H37" s="6"/>
      <c r="I37" s="6"/>
    </row>
    <row r="38" spans="1:9" s="12" customFormat="1" ht="33" x14ac:dyDescent="0.25">
      <c r="A38" s="4"/>
      <c r="B38" s="4"/>
      <c r="C38" s="4"/>
      <c r="D38" s="4"/>
      <c r="E38" s="4"/>
      <c r="F38" s="6" t="s">
        <v>5</v>
      </c>
      <c r="G38" s="385">
        <v>16759</v>
      </c>
      <c r="H38" s="385">
        <v>16759</v>
      </c>
      <c r="I38" s="385">
        <v>16759</v>
      </c>
    </row>
    <row r="39" spans="1:9" s="12" customFormat="1" x14ac:dyDescent="0.25">
      <c r="A39" s="4"/>
      <c r="B39" s="4"/>
      <c r="C39" s="4"/>
      <c r="D39" s="4"/>
      <c r="E39" s="4"/>
      <c r="F39" s="4" t="s">
        <v>15</v>
      </c>
      <c r="G39" s="4"/>
      <c r="H39" s="4"/>
      <c r="I39" s="4"/>
    </row>
    <row r="40" spans="1:9" s="12" customFormat="1" ht="17.25" x14ac:dyDescent="0.25">
      <c r="A40" s="4"/>
      <c r="B40" s="4"/>
      <c r="C40" s="4"/>
      <c r="D40" s="3" t="s">
        <v>49</v>
      </c>
      <c r="E40" s="4"/>
      <c r="F40" s="386" t="s">
        <v>43</v>
      </c>
      <c r="G40" s="385">
        <v>16759</v>
      </c>
      <c r="H40" s="385">
        <v>16759</v>
      </c>
      <c r="I40" s="385">
        <v>16759</v>
      </c>
    </row>
    <row r="41" spans="1:9" s="12" customFormat="1" ht="17.25" x14ac:dyDescent="0.25">
      <c r="A41" s="5"/>
      <c r="B41" s="5"/>
      <c r="C41" s="5"/>
      <c r="D41" s="5"/>
      <c r="E41" s="5"/>
      <c r="F41" s="71" t="s">
        <v>15</v>
      </c>
      <c r="G41" s="5"/>
      <c r="H41" s="5"/>
      <c r="I41" s="5"/>
    </row>
    <row r="42" spans="1:9" s="388" customFormat="1" ht="34.5" x14ac:dyDescent="0.25">
      <c r="A42" s="387"/>
      <c r="B42" s="387"/>
      <c r="C42" s="387"/>
      <c r="D42" s="387"/>
      <c r="E42" s="167">
        <v>31007</v>
      </c>
      <c r="F42" s="142" t="s">
        <v>117</v>
      </c>
      <c r="G42" s="170">
        <v>16759</v>
      </c>
      <c r="H42" s="170">
        <v>16759</v>
      </c>
      <c r="I42" s="170">
        <v>16759</v>
      </c>
    </row>
    <row r="43" spans="1:9" s="388" customFormat="1" ht="17.25" x14ac:dyDescent="0.25">
      <c r="A43" s="387"/>
      <c r="B43" s="387"/>
      <c r="C43" s="387"/>
      <c r="D43" s="387"/>
      <c r="E43" s="167"/>
      <c r="F43" s="346" t="s">
        <v>16</v>
      </c>
      <c r="G43" s="170"/>
      <c r="H43" s="170"/>
      <c r="I43" s="170"/>
    </row>
    <row r="44" spans="1:9" s="388" customFormat="1" ht="34.5" x14ac:dyDescent="0.25">
      <c r="A44" s="387"/>
      <c r="B44" s="387"/>
      <c r="C44" s="387"/>
      <c r="D44" s="387"/>
      <c r="E44" s="167"/>
      <c r="F44" s="389" t="s">
        <v>62</v>
      </c>
      <c r="G44" s="170">
        <v>16759</v>
      </c>
      <c r="H44" s="170">
        <v>16759</v>
      </c>
      <c r="I44" s="170">
        <v>16759</v>
      </c>
    </row>
    <row r="45" spans="1:9" s="388" customFormat="1" ht="34.5" x14ac:dyDescent="0.25">
      <c r="A45" s="390"/>
      <c r="B45" s="390"/>
      <c r="C45" s="390"/>
      <c r="D45" s="390"/>
      <c r="E45" s="65"/>
      <c r="F45" s="62" t="s">
        <v>17</v>
      </c>
      <c r="G45" s="231"/>
      <c r="H45" s="231"/>
      <c r="I45" s="231"/>
    </row>
    <row r="46" spans="1:9" s="388" customFormat="1" ht="17.25" x14ac:dyDescent="0.25">
      <c r="A46" s="390"/>
      <c r="B46" s="390"/>
      <c r="C46" s="390"/>
      <c r="D46" s="390"/>
      <c r="E46" s="65"/>
      <c r="F46" s="62" t="s">
        <v>14</v>
      </c>
      <c r="G46" s="231">
        <v>16759</v>
      </c>
      <c r="H46" s="231">
        <v>16759</v>
      </c>
      <c r="I46" s="231">
        <v>16759</v>
      </c>
    </row>
    <row r="47" spans="1:9" s="388" customFormat="1" ht="17.25" x14ac:dyDescent="0.25">
      <c r="A47" s="390"/>
      <c r="B47" s="390"/>
      <c r="C47" s="390"/>
      <c r="D47" s="390"/>
      <c r="E47" s="65"/>
      <c r="F47" s="110" t="s">
        <v>63</v>
      </c>
      <c r="G47" s="231">
        <v>16759</v>
      </c>
      <c r="H47" s="231">
        <v>16759</v>
      </c>
      <c r="I47" s="231">
        <v>16759</v>
      </c>
    </row>
    <row r="48" spans="1:9" s="388" customFormat="1" ht="17.25" x14ac:dyDescent="0.25">
      <c r="A48" s="390"/>
      <c r="B48" s="390"/>
      <c r="C48" s="390"/>
      <c r="D48" s="390"/>
      <c r="E48" s="65"/>
      <c r="F48" s="142" t="s">
        <v>64</v>
      </c>
      <c r="G48" s="231">
        <v>16759</v>
      </c>
      <c r="H48" s="231">
        <v>16759</v>
      </c>
      <c r="I48" s="231">
        <v>16759</v>
      </c>
    </row>
    <row r="49" spans="1:9" s="388" customFormat="1" ht="17.25" x14ac:dyDescent="0.25">
      <c r="A49" s="390"/>
      <c r="B49" s="390"/>
      <c r="C49" s="390"/>
      <c r="D49" s="390"/>
      <c r="E49" s="65"/>
      <c r="F49" s="62" t="s">
        <v>106</v>
      </c>
      <c r="G49" s="231">
        <v>16759</v>
      </c>
      <c r="H49" s="231">
        <v>16759</v>
      </c>
      <c r="I49" s="231">
        <v>16759</v>
      </c>
    </row>
    <row r="50" spans="1:9" s="388" customFormat="1" ht="17.25" x14ac:dyDescent="0.25">
      <c r="A50" s="390"/>
      <c r="B50" s="390"/>
      <c r="C50" s="390"/>
      <c r="D50" s="390"/>
      <c r="E50" s="65"/>
      <c r="F50" s="62" t="s">
        <v>105</v>
      </c>
      <c r="G50" s="231">
        <v>16759</v>
      </c>
      <c r="H50" s="231">
        <v>16759</v>
      </c>
      <c r="I50" s="231">
        <v>16759</v>
      </c>
    </row>
  </sheetData>
  <mergeCells count="12">
    <mergeCell ref="H8:H9"/>
    <mergeCell ref="I8:I9"/>
    <mergeCell ref="H1:I1"/>
    <mergeCell ref="A2:I2"/>
    <mergeCell ref="A3:I3"/>
    <mergeCell ref="A4:I4"/>
    <mergeCell ref="H6:I6"/>
    <mergeCell ref="A7:C8"/>
    <mergeCell ref="D7:E8"/>
    <mergeCell ref="F7:F9"/>
    <mergeCell ref="G8:G9"/>
    <mergeCell ref="G7:I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7-1</vt:lpstr>
      <vt:lpstr>7-2</vt:lpstr>
      <vt:lpstr>8</vt:lpstr>
      <vt:lpstr>9</vt:lpstr>
      <vt:lpstr>'2'!Print_Area</vt:lpstr>
      <vt:lpstr>'6'!Print_Area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https:/mul2-mta.gov.am/tasks/1314033/oneclick/2havelvac.xlsx?token=b6d344686744bec18638b38fd912fa4c</cp:keywords>
  <cp:lastModifiedBy>Susanna Arzumanyan</cp:lastModifiedBy>
  <cp:lastPrinted>2024-03-26T06:13:18Z</cp:lastPrinted>
  <dcterms:created xsi:type="dcterms:W3CDTF">2021-01-22T11:42:14Z</dcterms:created>
  <dcterms:modified xsi:type="dcterms:W3CDTF">2024-04-03T13:30:33Z</dcterms:modified>
</cp:coreProperties>
</file>