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4April\14509ՏԿԵՆ 1.7 մլրդ\Կոմիտե լրամշակված\Naxagic 1.7 verj 3\"/>
    </mc:Choice>
  </mc:AlternateContent>
  <bookViews>
    <workbookView xWindow="0" yWindow="0" windowWidth="28800" windowHeight="12480" tabRatio="753" activeTab="6"/>
  </bookViews>
  <sheets>
    <sheet name="Հ1" sheetId="47" r:id="rId1"/>
    <sheet name="Հ2" sheetId="44" r:id="rId2"/>
    <sheet name="Հ3" sheetId="32" r:id="rId3"/>
    <sheet name="Հ4" sheetId="42" r:id="rId4"/>
    <sheet name="Հ5" sheetId="46" r:id="rId5"/>
    <sheet name="Հ6" sheetId="45" r:id="rId6"/>
    <sheet name="Հ7" sheetId="43" r:id="rId7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 localSheetId="5">#REF!</definedName>
    <definedName name="åû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mas" localSheetId="4">#REF!</definedName>
    <definedName name="mas" localSheetId="5">#REF!</definedName>
    <definedName name="mas">#REF!</definedName>
    <definedName name="mass" localSheetId="4">#REF!</definedName>
    <definedName name="mass" localSheetId="5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Հ1!$A$1:$E$17</definedName>
    <definedName name="_xlnm.Print_Area" localSheetId="2">Հ3!$A$1:$I$56</definedName>
    <definedName name="_xlnm.Print_Area" localSheetId="3">Հ4!$A$1:$G$50</definedName>
    <definedName name="_xlnm.Print_Area" localSheetId="6">Հ7!$A$1:$H$54</definedName>
    <definedName name="_xlnm.Print_Titles" localSheetId="1">Հ2!$7:$9</definedName>
    <definedName name="x" localSheetId="4">#REF!</definedName>
    <definedName name="x" localSheetId="5">#REF!</definedName>
    <definedName name="x">#REF!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1">#REF!</definedName>
    <definedName name="Մաս" localSheetId="4">#REF!</definedName>
    <definedName name="Մաս" localSheetId="5">#REF!</definedName>
    <definedName name="Մաս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H10" i="43" l="1"/>
  <c r="H11" i="43"/>
  <c r="H23" i="43"/>
  <c r="E25" i="45"/>
  <c r="D25" i="45"/>
  <c r="D25" i="46"/>
  <c r="C17" i="47"/>
  <c r="G36" i="32"/>
  <c r="G32" i="32"/>
  <c r="I38" i="32"/>
  <c r="F23" i="42"/>
  <c r="F35" i="42"/>
  <c r="F19" i="42"/>
  <c r="E17" i="42"/>
  <c r="E35" i="42"/>
  <c r="F17" i="42" l="1"/>
  <c r="F14" i="44" l="1"/>
  <c r="F15" i="44"/>
  <c r="E23" i="42"/>
  <c r="I40" i="32"/>
  <c r="G23" i="42"/>
  <c r="F21" i="44"/>
  <c r="H48" i="43" l="1"/>
  <c r="H47" i="43" s="1"/>
  <c r="H46" i="43" s="1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2" i="43"/>
  <c r="H21" i="43"/>
  <c r="H20" i="43"/>
  <c r="H19" i="43"/>
  <c r="H18" i="43"/>
  <c r="H17" i="43"/>
  <c r="H16" i="43"/>
  <c r="H15" i="43"/>
  <c r="H14" i="43"/>
  <c r="H9" i="43" s="1"/>
  <c r="H8" i="43" s="1"/>
  <c r="H13" i="43"/>
  <c r="H12" i="43"/>
  <c r="G44" i="44"/>
  <c r="G42" i="44" s="1"/>
  <c r="H44" i="44"/>
  <c r="H42" i="44" s="1"/>
  <c r="E44" i="44"/>
  <c r="E42" i="44" s="1"/>
  <c r="F44" i="44"/>
  <c r="F42" i="44" s="1"/>
  <c r="G56" i="32"/>
  <c r="F49" i="42"/>
  <c r="F47" i="42" s="1"/>
  <c r="E49" i="42"/>
  <c r="E47" i="42" s="1"/>
  <c r="E46" i="42" s="1"/>
  <c r="D44" i="44" l="1"/>
  <c r="D56" i="45"/>
  <c r="C16" i="47" l="1"/>
  <c r="C14" i="47" s="1"/>
  <c r="C12" i="47" s="1"/>
  <c r="C10" i="47" l="1"/>
  <c r="D14" i="47"/>
  <c r="D12" i="47" s="1"/>
  <c r="D10" i="47" s="1"/>
  <c r="E14" i="47"/>
  <c r="E12" i="47" s="1"/>
  <c r="E10" i="47" s="1"/>
  <c r="H56" i="32" l="1"/>
  <c r="C44" i="42" l="1"/>
  <c r="D44" i="42"/>
  <c r="G24" i="42"/>
  <c r="D27" i="44"/>
  <c r="G29" i="42" s="1"/>
  <c r="G21" i="44" l="1"/>
  <c r="F22" i="42" l="1"/>
  <c r="F20" i="42"/>
  <c r="D20" i="44"/>
  <c r="G37" i="32" l="1"/>
  <c r="G32" i="44"/>
  <c r="G17" i="44"/>
  <c r="G15" i="44" l="1"/>
  <c r="D23" i="44"/>
  <c r="G25" i="42" s="1"/>
  <c r="D24" i="44"/>
  <c r="G26" i="42" s="1"/>
  <c r="D25" i="44"/>
  <c r="G27" i="42" s="1"/>
  <c r="D26" i="44"/>
  <c r="G28" i="42" s="1"/>
  <c r="D28" i="44"/>
  <c r="G30" i="42" s="1"/>
  <c r="D29" i="44"/>
  <c r="G31" i="42" s="1"/>
  <c r="D30" i="44"/>
  <c r="G32" i="42" s="1"/>
  <c r="D31" i="44"/>
  <c r="G33" i="42" s="1"/>
  <c r="D19" i="44"/>
  <c r="G21" i="42" s="1"/>
  <c r="D18" i="44"/>
  <c r="G20" i="42" s="1"/>
  <c r="D50" i="42"/>
  <c r="D36" i="42"/>
  <c r="D37" i="42"/>
  <c r="D38" i="42"/>
  <c r="D39" i="42"/>
  <c r="D40" i="42"/>
  <c r="D41" i="42"/>
  <c r="D42" i="42"/>
  <c r="D43" i="42"/>
  <c r="D25" i="42"/>
  <c r="D26" i="42"/>
  <c r="D27" i="42"/>
  <c r="D28" i="42"/>
  <c r="D29" i="42"/>
  <c r="D30" i="42"/>
  <c r="D31" i="42"/>
  <c r="D32" i="42"/>
  <c r="D33" i="42"/>
  <c r="D24" i="42"/>
  <c r="D21" i="42"/>
  <c r="D22" i="42"/>
  <c r="D20" i="42"/>
  <c r="G14" i="44" l="1"/>
  <c r="E17" i="44"/>
  <c r="F17" i="44"/>
  <c r="E21" i="44"/>
  <c r="H21" i="44"/>
  <c r="E32" i="44"/>
  <c r="H32" i="44"/>
  <c r="F32" i="44"/>
  <c r="E41" i="44"/>
  <c r="G41" i="44"/>
  <c r="F41" i="44"/>
  <c r="D21" i="44" l="1"/>
  <c r="D32" i="44"/>
  <c r="E15" i="44"/>
  <c r="E14" i="44" s="1"/>
  <c r="F12" i="44" l="1"/>
  <c r="F10" i="44" s="1"/>
  <c r="B55" i="45"/>
  <c r="B54" i="45"/>
  <c r="B53" i="45"/>
  <c r="H37" i="32" l="1"/>
  <c r="G55" i="32" l="1"/>
  <c r="G54" i="32" s="1"/>
  <c r="H55" i="32"/>
  <c r="H54" i="32" s="1"/>
  <c r="D22" i="44"/>
  <c r="D33" i="44"/>
  <c r="G36" i="42" s="1"/>
  <c r="D34" i="44"/>
  <c r="G37" i="42" s="1"/>
  <c r="D35" i="44"/>
  <c r="G38" i="42" s="1"/>
  <c r="D36" i="44"/>
  <c r="G39" i="42" s="1"/>
  <c r="D37" i="44"/>
  <c r="G40" i="42" s="1"/>
  <c r="D38" i="44"/>
  <c r="G41" i="42" s="1"/>
  <c r="D39" i="44"/>
  <c r="G42" i="42" s="1"/>
  <c r="D40" i="44"/>
  <c r="G43" i="42" s="1"/>
  <c r="D45" i="44"/>
  <c r="G50" i="42" s="1"/>
  <c r="G49" i="42" s="1"/>
  <c r="G47" i="42" s="1"/>
  <c r="F46" i="42"/>
  <c r="F44" i="42" s="1"/>
  <c r="E19" i="42"/>
  <c r="I56" i="32" l="1"/>
  <c r="G35" i="42"/>
  <c r="G22" i="42"/>
  <c r="H17" i="44"/>
  <c r="H15" i="44" s="1"/>
  <c r="H14" i="44" s="1"/>
  <c r="E44" i="42"/>
  <c r="E12" i="44"/>
  <c r="I37" i="32" l="1"/>
  <c r="G19" i="42"/>
  <c r="D14" i="44"/>
  <c r="H12" i="44"/>
  <c r="F16" i="42"/>
  <c r="F14" i="42" s="1"/>
  <c r="F12" i="42" s="1"/>
  <c r="F10" i="42" s="1"/>
  <c r="G12" i="44"/>
  <c r="G10" i="44" s="1"/>
  <c r="E14" i="42"/>
  <c r="E12" i="42" s="1"/>
  <c r="E10" i="42" s="1"/>
  <c r="D17" i="44"/>
  <c r="G17" i="42" l="1"/>
  <c r="H10" i="44"/>
  <c r="G16" i="42" l="1"/>
  <c r="G14" i="42" s="1"/>
  <c r="D42" i="44" l="1"/>
  <c r="H41" i="44"/>
  <c r="D41" i="44" s="1"/>
  <c r="G46" i="42" s="1"/>
  <c r="G44" i="42" s="1"/>
  <c r="G12" i="42" l="1"/>
  <c r="G10" i="42" s="1"/>
  <c r="I55" i="32"/>
  <c r="I54" i="32" s="1"/>
  <c r="E10" i="44" l="1"/>
  <c r="G39" i="32" l="1"/>
  <c r="H39" i="32"/>
  <c r="I39" i="32"/>
  <c r="H36" i="32" l="1"/>
  <c r="I36" i="32"/>
  <c r="I53" i="32" l="1"/>
  <c r="I52" i="32" s="1"/>
  <c r="I50" i="32" s="1"/>
  <c r="H53" i="32"/>
  <c r="H52" i="32" s="1"/>
  <c r="H50" i="32" s="1"/>
  <c r="G53" i="32"/>
  <c r="G52" i="32" s="1"/>
  <c r="G50" i="32" s="1"/>
  <c r="G49" i="32" l="1"/>
  <c r="D66" i="45" s="1"/>
  <c r="D35" i="45"/>
  <c r="H49" i="32"/>
  <c r="E66" i="45" s="1"/>
  <c r="E35" i="45"/>
  <c r="I49" i="32"/>
  <c r="F66" i="45" s="1"/>
  <c r="F35" i="45"/>
  <c r="H48" i="32" l="1"/>
  <c r="H47" i="32" s="1"/>
  <c r="H46" i="32" s="1"/>
  <c r="H45" i="32" s="1"/>
  <c r="H43" i="32" s="1"/>
  <c r="H41" i="32" s="1"/>
  <c r="I48" i="32"/>
  <c r="I47" i="32" s="1"/>
  <c r="I46" i="32" s="1"/>
  <c r="I45" i="32" s="1"/>
  <c r="I43" i="32" s="1"/>
  <c r="I41" i="32" s="1"/>
  <c r="G48" i="32"/>
  <c r="G47" i="32" s="1"/>
  <c r="G46" i="32" s="1"/>
  <c r="G45" i="32" s="1"/>
  <c r="G35" i="32"/>
  <c r="G34" i="32" s="1"/>
  <c r="H35" i="32"/>
  <c r="H34" i="32" s="1"/>
  <c r="H32" i="32" s="1"/>
  <c r="G43" i="32" l="1"/>
  <c r="G41" i="32" s="1"/>
  <c r="H31" i="32"/>
  <c r="H30" i="32" s="1"/>
  <c r="H29" i="32" s="1"/>
  <c r="H28" i="32" s="1"/>
  <c r="H27" i="32" s="1"/>
  <c r="H25" i="32" s="1"/>
  <c r="E56" i="45" s="1"/>
  <c r="G30" i="32"/>
  <c r="G29" i="32" s="1"/>
  <c r="G28" i="32" s="1"/>
  <c r="G27" i="32" s="1"/>
  <c r="G25" i="32" l="1"/>
  <c r="H23" i="32"/>
  <c r="H21" i="32" s="1"/>
  <c r="H19" i="32" s="1"/>
  <c r="H17" i="32" s="1"/>
  <c r="H15" i="32" s="1"/>
  <c r="H13" i="32" s="1"/>
  <c r="H12" i="32" s="1"/>
  <c r="H10" i="32" s="1"/>
  <c r="G23" i="32"/>
  <c r="G21" i="32" s="1"/>
  <c r="G19" i="32" s="1"/>
  <c r="G17" i="32" s="1"/>
  <c r="G15" i="32" s="1"/>
  <c r="G13" i="32" s="1"/>
  <c r="G12" i="32" s="1"/>
  <c r="G10" i="32" s="1"/>
  <c r="I35" i="32" l="1"/>
  <c r="I34" i="32" s="1"/>
  <c r="I32" i="32" s="1"/>
  <c r="I31" i="32" s="1"/>
  <c r="F25" i="45" l="1"/>
  <c r="I30" i="32"/>
  <c r="I29" i="32" s="1"/>
  <c r="I28" i="32" s="1"/>
  <c r="I27" i="32" s="1"/>
  <c r="I25" i="32" l="1"/>
  <c r="I23" i="32" l="1"/>
  <c r="I21" i="32" s="1"/>
  <c r="I19" i="32" s="1"/>
  <c r="I17" i="32" s="1"/>
  <c r="I15" i="32" s="1"/>
  <c r="I13" i="32" s="1"/>
  <c r="I12" i="32" s="1"/>
  <c r="I10" i="32" s="1"/>
  <c r="F56" i="45"/>
  <c r="D15" i="44" l="1"/>
</calcChain>
</file>

<file path=xl/sharedStrings.xml><?xml version="1.0" encoding="utf-8"?>
<sst xmlns="http://schemas.openxmlformats.org/spreadsheetml/2006/main" count="458" uniqueCount="187">
  <si>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</si>
  <si>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</si>
  <si>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</si>
  <si>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</si>
  <si>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</si>
  <si>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</si>
  <si>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</si>
  <si>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</si>
  <si>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</si>
  <si>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</si>
  <si>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</si>
  <si>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</si>
  <si>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</si>
  <si>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</si>
  <si>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</si>
  <si>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</si>
  <si>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</si>
  <si>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</si>
  <si>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</si>
  <si>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</si>
  <si>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</si>
  <si>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</si>
  <si>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</si>
  <si>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</si>
  <si>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</si>
  <si>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</si>
  <si>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</si>
  <si>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</si>
  <si>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</si>
  <si>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</si>
  <si>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</si>
  <si>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</si>
  <si>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</si>
  <si>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Առաջին կիսամյակ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</si>
  <si>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</si>
  <si>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</si>
  <si>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</si>
  <si>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</si>
  <si>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</si>
  <si>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</si>
  <si>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</si>
  <si>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</si>
  <si>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</si>
  <si>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</si>
  <si>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</si>
  <si>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</si>
  <si>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</si>
  <si>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</si>
  <si>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</si>
  <si>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</si>
  <si>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</si>
  <si>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</si>
  <si>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</si>
  <si>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</si>
  <si>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</si>
  <si>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</si>
  <si>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</si>
  <si>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</si>
  <si>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</si>
  <si>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</si>
  <si>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</si>
  <si>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</si>
  <si>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</si>
  <si>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</si>
  <si>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</si>
  <si>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</si>
  <si>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</si>
  <si>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</si>
  <si>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</si>
  <si>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</si>
  <si>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</si>
  <si>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</si>
  <si>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</si>
  <si>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</si>
  <si>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</si>
  <si>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ԱՅԼ ՀԻՄՆԱԿԱՆ ՄԻՋՈՑՆԵՐ</t>
  </si>
  <si>
    <t xml:space="preserve"> - Նախագծահետազոտական ծախսեր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</si>
  <si>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</si>
  <si>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</si>
  <si>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</si>
  <si>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</si>
  <si>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</si>
  <si>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</si>
  <si>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</si>
  <si>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</si>
  <si>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</si>
  <si>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</si>
  <si>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</si>
  <si>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</si>
  <si>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</si>
  <si>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այդ թվում՝ ըստ ուղղությունների</t>
  </si>
  <si>
    <t>1</t>
  </si>
  <si>
    <t>Միջպետական նշանակության ավտոճանապարհներ, այդ թվում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</si>
  <si>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</si>
  <si>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</si>
  <si>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</si>
  <si>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 xml:space="preserve"> 1049 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</si>
  <si>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</si>
  <si>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</si>
  <si>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</si>
  <si>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</si>
  <si>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</si>
  <si>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</si>
  <si>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</si>
  <si>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</si>
  <si>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</si>
  <si>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>Բաժին N 04</t>
  </si>
  <si>
    <t>Խումբ N 05</t>
  </si>
  <si>
    <t>1049   21001</t>
  </si>
  <si>
    <t xml:space="preserve"> ՄԱՍ II.  ԱՇԽԱՏԱՆՔՆԵՐ</t>
  </si>
  <si>
    <t>ճանապարհների վերանորոգման աշխատանքներ</t>
  </si>
  <si>
    <t>հեղինակային հսկողության ծառայություններ</t>
  </si>
  <si>
    <t>փորձաքննության ծառայություններ</t>
  </si>
  <si>
    <t>տեխնիկական հսկողության ծառայություններ</t>
  </si>
  <si>
    <t>ՀԲՄ</t>
  </si>
  <si>
    <t>ՄԱ</t>
  </si>
  <si>
    <t>ԳՀ</t>
  </si>
  <si>
    <t>ԲՄ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</si>
  <si>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</si>
  <si>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</si>
  <si>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</si>
  <si>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</si>
  <si>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</si>
  <si>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 xml:space="preserve"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  </t>
  </si>
  <si>
    <t>ՀԱՅԱՍՏԱՆԻ ՀԱՆՐԱՊԵՏՈՒԹՅԱՆ ԿԱՌԱՎԱՐՈՒԹՅԱՆ 2023 ԹՎԱԿԱՆԻ ԴԵԿՏԵՄԲԵՐԻ 28-Ի N 2323-Ն ՈՐՈՇՄԱՆ N 10 ՀԱՎԵԼՎԱԾՈՒՄ ԿԱՏԱՐՎՈՂ ԼՐԱՑՈՒՄՆԵՐԸ</t>
  </si>
  <si>
    <t>Հ-16, /Մ-5/ - Մեծամոր – ՀԱԷԿ - /Մ-5/ հանրապետական նշանակության ավտոճանապարհի կմ0+000 - կմ10+700 հատվածի հիմնանորոգում</t>
  </si>
  <si>
    <t>Տ-1-44,/Մ-3/ (Ապարան) - Լուսագյուղ ավտոճանապարհի կմ0+000-կմ3+000 հատվածի հիմնանորոգում</t>
  </si>
  <si>
    <t>Տ-1-62,/Հ-4/ - Երնջաթափ - Շողակն ավտոճանապարհի կմ0+000-կմ3+400 հատվածի հիմնանորոգում</t>
  </si>
  <si>
    <t>/Մ-12/ - Խնձորեսկ - Ներքին Խնձորեսկ ավտոճանապարհի կմ0+000 - կմ10+100 հատվածի հիմնանորոգում</t>
  </si>
  <si>
    <t>Տ-8-10,/Տ-8-48/ - Շամբ - Շամբի ջրամբարի պատվար /մարգարիտա/ ավտոճանապարհի հիմնանորոգում</t>
  </si>
  <si>
    <t>Տ-8-50, /Տ-8-48/ - Որոտան ավտոճանապարհի կմ0+000 - կմ1+700 հատվածի հիմնանորոգում</t>
  </si>
  <si>
    <t>21001</t>
  </si>
  <si>
    <t>71351540/</t>
  </si>
  <si>
    <t>98111140/</t>
  </si>
  <si>
    <t>50531140/</t>
  </si>
  <si>
    <t xml:space="preserve"> ՄԱՍ II  ԱՇԽԱՏԱՆՔՆԵՐ</t>
  </si>
  <si>
    <t>Հավելված N 6</t>
  </si>
  <si>
    <t>Աղյուսակ 9.7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</si>
  <si>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</si>
  <si>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Մ-1, Երևան-Գյումրի-ՀՀ սահման միջպետական նշանակության ավտոճանապարհի կմ113+200-կմ 118+900 հատվածի հիմնանորոգում</t>
  </si>
  <si>
    <t>Մ-2, Երևան-Երասխ-Գորիս-Մեղրի-ՀՀսահման միջպետական նշանակության ավտոճանապարհի կմ182+532 - կմ190+000 հատվածի հիմնանորոգում</t>
  </si>
  <si>
    <t>Մ-3, Թուրքիայի սահման-Մարգարա-Վանաձոր-Տաշիր-ՀՀ սահման միջպետական նշանակության ավտոճանապարհի կմ97+020-կմ104+700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</si>
  <si>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t>
  </si>
  <si>
    <t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t>
  </si>
  <si>
    <t>Հ-2, /Հ-1/ Աբովյան- Արզնի-/Հ-6/ (Նոր Գեղի) հանրապետական նշանակության ավտոճանապարհի կմ0+000-կմ1+400 հատվածի հիմնանորոգում</t>
  </si>
  <si>
    <t>Հ-5, /Հ-6/-Նոր Գեղի-Արգել-Արզական-Հրազդան հանրապետական նշանակության ավտոճանապարհի կմ0+000 - կմ10+000 հատվածի հիմնանորոգում</t>
  </si>
  <si>
    <t>Հ-5, /Հ-6/-Նոր Գեղի-Արգել-Արզական-Հրազդան հանրապետական նշանակության ավտոճանապարհի կմ25+200 - կմ36+000 հատվածի հիմնանորոգում</t>
  </si>
  <si>
    <t>Հ-21, /Հ-75/ - Հոռոմ-Արթիկ-Ալագյազ հանրապետական նշանակության ավտոճանապարհի կմ19+000 - կմ23+900 հատվածի հիմնանորոգում</t>
  </si>
  <si>
    <t>Հ-23, /Մ-3/ - Պուշկինյան լեռնանցք - /Մ-3/ հանրապետական նշանակության ավտոճանապարհի կմ0+000 - կմ13+400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</si>
  <si>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</si>
  <si>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Հ-55, Հրազդանի տրանսպորտային հանգույց-Ծաղկաձորի մարզահամալիր հանրապետական նշանակության ավտոճանապարհի կմ0+000 - կմ10+500 հատվածի հիմնանորոգում</t>
  </si>
  <si>
    <t>Հ-75, Մ-9-Իսահակյան-Գյումրի-Մ-7 հանրապետական նշանակության ավտոճանապարհի կմ23+250 - կմ37+500 և կմ45+300 - կմ60+200 հատվածների հիմնանորոգում</t>
  </si>
  <si>
    <t>Տ-3-14, /Մ-5/-Մրգաշատ-Ալաշկերտ-գ․Արմավիր (Տ-3-16) ավտոճանապարհի կմ0+000 - կմ1+300, կմ3+000-կմ4+200 և կմ4+700-կմ6+200 հատվածների հիմնանորոգում</t>
  </si>
  <si>
    <t>Տ-4-13,/Հ-39/ (Գավառ) – Գանձակ – Սարուխան – Գեղարքունիք ավտոճանապարհի կմ0+000-կմ12+900 հատվածի հիմնանորոգում</t>
  </si>
  <si>
    <t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t>
  </si>
  <si>
    <t>21020</t>
  </si>
  <si>
    <t xml:space="preserve"> Միջպետական և հանրապետական նշանակության ավտոճանապարհների միջին նորոգում</t>
  </si>
  <si>
    <t>Մ4/ Երևան-Սևան-Իջևան–ՀՀ սահման միջպետական նշանակության ավտոճանապարհի  կմ12+747-կմ26+000 հատվածի  (աջ գոտի) միջին նորոգում</t>
  </si>
  <si>
    <t>Հավելված N 3</t>
  </si>
  <si>
    <t xml:space="preserve">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</si>
  <si>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  Հանրության կողմից անմիջականորեն օգտագործվող ակտիվների հետ կապված միջոցառումներ </t>
  </si>
  <si>
    <t xml:space="preserve">ՀՀ տարածքային կառավարման և ենթակառուցվածքների նախարարություն, մրցութային կարգով ընտրված կազմակերպություններ </t>
  </si>
  <si>
    <t xml:space="preserve">  Միջին նորոգման ենթակա ճանապարհների երկարությունը, կիլոմետր 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</si>
  <si>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</si>
  <si>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</si>
  <si>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</si>
  <si>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 </t>
  </si>
  <si>
    <t>Հավելված N 2</t>
  </si>
  <si>
    <t>Պետական բյուջեի դեֆիցիտի ֆինանսավորման աղբյուրներն ու դրանց տարրերի անվանումները</t>
  </si>
  <si>
    <t>ՀԱՅԱՍՏԱՆԻ ՀԱՆՐԱՊԵՏՈՒԹՅԱՆ ԿԱՌԱՎԱՐՈՒԹՅԱՆ 2023 ԹՎԱԿԱՆԻ ԴԵԿՏԵՄԲԵՐԻ 28-Ի N 2323-Ն ՈՐՈՇՄԱՆ N 1 ՀԱՎԵԼՎԱԾԻ N 1 ԱՂՅՈՒՍԱԿՈՒՄ ԿԱՏԱՐՎՈՂ ՓՈՓՈԽՈՒԹՅՈՒՆՆԵՐԸ</t>
  </si>
  <si>
    <t>Հավելված N 1</t>
  </si>
  <si>
    <t>Հավելված N 7</t>
  </si>
  <si>
    <t>Հավելված N 5</t>
  </si>
  <si>
    <t>Հավելված 4</t>
  </si>
  <si>
    <t>45231177/35</t>
  </si>
  <si>
    <t>-</t>
  </si>
  <si>
    <t>45231177/16</t>
  </si>
  <si>
    <t>45231177/537</t>
  </si>
  <si>
    <t>71351540/16</t>
  </si>
  <si>
    <t>98111140/16</t>
  </si>
  <si>
    <t>50531140/513</t>
  </si>
  <si>
    <t>50531140/514</t>
  </si>
  <si>
    <t>50531140/515</t>
  </si>
  <si>
    <t>1049   21020</t>
  </si>
  <si>
    <t>45231177/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</si>
  <si>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</si>
  <si>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նշանով, իսկ նվազեցումները՝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</si>
</sst>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#,##0.00000000000_);\(#,##0.00000000000\)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i/>
      <sz val="8"/>
      <name val="GHEA Grapalat"/>
      <family val="2"/>
    </font>
    <font>
      <sz val="11"/>
      <name val="GHEA Grapalat"/>
      <family val="3"/>
    </font>
    <font>
      <sz val="10"/>
      <name val="Arial Cyr"/>
      <family val="2"/>
      <charset val="204"/>
    </font>
    <font>
      <b/>
      <sz val="11"/>
      <name val="GHEA Grapalat"/>
      <family val="3"/>
    </font>
    <font>
      <sz val="11"/>
      <name val="Calibri"/>
      <family val="2"/>
      <charset val="1"/>
      <scheme val="minor"/>
    </font>
    <font>
      <i/>
      <sz val="11"/>
      <name val="GHEA Grapalat"/>
      <family val="2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41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24" fillId="0" borderId="11" applyNumberFormat="0" applyFill="0" applyAlignment="0" applyProtection="0"/>
    <xf numFmtId="0" fontId="25" fillId="8" borderId="12" applyNumberFormat="0" applyAlignment="0" applyProtection="0"/>
    <xf numFmtId="0" fontId="26" fillId="0" borderId="0" applyNumberFormat="0" applyFill="0" applyBorder="0" applyAlignment="0" applyProtection="0"/>
    <xf numFmtId="0" fontId="11" fillId="9" borderId="13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3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6" applyNumberFormat="0" applyFill="0" applyAlignment="0" applyProtection="0"/>
    <xf numFmtId="0" fontId="31" fillId="25" borderId="0" applyNumberFormat="0" applyBorder="0" applyAlignment="0" applyProtection="0"/>
    <xf numFmtId="0" fontId="39" fillId="0" borderId="8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1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9" applyNumberFormat="0" applyAlignment="0" applyProtection="0"/>
    <xf numFmtId="0" fontId="36" fillId="3" borderId="0" applyNumberFormat="0" applyBorder="0" applyAlignment="0" applyProtection="0"/>
    <xf numFmtId="0" fontId="43" fillId="7" borderId="10" applyNumberFormat="0" applyAlignment="0" applyProtection="0"/>
    <xf numFmtId="0" fontId="40" fillId="6" borderId="9" applyNumberFormat="0" applyAlignment="0" applyProtection="0"/>
    <xf numFmtId="0" fontId="38" fillId="0" borderId="7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2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4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5" applyNumberFormat="0" applyAlignment="0" applyProtection="0"/>
    <xf numFmtId="0" fontId="53" fillId="53" borderId="16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7" applyNumberFormat="0" applyFill="0" applyAlignment="0" applyProtection="0"/>
    <xf numFmtId="0" fontId="57" fillId="0" borderId="18" applyNumberFormat="0" applyFill="0" applyAlignment="0" applyProtection="0"/>
    <xf numFmtId="0" fontId="58" fillId="0" borderId="19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5" applyNumberFormat="0" applyAlignment="0" applyProtection="0"/>
    <xf numFmtId="0" fontId="60" fillId="0" borderId="20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1" applyNumberFormat="0" applyFont="0" applyAlignment="0" applyProtection="0"/>
    <xf numFmtId="0" fontId="62" fillId="52" borderId="22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3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9" applyNumberFormat="0" applyAlignment="0" applyProtection="0"/>
    <xf numFmtId="0" fontId="22" fillId="7" borderId="10" applyNumberFormat="0" applyAlignment="0" applyProtection="0"/>
    <xf numFmtId="0" fontId="23" fillId="7" borderId="9" applyNumberFormat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4" applyNumberFormat="0" applyFill="0" applyAlignment="0" applyProtection="0"/>
    <xf numFmtId="0" fontId="25" fillId="8" borderId="12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4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5" applyNumberFormat="0" applyAlignment="0" applyProtection="0"/>
    <xf numFmtId="0" fontId="52" fillId="52" borderId="15" applyNumberFormat="0" applyAlignment="0" applyProtection="0"/>
    <xf numFmtId="0" fontId="23" fillId="7" borderId="9" applyNumberFormat="0" applyAlignment="0" applyProtection="0"/>
    <xf numFmtId="0" fontId="25" fillId="8" borderId="12" applyNumberFormat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5" applyNumberFormat="0" applyAlignment="0" applyProtection="0"/>
    <xf numFmtId="0" fontId="59" fillId="42" borderId="15" applyNumberFormat="0" applyAlignment="0" applyProtection="0"/>
    <xf numFmtId="0" fontId="21" fillId="6" borderId="9" applyNumberFormat="0" applyAlignment="0" applyProtection="0"/>
    <xf numFmtId="0" fontId="24" fillId="0" borderId="11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1" applyNumberFormat="0" applyFont="0" applyAlignment="0" applyProtection="0"/>
    <xf numFmtId="0" fontId="13" fillId="55" borderId="21" applyNumberFormat="0" applyFont="0" applyAlignment="0" applyProtection="0"/>
    <xf numFmtId="0" fontId="1" fillId="9" borderId="13" applyNumberFormat="0" applyFont="0" applyAlignment="0" applyProtection="0"/>
    <xf numFmtId="0" fontId="1" fillId="9" borderId="13" applyNumberFormat="0" applyFont="0" applyAlignment="0" applyProtection="0"/>
    <xf numFmtId="0" fontId="62" fillId="52" borderId="22" applyNumberFormat="0" applyAlignment="0" applyProtection="0"/>
    <xf numFmtId="0" fontId="62" fillId="52" borderId="22" applyNumberFormat="0" applyAlignment="0" applyProtection="0"/>
    <xf numFmtId="0" fontId="22" fillId="7" borderId="10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3" applyNumberFormat="0" applyFill="0" applyAlignment="0" applyProtection="0"/>
    <xf numFmtId="0" fontId="64" fillId="0" borderId="23" applyNumberFormat="0" applyFill="0" applyAlignment="0" applyProtection="0"/>
    <xf numFmtId="0" fontId="28" fillId="0" borderId="14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9" applyNumberFormat="0" applyAlignment="0" applyProtection="0"/>
    <xf numFmtId="0" fontId="43" fillId="7" borderId="10" applyNumberFormat="0" applyAlignment="0" applyProtection="0"/>
    <xf numFmtId="0" fontId="33" fillId="7" borderId="9" applyNumberFormat="0" applyAlignment="0" applyProtection="0"/>
    <xf numFmtId="0" fontId="37" fillId="0" borderId="6" applyNumberFormat="0" applyFill="0" applyAlignment="0" applyProtection="0"/>
    <xf numFmtId="0" fontId="38" fillId="0" borderId="7" applyNumberFormat="0" applyFill="0" applyAlignment="0" applyProtection="0"/>
    <xf numFmtId="0" fontId="39" fillId="0" borderId="8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4" applyNumberFormat="0" applyFill="0" applyAlignment="0" applyProtection="0"/>
    <xf numFmtId="0" fontId="34" fillId="8" borderId="12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79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" borderId="0" applyNumberFormat="0" applyBorder="0" applyAlignment="0" applyProtection="0"/>
    <xf numFmtId="0" fontId="83" fillId="0" borderId="0"/>
  </cellStyleXfs>
  <cellXfs count="269">
    <xf numFmtId="0" fontId="0" fillId="0" borderId="0" xfId="0"/>
    <xf numFmtId="0" fontId="72" fillId="0" borderId="24" xfId="0" applyFont="1" applyBorder="1" applyAlignment="1">
      <alignment horizontal="left" vertical="top" wrapText="1"/>
    </xf>
    <xf numFmtId="0" fontId="73" fillId="0" borderId="24" xfId="0" applyFont="1" applyBorder="1" applyAlignment="1">
      <alignment horizontal="left" vertical="top" wrapText="1"/>
    </xf>
    <xf numFmtId="0" fontId="72" fillId="0" borderId="24" xfId="165" applyFont="1" applyBorder="1">
      <alignment horizontal="left" vertical="top" wrapText="1"/>
    </xf>
    <xf numFmtId="0" fontId="71" fillId="0" borderId="0" xfId="0" applyFont="1"/>
    <xf numFmtId="0" fontId="71" fillId="0" borderId="0" xfId="0" applyFont="1" applyAlignment="1">
      <alignment horizontal="right"/>
    </xf>
    <xf numFmtId="166" fontId="72" fillId="0" borderId="24" xfId="6" applyFont="1" applyBorder="1" applyAlignment="1">
      <alignment horizontal="center" vertical="center"/>
    </xf>
    <xf numFmtId="49" fontId="72" fillId="0" borderId="24" xfId="0" applyNumberFormat="1" applyFont="1" applyBorder="1" applyAlignment="1">
      <alignment horizontal="left" vertical="top" wrapText="1"/>
    </xf>
    <xf numFmtId="166" fontId="72" fillId="0" borderId="24" xfId="6" applyFont="1" applyFill="1" applyBorder="1" applyAlignment="1">
      <alignment horizontal="center" vertical="center"/>
    </xf>
    <xf numFmtId="0" fontId="72" fillId="0" borderId="24" xfId="0" applyFont="1" applyBorder="1" applyAlignment="1">
      <alignment horizontal="left" vertical="center" wrapText="1"/>
    </xf>
    <xf numFmtId="0" fontId="72" fillId="0" borderId="0" xfId="0" applyFont="1"/>
    <xf numFmtId="0" fontId="72" fillId="0" borderId="0" xfId="0" applyFont="1" applyAlignment="1">
      <alignment horizontal="center" vertical="center"/>
    </xf>
    <xf numFmtId="0" fontId="72" fillId="0" borderId="24" xfId="0" applyFont="1" applyBorder="1" applyAlignment="1">
      <alignment vertical="top" wrapText="1"/>
    </xf>
    <xf numFmtId="0" fontId="72" fillId="0" borderId="0" xfId="0" applyFont="1" applyAlignment="1">
      <alignment vertical="top" wrapText="1"/>
    </xf>
    <xf numFmtId="0" fontId="72" fillId="0" borderId="24" xfId="0" applyFont="1" applyBorder="1" applyAlignment="1">
      <alignment vertical="center" wrapText="1"/>
    </xf>
    <xf numFmtId="167" fontId="72" fillId="0" borderId="24" xfId="263" applyNumberFormat="1" applyFont="1" applyFill="1" applyBorder="1" applyAlignment="1">
      <alignment horizontal="center" vertical="center" wrapText="1"/>
    </xf>
    <xf numFmtId="167" fontId="72" fillId="0" borderId="24" xfId="263" applyNumberFormat="1" applyFont="1" applyFill="1" applyBorder="1" applyAlignment="1">
      <alignment horizontal="center" vertical="center"/>
    </xf>
    <xf numFmtId="0" fontId="72" fillId="0" borderId="25" xfId="0" applyFont="1" applyBorder="1" applyAlignment="1">
      <alignment vertical="center" wrapText="1"/>
    </xf>
    <xf numFmtId="0" fontId="72" fillId="0" borderId="2" xfId="0" applyFont="1" applyBorder="1" applyAlignment="1">
      <alignment vertical="top" wrapText="1"/>
    </xf>
    <xf numFmtId="0" fontId="72" fillId="0" borderId="2" xfId="0" applyFont="1" applyBorder="1" applyAlignment="1">
      <alignment vertical="center" wrapText="1"/>
    </xf>
    <xf numFmtId="0" fontId="72" fillId="0" borderId="3" xfId="0" applyFont="1" applyBorder="1" applyAlignment="1">
      <alignment vertical="center" wrapText="1"/>
    </xf>
    <xf numFmtId="0" fontId="72" fillId="0" borderId="3" xfId="0" applyFont="1" applyBorder="1" applyAlignment="1">
      <alignment vertical="top" wrapText="1"/>
    </xf>
    <xf numFmtId="167" fontId="72" fillId="0" borderId="24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0" fontId="73" fillId="0" borderId="24" xfId="0" applyFont="1" applyBorder="1" applyAlignment="1">
      <alignment horizontal="left" vertical="center" wrapText="1"/>
    </xf>
    <xf numFmtId="0" fontId="72" fillId="0" borderId="27" xfId="0" applyFont="1" applyBorder="1" applyAlignment="1">
      <alignment vertical="top" wrapText="1"/>
    </xf>
    <xf numFmtId="0" fontId="72" fillId="0" borderId="26" xfId="0" applyFont="1" applyBorder="1" applyAlignment="1">
      <alignment vertical="top" wrapText="1"/>
    </xf>
    <xf numFmtId="0" fontId="72" fillId="0" borderId="29" xfId="0" applyFont="1" applyBorder="1" applyAlignment="1">
      <alignment vertical="top" wrapText="1"/>
    </xf>
    <xf numFmtId="0" fontId="72" fillId="0" borderId="0" xfId="1" applyFont="1"/>
    <xf numFmtId="0" fontId="72" fillId="0" borderId="0" xfId="1" applyFont="1" applyAlignment="1">
      <alignment horizontal="right"/>
    </xf>
    <xf numFmtId="0" fontId="73" fillId="0" borderId="24" xfId="1" applyFont="1" applyBorder="1" applyAlignment="1">
      <alignment horizontal="left" vertical="top" wrapText="1"/>
    </xf>
    <xf numFmtId="0" fontId="73" fillId="0" borderId="26" xfId="1" applyFont="1" applyBorder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2" fillId="0" borderId="24" xfId="1" applyFont="1" applyBorder="1" applyAlignment="1">
      <alignment vertical="top" wrapText="1"/>
    </xf>
    <xf numFmtId="0" fontId="73" fillId="0" borderId="25" xfId="0" applyFont="1" applyBorder="1" applyAlignment="1">
      <alignment horizontal="left" vertical="top" wrapText="1"/>
    </xf>
    <xf numFmtId="0" fontId="72" fillId="0" borderId="24" xfId="1" applyFont="1" applyBorder="1" applyAlignment="1">
      <alignment wrapText="1"/>
    </xf>
    <xf numFmtId="0" fontId="73" fillId="0" borderId="2" xfId="0" applyFont="1" applyBorder="1" applyAlignment="1">
      <alignment horizontal="left" vertical="top" wrapText="1"/>
    </xf>
    <xf numFmtId="0" fontId="73" fillId="0" borderId="3" xfId="0" applyFont="1" applyBorder="1" applyAlignment="1">
      <alignment horizontal="left" vertical="top" wrapText="1"/>
    </xf>
    <xf numFmtId="0" fontId="72" fillId="0" borderId="29" xfId="1" applyFont="1" applyBorder="1" applyAlignment="1">
      <alignment horizontal="center" wrapText="1"/>
    </xf>
    <xf numFmtId="0" fontId="72" fillId="0" borderId="3" xfId="1" applyFont="1" applyBorder="1" applyAlignment="1">
      <alignment horizontal="center" vertical="top" wrapText="1"/>
    </xf>
    <xf numFmtId="0" fontId="72" fillId="0" borderId="27" xfId="1" applyFont="1" applyBorder="1" applyAlignment="1">
      <alignment horizontal="left" vertical="top"/>
    </xf>
    <xf numFmtId="0" fontId="72" fillId="0" borderId="26" xfId="1" applyFont="1" applyBorder="1" applyAlignment="1">
      <alignment horizontal="left" vertical="top"/>
    </xf>
    <xf numFmtId="168" fontId="73" fillId="0" borderId="24" xfId="1" applyNumberFormat="1" applyFont="1" applyBorder="1" applyAlignment="1">
      <alignment horizontal="center" vertical="center" wrapText="1"/>
    </xf>
    <xf numFmtId="0" fontId="72" fillId="0" borderId="24" xfId="0" applyFont="1" applyBorder="1"/>
    <xf numFmtId="0" fontId="72" fillId="0" borderId="25" xfId="1" applyFont="1" applyBorder="1" applyAlignment="1">
      <alignment vertical="top" wrapText="1"/>
    </xf>
    <xf numFmtId="0" fontId="72" fillId="0" borderId="2" xfId="1" applyFont="1" applyBorder="1" applyAlignment="1">
      <alignment vertical="top" wrapText="1"/>
    </xf>
    <xf numFmtId="0" fontId="72" fillId="0" borderId="3" xfId="1" applyFont="1" applyBorder="1" applyAlignment="1">
      <alignment vertical="top" wrapText="1"/>
    </xf>
    <xf numFmtId="0" fontId="72" fillId="0" borderId="25" xfId="0" applyFont="1" applyBorder="1" applyAlignment="1">
      <alignment vertical="top" wrapText="1"/>
    </xf>
    <xf numFmtId="0" fontId="72" fillId="0" borderId="29" xfId="1" applyFont="1" applyBorder="1" applyAlignment="1">
      <alignment horizontal="center" vertical="center" wrapText="1"/>
    </xf>
    <xf numFmtId="0" fontId="72" fillId="0" borderId="0" xfId="179" applyFont="1" applyAlignment="1">
      <alignment vertical="top" wrapText="1"/>
    </xf>
    <xf numFmtId="0" fontId="72" fillId="0" borderId="0" xfId="179" applyFont="1" applyAlignment="1">
      <alignment horizontal="left" vertical="top" wrapText="1"/>
    </xf>
    <xf numFmtId="0" fontId="72" fillId="0" borderId="0" xfId="264" applyFont="1" applyAlignment="1">
      <alignment vertical="center" wrapText="1"/>
    </xf>
    <xf numFmtId="167" fontId="72" fillId="0" borderId="0" xfId="264" applyNumberFormat="1" applyFont="1" applyAlignment="1">
      <alignment vertical="center" wrapText="1"/>
    </xf>
    <xf numFmtId="167" fontId="72" fillId="0" borderId="0" xfId="218" applyNumberFormat="1" applyFont="1" applyFill="1" applyBorder="1" applyAlignment="1">
      <alignment horizontal="center" vertical="center" wrapText="1"/>
    </xf>
    <xf numFmtId="43" fontId="72" fillId="0" borderId="0" xfId="264" applyNumberFormat="1" applyFont="1" applyAlignment="1">
      <alignment vertical="center" wrapText="1"/>
    </xf>
    <xf numFmtId="0" fontId="72" fillId="0" borderId="0" xfId="264" applyFont="1" applyAlignment="1">
      <alignment horizontal="right" vertical="center" wrapText="1"/>
    </xf>
    <xf numFmtId="167" fontId="72" fillId="0" borderId="0" xfId="218" applyNumberFormat="1" applyFont="1" applyFill="1" applyAlignment="1">
      <alignment vertical="center" wrapText="1"/>
    </xf>
    <xf numFmtId="0" fontId="72" fillId="0" borderId="27" xfId="1" applyFont="1" applyBorder="1" applyAlignment="1">
      <alignment horizontal="left"/>
    </xf>
    <xf numFmtId="49" fontId="72" fillId="2" borderId="24" xfId="0" applyNumberFormat="1" applyFont="1" applyFill="1" applyBorder="1" applyAlignment="1">
      <alignment vertical="top"/>
    </xf>
    <xf numFmtId="0" fontId="73" fillId="2" borderId="24" xfId="8" applyFont="1" applyFill="1" applyBorder="1" applyAlignment="1">
      <alignment horizontal="center" vertical="center" wrapText="1"/>
    </xf>
    <xf numFmtId="0" fontId="73" fillId="2" borderId="0" xfId="8" applyFont="1" applyFill="1" applyAlignment="1">
      <alignment horizontal="left" vertical="center" wrapText="1"/>
    </xf>
    <xf numFmtId="0" fontId="72" fillId="2" borderId="24" xfId="0" applyFont="1" applyFill="1" applyBorder="1" applyAlignment="1">
      <alignment horizontal="left" vertical="center" indent="2"/>
    </xf>
    <xf numFmtId="0" fontId="72" fillId="2" borderId="24" xfId="0" applyFont="1" applyFill="1" applyBorder="1" applyAlignment="1">
      <alignment horizontal="left" vertical="center" wrapText="1" indent="2"/>
    </xf>
    <xf numFmtId="49" fontId="72" fillId="2" borderId="24" xfId="0" applyNumberFormat="1" applyFont="1" applyFill="1" applyBorder="1" applyAlignment="1">
      <alignment horizontal="left" vertical="center" wrapText="1" indent="2"/>
    </xf>
    <xf numFmtId="0" fontId="72" fillId="0" borderId="0" xfId="8" applyFont="1" applyAlignment="1">
      <alignment vertical="center" wrapText="1"/>
    </xf>
    <xf numFmtId="0" fontId="72" fillId="0" borderId="0" xfId="8" applyFont="1" applyAlignment="1">
      <alignment horizontal="right" vertical="center"/>
    </xf>
    <xf numFmtId="0" fontId="72" fillId="0" borderId="0" xfId="266" applyFont="1" applyAlignment="1">
      <alignment vertical="center" wrapText="1"/>
    </xf>
    <xf numFmtId="49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textRotation="90" wrapText="1"/>
    </xf>
    <xf numFmtId="168" fontId="72" fillId="0" borderId="24" xfId="266" applyNumberFormat="1" applyFont="1" applyBorder="1" applyAlignment="1">
      <alignment horizontal="center" vertical="center" wrapText="1"/>
    </xf>
    <xf numFmtId="0" fontId="72" fillId="0" borderId="24" xfId="266" applyFont="1" applyBorder="1" applyAlignment="1">
      <alignment horizontal="center" vertical="center" wrapText="1"/>
    </xf>
    <xf numFmtId="0" fontId="75" fillId="0" borderId="24" xfId="266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horizontal="left" vertical="center" wrapText="1"/>
    </xf>
    <xf numFmtId="167" fontId="72" fillId="0" borderId="0" xfId="266" applyNumberFormat="1" applyFont="1" applyAlignment="1">
      <alignment horizontal="center" vertical="center" wrapText="1"/>
    </xf>
    <xf numFmtId="168" fontId="72" fillId="0" borderId="0" xfId="266" applyNumberFormat="1" applyFont="1" applyAlignment="1">
      <alignment vertical="center" wrapText="1"/>
    </xf>
    <xf numFmtId="49" fontId="72" fillId="0" borderId="1" xfId="266" applyNumberFormat="1" applyFont="1" applyBorder="1" applyAlignment="1">
      <alignment horizontal="center" vertical="center" textRotation="90" wrapText="1"/>
    </xf>
    <xf numFmtId="0" fontId="72" fillId="0" borderId="1" xfId="266" applyFont="1" applyBorder="1" applyAlignment="1">
      <alignment horizontal="center" vertical="center" wrapText="1"/>
    </xf>
    <xf numFmtId="0" fontId="75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horizontal="center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0" fontId="72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 wrapText="1"/>
    </xf>
    <xf numFmtId="49" fontId="69" fillId="0" borderId="25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left" vertical="center" wrapText="1"/>
    </xf>
    <xf numFmtId="0" fontId="72" fillId="0" borderId="1" xfId="145" applyNumberFormat="1" applyFont="1" applyFill="1" applyBorder="1" applyAlignment="1">
      <alignment horizontal="left" vertical="center" wrapText="1"/>
    </xf>
    <xf numFmtId="167" fontId="69" fillId="0" borderId="24" xfId="7" applyNumberFormat="1" applyFont="1" applyFill="1" applyBorder="1" applyAlignment="1">
      <alignment horizontal="center" vertical="center" wrapText="1"/>
    </xf>
    <xf numFmtId="49" fontId="72" fillId="0" borderId="1" xfId="266" applyNumberFormat="1" applyFont="1" applyBorder="1" applyAlignment="1">
      <alignment horizontal="center" vertical="center" wrapText="1"/>
    </xf>
    <xf numFmtId="167" fontId="72" fillId="0" borderId="1" xfId="7" applyNumberFormat="1" applyFont="1" applyFill="1" applyBorder="1" applyAlignment="1">
      <alignment horizontal="center" vertical="center" wrapText="1"/>
    </xf>
    <xf numFmtId="0" fontId="69" fillId="0" borderId="24" xfId="266" applyFont="1" applyBorder="1" applyAlignment="1">
      <alignment horizontal="center" vertical="center" wrapText="1"/>
    </xf>
    <xf numFmtId="49" fontId="69" fillId="0" borderId="24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0" fontId="72" fillId="0" borderId="5" xfId="1" applyFont="1" applyBorder="1"/>
    <xf numFmtId="0" fontId="72" fillId="0" borderId="5" xfId="1" applyFont="1" applyBorder="1" applyAlignment="1">
      <alignment vertical="center"/>
    </xf>
    <xf numFmtId="172" fontId="72" fillId="2" borderId="24" xfId="7" applyNumberFormat="1" applyFont="1" applyFill="1" applyBorder="1" applyAlignment="1">
      <alignment horizontal="center" vertical="center"/>
    </xf>
    <xf numFmtId="0" fontId="72" fillId="0" borderId="24" xfId="0" applyFont="1" applyBorder="1" applyAlignment="1">
      <alignment horizontal="center" vertical="center" wrapText="1"/>
    </xf>
    <xf numFmtId="167" fontId="72" fillId="0" borderId="24" xfId="7" applyNumberFormat="1" applyFont="1" applyFill="1" applyBorder="1" applyAlignment="1">
      <alignment vertical="center" wrapText="1"/>
    </xf>
    <xf numFmtId="0" fontId="72" fillId="0" borderId="0" xfId="266" applyFont="1" applyAlignment="1">
      <alignment horizontal="center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168" fontId="72" fillId="0" borderId="3" xfId="266" applyNumberFormat="1" applyFont="1" applyBorder="1" applyAlignment="1">
      <alignment horizontal="center" vertical="center" wrapText="1"/>
    </xf>
    <xf numFmtId="0" fontId="72" fillId="0" borderId="26" xfId="1" applyFont="1" applyBorder="1" applyAlignment="1">
      <alignment horizontal="center" wrapText="1"/>
    </xf>
    <xf numFmtId="0" fontId="72" fillId="0" borderId="0" xfId="264" applyFont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vertical="center" wrapText="1"/>
    </xf>
    <xf numFmtId="0" fontId="81" fillId="0" borderId="0" xfId="0" applyFont="1" applyAlignment="1">
      <alignment vertical="top" wrapText="1"/>
    </xf>
    <xf numFmtId="0" fontId="72" fillId="0" borderId="0" xfId="0" applyFont="1" applyAlignment="1">
      <alignment horizontal="right"/>
    </xf>
    <xf numFmtId="0" fontId="72" fillId="0" borderId="0" xfId="0" applyFont="1" applyAlignment="1">
      <alignment wrapText="1"/>
    </xf>
    <xf numFmtId="43" fontId="72" fillId="0" borderId="0" xfId="0" applyNumberFormat="1" applyFont="1"/>
    <xf numFmtId="43" fontId="72" fillId="0" borderId="0" xfId="0" applyNumberFormat="1" applyFont="1" applyAlignment="1">
      <alignment horizontal="left" vertical="top" wrapText="1"/>
    </xf>
    <xf numFmtId="1" fontId="72" fillId="0" borderId="1" xfId="0" applyNumberFormat="1" applyFont="1" applyBorder="1" applyAlignment="1">
      <alignment horizontal="center" vertical="center"/>
    </xf>
    <xf numFmtId="1" fontId="69" fillId="0" borderId="1" xfId="0" applyNumberFormat="1" applyFont="1" applyBorder="1" applyAlignment="1">
      <alignment horizontal="center" vertical="center"/>
    </xf>
    <xf numFmtId="0" fontId="72" fillId="0" borderId="0" xfId="1" applyFont="1" applyAlignment="1">
      <alignment horizontal="center" wrapText="1"/>
    </xf>
    <xf numFmtId="0" fontId="72" fillId="0" borderId="0" xfId="1" applyFont="1" applyAlignment="1">
      <alignment vertical="top" wrapText="1"/>
    </xf>
    <xf numFmtId="0" fontId="72" fillId="0" borderId="0" xfId="1" applyFont="1" applyAlignment="1">
      <alignment vertical="top"/>
    </xf>
    <xf numFmtId="0" fontId="72" fillId="0" borderId="0" xfId="0" applyFont="1" applyAlignment="1">
      <alignment horizontal="center" vertical="top" wrapText="1"/>
    </xf>
    <xf numFmtId="0" fontId="72" fillId="2" borderId="24" xfId="0" applyFont="1" applyFill="1" applyBorder="1" applyAlignment="1">
      <alignment horizontal="center" vertical="center" wrapText="1"/>
    </xf>
    <xf numFmtId="167" fontId="72" fillId="2" borderId="24" xfId="7" applyNumberFormat="1" applyFont="1" applyFill="1" applyBorder="1" applyAlignment="1">
      <alignment horizontal="center" vertical="center" wrapText="1"/>
    </xf>
    <xf numFmtId="167" fontId="69" fillId="2" borderId="24" xfId="7" applyNumberFormat="1" applyFont="1" applyFill="1" applyBorder="1" applyAlignment="1">
      <alignment horizontal="center" vertical="center" wrapText="1"/>
    </xf>
    <xf numFmtId="0" fontId="72" fillId="0" borderId="0" xfId="8" applyFont="1" applyAlignment="1">
      <alignment vertical="top" wrapText="1"/>
    </xf>
    <xf numFmtId="0" fontId="72" fillId="0" borderId="0" xfId="266" applyFont="1" applyAlignment="1">
      <alignment horizontal="center" vertical="top" wrapText="1"/>
    </xf>
    <xf numFmtId="0" fontId="72" fillId="0" borderId="24" xfId="266" applyFont="1" applyBorder="1" applyAlignment="1">
      <alignment horizontal="center" vertical="top" wrapText="1"/>
    </xf>
    <xf numFmtId="0" fontId="75" fillId="0" borderId="24" xfId="266" applyFont="1" applyBorder="1" applyAlignment="1">
      <alignment horizontal="center" vertical="top" wrapText="1"/>
    </xf>
    <xf numFmtId="0" fontId="69" fillId="0" borderId="24" xfId="266" applyFont="1" applyBorder="1" applyAlignment="1">
      <alignment horizontal="center" vertical="top" wrapText="1"/>
    </xf>
    <xf numFmtId="0" fontId="72" fillId="56" borderId="3" xfId="18" applyFont="1" applyFill="1" applyBorder="1" applyAlignment="1">
      <alignment horizontal="left" vertical="top" wrapText="1"/>
    </xf>
    <xf numFmtId="0" fontId="72" fillId="0" borderId="0" xfId="266" applyFont="1" applyAlignment="1">
      <alignment vertical="top" wrapText="1"/>
    </xf>
    <xf numFmtId="167" fontId="72" fillId="0" borderId="1" xfId="7" applyNumberFormat="1" applyFont="1" applyFill="1" applyBorder="1" applyAlignment="1">
      <alignment horizontal="right" vertical="center" wrapText="1"/>
    </xf>
    <xf numFmtId="43" fontId="72" fillId="0" borderId="1" xfId="100" applyFont="1" applyBorder="1" applyAlignment="1">
      <alignment horizontal="right" vertical="center" wrapText="1"/>
    </xf>
    <xf numFmtId="167" fontId="72" fillId="0" borderId="0" xfId="0" applyNumberFormat="1" applyFont="1"/>
    <xf numFmtId="0" fontId="69" fillId="0" borderId="0" xfId="0" applyFont="1" applyAlignment="1">
      <alignment horizontal="center" vertical="top" wrapText="1"/>
    </xf>
    <xf numFmtId="0" fontId="72" fillId="0" borderId="24" xfId="0" applyFont="1" applyBorder="1" applyAlignment="1">
      <alignment horizontal="right" vertical="center" wrapText="1"/>
    </xf>
    <xf numFmtId="0" fontId="72" fillId="0" borderId="24" xfId="265" applyFont="1" applyFill="1" applyBorder="1" applyAlignment="1">
      <alignment horizontal="center" vertical="center"/>
    </xf>
    <xf numFmtId="172" fontId="72" fillId="2" borderId="24" xfId="7" applyNumberFormat="1" applyFont="1" applyFill="1" applyBorder="1" applyAlignment="1">
      <alignment vertical="center"/>
    </xf>
    <xf numFmtId="0" fontId="72" fillId="2" borderId="24" xfId="265" applyFont="1" applyFill="1" applyBorder="1" applyAlignment="1">
      <alignment horizontal="center" vertical="center"/>
    </xf>
    <xf numFmtId="0" fontId="72" fillId="2" borderId="24" xfId="0" applyFont="1" applyFill="1" applyBorder="1" applyAlignment="1">
      <alignment horizontal="left" vertical="center" wrapText="1"/>
    </xf>
    <xf numFmtId="0" fontId="72" fillId="2" borderId="24" xfId="0" applyFont="1" applyFill="1" applyBorder="1" applyAlignment="1">
      <alignment vertical="center" wrapText="1"/>
    </xf>
    <xf numFmtId="167" fontId="72" fillId="2" borderId="24" xfId="7" applyNumberFormat="1" applyFont="1" applyFill="1" applyBorder="1" applyAlignment="1">
      <alignment vertical="center" wrapText="1"/>
    </xf>
    <xf numFmtId="0" fontId="72" fillId="2" borderId="0" xfId="264" applyFont="1" applyFill="1" applyAlignment="1">
      <alignment vertical="center" wrapText="1"/>
    </xf>
    <xf numFmtId="0" fontId="72" fillId="57" borderId="0" xfId="264" applyFont="1" applyFill="1" applyAlignment="1">
      <alignment vertical="center" wrapText="1"/>
    </xf>
    <xf numFmtId="0" fontId="69" fillId="0" borderId="24" xfId="0" applyFont="1" applyBorder="1" applyAlignment="1">
      <alignment horizontal="right" vertical="center" wrapText="1"/>
    </xf>
    <xf numFmtId="168" fontId="72" fillId="0" borderId="1" xfId="266" applyNumberFormat="1" applyFont="1" applyBorder="1" applyAlignment="1">
      <alignment horizontal="center" vertical="center" wrapText="1"/>
    </xf>
    <xf numFmtId="0" fontId="72" fillId="56" borderId="24" xfId="0" applyFont="1" applyFill="1" applyBorder="1" applyAlignment="1">
      <alignment horizontal="left" vertical="center" wrapText="1"/>
    </xf>
    <xf numFmtId="0" fontId="72" fillId="56" borderId="24" xfId="0" applyFont="1" applyFill="1" applyBorder="1" applyAlignment="1">
      <alignment vertical="center" wrapText="1"/>
    </xf>
    <xf numFmtId="0" fontId="72" fillId="56" borderId="31" xfId="0" applyFont="1" applyFill="1" applyBorder="1" applyAlignment="1">
      <alignment horizontal="left" vertical="center" wrapText="1"/>
    </xf>
    <xf numFmtId="167" fontId="69" fillId="0" borderId="0" xfId="266" applyNumberFormat="1" applyFont="1" applyAlignment="1">
      <alignment vertical="center" wrapText="1"/>
    </xf>
    <xf numFmtId="0" fontId="72" fillId="0" borderId="24" xfId="0" applyFont="1" applyBorder="1" applyAlignment="1">
      <alignment horizontal="center" vertical="center"/>
    </xf>
    <xf numFmtId="49" fontId="69" fillId="0" borderId="1" xfId="0" applyNumberFormat="1" applyFont="1" applyBorder="1" applyAlignment="1">
      <alignment horizontal="center" vertical="center" wrapText="1"/>
    </xf>
    <xf numFmtId="0" fontId="72" fillId="0" borderId="1" xfId="0" applyFont="1" applyBorder="1" applyAlignment="1">
      <alignment horizontal="left" vertical="center" wrapText="1"/>
    </xf>
    <xf numFmtId="0" fontId="72" fillId="0" borderId="1" xfId="266" applyFont="1" applyBorder="1" applyAlignment="1">
      <alignment horizontal="left" vertical="center" wrapText="1"/>
    </xf>
    <xf numFmtId="166" fontId="69" fillId="0" borderId="24" xfId="6" applyFont="1" applyBorder="1" applyAlignment="1">
      <alignment horizontal="center" vertical="center"/>
    </xf>
    <xf numFmtId="164" fontId="72" fillId="0" borderId="0" xfId="0" applyNumberFormat="1" applyFont="1"/>
    <xf numFmtId="0" fontId="72" fillId="0" borderId="26" xfId="1" applyFont="1" applyBorder="1" applyAlignment="1">
      <alignment horizontal="left" vertical="top" wrapText="1"/>
    </xf>
    <xf numFmtId="0" fontId="71" fillId="2" borderId="0" xfId="0" applyFont="1" applyFill="1"/>
    <xf numFmtId="43" fontId="72" fillId="2" borderId="0" xfId="263" applyFont="1" applyFill="1" applyAlignment="1">
      <alignment horizontal="center" wrapText="1"/>
    </xf>
    <xf numFmtId="167" fontId="71" fillId="2" borderId="0" xfId="263" applyNumberFormat="1" applyFont="1" applyFill="1" applyAlignment="1">
      <alignment horizontal="right"/>
    </xf>
    <xf numFmtId="167" fontId="72" fillId="2" borderId="1" xfId="263" applyNumberFormat="1" applyFont="1" applyFill="1" applyBorder="1" applyAlignment="1">
      <alignment horizontal="center" vertical="center"/>
    </xf>
    <xf numFmtId="43" fontId="72" fillId="2" borderId="1" xfId="263" applyFont="1" applyFill="1" applyBorder="1" applyAlignment="1">
      <alignment wrapText="1"/>
    </xf>
    <xf numFmtId="43" fontId="72" fillId="2" borderId="1" xfId="263" applyFont="1" applyFill="1" applyBorder="1" applyAlignment="1">
      <alignment vertical="center" wrapText="1"/>
    </xf>
    <xf numFmtId="43" fontId="72" fillId="2" borderId="0" xfId="263" applyFont="1" applyFill="1" applyBorder="1"/>
    <xf numFmtId="43" fontId="82" fillId="0" borderId="0" xfId="263" applyFont="1" applyFill="1"/>
    <xf numFmtId="167" fontId="84" fillId="0" borderId="1" xfId="263" applyNumberFormat="1" applyFont="1" applyFill="1" applyBorder="1" applyAlignment="1">
      <alignment horizontal="center" vertical="center"/>
    </xf>
    <xf numFmtId="43" fontId="82" fillId="0" borderId="1" xfId="263" applyFont="1" applyFill="1" applyBorder="1" applyAlignment="1">
      <alignment vertical="center" wrapText="1"/>
    </xf>
    <xf numFmtId="167" fontId="82" fillId="0" borderId="1" xfId="263" applyNumberFormat="1" applyFont="1" applyFill="1" applyBorder="1" applyAlignment="1">
      <alignment horizontal="center" vertical="center"/>
    </xf>
    <xf numFmtId="167" fontId="84" fillId="0" borderId="1" xfId="263" applyNumberFormat="1" applyFont="1" applyFill="1" applyBorder="1" applyAlignment="1">
      <alignment horizontal="left" vertical="center"/>
    </xf>
    <xf numFmtId="43" fontId="82" fillId="2" borderId="1" xfId="165" applyNumberFormat="1" applyFont="1" applyFill="1" applyBorder="1" applyAlignment="1">
      <alignment vertical="center" wrapText="1"/>
    </xf>
    <xf numFmtId="167" fontId="69" fillId="2" borderId="1" xfId="263" applyNumberFormat="1" applyFont="1" applyFill="1" applyBorder="1" applyAlignment="1">
      <alignment horizontal="center" vertical="center"/>
    </xf>
    <xf numFmtId="167" fontId="69" fillId="2" borderId="1" xfId="263" applyNumberFormat="1" applyFont="1" applyFill="1" applyBorder="1" applyAlignment="1"/>
    <xf numFmtId="167" fontId="84" fillId="0" borderId="1" xfId="263" applyNumberFormat="1" applyFont="1" applyFill="1" applyBorder="1" applyAlignment="1"/>
    <xf numFmtId="43" fontId="82" fillId="0" borderId="1" xfId="263" applyFont="1" applyFill="1" applyBorder="1" applyAlignment="1">
      <alignment wrapText="1"/>
    </xf>
    <xf numFmtId="0" fontId="69" fillId="0" borderId="24" xfId="266" applyFont="1" applyBorder="1" applyAlignment="1">
      <alignment horizontal="left" vertical="top" wrapText="1"/>
    </xf>
    <xf numFmtId="43" fontId="72" fillId="0" borderId="1" xfId="7" applyFont="1" applyFill="1" applyBorder="1" applyAlignment="1">
      <alignment horizontal="right" vertical="center" wrapText="1"/>
    </xf>
    <xf numFmtId="0" fontId="85" fillId="0" borderId="0" xfId="0" applyFont="1" applyAlignment="1">
      <alignment horizontal="left" vertical="top" wrapText="1"/>
    </xf>
    <xf numFmtId="0" fontId="86" fillId="0" borderId="0" xfId="0" applyFont="1" applyAlignment="1">
      <alignment horizontal="right" vertical="top" wrapText="1"/>
    </xf>
    <xf numFmtId="0" fontId="72" fillId="2" borderId="0" xfId="8" applyFont="1" applyFill="1">
      <alignment horizontal="left" vertical="top" wrapText="1"/>
    </xf>
    <xf numFmtId="0" fontId="71" fillId="0" borderId="1" xfId="0" applyFont="1" applyBorder="1" applyAlignment="1">
      <alignment horizontal="center" vertical="center" wrapText="1"/>
    </xf>
    <xf numFmtId="167" fontId="72" fillId="2" borderId="37" xfId="263" applyNumberFormat="1" applyFont="1" applyFill="1" applyBorder="1" applyAlignment="1">
      <alignment horizontal="center" vertical="center"/>
    </xf>
    <xf numFmtId="43" fontId="72" fillId="2" borderId="38" xfId="263" applyFont="1" applyFill="1" applyBorder="1" applyAlignment="1">
      <alignment wrapText="1"/>
    </xf>
    <xf numFmtId="167" fontId="69" fillId="2" borderId="37" xfId="263" applyNumberFormat="1" applyFont="1" applyFill="1" applyBorder="1" applyAlignment="1">
      <alignment horizontal="center" vertical="center"/>
    </xf>
    <xf numFmtId="43" fontId="72" fillId="2" borderId="38" xfId="263" applyFont="1" applyFill="1" applyBorder="1" applyAlignment="1">
      <alignment vertical="center" wrapText="1"/>
    </xf>
    <xf numFmtId="43" fontId="72" fillId="2" borderId="37" xfId="263" applyFont="1" applyFill="1" applyBorder="1" applyAlignment="1">
      <alignment vertical="center" wrapText="1"/>
    </xf>
    <xf numFmtId="43" fontId="84" fillId="0" borderId="38" xfId="263" applyFont="1" applyFill="1" applyBorder="1" applyAlignment="1">
      <alignment vertical="center" wrapText="1"/>
    </xf>
    <xf numFmtId="167" fontId="84" fillId="0" borderId="37" xfId="263" applyNumberFormat="1" applyFont="1" applyFill="1" applyBorder="1" applyAlignment="1">
      <alignment horizontal="center" vertical="center"/>
    </xf>
    <xf numFmtId="43" fontId="82" fillId="0" borderId="38" xfId="263" applyFont="1" applyFill="1" applyBorder="1" applyAlignment="1">
      <alignment vertical="center" wrapText="1"/>
    </xf>
    <xf numFmtId="43" fontId="82" fillId="0" borderId="37" xfId="263" applyFont="1" applyFill="1" applyBorder="1" applyAlignment="1">
      <alignment vertical="center" wrapText="1"/>
    </xf>
    <xf numFmtId="0" fontId="82" fillId="2" borderId="38" xfId="165" applyFont="1" applyFill="1" applyBorder="1" applyAlignment="1">
      <alignment vertical="center" wrapText="1"/>
    </xf>
    <xf numFmtId="43" fontId="82" fillId="2" borderId="37" xfId="165" applyNumberFormat="1" applyFont="1" applyFill="1" applyBorder="1" applyAlignment="1">
      <alignment vertical="center" wrapText="1"/>
    </xf>
    <xf numFmtId="167" fontId="82" fillId="0" borderId="37" xfId="263" applyNumberFormat="1" applyFont="1" applyFill="1" applyBorder="1" applyAlignment="1">
      <alignment horizontal="center" vertical="center"/>
    </xf>
    <xf numFmtId="167" fontId="84" fillId="0" borderId="37" xfId="263" applyNumberFormat="1" applyFont="1" applyFill="1" applyBorder="1" applyAlignment="1">
      <alignment horizontal="left" vertical="center"/>
    </xf>
    <xf numFmtId="0" fontId="82" fillId="2" borderId="39" xfId="0" applyFont="1" applyFill="1" applyBorder="1" applyAlignment="1">
      <alignment vertical="center" wrapText="1"/>
    </xf>
    <xf numFmtId="0" fontId="71" fillId="2" borderId="40" xfId="0" applyFont="1" applyFill="1" applyBorder="1"/>
    <xf numFmtId="0" fontId="71" fillId="2" borderId="41" xfId="0" applyFont="1" applyFill="1" applyBorder="1"/>
    <xf numFmtId="0" fontId="72" fillId="0" borderId="24" xfId="0" applyFont="1" applyBorder="1" applyAlignment="1">
      <alignment horizontal="center" vertical="top" wrapText="1"/>
    </xf>
    <xf numFmtId="0" fontId="72" fillId="0" borderId="24" xfId="0" applyFont="1" applyBorder="1" applyAlignment="1">
      <alignment horizontal="left" vertical="top"/>
    </xf>
    <xf numFmtId="0" fontId="72" fillId="2" borderId="24" xfId="0" applyFont="1" applyFill="1" applyBorder="1" applyAlignment="1">
      <alignment vertical="top"/>
    </xf>
    <xf numFmtId="0" fontId="72" fillId="0" borderId="24" xfId="0" applyFont="1" applyBorder="1" applyAlignment="1">
      <alignment vertical="center"/>
    </xf>
    <xf numFmtId="0" fontId="72" fillId="0" borderId="24" xfId="0" applyFont="1" applyBorder="1" applyAlignment="1">
      <alignment vertical="top"/>
    </xf>
    <xf numFmtId="0" fontId="72" fillId="0" borderId="27" xfId="0" applyFont="1" applyBorder="1" applyAlignment="1">
      <alignment wrapText="1"/>
    </xf>
    <xf numFmtId="0" fontId="73" fillId="0" borderId="0" xfId="0" applyFont="1" applyAlignment="1">
      <alignment horizontal="left" vertical="top" wrapText="1"/>
    </xf>
    <xf numFmtId="166" fontId="72" fillId="0" borderId="0" xfId="0" applyNumberFormat="1" applyFont="1"/>
    <xf numFmtId="173" fontId="72" fillId="2" borderId="0" xfId="0" applyNumberFormat="1" applyFont="1" applyFill="1" applyAlignment="1">
      <alignment horizontal="left" vertical="center" indent="2"/>
    </xf>
    <xf numFmtId="0" fontId="72" fillId="2" borderId="0" xfId="0" applyFont="1" applyFill="1" applyAlignment="1">
      <alignment horizontal="left" vertical="center" indent="2"/>
    </xf>
    <xf numFmtId="168" fontId="72" fillId="0" borderId="24" xfId="7" applyNumberFormat="1" applyFont="1" applyFill="1" applyBorder="1" applyAlignment="1">
      <alignment vertical="center" wrapText="1"/>
    </xf>
    <xf numFmtId="43" fontId="72" fillId="2" borderId="24" xfId="0" applyNumberFormat="1" applyFont="1" applyFill="1" applyBorder="1" applyAlignment="1">
      <alignment horizontal="center" vertical="center" wrapText="1"/>
    </xf>
    <xf numFmtId="0" fontId="69" fillId="2" borderId="24" xfId="0" applyFont="1" applyFill="1" applyBorder="1" applyAlignment="1">
      <alignment horizontal="right" vertical="center" wrapText="1"/>
    </xf>
    <xf numFmtId="167" fontId="69" fillId="2" borderId="24" xfId="7" applyNumberFormat="1" applyFont="1" applyFill="1" applyBorder="1" applyAlignment="1">
      <alignment vertical="center" wrapText="1"/>
    </xf>
    <xf numFmtId="0" fontId="72" fillId="2" borderId="0" xfId="1" applyFont="1" applyFill="1" applyAlignment="1">
      <alignment horizontal="right"/>
    </xf>
    <xf numFmtId="167" fontId="72" fillId="2" borderId="0" xfId="0" applyNumberFormat="1" applyFont="1" applyFill="1" applyAlignment="1">
      <alignment horizontal="right"/>
    </xf>
    <xf numFmtId="167" fontId="72" fillId="0" borderId="24" xfId="0" applyNumberFormat="1" applyFont="1" applyBorder="1" applyAlignment="1">
      <alignment horizontal="center" vertical="center" wrapText="1"/>
    </xf>
    <xf numFmtId="167" fontId="72" fillId="2" borderId="24" xfId="0" applyNumberFormat="1" applyFont="1" applyFill="1" applyBorder="1" applyAlignment="1">
      <alignment horizontal="center" vertical="center" wrapText="1"/>
    </xf>
    <xf numFmtId="167" fontId="72" fillId="2" borderId="0" xfId="0" applyNumberFormat="1" applyFont="1" applyFill="1"/>
    <xf numFmtId="167" fontId="84" fillId="2" borderId="1" xfId="165" applyNumberFormat="1" applyFont="1" applyFill="1" applyBorder="1" applyAlignment="1">
      <alignment wrapText="1"/>
    </xf>
    <xf numFmtId="167" fontId="84" fillId="2" borderId="1" xfId="7" applyNumberFormat="1" applyFont="1" applyFill="1" applyBorder="1" applyAlignment="1">
      <alignment wrapText="1"/>
    </xf>
    <xf numFmtId="167" fontId="82" fillId="2" borderId="40" xfId="7" applyNumberFormat="1" applyFont="1" applyFill="1" applyBorder="1" applyAlignment="1">
      <alignment wrapText="1"/>
    </xf>
    <xf numFmtId="43" fontId="72" fillId="2" borderId="33" xfId="263" applyFont="1" applyFill="1" applyBorder="1" applyAlignment="1">
      <alignment horizontal="center" vertical="center" wrapText="1"/>
    </xf>
    <xf numFmtId="43" fontId="72" fillId="2" borderId="36" xfId="263" applyFont="1" applyFill="1" applyBorder="1" applyAlignment="1">
      <alignment horizontal="center" vertical="center" wrapText="1"/>
    </xf>
    <xf numFmtId="167" fontId="72" fillId="2" borderId="34" xfId="263" applyNumberFormat="1" applyFont="1" applyFill="1" applyBorder="1" applyAlignment="1">
      <alignment horizontal="center" vertical="center" wrapText="1"/>
    </xf>
    <xf numFmtId="167" fontId="72" fillId="2" borderId="35" xfId="263" applyNumberFormat="1" applyFont="1" applyFill="1" applyBorder="1" applyAlignment="1">
      <alignment horizontal="center" vertical="center" wrapText="1"/>
    </xf>
    <xf numFmtId="0" fontId="71" fillId="2" borderId="0" xfId="0" applyFont="1" applyFill="1" applyAlignment="1">
      <alignment horizontal="center" wrapText="1"/>
    </xf>
    <xf numFmtId="0" fontId="72" fillId="0" borderId="0" xfId="266" applyFont="1" applyAlignment="1">
      <alignment horizontal="center" vertical="center" wrapText="1"/>
    </xf>
    <xf numFmtId="168" fontId="72" fillId="0" borderId="30" xfId="266" applyNumberFormat="1" applyFont="1" applyBorder="1" applyAlignment="1">
      <alignment horizontal="right" vertical="center" wrapText="1"/>
    </xf>
    <xf numFmtId="49" fontId="72" fillId="0" borderId="24" xfId="266" applyNumberFormat="1" applyFont="1" applyBorder="1" applyAlignment="1">
      <alignment horizontal="center" vertical="center" wrapText="1"/>
    </xf>
    <xf numFmtId="0" fontId="72" fillId="0" borderId="1" xfId="266" applyFont="1" applyBorder="1" applyAlignment="1">
      <alignment horizontal="center" vertical="top" wrapText="1"/>
    </xf>
    <xf numFmtId="168" fontId="72" fillId="0" borderId="1" xfId="266" applyNumberFormat="1" applyFont="1" applyBorder="1" applyAlignment="1">
      <alignment horizontal="center" vertical="center" wrapText="1"/>
    </xf>
    <xf numFmtId="168" fontId="72" fillId="0" borderId="24" xfId="266" applyNumberFormat="1" applyFont="1" applyBorder="1" applyAlignment="1">
      <alignment horizontal="center" vertical="center" wrapText="1"/>
    </xf>
    <xf numFmtId="0" fontId="72" fillId="0" borderId="0" xfId="0" applyFont="1" applyAlignment="1">
      <alignment horizontal="center" wrapText="1"/>
    </xf>
    <xf numFmtId="0" fontId="72" fillId="0" borderId="24" xfId="0" applyFont="1" applyBorder="1" applyAlignment="1">
      <alignment horizontal="center" vertical="center" wrapText="1"/>
    </xf>
    <xf numFmtId="0" fontId="72" fillId="0" borderId="28" xfId="0" applyFont="1" applyBorder="1" applyAlignment="1">
      <alignment horizontal="center" vertical="center" wrapText="1"/>
    </xf>
    <xf numFmtId="0" fontId="72" fillId="0" borderId="26" xfId="0" applyFont="1" applyBorder="1" applyAlignment="1">
      <alignment horizontal="center" vertical="center" wrapText="1"/>
    </xf>
    <xf numFmtId="0" fontId="72" fillId="0" borderId="27" xfId="0" applyFont="1" applyBorder="1" applyAlignment="1">
      <alignment horizontal="center" vertical="center"/>
    </xf>
    <xf numFmtId="0" fontId="72" fillId="0" borderId="26" xfId="0" applyFont="1" applyBorder="1" applyAlignment="1">
      <alignment horizontal="center" vertical="center"/>
    </xf>
    <xf numFmtId="0" fontId="72" fillId="0" borderId="25" xfId="0" applyFont="1" applyBorder="1" applyAlignment="1">
      <alignment horizontal="center" vertical="center" wrapText="1"/>
    </xf>
    <xf numFmtId="0" fontId="72" fillId="0" borderId="3" xfId="0" applyFont="1" applyBorder="1" applyAlignment="1">
      <alignment horizontal="center" vertical="center" wrapText="1"/>
    </xf>
    <xf numFmtId="167" fontId="72" fillId="0" borderId="30" xfId="266" applyNumberFormat="1" applyFont="1" applyBorder="1" applyAlignment="1">
      <alignment horizontal="right" vertical="center" wrapText="1"/>
    </xf>
    <xf numFmtId="0" fontId="72" fillId="0" borderId="0" xfId="1" applyFont="1" applyAlignment="1">
      <alignment horizontal="center" wrapText="1"/>
    </xf>
    <xf numFmtId="0" fontId="69" fillId="0" borderId="0" xfId="1" applyFont="1" applyAlignment="1">
      <alignment horizontal="center"/>
    </xf>
    <xf numFmtId="0" fontId="72" fillId="0" borderId="27" xfId="1" applyFont="1" applyBorder="1" applyAlignment="1">
      <alignment horizontal="center" wrapText="1"/>
    </xf>
    <xf numFmtId="0" fontId="72" fillId="0" borderId="26" xfId="1" applyFont="1" applyBorder="1" applyAlignment="1">
      <alignment horizontal="center" wrapText="1"/>
    </xf>
    <xf numFmtId="0" fontId="72" fillId="0" borderId="4" xfId="0" applyFont="1" applyBorder="1" applyAlignment="1">
      <alignment horizontal="left" vertical="center" wrapText="1"/>
    </xf>
    <xf numFmtId="0" fontId="72" fillId="0" borderId="5" xfId="0" applyFont="1" applyBorder="1" applyAlignment="1">
      <alignment horizontal="left" vertical="center" wrapText="1"/>
    </xf>
    <xf numFmtId="0" fontId="72" fillId="0" borderId="4" xfId="0" applyFont="1" applyBorder="1" applyAlignment="1">
      <alignment horizontal="center" vertical="center" wrapText="1"/>
    </xf>
    <xf numFmtId="0" fontId="72" fillId="0" borderId="5" xfId="0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center" wrapText="1"/>
    </xf>
    <xf numFmtId="0" fontId="72" fillId="0" borderId="26" xfId="0" applyFont="1" applyBorder="1" applyAlignment="1">
      <alignment horizontal="left" vertical="center" wrapText="1"/>
    </xf>
    <xf numFmtId="0" fontId="72" fillId="0" borderId="24" xfId="0" applyFont="1" applyBorder="1" applyAlignment="1">
      <alignment horizontal="left" vertical="center"/>
    </xf>
    <xf numFmtId="0" fontId="72" fillId="0" borderId="27" xfId="0" applyFont="1" applyBorder="1" applyAlignment="1">
      <alignment horizontal="center" vertical="center" wrapText="1"/>
    </xf>
    <xf numFmtId="167" fontId="72" fillId="0" borderId="4" xfId="263" applyNumberFormat="1" applyFont="1" applyFill="1" applyBorder="1" applyAlignment="1">
      <alignment horizontal="center" vertical="center" wrapText="1"/>
    </xf>
    <xf numFmtId="167" fontId="72" fillId="0" borderId="32" xfId="263" applyNumberFormat="1" applyFont="1" applyFill="1" applyBorder="1" applyAlignment="1">
      <alignment horizontal="center" vertical="center" wrapText="1"/>
    </xf>
    <xf numFmtId="167" fontId="72" fillId="0" borderId="5" xfId="263" applyNumberFormat="1" applyFont="1" applyFill="1" applyBorder="1" applyAlignment="1">
      <alignment horizontal="center" vertical="center" wrapText="1"/>
    </xf>
    <xf numFmtId="0" fontId="72" fillId="0" borderId="0" xfId="264" applyFont="1" applyAlignment="1">
      <alignment horizontal="center" vertical="center" wrapText="1"/>
    </xf>
    <xf numFmtId="0" fontId="72" fillId="0" borderId="24" xfId="264" applyFont="1" applyBorder="1" applyAlignment="1">
      <alignment horizontal="right" vertical="center" wrapText="1"/>
    </xf>
    <xf numFmtId="0" fontId="72" fillId="0" borderId="24" xfId="264" applyFont="1" applyBorder="1" applyAlignment="1">
      <alignment horizontal="center" vertical="center" wrapText="1"/>
    </xf>
    <xf numFmtId="167" fontId="72" fillId="0" borderId="24" xfId="218" applyNumberFormat="1" applyFont="1" applyFill="1" applyBorder="1" applyAlignment="1">
      <alignment horizontal="center" vertical="center" wrapText="1"/>
    </xf>
    <xf numFmtId="0" fontId="69" fillId="2" borderId="24" xfId="0" applyFont="1" applyFill="1" applyBorder="1" applyAlignment="1">
      <alignment vertical="center" wrapText="1"/>
    </xf>
    <xf numFmtId="0" fontId="72" fillId="0" borderId="27" xfId="265" applyFont="1" applyFill="1" applyBorder="1" applyAlignment="1">
      <alignment horizontal="left" vertical="center"/>
    </xf>
    <xf numFmtId="0" fontId="72" fillId="0" borderId="32" xfId="265" applyFont="1" applyFill="1" applyBorder="1" applyAlignment="1">
      <alignment horizontal="left" vertical="center"/>
    </xf>
    <xf numFmtId="0" fontId="72" fillId="0" borderId="26" xfId="265" applyFont="1" applyFill="1" applyBorder="1" applyAlignment="1">
      <alignment horizontal="left" vertical="center"/>
    </xf>
    <xf numFmtId="0" fontId="69" fillId="0" borderId="24" xfId="0" applyFont="1" applyBorder="1" applyAlignment="1">
      <alignment vertical="center" wrapText="1"/>
    </xf>
    <xf numFmtId="0" fontId="72" fillId="0" borderId="24" xfId="0" applyFont="1" applyBorder="1" applyAlignment="1">
      <alignment vertical="center" wrapText="1"/>
    </xf>
    <xf numFmtId="0" fontId="72" fillId="0" borderId="27" xfId="0" applyFont="1" applyBorder="1" applyAlignment="1">
      <alignment vertical="center" wrapText="1"/>
    </xf>
    <xf numFmtId="0" fontId="72" fillId="0" borderId="32" xfId="0" applyFont="1" applyBorder="1" applyAlignment="1">
      <alignment vertical="center" wrapText="1"/>
    </xf>
    <xf numFmtId="0" fontId="72" fillId="0" borderId="26" xfId="0" applyFont="1" applyBorder="1" applyAlignment="1">
      <alignment vertical="center" wrapText="1"/>
    </xf>
    <xf numFmtId="168" fontId="72" fillId="0" borderId="0" xfId="0" applyNumberFormat="1" applyFont="1"/>
    <xf numFmtId="43" fontId="72" fillId="0" borderId="0" xfId="266" applyNumberFormat="1" applyFont="1" applyAlignment="1">
      <alignment horizontal="center" vertical="center" wrapText="1"/>
    </xf>
    <xf numFmtId="43" fontId="69" fillId="0" borderId="0" xfId="266" applyNumberFormat="1" applyFont="1" applyAlignment="1">
      <alignment vertical="center" wrapText="1"/>
    </xf>
    <xf numFmtId="43" fontId="72" fillId="0" borderId="0" xfId="266" applyNumberFormat="1" applyFont="1" applyAlignment="1">
      <alignment vertical="center" wrapText="1"/>
    </xf>
  </cellXfs>
  <cellStyles count="1041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 2" xfId="223"/>
    <cellStyle name="20% — акцент1 2" xfId="515"/>
    <cellStyle name="20% - Акцент2 2" xfId="225"/>
    <cellStyle name="20% — акцент2 2" xfId="516"/>
    <cellStyle name="20% - Акцент3 2" xfId="227"/>
    <cellStyle name="20% — акцент3 2" xfId="517"/>
    <cellStyle name="20% - Акцент4 2" xfId="229"/>
    <cellStyle name="20% — акцент4 2" xfId="518"/>
    <cellStyle name="20% - Акцент5 2" xfId="231"/>
    <cellStyle name="20% — акцент5 2" xfId="519"/>
    <cellStyle name="20% - Акцент6 2" xfId="233"/>
    <cellStyle name="20% — акцент6 2" xfId="520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 2" xfId="224"/>
    <cellStyle name="40% — акцент1 2" xfId="767"/>
    <cellStyle name="40% - Акцент2 2" xfId="226"/>
    <cellStyle name="40% — акцент2 2" xfId="768"/>
    <cellStyle name="40% - Акцент3 2" xfId="228"/>
    <cellStyle name="40% — акцент3 2" xfId="769"/>
    <cellStyle name="40% - Акцент4 2" xfId="230"/>
    <cellStyle name="40% — акцент4 2" xfId="770"/>
    <cellStyle name="40% - Акцент5 2" xfId="232"/>
    <cellStyle name="40% — акцент5 2" xfId="771"/>
    <cellStyle name="40% - Акцент6 2" xfId="234"/>
    <cellStyle name="40% — акцент6 2" xfId="772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3" xfId="882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7 2" xfId="1040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" xfId="20" builtinId="21" customBuiltin="1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3" xfId="1010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7"/>
  <sheetViews>
    <sheetView zoomScaleNormal="100" workbookViewId="0">
      <selection activeCell="B11" sqref="B11"/>
    </sheetView>
  </sheetViews>
  <sheetFormatPr defaultColWidth="9.140625" defaultRowHeight="17.25"/>
  <cols>
    <col min="1" max="1" width="9.140625" style="156"/>
    <col min="2" max="2" width="68.85546875" style="156" customWidth="1"/>
    <col min="3" max="3" width="22" style="156" customWidth="1"/>
    <col min="4" max="4" width="22.140625" style="156" customWidth="1"/>
    <col min="5" max="5" width="18.28515625" style="156" customWidth="1"/>
    <col min="6" max="6" width="15.85546875" style="156" customWidth="1"/>
    <col min="7" max="16384" width="9.140625" style="156"/>
  </cols>
  <sheetData>
    <row r="1" spans="2:29" s="4" customFormat="1">
      <c r="E1" s="5" t="s">
        <v>170</v>
      </c>
    </row>
    <row r="2" spans="2:29" s="4" customFormat="1">
      <c r="E2" s="5" t="s">
        <v>122</v>
      </c>
    </row>
    <row r="3" spans="2:29" s="4" customFormat="1">
      <c r="E3" s="5" t="s">
        <v>1</v>
      </c>
    </row>
    <row r="4" spans="2:29">
      <c r="D4" s="177"/>
    </row>
    <row r="5" spans="2:29" ht="69" customHeight="1">
      <c r="B5" s="221" t="s">
        <v>169</v>
      </c>
      <c r="C5" s="221"/>
      <c r="D5" s="221"/>
    </row>
    <row r="7" spans="2:29" ht="18" thickBot="1">
      <c r="B7" s="157"/>
      <c r="C7" s="157"/>
      <c r="D7" s="158"/>
      <c r="E7" s="158" t="s">
        <v>77</v>
      </c>
    </row>
    <row r="8" spans="2:29" ht="78.75" customHeight="1">
      <c r="B8" s="217" t="s">
        <v>168</v>
      </c>
      <c r="C8" s="219" t="s">
        <v>54</v>
      </c>
      <c r="D8" s="219"/>
      <c r="E8" s="220"/>
    </row>
    <row r="9" spans="2:29" ht="24" customHeight="1">
      <c r="B9" s="218"/>
      <c r="C9" s="178" t="s">
        <v>33</v>
      </c>
      <c r="D9" s="159" t="s">
        <v>30</v>
      </c>
      <c r="E9" s="179" t="s">
        <v>36</v>
      </c>
    </row>
    <row r="10" spans="2:29">
      <c r="B10" s="180" t="s">
        <v>6</v>
      </c>
      <c r="C10" s="170">
        <f>C12</f>
        <v>1555566.8</v>
      </c>
      <c r="D10" s="169">
        <f t="shared" ref="D10:E10" si="0">D12</f>
        <v>0</v>
      </c>
      <c r="E10" s="181">
        <f t="shared" si="0"/>
        <v>0</v>
      </c>
    </row>
    <row r="11" spans="2:29">
      <c r="B11" s="182" t="s">
        <v>81</v>
      </c>
      <c r="C11" s="160"/>
      <c r="D11" s="161"/>
      <c r="E11" s="183"/>
      <c r="AC11" s="162"/>
    </row>
    <row r="12" spans="2:29" s="163" customFormat="1" ht="16.5">
      <c r="B12" s="184" t="s">
        <v>163</v>
      </c>
      <c r="C12" s="171">
        <f>C14</f>
        <v>1555566.8</v>
      </c>
      <c r="D12" s="164">
        <f t="shared" ref="D12:E12" si="1">D14</f>
        <v>0</v>
      </c>
      <c r="E12" s="185">
        <f t="shared" si="1"/>
        <v>0</v>
      </c>
    </row>
    <row r="13" spans="2:29" s="163" customFormat="1" ht="16.5">
      <c r="B13" s="186" t="s">
        <v>81</v>
      </c>
      <c r="C13" s="172"/>
      <c r="D13" s="165"/>
      <c r="E13" s="187"/>
    </row>
    <row r="14" spans="2:29" s="163" customFormat="1" ht="16.5">
      <c r="B14" s="188" t="s">
        <v>164</v>
      </c>
      <c r="C14" s="214">
        <f>C16</f>
        <v>1555566.8</v>
      </c>
      <c r="D14" s="168">
        <f t="shared" ref="D14:E14" si="2">D16</f>
        <v>0</v>
      </c>
      <c r="E14" s="189">
        <f t="shared" si="2"/>
        <v>0</v>
      </c>
    </row>
    <row r="15" spans="2:29" s="163" customFormat="1" ht="16.5">
      <c r="B15" s="188" t="s">
        <v>81</v>
      </c>
      <c r="C15" s="214"/>
      <c r="D15" s="166"/>
      <c r="E15" s="190"/>
    </row>
    <row r="16" spans="2:29" s="163" customFormat="1" ht="16.5">
      <c r="B16" s="188" t="s">
        <v>165</v>
      </c>
      <c r="C16" s="215">
        <f>C17</f>
        <v>1555566.8</v>
      </c>
      <c r="D16" s="167"/>
      <c r="E16" s="191"/>
    </row>
    <row r="17" spans="2:5" ht="18" thickBot="1">
      <c r="B17" s="192" t="s">
        <v>166</v>
      </c>
      <c r="C17" s="216">
        <f>Հ3!G10</f>
        <v>1555566.8</v>
      </c>
      <c r="D17" s="193"/>
      <c r="E17" s="194"/>
    </row>
  </sheetData>
  <mergeCells count="3">
    <mergeCell ref="B8:B9"/>
    <mergeCell ref="C8:E8"/>
    <mergeCell ref="B5:D5"/>
  </mergeCells>
  <pageMargins left="0.7" right="0.7" top="0.75" bottom="0.75" header="0.3" footer="0.3"/>
  <pageSetup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topLeftCell="A37" zoomScaleNormal="100" workbookViewId="0">
      <selection activeCell="I29" sqref="I29"/>
    </sheetView>
  </sheetViews>
  <sheetFormatPr defaultRowHeight="17.25"/>
  <cols>
    <col min="1" max="1" width="7.42578125" style="102" customWidth="1"/>
    <col min="2" max="2" width="10.7109375" style="102" customWidth="1"/>
    <col min="3" max="3" width="56.28515625" style="129" customWidth="1"/>
    <col min="4" max="4" width="17.42578125" style="76" customWidth="1"/>
    <col min="5" max="5" width="18.140625" style="76" customWidth="1"/>
    <col min="6" max="6" width="20.85546875" style="76" customWidth="1"/>
    <col min="7" max="7" width="18.140625" style="76" customWidth="1"/>
    <col min="8" max="8" width="16.85546875" style="76" customWidth="1"/>
    <col min="9" max="9" width="18.42578125" style="67" customWidth="1"/>
    <col min="10" max="10" width="19.28515625" style="67" customWidth="1"/>
    <col min="11" max="11" width="13.28515625" style="67" customWidth="1"/>
    <col min="12" max="12" width="10.7109375" style="67" customWidth="1"/>
    <col min="13" max="13" width="9.85546875" style="67" customWidth="1"/>
    <col min="14" max="16384" width="9.140625" style="67"/>
  </cols>
  <sheetData>
    <row r="1" spans="1:10" ht="16.5" customHeight="1">
      <c r="B1" s="65"/>
      <c r="C1" s="123"/>
      <c r="D1" s="65"/>
      <c r="E1" s="65"/>
      <c r="F1" s="65"/>
      <c r="G1" s="65"/>
      <c r="H1" s="66" t="s">
        <v>167</v>
      </c>
    </row>
    <row r="2" spans="1:10" ht="16.5" customHeight="1">
      <c r="B2" s="65"/>
      <c r="C2" s="123"/>
      <c r="D2" s="65"/>
      <c r="E2" s="65"/>
      <c r="F2" s="65"/>
      <c r="G2" s="65"/>
      <c r="H2" s="66" t="s">
        <v>119</v>
      </c>
    </row>
    <row r="3" spans="1:10" ht="16.5" customHeight="1">
      <c r="B3" s="65"/>
      <c r="C3" s="123"/>
      <c r="D3" s="65"/>
      <c r="E3" s="65"/>
      <c r="F3" s="65"/>
      <c r="G3" s="65"/>
      <c r="H3" s="66" t="s">
        <v>1</v>
      </c>
    </row>
    <row r="4" spans="1:10" ht="16.5" customHeight="1">
      <c r="B4" s="65"/>
      <c r="C4" s="123"/>
      <c r="D4" s="65"/>
      <c r="E4" s="65"/>
      <c r="F4" s="65"/>
      <c r="G4" s="65"/>
      <c r="H4" s="66"/>
    </row>
    <row r="5" spans="1:10" ht="52.5" customHeight="1">
      <c r="A5" s="222" t="s">
        <v>118</v>
      </c>
      <c r="B5" s="222"/>
      <c r="C5" s="222"/>
      <c r="D5" s="222"/>
      <c r="E5" s="222"/>
      <c r="F5" s="222"/>
      <c r="G5" s="222"/>
      <c r="H5" s="222"/>
    </row>
    <row r="6" spans="1:10" ht="26.25" customHeight="1">
      <c r="A6" s="68"/>
      <c r="B6" s="68"/>
      <c r="C6" s="124"/>
      <c r="D6" s="69"/>
      <c r="E6" s="69"/>
      <c r="F6" s="69"/>
      <c r="G6" s="223" t="s">
        <v>77</v>
      </c>
      <c r="H6" s="223"/>
    </row>
    <row r="7" spans="1:10" s="102" customFormat="1" ht="54" customHeight="1">
      <c r="A7" s="224" t="s">
        <v>78</v>
      </c>
      <c r="B7" s="224"/>
      <c r="C7" s="225" t="s">
        <v>79</v>
      </c>
      <c r="D7" s="226" t="s">
        <v>185</v>
      </c>
      <c r="E7" s="226"/>
      <c r="F7" s="226"/>
      <c r="G7" s="226"/>
      <c r="H7" s="226"/>
    </row>
    <row r="8" spans="1:10" s="102" customFormat="1" ht="18" customHeight="1">
      <c r="A8" s="224"/>
      <c r="B8" s="224"/>
      <c r="C8" s="225"/>
      <c r="D8" s="227" t="s">
        <v>80</v>
      </c>
      <c r="E8" s="226" t="s">
        <v>81</v>
      </c>
      <c r="F8" s="226"/>
      <c r="G8" s="226"/>
      <c r="H8" s="226"/>
    </row>
    <row r="9" spans="1:10" s="102" customFormat="1" ht="110.25" customHeight="1">
      <c r="A9" s="70" t="s">
        <v>37</v>
      </c>
      <c r="B9" s="70" t="s">
        <v>38</v>
      </c>
      <c r="C9" s="225"/>
      <c r="D9" s="227"/>
      <c r="E9" s="144" t="s">
        <v>82</v>
      </c>
      <c r="F9" s="144" t="s">
        <v>83</v>
      </c>
      <c r="G9" s="144" t="s">
        <v>84</v>
      </c>
      <c r="H9" s="144" t="s">
        <v>85</v>
      </c>
    </row>
    <row r="10" spans="1:10" s="102" customFormat="1" ht="30.75" customHeight="1">
      <c r="A10" s="70"/>
      <c r="B10" s="70"/>
      <c r="C10" s="125" t="s">
        <v>86</v>
      </c>
      <c r="D10" s="22">
        <v>0</v>
      </c>
      <c r="E10" s="22">
        <f t="shared" ref="E10:H10" si="0">+E12</f>
        <v>0</v>
      </c>
      <c r="F10" s="22">
        <f>+F12</f>
        <v>0</v>
      </c>
      <c r="G10" s="22">
        <f t="shared" si="0"/>
        <v>0</v>
      </c>
      <c r="H10" s="22">
        <f t="shared" si="0"/>
        <v>0</v>
      </c>
    </row>
    <row r="11" spans="1:10">
      <c r="A11" s="70"/>
      <c r="B11" s="70"/>
      <c r="C11" s="125" t="s">
        <v>87</v>
      </c>
      <c r="D11" s="104"/>
      <c r="E11" s="104"/>
      <c r="F11" s="104"/>
      <c r="G11" s="104"/>
      <c r="H11" s="104"/>
    </row>
    <row r="12" spans="1:10" s="102" customFormat="1" ht="51.75">
      <c r="A12" s="72"/>
      <c r="B12" s="73"/>
      <c r="C12" s="126" t="s">
        <v>88</v>
      </c>
      <c r="D12" s="74">
        <v>0</v>
      </c>
      <c r="E12" s="74">
        <f>+E14+E15</f>
        <v>0</v>
      </c>
      <c r="F12" s="74">
        <f>+F14+F15</f>
        <v>0</v>
      </c>
      <c r="G12" s="74">
        <f t="shared" ref="G12:H12" si="1">+G14+G15</f>
        <v>0</v>
      </c>
      <c r="H12" s="74">
        <f t="shared" si="1"/>
        <v>0</v>
      </c>
      <c r="I12" s="75"/>
    </row>
    <row r="13" spans="1:10" s="102" customFormat="1">
      <c r="A13" s="72"/>
      <c r="B13" s="72"/>
      <c r="C13" s="125" t="s">
        <v>39</v>
      </c>
      <c r="D13" s="71"/>
      <c r="E13" s="71"/>
      <c r="F13" s="71"/>
      <c r="G13" s="71"/>
      <c r="H13" s="71"/>
      <c r="J13" s="266"/>
    </row>
    <row r="14" spans="1:10" s="96" customFormat="1" ht="34.5">
      <c r="A14" s="94">
        <v>1049</v>
      </c>
      <c r="B14" s="95" t="s">
        <v>131</v>
      </c>
      <c r="C14" s="127" t="s">
        <v>89</v>
      </c>
      <c r="D14" s="91">
        <f>+E14+F14+G14+H14</f>
        <v>-1637962.5000000005</v>
      </c>
      <c r="E14" s="91">
        <f>-E15</f>
        <v>0</v>
      </c>
      <c r="F14" s="91">
        <f>-F15</f>
        <v>-1639924.0000000005</v>
      </c>
      <c r="G14" s="91">
        <f t="shared" ref="G14:H14" si="2">-G15</f>
        <v>1961.5</v>
      </c>
      <c r="H14" s="91">
        <f t="shared" si="2"/>
        <v>0</v>
      </c>
    </row>
    <row r="15" spans="1:10" s="96" customFormat="1" ht="34.5">
      <c r="A15" s="94">
        <v>1049</v>
      </c>
      <c r="B15" s="95" t="s">
        <v>131</v>
      </c>
      <c r="C15" s="127" t="s">
        <v>89</v>
      </c>
      <c r="D15" s="91">
        <f>+E15+F15+G15+H15</f>
        <v>1637962.5000000005</v>
      </c>
      <c r="E15" s="91">
        <f>E17+E21+E32</f>
        <v>0</v>
      </c>
      <c r="F15" s="91">
        <f>F17+F21+F32</f>
        <v>1639924.0000000005</v>
      </c>
      <c r="G15" s="91">
        <f>G17+G21+G32</f>
        <v>-1961.5</v>
      </c>
      <c r="H15" s="91">
        <f>H17+H21+H32</f>
        <v>0</v>
      </c>
    </row>
    <row r="16" spans="1:10">
      <c r="A16" s="72"/>
      <c r="B16" s="72"/>
      <c r="C16" s="125" t="s">
        <v>39</v>
      </c>
      <c r="D16" s="22"/>
      <c r="E16" s="22"/>
      <c r="F16" s="22"/>
      <c r="G16" s="22"/>
      <c r="H16" s="22"/>
    </row>
    <row r="17" spans="1:9" s="96" customFormat="1" ht="42" customHeight="1">
      <c r="A17" s="94"/>
      <c r="B17" s="95" t="s">
        <v>91</v>
      </c>
      <c r="C17" s="127" t="s">
        <v>92</v>
      </c>
      <c r="D17" s="91">
        <f t="shared" ref="D17:D45" si="3">+E17+F17+G17+H17</f>
        <v>222770.3</v>
      </c>
      <c r="E17" s="91">
        <f>SUM(E18:E20)</f>
        <v>0</v>
      </c>
      <c r="F17" s="91">
        <f>SUM(F18:F20)</f>
        <v>222770.3</v>
      </c>
      <c r="G17" s="91">
        <f>SUM(G18:G20)</f>
        <v>0</v>
      </c>
      <c r="H17" s="91">
        <f>SUM(H18:H20)</f>
        <v>0</v>
      </c>
      <c r="I17" s="267"/>
    </row>
    <row r="18" spans="1:9" ht="57.75" customHeight="1">
      <c r="A18" s="72"/>
      <c r="B18" s="103"/>
      <c r="C18" s="138" t="s">
        <v>139</v>
      </c>
      <c r="D18" s="22">
        <f>+E18+F18+G18+H18</f>
        <v>58034</v>
      </c>
      <c r="E18" s="22"/>
      <c r="F18" s="22">
        <v>58034</v>
      </c>
      <c r="G18" s="22"/>
      <c r="H18" s="22">
        <v>0</v>
      </c>
      <c r="I18" s="268"/>
    </row>
    <row r="19" spans="1:9" ht="63.75" customHeight="1">
      <c r="A19" s="72"/>
      <c r="B19" s="103"/>
      <c r="C19" s="138" t="s">
        <v>140</v>
      </c>
      <c r="D19" s="22">
        <f t="shared" ref="D19" si="4">+E19+F19+G19+H19</f>
        <v>101039.4</v>
      </c>
      <c r="E19" s="22"/>
      <c r="F19" s="22">
        <v>101039.4</v>
      </c>
      <c r="G19" s="22"/>
      <c r="H19" s="22">
        <v>0</v>
      </c>
    </row>
    <row r="20" spans="1:9" ht="73.5" customHeight="1">
      <c r="A20" s="72"/>
      <c r="B20" s="103"/>
      <c r="C20" s="145" t="s">
        <v>141</v>
      </c>
      <c r="D20" s="22">
        <f>+E20+F20+G20+H20</f>
        <v>63696.9</v>
      </c>
      <c r="E20" s="22"/>
      <c r="F20" s="22">
        <v>63696.9</v>
      </c>
      <c r="G20" s="22"/>
      <c r="H20" s="22"/>
    </row>
    <row r="21" spans="1:9" s="96" customFormat="1" ht="34.5">
      <c r="A21" s="94"/>
      <c r="B21" s="95" t="s">
        <v>93</v>
      </c>
      <c r="C21" s="87" t="s">
        <v>94</v>
      </c>
      <c r="D21" s="91">
        <f>+E21+F21+G21+H21</f>
        <v>-355865.19999999972</v>
      </c>
      <c r="E21" s="91">
        <f>SUM(E22:E31)</f>
        <v>0</v>
      </c>
      <c r="F21" s="91">
        <f>SUM(F22:F31)</f>
        <v>-353435.19999999972</v>
      </c>
      <c r="G21" s="91">
        <f>SUM(G22:G31)</f>
        <v>-2430</v>
      </c>
      <c r="H21" s="91">
        <f>SUM(H22:H31)</f>
        <v>0</v>
      </c>
      <c r="I21" s="148"/>
    </row>
    <row r="22" spans="1:9" ht="99.75" customHeight="1">
      <c r="A22" s="72"/>
      <c r="B22" s="103"/>
      <c r="C22" s="138" t="s">
        <v>142</v>
      </c>
      <c r="D22" s="22">
        <f>+E22+F22+G22+H22</f>
        <v>642578.30000000005</v>
      </c>
      <c r="E22" s="22"/>
      <c r="F22" s="22">
        <v>642578.30000000005</v>
      </c>
      <c r="G22" s="22"/>
      <c r="H22" s="22">
        <v>0</v>
      </c>
      <c r="I22" s="268"/>
    </row>
    <row r="23" spans="1:9" ht="96" customHeight="1">
      <c r="A23" s="72"/>
      <c r="B23" s="103"/>
      <c r="C23" s="139" t="s">
        <v>143</v>
      </c>
      <c r="D23" s="22">
        <f t="shared" ref="D23:D31" si="5">+E23+F23+G23+H23</f>
        <v>445619</v>
      </c>
      <c r="E23" s="22"/>
      <c r="F23" s="22">
        <v>445619</v>
      </c>
      <c r="G23" s="22"/>
      <c r="H23" s="22">
        <v>0</v>
      </c>
    </row>
    <row r="24" spans="1:9" ht="77.25" customHeight="1">
      <c r="A24" s="72"/>
      <c r="B24" s="103"/>
      <c r="C24" s="145" t="s">
        <v>144</v>
      </c>
      <c r="D24" s="22">
        <f t="shared" si="5"/>
        <v>18918.900000000001</v>
      </c>
      <c r="E24" s="22"/>
      <c r="F24" s="22">
        <v>18918.900000000001</v>
      </c>
      <c r="G24" s="22"/>
      <c r="H24" s="22">
        <v>0</v>
      </c>
    </row>
    <row r="25" spans="1:9" ht="69">
      <c r="A25" s="78"/>
      <c r="B25" s="92"/>
      <c r="C25" s="145" t="s">
        <v>145</v>
      </c>
      <c r="D25" s="22">
        <f t="shared" si="5"/>
        <v>58365.1</v>
      </c>
      <c r="E25" s="22"/>
      <c r="F25" s="22">
        <v>58365.1</v>
      </c>
      <c r="G25" s="22"/>
      <c r="H25" s="22">
        <v>0</v>
      </c>
    </row>
    <row r="26" spans="1:9" ht="69">
      <c r="A26" s="78"/>
      <c r="B26" s="92"/>
      <c r="C26" s="145" t="s">
        <v>146</v>
      </c>
      <c r="D26" s="22">
        <f t="shared" si="5"/>
        <v>24397.200000000001</v>
      </c>
      <c r="E26" s="22"/>
      <c r="F26" s="22">
        <v>24397.200000000001</v>
      </c>
      <c r="G26" s="22"/>
      <c r="H26" s="22">
        <v>0</v>
      </c>
    </row>
    <row r="27" spans="1:9" ht="69">
      <c r="A27" s="78"/>
      <c r="B27" s="92"/>
      <c r="C27" s="146" t="s">
        <v>125</v>
      </c>
      <c r="D27" s="22">
        <f>+E27+F27+G27+H27</f>
        <v>-543446</v>
      </c>
      <c r="E27" s="22"/>
      <c r="F27" s="22">
        <v>-541016</v>
      </c>
      <c r="G27" s="22">
        <v>-2430</v>
      </c>
      <c r="H27" s="22">
        <v>0</v>
      </c>
    </row>
    <row r="28" spans="1:9" ht="69">
      <c r="A28" s="78"/>
      <c r="B28" s="92"/>
      <c r="C28" s="145" t="s">
        <v>147</v>
      </c>
      <c r="D28" s="22">
        <f t="shared" si="5"/>
        <v>1824.2</v>
      </c>
      <c r="E28" s="22"/>
      <c r="F28" s="22">
        <v>1824.2</v>
      </c>
      <c r="G28" s="22"/>
      <c r="H28" s="22">
        <v>0</v>
      </c>
    </row>
    <row r="29" spans="1:9" ht="69">
      <c r="A29" s="72"/>
      <c r="B29" s="103"/>
      <c r="C29" s="138" t="s">
        <v>148</v>
      </c>
      <c r="D29" s="22">
        <f t="shared" si="5"/>
        <v>-3051555</v>
      </c>
      <c r="E29" s="22"/>
      <c r="F29" s="22">
        <v>-3051555</v>
      </c>
      <c r="G29" s="22"/>
      <c r="H29" s="22">
        <v>0</v>
      </c>
      <c r="I29" s="268"/>
    </row>
    <row r="30" spans="1:9" ht="69">
      <c r="A30" s="72"/>
      <c r="B30" s="103"/>
      <c r="C30" s="145" t="s">
        <v>149</v>
      </c>
      <c r="D30" s="22">
        <f t="shared" si="5"/>
        <v>1484823.3</v>
      </c>
      <c r="E30" s="22"/>
      <c r="F30" s="22">
        <v>1484823.3</v>
      </c>
      <c r="G30" s="22"/>
      <c r="H30" s="22">
        <v>0</v>
      </c>
    </row>
    <row r="31" spans="1:9" ht="69">
      <c r="A31" s="78"/>
      <c r="B31" s="92"/>
      <c r="C31" s="145" t="s">
        <v>150</v>
      </c>
      <c r="D31" s="22">
        <f t="shared" si="5"/>
        <v>562609.80000000005</v>
      </c>
      <c r="E31" s="93"/>
      <c r="F31" s="93">
        <v>562609.80000000005</v>
      </c>
      <c r="G31" s="93"/>
      <c r="H31" s="93"/>
    </row>
    <row r="32" spans="1:9" s="96" customFormat="1" ht="34.5">
      <c r="A32" s="94"/>
      <c r="B32" s="115">
        <v>3</v>
      </c>
      <c r="C32" s="87" t="s">
        <v>95</v>
      </c>
      <c r="D32" s="91">
        <f>+E32+F32+G32+H32</f>
        <v>1771057.4000000001</v>
      </c>
      <c r="E32" s="91">
        <f>SUM(E33:E40)</f>
        <v>0</v>
      </c>
      <c r="F32" s="91">
        <f>SUM(F33:F40)</f>
        <v>1770588.9000000001</v>
      </c>
      <c r="G32" s="91">
        <f>SUM(G33:G40)</f>
        <v>468.5</v>
      </c>
      <c r="H32" s="91">
        <f>SUM(H33:H40)</f>
        <v>0</v>
      </c>
    </row>
    <row r="33" spans="1:9" ht="51.75">
      <c r="A33" s="72"/>
      <c r="B33" s="103"/>
      <c r="C33" s="147" t="s">
        <v>126</v>
      </c>
      <c r="D33" s="22">
        <f t="shared" si="3"/>
        <v>-668.3</v>
      </c>
      <c r="E33" s="22"/>
      <c r="F33" s="22"/>
      <c r="G33" s="22">
        <v>-668.3</v>
      </c>
      <c r="H33" s="22">
        <v>0</v>
      </c>
    </row>
    <row r="34" spans="1:9" ht="51.75">
      <c r="A34" s="72"/>
      <c r="B34" s="103"/>
      <c r="C34" s="146" t="s">
        <v>127</v>
      </c>
      <c r="D34" s="22">
        <f t="shared" si="3"/>
        <v>-757.2</v>
      </c>
      <c r="E34" s="22"/>
      <c r="F34" s="22"/>
      <c r="G34" s="22">
        <v>-757.2</v>
      </c>
      <c r="H34" s="22">
        <v>0</v>
      </c>
      <c r="I34" s="268"/>
    </row>
    <row r="35" spans="1:9" ht="69">
      <c r="A35" s="72"/>
      <c r="B35" s="103"/>
      <c r="C35" s="138" t="s">
        <v>152</v>
      </c>
      <c r="D35" s="22">
        <f t="shared" si="3"/>
        <v>954</v>
      </c>
      <c r="E35" s="22"/>
      <c r="F35" s="22"/>
      <c r="G35" s="22">
        <v>954</v>
      </c>
      <c r="H35" s="22">
        <v>0</v>
      </c>
    </row>
    <row r="36" spans="1:9" ht="59.25" customHeight="1">
      <c r="A36" s="72"/>
      <c r="B36" s="103"/>
      <c r="C36" s="138" t="s">
        <v>153</v>
      </c>
      <c r="D36" s="22">
        <f t="shared" si="3"/>
        <v>1512076.6</v>
      </c>
      <c r="E36" s="22"/>
      <c r="F36" s="22">
        <v>1512076.6</v>
      </c>
      <c r="G36" s="22"/>
      <c r="H36" s="22">
        <v>0</v>
      </c>
    </row>
    <row r="37" spans="1:9" ht="86.25">
      <c r="A37" s="72"/>
      <c r="B37" s="103"/>
      <c r="C37" s="145" t="s">
        <v>154</v>
      </c>
      <c r="D37" s="22">
        <f t="shared" si="3"/>
        <v>258512.3</v>
      </c>
      <c r="E37" s="22"/>
      <c r="F37" s="22">
        <v>258512.3</v>
      </c>
      <c r="G37" s="22"/>
      <c r="H37" s="22">
        <v>0</v>
      </c>
    </row>
    <row r="38" spans="1:9" ht="51.75">
      <c r="A38" s="72"/>
      <c r="B38" s="103"/>
      <c r="C38" s="145" t="s">
        <v>128</v>
      </c>
      <c r="D38" s="22">
        <f t="shared" si="3"/>
        <v>550</v>
      </c>
      <c r="E38" s="22"/>
      <c r="F38" s="22"/>
      <c r="G38" s="22">
        <v>550</v>
      </c>
      <c r="H38" s="22">
        <v>0</v>
      </c>
    </row>
    <row r="39" spans="1:9" ht="51.75">
      <c r="A39" s="72"/>
      <c r="B39" s="103"/>
      <c r="C39" s="145" t="s">
        <v>129</v>
      </c>
      <c r="D39" s="22">
        <f t="shared" si="3"/>
        <v>210</v>
      </c>
      <c r="E39" s="22"/>
      <c r="F39" s="22"/>
      <c r="G39" s="22">
        <v>210</v>
      </c>
      <c r="H39" s="22">
        <v>0</v>
      </c>
    </row>
    <row r="40" spans="1:9" ht="45" customHeight="1">
      <c r="A40" s="72"/>
      <c r="B40" s="103"/>
      <c r="C40" s="145" t="s">
        <v>130</v>
      </c>
      <c r="D40" s="22">
        <f t="shared" si="3"/>
        <v>180</v>
      </c>
      <c r="E40" s="22"/>
      <c r="F40" s="22"/>
      <c r="G40" s="22">
        <v>180</v>
      </c>
      <c r="H40" s="22">
        <v>0</v>
      </c>
    </row>
    <row r="41" spans="1:9" s="96" customFormat="1" ht="51.75" customHeight="1">
      <c r="A41" s="94">
        <v>1049</v>
      </c>
      <c r="B41" s="95" t="s">
        <v>155</v>
      </c>
      <c r="C41" s="127" t="s">
        <v>156</v>
      </c>
      <c r="D41" s="91">
        <f>+E41+F41+G41+H41</f>
        <v>-59603.7</v>
      </c>
      <c r="E41" s="91">
        <f>-E42</f>
        <v>0</v>
      </c>
      <c r="F41" s="91">
        <f>-F42</f>
        <v>-59603.7</v>
      </c>
      <c r="G41" s="91">
        <f t="shared" ref="G41:H41" si="6">-G42</f>
        <v>0</v>
      </c>
      <c r="H41" s="91">
        <f t="shared" si="6"/>
        <v>0</v>
      </c>
    </row>
    <row r="42" spans="1:9" s="96" customFormat="1" ht="51.75">
      <c r="A42" s="94">
        <v>1049</v>
      </c>
      <c r="B42" s="95" t="s">
        <v>155</v>
      </c>
      <c r="C42" s="127" t="s">
        <v>156</v>
      </c>
      <c r="D42" s="91">
        <f>+E42+F42+G42+H42</f>
        <v>59603.7</v>
      </c>
      <c r="E42" s="91">
        <f>E44</f>
        <v>0</v>
      </c>
      <c r="F42" s="91">
        <f>F44</f>
        <v>59603.7</v>
      </c>
      <c r="G42" s="91">
        <f t="shared" ref="G42:H42" si="7">G44</f>
        <v>0</v>
      </c>
      <c r="H42" s="91">
        <f t="shared" si="7"/>
        <v>0</v>
      </c>
    </row>
    <row r="43" spans="1:9">
      <c r="A43" s="72"/>
      <c r="B43" s="72"/>
      <c r="C43" s="125" t="s">
        <v>39</v>
      </c>
      <c r="D43" s="22"/>
      <c r="E43" s="22"/>
      <c r="F43" s="22"/>
      <c r="G43" s="22"/>
      <c r="H43" s="22"/>
    </row>
    <row r="44" spans="1:9" s="96" customFormat="1" ht="42" customHeight="1">
      <c r="A44" s="94"/>
      <c r="B44" s="95" t="s">
        <v>91</v>
      </c>
      <c r="C44" s="127" t="s">
        <v>92</v>
      </c>
      <c r="D44" s="91">
        <f>+E44+F44+G44+H44</f>
        <v>59603.7</v>
      </c>
      <c r="E44" s="91">
        <f>E45</f>
        <v>0</v>
      </c>
      <c r="F44" s="91">
        <f>F45</f>
        <v>59603.7</v>
      </c>
      <c r="G44" s="91">
        <f t="shared" ref="G44:H44" si="8">G45</f>
        <v>0</v>
      </c>
      <c r="H44" s="91">
        <f t="shared" si="8"/>
        <v>0</v>
      </c>
    </row>
    <row r="45" spans="1:9" ht="88.5" customHeight="1">
      <c r="A45" s="72"/>
      <c r="B45" s="72"/>
      <c r="C45" s="128" t="s">
        <v>157</v>
      </c>
      <c r="D45" s="22">
        <f t="shared" si="3"/>
        <v>59603.7</v>
      </c>
      <c r="E45" s="22"/>
      <c r="F45" s="22">
        <v>59603.7</v>
      </c>
      <c r="G45" s="22"/>
      <c r="H45" s="22">
        <v>0</v>
      </c>
    </row>
  </sheetData>
  <mergeCells count="7"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55" zoomScaleNormal="100" zoomScaleSheetLayoutView="100" workbookViewId="0">
      <selection activeCell="K40" sqref="K40"/>
    </sheetView>
  </sheetViews>
  <sheetFormatPr defaultRowHeight="17.25"/>
  <cols>
    <col min="1" max="1" width="8.7109375" style="10" customWidth="1"/>
    <col min="2" max="2" width="7.85546875" style="10" customWidth="1"/>
    <col min="3" max="3" width="7.140625" style="10" customWidth="1"/>
    <col min="4" max="4" width="10.140625" style="10" bestFit="1" customWidth="1"/>
    <col min="5" max="5" width="14.7109375" style="10" bestFit="1" customWidth="1"/>
    <col min="6" max="6" width="60.7109375" style="10" customWidth="1"/>
    <col min="7" max="9" width="18" style="10" customWidth="1"/>
    <col min="10" max="10" width="20.5703125" style="10" customWidth="1"/>
    <col min="11" max="11" width="20.42578125" style="10" customWidth="1"/>
    <col min="12" max="12" width="13.85546875" style="10" bestFit="1" customWidth="1"/>
    <col min="13" max="16384" width="9.140625" style="10"/>
  </cols>
  <sheetData>
    <row r="1" spans="1:9">
      <c r="I1" s="110" t="s">
        <v>158</v>
      </c>
    </row>
    <row r="2" spans="1:9">
      <c r="I2" s="110" t="s">
        <v>122</v>
      </c>
    </row>
    <row r="3" spans="1:9">
      <c r="I3" s="110" t="s">
        <v>1</v>
      </c>
    </row>
    <row r="5" spans="1:9" ht="39" customHeight="1">
      <c r="A5" s="228" t="s">
        <v>120</v>
      </c>
      <c r="B5" s="228"/>
      <c r="C5" s="228"/>
      <c r="D5" s="228"/>
      <c r="E5" s="228"/>
      <c r="F5" s="228"/>
      <c r="G5" s="228"/>
      <c r="H5" s="228"/>
      <c r="I5" s="228"/>
    </row>
    <row r="7" spans="1:9" ht="17.25" customHeight="1">
      <c r="H7" s="223" t="s">
        <v>77</v>
      </c>
      <c r="I7" s="223"/>
    </row>
    <row r="8" spans="1:9" s="23" customFormat="1" ht="57.75" customHeight="1">
      <c r="A8" s="229" t="s">
        <v>7</v>
      </c>
      <c r="B8" s="229"/>
      <c r="C8" s="229"/>
      <c r="D8" s="229" t="s">
        <v>2</v>
      </c>
      <c r="E8" s="229"/>
      <c r="F8" s="229" t="s">
        <v>3</v>
      </c>
      <c r="G8" s="230" t="s">
        <v>41</v>
      </c>
      <c r="H8" s="230"/>
      <c r="I8" s="231"/>
    </row>
    <row r="9" spans="1:9" s="23" customFormat="1" ht="42" customHeight="1">
      <c r="A9" s="195" t="s">
        <v>48</v>
      </c>
      <c r="B9" s="195" t="s">
        <v>47</v>
      </c>
      <c r="C9" s="195" t="s">
        <v>46</v>
      </c>
      <c r="D9" s="195" t="s">
        <v>37</v>
      </c>
      <c r="E9" s="195" t="s">
        <v>38</v>
      </c>
      <c r="F9" s="229"/>
      <c r="G9" s="100" t="s">
        <v>33</v>
      </c>
      <c r="H9" s="100" t="s">
        <v>30</v>
      </c>
      <c r="I9" s="100" t="s">
        <v>36</v>
      </c>
    </row>
    <row r="10" spans="1:9" s="23" customFormat="1">
      <c r="A10" s="196"/>
      <c r="B10" s="196"/>
      <c r="C10" s="196"/>
      <c r="D10" s="149"/>
      <c r="E10" s="149"/>
      <c r="F10" s="1" t="s">
        <v>6</v>
      </c>
      <c r="G10" s="153">
        <f t="shared" ref="G10:I10" si="0">+G12</f>
        <v>1555566.8</v>
      </c>
      <c r="H10" s="6">
        <f t="shared" si="0"/>
        <v>0</v>
      </c>
      <c r="I10" s="6">
        <f t="shared" si="0"/>
        <v>0</v>
      </c>
    </row>
    <row r="11" spans="1:9" s="23" customFormat="1">
      <c r="A11" s="196"/>
      <c r="B11" s="196"/>
      <c r="C11" s="196"/>
      <c r="D11" s="149"/>
      <c r="E11" s="149"/>
      <c r="F11" s="1" t="s">
        <v>8</v>
      </c>
      <c r="G11" s="6"/>
      <c r="H11" s="6"/>
      <c r="I11" s="6"/>
    </row>
    <row r="12" spans="1:9" s="23" customFormat="1" ht="34.5">
      <c r="A12" s="196"/>
      <c r="B12" s="196"/>
      <c r="C12" s="196"/>
      <c r="D12" s="149"/>
      <c r="E12" s="149"/>
      <c r="F12" s="1" t="s">
        <v>13</v>
      </c>
      <c r="G12" s="153">
        <f t="shared" ref="G12:I12" si="1">+G13</f>
        <v>1555566.8</v>
      </c>
      <c r="H12" s="6">
        <f t="shared" si="1"/>
        <v>0</v>
      </c>
      <c r="I12" s="6">
        <f t="shared" si="1"/>
        <v>0</v>
      </c>
    </row>
    <row r="13" spans="1:9" s="23" customFormat="1">
      <c r="A13" s="59" t="s">
        <v>61</v>
      </c>
      <c r="B13" s="197"/>
      <c r="C13" s="197"/>
      <c r="D13" s="198"/>
      <c r="E13" s="199"/>
      <c r="F13" s="9" t="s">
        <v>62</v>
      </c>
      <c r="G13" s="153">
        <f t="shared" ref="G13:H13" si="2">G15</f>
        <v>1555566.8</v>
      </c>
      <c r="H13" s="6">
        <f t="shared" si="2"/>
        <v>0</v>
      </c>
      <c r="I13" s="6">
        <f t="shared" ref="I13" si="3">I15</f>
        <v>0</v>
      </c>
    </row>
    <row r="14" spans="1:9" s="23" customFormat="1">
      <c r="A14" s="59"/>
      <c r="B14" s="197"/>
      <c r="C14" s="197"/>
      <c r="D14" s="198"/>
      <c r="E14" s="199"/>
      <c r="F14" s="1" t="s">
        <v>4</v>
      </c>
      <c r="G14" s="153"/>
      <c r="H14" s="6"/>
      <c r="I14" s="6"/>
    </row>
    <row r="15" spans="1:9" s="23" customFormat="1">
      <c r="A15" s="59"/>
      <c r="B15" s="59" t="s">
        <v>63</v>
      </c>
      <c r="C15" s="197"/>
      <c r="D15" s="198"/>
      <c r="E15" s="199"/>
      <c r="F15" s="9" t="s">
        <v>64</v>
      </c>
      <c r="G15" s="153">
        <f t="shared" ref="G15:H15" si="4">G17</f>
        <v>1555566.8</v>
      </c>
      <c r="H15" s="6">
        <f t="shared" si="4"/>
        <v>0</v>
      </c>
      <c r="I15" s="6">
        <f t="shared" ref="I15" si="5">I17</f>
        <v>0</v>
      </c>
    </row>
    <row r="16" spans="1:9" s="23" customFormat="1">
      <c r="A16" s="59"/>
      <c r="B16" s="59"/>
      <c r="C16" s="197"/>
      <c r="D16" s="198"/>
      <c r="E16" s="199"/>
      <c r="F16" s="1" t="s">
        <v>4</v>
      </c>
      <c r="G16" s="153"/>
      <c r="H16" s="6"/>
      <c r="I16" s="6"/>
    </row>
    <row r="17" spans="1:10" s="23" customFormat="1">
      <c r="A17" s="59"/>
      <c r="B17" s="59"/>
      <c r="C17" s="59" t="s">
        <v>26</v>
      </c>
      <c r="D17" s="44"/>
      <c r="E17" s="199"/>
      <c r="F17" s="1" t="s">
        <v>65</v>
      </c>
      <c r="G17" s="153">
        <f t="shared" ref="G17:H17" si="6">+G19</f>
        <v>1555566.8</v>
      </c>
      <c r="H17" s="6">
        <f t="shared" si="6"/>
        <v>0</v>
      </c>
      <c r="I17" s="6">
        <f>+I19</f>
        <v>0</v>
      </c>
    </row>
    <row r="18" spans="1:10" s="23" customFormat="1">
      <c r="A18" s="59"/>
      <c r="B18" s="59"/>
      <c r="C18" s="59"/>
      <c r="D18" s="44"/>
      <c r="E18" s="199"/>
      <c r="F18" s="1" t="s">
        <v>4</v>
      </c>
      <c r="G18" s="153"/>
      <c r="H18" s="6"/>
      <c r="I18" s="6"/>
    </row>
    <row r="19" spans="1:10" s="23" customFormat="1" ht="34.5">
      <c r="A19" s="59"/>
      <c r="B19" s="59"/>
      <c r="C19" s="59"/>
      <c r="D19" s="44"/>
      <c r="E19" s="199"/>
      <c r="F19" s="1" t="s">
        <v>12</v>
      </c>
      <c r="G19" s="153">
        <f t="shared" ref="G19:H19" si="7">+G21</f>
        <v>1555566.8</v>
      </c>
      <c r="H19" s="6">
        <f t="shared" si="7"/>
        <v>0</v>
      </c>
      <c r="I19" s="6">
        <f>+I21</f>
        <v>0</v>
      </c>
    </row>
    <row r="20" spans="1:10" s="23" customFormat="1">
      <c r="A20" s="59"/>
      <c r="B20" s="59"/>
      <c r="C20" s="59"/>
      <c r="D20" s="44"/>
      <c r="E20" s="199"/>
      <c r="F20" s="1" t="s">
        <v>4</v>
      </c>
      <c r="G20" s="153"/>
      <c r="H20" s="6"/>
      <c r="I20" s="6"/>
    </row>
    <row r="21" spans="1:10" s="23" customFormat="1" ht="17.25" customHeight="1">
      <c r="A21" s="59"/>
      <c r="B21" s="59"/>
      <c r="C21" s="59"/>
      <c r="D21" s="199" t="s">
        <v>66</v>
      </c>
      <c r="E21" s="44"/>
      <c r="F21" s="200" t="s">
        <v>67</v>
      </c>
      <c r="G21" s="153">
        <f t="shared" ref="G21:H21" si="8">+G23</f>
        <v>1555566.8</v>
      </c>
      <c r="H21" s="6">
        <f t="shared" si="8"/>
        <v>0</v>
      </c>
      <c r="I21" s="6">
        <f>+I23</f>
        <v>0</v>
      </c>
    </row>
    <row r="22" spans="1:10" s="23" customFormat="1">
      <c r="A22" s="59"/>
      <c r="B22" s="59"/>
      <c r="C22" s="59"/>
      <c r="D22" s="199"/>
      <c r="E22" s="44"/>
      <c r="F22" s="1" t="s">
        <v>4</v>
      </c>
      <c r="G22" s="6"/>
      <c r="H22" s="6"/>
      <c r="I22" s="6"/>
    </row>
    <row r="23" spans="1:10" s="23" customFormat="1" ht="34.5">
      <c r="A23" s="59"/>
      <c r="B23" s="59"/>
      <c r="C23" s="59"/>
      <c r="D23" s="199"/>
      <c r="E23" s="44" t="s">
        <v>68</v>
      </c>
      <c r="F23" s="3" t="s">
        <v>69</v>
      </c>
      <c r="G23" s="153">
        <f t="shared" ref="G23:H23" si="9">G32+G25</f>
        <v>1555566.8</v>
      </c>
      <c r="H23" s="6">
        <f t="shared" si="9"/>
        <v>0</v>
      </c>
      <c r="I23" s="6">
        <f>I32+I25</f>
        <v>0</v>
      </c>
    </row>
    <row r="24" spans="1:10">
      <c r="A24" s="59"/>
      <c r="B24" s="59"/>
      <c r="C24" s="59"/>
      <c r="D24" s="199"/>
      <c r="E24" s="199"/>
      <c r="F24" s="1" t="s">
        <v>70</v>
      </c>
      <c r="G24" s="6"/>
      <c r="H24" s="6"/>
      <c r="I24" s="6"/>
    </row>
    <row r="25" spans="1:10" s="201" customFormat="1">
      <c r="A25" s="59"/>
      <c r="B25" s="59"/>
      <c r="C25" s="59"/>
      <c r="D25" s="199"/>
      <c r="E25" s="199"/>
      <c r="F25" s="2" t="s">
        <v>60</v>
      </c>
      <c r="G25" s="153">
        <f>G27</f>
        <v>0</v>
      </c>
      <c r="H25" s="153">
        <f t="shared" ref="H25" si="10">H27</f>
        <v>-2472794.1</v>
      </c>
      <c r="I25" s="153">
        <f>I27</f>
        <v>-1637962.5000000005</v>
      </c>
    </row>
    <row r="26" spans="1:10" ht="34.5">
      <c r="A26" s="59"/>
      <c r="B26" s="59"/>
      <c r="C26" s="59"/>
      <c r="D26" s="199"/>
      <c r="E26" s="199"/>
      <c r="F26" s="1" t="s">
        <v>11</v>
      </c>
      <c r="G26" s="6"/>
      <c r="H26" s="6"/>
      <c r="I26" s="6"/>
    </row>
    <row r="27" spans="1:10">
      <c r="A27" s="59"/>
      <c r="B27" s="59"/>
      <c r="C27" s="59"/>
      <c r="D27" s="199"/>
      <c r="E27" s="199"/>
      <c r="F27" s="1" t="s">
        <v>5</v>
      </c>
      <c r="G27" s="6">
        <f t="shared" ref="G27:H27" si="11">+G28</f>
        <v>0</v>
      </c>
      <c r="H27" s="6">
        <f t="shared" si="11"/>
        <v>-2472794.1</v>
      </c>
      <c r="I27" s="6">
        <f>+I28</f>
        <v>-1637962.5000000005</v>
      </c>
    </row>
    <row r="28" spans="1:10" ht="21.75" customHeight="1">
      <c r="A28" s="59"/>
      <c r="B28" s="59"/>
      <c r="C28" s="59"/>
      <c r="D28" s="199"/>
      <c r="E28" s="199"/>
      <c r="F28" s="1" t="s">
        <v>71</v>
      </c>
      <c r="G28" s="6">
        <f t="shared" ref="G28:H30" si="12">G29</f>
        <v>0</v>
      </c>
      <c r="H28" s="6">
        <f t="shared" si="12"/>
        <v>-2472794.1</v>
      </c>
      <c r="I28" s="6">
        <f t="shared" ref="I28:I30" si="13">I29</f>
        <v>-1637962.5000000005</v>
      </c>
    </row>
    <row r="29" spans="1:10" ht="21.75" customHeight="1">
      <c r="A29" s="59"/>
      <c r="B29" s="59"/>
      <c r="C29" s="59"/>
      <c r="D29" s="199"/>
      <c r="E29" s="199"/>
      <c r="F29" s="1" t="s">
        <v>72</v>
      </c>
      <c r="G29" s="6">
        <f t="shared" si="12"/>
        <v>0</v>
      </c>
      <c r="H29" s="6">
        <f t="shared" si="12"/>
        <v>-2472794.1</v>
      </c>
      <c r="I29" s="6">
        <f t="shared" si="13"/>
        <v>-1637962.5000000005</v>
      </c>
    </row>
    <row r="30" spans="1:10" ht="21.75" customHeight="1">
      <c r="A30" s="59"/>
      <c r="B30" s="59"/>
      <c r="C30" s="59"/>
      <c r="D30" s="199"/>
      <c r="E30" s="199"/>
      <c r="F30" s="1" t="s">
        <v>73</v>
      </c>
      <c r="G30" s="6">
        <f t="shared" si="12"/>
        <v>0</v>
      </c>
      <c r="H30" s="6">
        <f t="shared" si="12"/>
        <v>-2472794.1</v>
      </c>
      <c r="I30" s="6">
        <f t="shared" si="13"/>
        <v>-1637962.5000000005</v>
      </c>
    </row>
    <row r="31" spans="1:10" ht="21.75" customHeight="1">
      <c r="A31" s="59"/>
      <c r="B31" s="59"/>
      <c r="C31" s="59"/>
      <c r="D31" s="199"/>
      <c r="E31" s="199"/>
      <c r="F31" s="1" t="s">
        <v>74</v>
      </c>
      <c r="G31" s="6"/>
      <c r="H31" s="6">
        <f t="shared" ref="H31" si="14">-H32</f>
        <v>-2472794.1</v>
      </c>
      <c r="I31" s="6">
        <f>-I32</f>
        <v>-1637962.5000000005</v>
      </c>
      <c r="J31" s="265"/>
    </row>
    <row r="32" spans="1:10" s="201" customFormat="1" ht="34.5">
      <c r="A32" s="59"/>
      <c r="B32" s="59"/>
      <c r="C32" s="59"/>
      <c r="D32" s="199"/>
      <c r="E32" s="199"/>
      <c r="F32" s="2" t="s">
        <v>13</v>
      </c>
      <c r="G32" s="153">
        <f>G34</f>
        <v>1555566.8</v>
      </c>
      <c r="H32" s="153">
        <f t="shared" ref="H32" si="15">H34</f>
        <v>2472794.1</v>
      </c>
      <c r="I32" s="153">
        <f>I34</f>
        <v>1637962.5000000005</v>
      </c>
    </row>
    <row r="33" spans="1:12" ht="34.5">
      <c r="A33" s="59"/>
      <c r="B33" s="59"/>
      <c r="C33" s="59"/>
      <c r="D33" s="199"/>
      <c r="E33" s="199"/>
      <c r="F33" s="1" t="s">
        <v>9</v>
      </c>
      <c r="G33" s="6"/>
      <c r="H33" s="6"/>
      <c r="I33" s="6"/>
    </row>
    <row r="34" spans="1:12" ht="21.75" customHeight="1">
      <c r="A34" s="59"/>
      <c r="B34" s="59"/>
      <c r="C34" s="59"/>
      <c r="D34" s="199"/>
      <c r="E34" s="199"/>
      <c r="F34" s="1" t="s">
        <v>5</v>
      </c>
      <c r="G34" s="6">
        <f t="shared" ref="G34:H34" si="16">+G35</f>
        <v>1555566.8</v>
      </c>
      <c r="H34" s="6">
        <f t="shared" si="16"/>
        <v>2472794.1</v>
      </c>
      <c r="I34" s="6">
        <f>+I35</f>
        <v>1637962.5000000005</v>
      </c>
    </row>
    <row r="35" spans="1:12" ht="21.75" customHeight="1">
      <c r="A35" s="59"/>
      <c r="B35" s="59"/>
      <c r="C35" s="59"/>
      <c r="D35" s="199"/>
      <c r="E35" s="199"/>
      <c r="F35" s="1" t="s">
        <v>71</v>
      </c>
      <c r="G35" s="6">
        <f t="shared" ref="G35:H35" si="17">G36</f>
        <v>1555566.8</v>
      </c>
      <c r="H35" s="6">
        <f t="shared" si="17"/>
        <v>2472794.1</v>
      </c>
      <c r="I35" s="6">
        <f t="shared" ref="I35" si="18">I36</f>
        <v>1637962.5000000005</v>
      </c>
    </row>
    <row r="36" spans="1:12" ht="21.75" customHeight="1">
      <c r="A36" s="59"/>
      <c r="B36" s="59"/>
      <c r="C36" s="59"/>
      <c r="D36" s="199"/>
      <c r="E36" s="199"/>
      <c r="F36" s="1" t="s">
        <v>72</v>
      </c>
      <c r="G36" s="6">
        <f>G37+G39</f>
        <v>1555566.8</v>
      </c>
      <c r="H36" s="6">
        <f>H37+H39</f>
        <v>2472794.1</v>
      </c>
      <c r="I36" s="6">
        <f>I37+I39</f>
        <v>1637962.5000000005</v>
      </c>
      <c r="J36" s="202"/>
    </row>
    <row r="37" spans="1:12" ht="21.75" customHeight="1">
      <c r="A37" s="59"/>
      <c r="B37" s="59"/>
      <c r="C37" s="59"/>
      <c r="D37" s="199"/>
      <c r="E37" s="199"/>
      <c r="F37" s="1" t="s">
        <v>73</v>
      </c>
      <c r="G37" s="6">
        <f>+G38</f>
        <v>1556038.3</v>
      </c>
      <c r="H37" s="6">
        <f t="shared" ref="H37:I37" si="19">+H38</f>
        <v>2474755.6</v>
      </c>
      <c r="I37" s="6">
        <f t="shared" si="19"/>
        <v>1639924.0000000005</v>
      </c>
    </row>
    <row r="38" spans="1:12" ht="21.75" customHeight="1">
      <c r="A38" s="59"/>
      <c r="B38" s="59"/>
      <c r="C38" s="59"/>
      <c r="D38" s="199"/>
      <c r="E38" s="199"/>
      <c r="F38" s="7" t="s">
        <v>74</v>
      </c>
      <c r="G38" s="6">
        <v>1556038.3</v>
      </c>
      <c r="H38" s="6">
        <v>2474755.6</v>
      </c>
      <c r="I38" s="6">
        <f>Հ2!F15</f>
        <v>1639924.0000000005</v>
      </c>
      <c r="J38" s="202"/>
      <c r="K38" s="202"/>
      <c r="L38" s="202"/>
    </row>
    <row r="39" spans="1:12" s="61" customFormat="1">
      <c r="A39" s="60"/>
      <c r="B39" s="60"/>
      <c r="C39" s="60"/>
      <c r="D39" s="60"/>
      <c r="E39" s="60"/>
      <c r="F39" s="1" t="s">
        <v>75</v>
      </c>
      <c r="G39" s="6">
        <f t="shared" ref="G39:I39" si="20">+G40</f>
        <v>-471.5</v>
      </c>
      <c r="H39" s="6">
        <f t="shared" si="20"/>
        <v>-1961.5</v>
      </c>
      <c r="I39" s="6">
        <f t="shared" si="20"/>
        <v>-1961.5</v>
      </c>
    </row>
    <row r="40" spans="1:12" s="204" customFormat="1" ht="21.75" customHeight="1">
      <c r="A40" s="62"/>
      <c r="B40" s="63"/>
      <c r="C40" s="64"/>
      <c r="D40" s="64"/>
      <c r="E40" s="64"/>
      <c r="F40" s="7" t="s">
        <v>76</v>
      </c>
      <c r="G40" s="6">
        <v>-471.5</v>
      </c>
      <c r="H40" s="6">
        <v>-1961.5</v>
      </c>
      <c r="I40" s="6">
        <f>Հ2!G15</f>
        <v>-1961.5</v>
      </c>
      <c r="J40" s="203"/>
    </row>
    <row r="41" spans="1:12" s="23" customFormat="1" ht="34.5" customHeight="1">
      <c r="A41" s="59"/>
      <c r="B41" s="59"/>
      <c r="C41" s="59"/>
      <c r="D41" s="199"/>
      <c r="E41" s="149">
        <v>21020</v>
      </c>
      <c r="F41" s="127" t="s">
        <v>156</v>
      </c>
      <c r="G41" s="6">
        <f t="shared" ref="G41:H41" si="21">G50+G43</f>
        <v>0</v>
      </c>
      <c r="H41" s="6">
        <f t="shared" si="21"/>
        <v>0</v>
      </c>
      <c r="I41" s="6">
        <f>I50+I43</f>
        <v>0</v>
      </c>
    </row>
    <row r="42" spans="1:12">
      <c r="A42" s="59"/>
      <c r="B42" s="59"/>
      <c r="C42" s="59"/>
      <c r="D42" s="199"/>
      <c r="E42" s="199"/>
      <c r="F42" s="1" t="s">
        <v>10</v>
      </c>
      <c r="G42" s="6"/>
      <c r="H42" s="6"/>
      <c r="I42" s="6"/>
    </row>
    <row r="43" spans="1:12" s="201" customFormat="1" ht="20.25" customHeight="1">
      <c r="A43" s="59"/>
      <c r="B43" s="59"/>
      <c r="C43" s="59"/>
      <c r="D43" s="199"/>
      <c r="E43" s="199"/>
      <c r="F43" s="2" t="s">
        <v>25</v>
      </c>
      <c r="G43" s="153">
        <f>G45</f>
        <v>-59603.7</v>
      </c>
      <c r="H43" s="153">
        <f t="shared" ref="H43:I43" si="22">H45</f>
        <v>-59603.7</v>
      </c>
      <c r="I43" s="153">
        <f t="shared" si="22"/>
        <v>-59603.7</v>
      </c>
    </row>
    <row r="44" spans="1:12" ht="34.5">
      <c r="A44" s="59"/>
      <c r="B44" s="59"/>
      <c r="C44" s="59"/>
      <c r="D44" s="199"/>
      <c r="E44" s="199"/>
      <c r="F44" s="1" t="s">
        <v>11</v>
      </c>
      <c r="G44" s="6"/>
      <c r="H44" s="6"/>
      <c r="I44" s="6"/>
      <c r="J44" s="265"/>
    </row>
    <row r="45" spans="1:12" ht="21" customHeight="1">
      <c r="A45" s="59"/>
      <c r="B45" s="59"/>
      <c r="C45" s="59"/>
      <c r="D45" s="199"/>
      <c r="E45" s="199"/>
      <c r="F45" s="1" t="s">
        <v>5</v>
      </c>
      <c r="G45" s="6">
        <f t="shared" ref="G45:H45" si="23">+G46</f>
        <v>-59603.7</v>
      </c>
      <c r="H45" s="6">
        <f t="shared" si="23"/>
        <v>-59603.7</v>
      </c>
      <c r="I45" s="6">
        <f>+I46</f>
        <v>-59603.7</v>
      </c>
    </row>
    <row r="46" spans="1:12" ht="21" customHeight="1">
      <c r="A46" s="59"/>
      <c r="B46" s="59"/>
      <c r="C46" s="59"/>
      <c r="D46" s="199"/>
      <c r="E46" s="199"/>
      <c r="F46" s="1" t="s">
        <v>71</v>
      </c>
      <c r="G46" s="6">
        <f t="shared" ref="G46:I48" si="24">G47</f>
        <v>-59603.7</v>
      </c>
      <c r="H46" s="6">
        <f t="shared" si="24"/>
        <v>-59603.7</v>
      </c>
      <c r="I46" s="6">
        <f t="shared" si="24"/>
        <v>-59603.7</v>
      </c>
    </row>
    <row r="47" spans="1:12" ht="21" customHeight="1">
      <c r="A47" s="59"/>
      <c r="B47" s="59"/>
      <c r="C47" s="59"/>
      <c r="D47" s="199"/>
      <c r="E47" s="199"/>
      <c r="F47" s="1" t="s">
        <v>72</v>
      </c>
      <c r="G47" s="6">
        <f t="shared" si="24"/>
        <v>-59603.7</v>
      </c>
      <c r="H47" s="6">
        <f t="shared" si="24"/>
        <v>-59603.7</v>
      </c>
      <c r="I47" s="6">
        <f t="shared" si="24"/>
        <v>-59603.7</v>
      </c>
    </row>
    <row r="48" spans="1:12" ht="21" customHeight="1">
      <c r="A48" s="59"/>
      <c r="B48" s="59"/>
      <c r="C48" s="59"/>
      <c r="D48" s="199"/>
      <c r="E48" s="199"/>
      <c r="F48" s="1" t="s">
        <v>73</v>
      </c>
      <c r="G48" s="6">
        <f t="shared" si="24"/>
        <v>-59603.7</v>
      </c>
      <c r="H48" s="6">
        <f t="shared" si="24"/>
        <v>-59603.7</v>
      </c>
      <c r="I48" s="6">
        <f t="shared" si="24"/>
        <v>-59603.7</v>
      </c>
    </row>
    <row r="49" spans="1:9" ht="21" customHeight="1">
      <c r="A49" s="59"/>
      <c r="B49" s="59"/>
      <c r="C49" s="59"/>
      <c r="D49" s="199"/>
      <c r="E49" s="199"/>
      <c r="F49" s="1" t="s">
        <v>74</v>
      </c>
      <c r="G49" s="6">
        <f t="shared" ref="G49:I49" si="25">-G50</f>
        <v>-59603.7</v>
      </c>
      <c r="H49" s="6">
        <f t="shared" si="25"/>
        <v>-59603.7</v>
      </c>
      <c r="I49" s="6">
        <f t="shared" si="25"/>
        <v>-59603.7</v>
      </c>
    </row>
    <row r="50" spans="1:9" s="201" customFormat="1" ht="34.5">
      <c r="A50" s="59"/>
      <c r="B50" s="59"/>
      <c r="C50" s="59"/>
      <c r="D50" s="199"/>
      <c r="E50" s="199"/>
      <c r="F50" s="2" t="s">
        <v>13</v>
      </c>
      <c r="G50" s="153">
        <f t="shared" ref="G50:I50" si="26">G52</f>
        <v>59603.7</v>
      </c>
      <c r="H50" s="153">
        <f t="shared" si="26"/>
        <v>59603.7</v>
      </c>
      <c r="I50" s="153">
        <f t="shared" si="26"/>
        <v>59603.7</v>
      </c>
    </row>
    <row r="51" spans="1:9" ht="34.5">
      <c r="A51" s="59"/>
      <c r="B51" s="59"/>
      <c r="C51" s="59"/>
      <c r="D51" s="199"/>
      <c r="E51" s="199"/>
      <c r="F51" s="1" t="s">
        <v>9</v>
      </c>
      <c r="G51" s="6"/>
      <c r="H51" s="6"/>
      <c r="I51" s="6"/>
    </row>
    <row r="52" spans="1:9" ht="20.25" customHeight="1">
      <c r="A52" s="59"/>
      <c r="B52" s="59"/>
      <c r="C52" s="59"/>
      <c r="D52" s="199"/>
      <c r="E52" s="199"/>
      <c r="F52" s="1" t="s">
        <v>5</v>
      </c>
      <c r="G52" s="6">
        <f t="shared" ref="G52:H52" si="27">+G53</f>
        <v>59603.7</v>
      </c>
      <c r="H52" s="6">
        <f t="shared" si="27"/>
        <v>59603.7</v>
      </c>
      <c r="I52" s="6">
        <f>+I53</f>
        <v>59603.7</v>
      </c>
    </row>
    <row r="53" spans="1:9" ht="20.25" customHeight="1">
      <c r="A53" s="59"/>
      <c r="B53" s="59"/>
      <c r="C53" s="59"/>
      <c r="D53" s="199"/>
      <c r="E53" s="199"/>
      <c r="F53" s="1" t="s">
        <v>71</v>
      </c>
      <c r="G53" s="6">
        <f t="shared" ref="G53:I54" si="28">G54</f>
        <v>59603.7</v>
      </c>
      <c r="H53" s="6">
        <f t="shared" si="28"/>
        <v>59603.7</v>
      </c>
      <c r="I53" s="6">
        <f t="shared" si="28"/>
        <v>59603.7</v>
      </c>
    </row>
    <row r="54" spans="1:9" ht="20.25" customHeight="1">
      <c r="A54" s="59"/>
      <c r="B54" s="59"/>
      <c r="C54" s="59"/>
      <c r="D54" s="199"/>
      <c r="E54" s="199"/>
      <c r="F54" s="1" t="s">
        <v>72</v>
      </c>
      <c r="G54" s="6">
        <f>G55</f>
        <v>59603.7</v>
      </c>
      <c r="H54" s="6">
        <f t="shared" si="28"/>
        <v>59603.7</v>
      </c>
      <c r="I54" s="6">
        <f t="shared" si="28"/>
        <v>59603.7</v>
      </c>
    </row>
    <row r="55" spans="1:9" ht="20.25" customHeight="1">
      <c r="A55" s="59"/>
      <c r="B55" s="59"/>
      <c r="C55" s="59"/>
      <c r="D55" s="199"/>
      <c r="E55" s="199"/>
      <c r="F55" s="1" t="s">
        <v>73</v>
      </c>
      <c r="G55" s="6">
        <f t="shared" ref="G55:I55" si="29">+G56</f>
        <v>59603.7</v>
      </c>
      <c r="H55" s="6">
        <f t="shared" si="29"/>
        <v>59603.7</v>
      </c>
      <c r="I55" s="6">
        <f t="shared" si="29"/>
        <v>59603.7</v>
      </c>
    </row>
    <row r="56" spans="1:9" ht="20.25" customHeight="1">
      <c r="A56" s="59"/>
      <c r="B56" s="59"/>
      <c r="C56" s="59"/>
      <c r="D56" s="199"/>
      <c r="E56" s="199"/>
      <c r="F56" s="1" t="s">
        <v>74</v>
      </c>
      <c r="G56" s="6">
        <f>Հ4!E50</f>
        <v>59603.7</v>
      </c>
      <c r="H56" s="6">
        <f>Հ4!F50</f>
        <v>59603.7</v>
      </c>
      <c r="I56" s="6">
        <f>Հ4!G50</f>
        <v>59603.7</v>
      </c>
    </row>
  </sheetData>
  <mergeCells count="6">
    <mergeCell ref="A5:I5"/>
    <mergeCell ref="A8:C8"/>
    <mergeCell ref="D8:E8"/>
    <mergeCell ref="F8:F9"/>
    <mergeCell ref="G8:I8"/>
    <mergeCell ref="H7:I7"/>
  </mergeCells>
  <pageMargins left="0.11811023622047245" right="0.11811023622047245" top="0" bottom="0" header="0.31496062992125984" footer="0.31496062992125984"/>
  <pageSetup paperSize="9" scale="79" orientation="landscape" r:id="rId1"/>
  <colBreaks count="1" manualBreakCount="1">
    <brk id="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40" zoomScaleNormal="100" workbookViewId="0">
      <selection activeCell="D48" sqref="D48"/>
    </sheetView>
  </sheetViews>
  <sheetFormatPr defaultRowHeight="17.25"/>
  <cols>
    <col min="1" max="1" width="7.28515625" style="10" customWidth="1"/>
    <col min="2" max="2" width="12" style="10" customWidth="1"/>
    <col min="3" max="3" width="15.7109375" style="10" customWidth="1"/>
    <col min="4" max="4" width="68.140625" style="10" customWidth="1"/>
    <col min="5" max="5" width="19.28515625" style="10" customWidth="1"/>
    <col min="6" max="6" width="20.85546875" style="132" customWidth="1"/>
    <col min="7" max="7" width="19.85546875" style="213" customWidth="1"/>
    <col min="8" max="8" width="21" style="10" customWidth="1"/>
    <col min="9" max="9" width="19.28515625" style="10" customWidth="1"/>
    <col min="10" max="10" width="17.85546875" style="10" customWidth="1"/>
    <col min="11" max="11" width="18.5703125" style="10" customWidth="1"/>
    <col min="12" max="258" width="9.140625" style="10"/>
    <col min="259" max="259" width="7.28515625" style="10" customWidth="1"/>
    <col min="260" max="260" width="12" style="10" customWidth="1"/>
    <col min="261" max="261" width="11.85546875" style="10" customWidth="1"/>
    <col min="262" max="262" width="64.28515625" style="10" customWidth="1"/>
    <col min="263" max="263" width="16.85546875" style="10" customWidth="1"/>
    <col min="264" max="264" width="17.7109375" style="10" customWidth="1"/>
    <col min="265" max="265" width="12.85546875" style="10" customWidth="1"/>
    <col min="266" max="266" width="14.140625" style="10" customWidth="1"/>
    <col min="267" max="267" width="10.7109375" style="10" customWidth="1"/>
    <col min="268" max="514" width="9.140625" style="10"/>
    <col min="515" max="515" width="7.28515625" style="10" customWidth="1"/>
    <col min="516" max="516" width="12" style="10" customWidth="1"/>
    <col min="517" max="517" width="11.85546875" style="10" customWidth="1"/>
    <col min="518" max="518" width="64.28515625" style="10" customWidth="1"/>
    <col min="519" max="519" width="16.85546875" style="10" customWidth="1"/>
    <col min="520" max="520" width="17.7109375" style="10" customWidth="1"/>
    <col min="521" max="521" width="12.85546875" style="10" customWidth="1"/>
    <col min="522" max="522" width="14.140625" style="10" customWidth="1"/>
    <col min="523" max="523" width="10.7109375" style="10" customWidth="1"/>
    <col min="524" max="770" width="9.140625" style="10"/>
    <col min="771" max="771" width="7.28515625" style="10" customWidth="1"/>
    <col min="772" max="772" width="12" style="10" customWidth="1"/>
    <col min="773" max="773" width="11.85546875" style="10" customWidth="1"/>
    <col min="774" max="774" width="64.28515625" style="10" customWidth="1"/>
    <col min="775" max="775" width="16.85546875" style="10" customWidth="1"/>
    <col min="776" max="776" width="17.7109375" style="10" customWidth="1"/>
    <col min="777" max="777" width="12.85546875" style="10" customWidth="1"/>
    <col min="778" max="778" width="14.140625" style="10" customWidth="1"/>
    <col min="779" max="779" width="10.7109375" style="10" customWidth="1"/>
    <col min="780" max="1026" width="9.140625" style="10"/>
    <col min="1027" max="1027" width="7.28515625" style="10" customWidth="1"/>
    <col min="1028" max="1028" width="12" style="10" customWidth="1"/>
    <col min="1029" max="1029" width="11.85546875" style="10" customWidth="1"/>
    <col min="1030" max="1030" width="64.28515625" style="10" customWidth="1"/>
    <col min="1031" max="1031" width="16.85546875" style="10" customWidth="1"/>
    <col min="1032" max="1032" width="17.7109375" style="10" customWidth="1"/>
    <col min="1033" max="1033" width="12.85546875" style="10" customWidth="1"/>
    <col min="1034" max="1034" width="14.140625" style="10" customWidth="1"/>
    <col min="1035" max="1035" width="10.7109375" style="10" customWidth="1"/>
    <col min="1036" max="1282" width="9.140625" style="10"/>
    <col min="1283" max="1283" width="7.28515625" style="10" customWidth="1"/>
    <col min="1284" max="1284" width="12" style="10" customWidth="1"/>
    <col min="1285" max="1285" width="11.85546875" style="10" customWidth="1"/>
    <col min="1286" max="1286" width="64.28515625" style="10" customWidth="1"/>
    <col min="1287" max="1287" width="16.85546875" style="10" customWidth="1"/>
    <col min="1288" max="1288" width="17.7109375" style="10" customWidth="1"/>
    <col min="1289" max="1289" width="12.85546875" style="10" customWidth="1"/>
    <col min="1290" max="1290" width="14.140625" style="10" customWidth="1"/>
    <col min="1291" max="1291" width="10.7109375" style="10" customWidth="1"/>
    <col min="1292" max="1538" width="9.140625" style="10"/>
    <col min="1539" max="1539" width="7.28515625" style="10" customWidth="1"/>
    <col min="1540" max="1540" width="12" style="10" customWidth="1"/>
    <col min="1541" max="1541" width="11.85546875" style="10" customWidth="1"/>
    <col min="1542" max="1542" width="64.28515625" style="10" customWidth="1"/>
    <col min="1543" max="1543" width="16.85546875" style="10" customWidth="1"/>
    <col min="1544" max="1544" width="17.7109375" style="10" customWidth="1"/>
    <col min="1545" max="1545" width="12.85546875" style="10" customWidth="1"/>
    <col min="1546" max="1546" width="14.140625" style="10" customWidth="1"/>
    <col min="1547" max="1547" width="10.7109375" style="10" customWidth="1"/>
    <col min="1548" max="1794" width="9.140625" style="10"/>
    <col min="1795" max="1795" width="7.28515625" style="10" customWidth="1"/>
    <col min="1796" max="1796" width="12" style="10" customWidth="1"/>
    <col min="1797" max="1797" width="11.85546875" style="10" customWidth="1"/>
    <col min="1798" max="1798" width="64.28515625" style="10" customWidth="1"/>
    <col min="1799" max="1799" width="16.85546875" style="10" customWidth="1"/>
    <col min="1800" max="1800" width="17.7109375" style="10" customWidth="1"/>
    <col min="1801" max="1801" width="12.85546875" style="10" customWidth="1"/>
    <col min="1802" max="1802" width="14.140625" style="10" customWidth="1"/>
    <col min="1803" max="1803" width="10.7109375" style="10" customWidth="1"/>
    <col min="1804" max="2050" width="9.140625" style="10"/>
    <col min="2051" max="2051" width="7.28515625" style="10" customWidth="1"/>
    <col min="2052" max="2052" width="12" style="10" customWidth="1"/>
    <col min="2053" max="2053" width="11.85546875" style="10" customWidth="1"/>
    <col min="2054" max="2054" width="64.28515625" style="10" customWidth="1"/>
    <col min="2055" max="2055" width="16.85546875" style="10" customWidth="1"/>
    <col min="2056" max="2056" width="17.7109375" style="10" customWidth="1"/>
    <col min="2057" max="2057" width="12.85546875" style="10" customWidth="1"/>
    <col min="2058" max="2058" width="14.140625" style="10" customWidth="1"/>
    <col min="2059" max="2059" width="10.7109375" style="10" customWidth="1"/>
    <col min="2060" max="2306" width="9.140625" style="10"/>
    <col min="2307" max="2307" width="7.28515625" style="10" customWidth="1"/>
    <col min="2308" max="2308" width="12" style="10" customWidth="1"/>
    <col min="2309" max="2309" width="11.85546875" style="10" customWidth="1"/>
    <col min="2310" max="2310" width="64.28515625" style="10" customWidth="1"/>
    <col min="2311" max="2311" width="16.85546875" style="10" customWidth="1"/>
    <col min="2312" max="2312" width="17.7109375" style="10" customWidth="1"/>
    <col min="2313" max="2313" width="12.85546875" style="10" customWidth="1"/>
    <col min="2314" max="2314" width="14.140625" style="10" customWidth="1"/>
    <col min="2315" max="2315" width="10.7109375" style="10" customWidth="1"/>
    <col min="2316" max="2562" width="9.140625" style="10"/>
    <col min="2563" max="2563" width="7.28515625" style="10" customWidth="1"/>
    <col min="2564" max="2564" width="12" style="10" customWidth="1"/>
    <col min="2565" max="2565" width="11.85546875" style="10" customWidth="1"/>
    <col min="2566" max="2566" width="64.28515625" style="10" customWidth="1"/>
    <col min="2567" max="2567" width="16.85546875" style="10" customWidth="1"/>
    <col min="2568" max="2568" width="17.7109375" style="10" customWidth="1"/>
    <col min="2569" max="2569" width="12.85546875" style="10" customWidth="1"/>
    <col min="2570" max="2570" width="14.140625" style="10" customWidth="1"/>
    <col min="2571" max="2571" width="10.7109375" style="10" customWidth="1"/>
    <col min="2572" max="2818" width="9.140625" style="10"/>
    <col min="2819" max="2819" width="7.28515625" style="10" customWidth="1"/>
    <col min="2820" max="2820" width="12" style="10" customWidth="1"/>
    <col min="2821" max="2821" width="11.85546875" style="10" customWidth="1"/>
    <col min="2822" max="2822" width="64.28515625" style="10" customWidth="1"/>
    <col min="2823" max="2823" width="16.85546875" style="10" customWidth="1"/>
    <col min="2824" max="2824" width="17.7109375" style="10" customWidth="1"/>
    <col min="2825" max="2825" width="12.85546875" style="10" customWidth="1"/>
    <col min="2826" max="2826" width="14.140625" style="10" customWidth="1"/>
    <col min="2827" max="2827" width="10.7109375" style="10" customWidth="1"/>
    <col min="2828" max="3074" width="9.140625" style="10"/>
    <col min="3075" max="3075" width="7.28515625" style="10" customWidth="1"/>
    <col min="3076" max="3076" width="12" style="10" customWidth="1"/>
    <col min="3077" max="3077" width="11.85546875" style="10" customWidth="1"/>
    <col min="3078" max="3078" width="64.28515625" style="10" customWidth="1"/>
    <col min="3079" max="3079" width="16.85546875" style="10" customWidth="1"/>
    <col min="3080" max="3080" width="17.7109375" style="10" customWidth="1"/>
    <col min="3081" max="3081" width="12.85546875" style="10" customWidth="1"/>
    <col min="3082" max="3082" width="14.140625" style="10" customWidth="1"/>
    <col min="3083" max="3083" width="10.7109375" style="10" customWidth="1"/>
    <col min="3084" max="3330" width="9.140625" style="10"/>
    <col min="3331" max="3331" width="7.28515625" style="10" customWidth="1"/>
    <col min="3332" max="3332" width="12" style="10" customWidth="1"/>
    <col min="3333" max="3333" width="11.85546875" style="10" customWidth="1"/>
    <col min="3334" max="3334" width="64.28515625" style="10" customWidth="1"/>
    <col min="3335" max="3335" width="16.85546875" style="10" customWidth="1"/>
    <col min="3336" max="3336" width="17.7109375" style="10" customWidth="1"/>
    <col min="3337" max="3337" width="12.85546875" style="10" customWidth="1"/>
    <col min="3338" max="3338" width="14.140625" style="10" customWidth="1"/>
    <col min="3339" max="3339" width="10.7109375" style="10" customWidth="1"/>
    <col min="3340" max="3586" width="9.140625" style="10"/>
    <col min="3587" max="3587" width="7.28515625" style="10" customWidth="1"/>
    <col min="3588" max="3588" width="12" style="10" customWidth="1"/>
    <col min="3589" max="3589" width="11.85546875" style="10" customWidth="1"/>
    <col min="3590" max="3590" width="64.28515625" style="10" customWidth="1"/>
    <col min="3591" max="3591" width="16.85546875" style="10" customWidth="1"/>
    <col min="3592" max="3592" width="17.7109375" style="10" customWidth="1"/>
    <col min="3593" max="3593" width="12.85546875" style="10" customWidth="1"/>
    <col min="3594" max="3594" width="14.140625" style="10" customWidth="1"/>
    <col min="3595" max="3595" width="10.7109375" style="10" customWidth="1"/>
    <col min="3596" max="3842" width="9.140625" style="10"/>
    <col min="3843" max="3843" width="7.28515625" style="10" customWidth="1"/>
    <col min="3844" max="3844" width="12" style="10" customWidth="1"/>
    <col min="3845" max="3845" width="11.85546875" style="10" customWidth="1"/>
    <col min="3846" max="3846" width="64.28515625" style="10" customWidth="1"/>
    <col min="3847" max="3847" width="16.85546875" style="10" customWidth="1"/>
    <col min="3848" max="3848" width="17.7109375" style="10" customWidth="1"/>
    <col min="3849" max="3849" width="12.85546875" style="10" customWidth="1"/>
    <col min="3850" max="3850" width="14.140625" style="10" customWidth="1"/>
    <col min="3851" max="3851" width="10.7109375" style="10" customWidth="1"/>
    <col min="3852" max="4098" width="9.140625" style="10"/>
    <col min="4099" max="4099" width="7.28515625" style="10" customWidth="1"/>
    <col min="4100" max="4100" width="12" style="10" customWidth="1"/>
    <col min="4101" max="4101" width="11.85546875" style="10" customWidth="1"/>
    <col min="4102" max="4102" width="64.28515625" style="10" customWidth="1"/>
    <col min="4103" max="4103" width="16.85546875" style="10" customWidth="1"/>
    <col min="4104" max="4104" width="17.7109375" style="10" customWidth="1"/>
    <col min="4105" max="4105" width="12.85546875" style="10" customWidth="1"/>
    <col min="4106" max="4106" width="14.140625" style="10" customWidth="1"/>
    <col min="4107" max="4107" width="10.7109375" style="10" customWidth="1"/>
    <col min="4108" max="4354" width="9.140625" style="10"/>
    <col min="4355" max="4355" width="7.28515625" style="10" customWidth="1"/>
    <col min="4356" max="4356" width="12" style="10" customWidth="1"/>
    <col min="4357" max="4357" width="11.85546875" style="10" customWidth="1"/>
    <col min="4358" max="4358" width="64.28515625" style="10" customWidth="1"/>
    <col min="4359" max="4359" width="16.85546875" style="10" customWidth="1"/>
    <col min="4360" max="4360" width="17.7109375" style="10" customWidth="1"/>
    <col min="4361" max="4361" width="12.85546875" style="10" customWidth="1"/>
    <col min="4362" max="4362" width="14.140625" style="10" customWidth="1"/>
    <col min="4363" max="4363" width="10.7109375" style="10" customWidth="1"/>
    <col min="4364" max="4610" width="9.140625" style="10"/>
    <col min="4611" max="4611" width="7.28515625" style="10" customWidth="1"/>
    <col min="4612" max="4612" width="12" style="10" customWidth="1"/>
    <col min="4613" max="4613" width="11.85546875" style="10" customWidth="1"/>
    <col min="4614" max="4614" width="64.28515625" style="10" customWidth="1"/>
    <col min="4615" max="4615" width="16.85546875" style="10" customWidth="1"/>
    <col min="4616" max="4616" width="17.7109375" style="10" customWidth="1"/>
    <col min="4617" max="4617" width="12.85546875" style="10" customWidth="1"/>
    <col min="4618" max="4618" width="14.140625" style="10" customWidth="1"/>
    <col min="4619" max="4619" width="10.7109375" style="10" customWidth="1"/>
    <col min="4620" max="4866" width="9.140625" style="10"/>
    <col min="4867" max="4867" width="7.28515625" style="10" customWidth="1"/>
    <col min="4868" max="4868" width="12" style="10" customWidth="1"/>
    <col min="4869" max="4869" width="11.85546875" style="10" customWidth="1"/>
    <col min="4870" max="4870" width="64.28515625" style="10" customWidth="1"/>
    <col min="4871" max="4871" width="16.85546875" style="10" customWidth="1"/>
    <col min="4872" max="4872" width="17.7109375" style="10" customWidth="1"/>
    <col min="4873" max="4873" width="12.85546875" style="10" customWidth="1"/>
    <col min="4874" max="4874" width="14.140625" style="10" customWidth="1"/>
    <col min="4875" max="4875" width="10.7109375" style="10" customWidth="1"/>
    <col min="4876" max="5122" width="9.140625" style="10"/>
    <col min="5123" max="5123" width="7.28515625" style="10" customWidth="1"/>
    <col min="5124" max="5124" width="12" style="10" customWidth="1"/>
    <col min="5125" max="5125" width="11.85546875" style="10" customWidth="1"/>
    <col min="5126" max="5126" width="64.28515625" style="10" customWidth="1"/>
    <col min="5127" max="5127" width="16.85546875" style="10" customWidth="1"/>
    <col min="5128" max="5128" width="17.7109375" style="10" customWidth="1"/>
    <col min="5129" max="5129" width="12.85546875" style="10" customWidth="1"/>
    <col min="5130" max="5130" width="14.140625" style="10" customWidth="1"/>
    <col min="5131" max="5131" width="10.7109375" style="10" customWidth="1"/>
    <col min="5132" max="5378" width="9.140625" style="10"/>
    <col min="5379" max="5379" width="7.28515625" style="10" customWidth="1"/>
    <col min="5380" max="5380" width="12" style="10" customWidth="1"/>
    <col min="5381" max="5381" width="11.85546875" style="10" customWidth="1"/>
    <col min="5382" max="5382" width="64.28515625" style="10" customWidth="1"/>
    <col min="5383" max="5383" width="16.85546875" style="10" customWidth="1"/>
    <col min="5384" max="5384" width="17.7109375" style="10" customWidth="1"/>
    <col min="5385" max="5385" width="12.85546875" style="10" customWidth="1"/>
    <col min="5386" max="5386" width="14.140625" style="10" customWidth="1"/>
    <col min="5387" max="5387" width="10.7109375" style="10" customWidth="1"/>
    <col min="5388" max="5634" width="9.140625" style="10"/>
    <col min="5635" max="5635" width="7.28515625" style="10" customWidth="1"/>
    <col min="5636" max="5636" width="12" style="10" customWidth="1"/>
    <col min="5637" max="5637" width="11.85546875" style="10" customWidth="1"/>
    <col min="5638" max="5638" width="64.28515625" style="10" customWidth="1"/>
    <col min="5639" max="5639" width="16.85546875" style="10" customWidth="1"/>
    <col min="5640" max="5640" width="17.7109375" style="10" customWidth="1"/>
    <col min="5641" max="5641" width="12.85546875" style="10" customWidth="1"/>
    <col min="5642" max="5642" width="14.140625" style="10" customWidth="1"/>
    <col min="5643" max="5643" width="10.7109375" style="10" customWidth="1"/>
    <col min="5644" max="5890" width="9.140625" style="10"/>
    <col min="5891" max="5891" width="7.28515625" style="10" customWidth="1"/>
    <col min="5892" max="5892" width="12" style="10" customWidth="1"/>
    <col min="5893" max="5893" width="11.85546875" style="10" customWidth="1"/>
    <col min="5894" max="5894" width="64.28515625" style="10" customWidth="1"/>
    <col min="5895" max="5895" width="16.85546875" style="10" customWidth="1"/>
    <col min="5896" max="5896" width="17.7109375" style="10" customWidth="1"/>
    <col min="5897" max="5897" width="12.85546875" style="10" customWidth="1"/>
    <col min="5898" max="5898" width="14.140625" style="10" customWidth="1"/>
    <col min="5899" max="5899" width="10.7109375" style="10" customWidth="1"/>
    <col min="5900" max="6146" width="9.140625" style="10"/>
    <col min="6147" max="6147" width="7.28515625" style="10" customWidth="1"/>
    <col min="6148" max="6148" width="12" style="10" customWidth="1"/>
    <col min="6149" max="6149" width="11.85546875" style="10" customWidth="1"/>
    <col min="6150" max="6150" width="64.28515625" style="10" customWidth="1"/>
    <col min="6151" max="6151" width="16.85546875" style="10" customWidth="1"/>
    <col min="6152" max="6152" width="17.7109375" style="10" customWidth="1"/>
    <col min="6153" max="6153" width="12.85546875" style="10" customWidth="1"/>
    <col min="6154" max="6154" width="14.140625" style="10" customWidth="1"/>
    <col min="6155" max="6155" width="10.7109375" style="10" customWidth="1"/>
    <col min="6156" max="6402" width="9.140625" style="10"/>
    <col min="6403" max="6403" width="7.28515625" style="10" customWidth="1"/>
    <col min="6404" max="6404" width="12" style="10" customWidth="1"/>
    <col min="6405" max="6405" width="11.85546875" style="10" customWidth="1"/>
    <col min="6406" max="6406" width="64.28515625" style="10" customWidth="1"/>
    <col min="6407" max="6407" width="16.85546875" style="10" customWidth="1"/>
    <col min="6408" max="6408" width="17.7109375" style="10" customWidth="1"/>
    <col min="6409" max="6409" width="12.85546875" style="10" customWidth="1"/>
    <col min="6410" max="6410" width="14.140625" style="10" customWidth="1"/>
    <col min="6411" max="6411" width="10.7109375" style="10" customWidth="1"/>
    <col min="6412" max="6658" width="9.140625" style="10"/>
    <col min="6659" max="6659" width="7.28515625" style="10" customWidth="1"/>
    <col min="6660" max="6660" width="12" style="10" customWidth="1"/>
    <col min="6661" max="6661" width="11.85546875" style="10" customWidth="1"/>
    <col min="6662" max="6662" width="64.28515625" style="10" customWidth="1"/>
    <col min="6663" max="6663" width="16.85546875" style="10" customWidth="1"/>
    <col min="6664" max="6664" width="17.7109375" style="10" customWidth="1"/>
    <col min="6665" max="6665" width="12.85546875" style="10" customWidth="1"/>
    <col min="6666" max="6666" width="14.140625" style="10" customWidth="1"/>
    <col min="6667" max="6667" width="10.7109375" style="10" customWidth="1"/>
    <col min="6668" max="6914" width="9.140625" style="10"/>
    <col min="6915" max="6915" width="7.28515625" style="10" customWidth="1"/>
    <col min="6916" max="6916" width="12" style="10" customWidth="1"/>
    <col min="6917" max="6917" width="11.85546875" style="10" customWidth="1"/>
    <col min="6918" max="6918" width="64.28515625" style="10" customWidth="1"/>
    <col min="6919" max="6919" width="16.85546875" style="10" customWidth="1"/>
    <col min="6920" max="6920" width="17.7109375" style="10" customWidth="1"/>
    <col min="6921" max="6921" width="12.85546875" style="10" customWidth="1"/>
    <col min="6922" max="6922" width="14.140625" style="10" customWidth="1"/>
    <col min="6923" max="6923" width="10.7109375" style="10" customWidth="1"/>
    <col min="6924" max="7170" width="9.140625" style="10"/>
    <col min="7171" max="7171" width="7.28515625" style="10" customWidth="1"/>
    <col min="7172" max="7172" width="12" style="10" customWidth="1"/>
    <col min="7173" max="7173" width="11.85546875" style="10" customWidth="1"/>
    <col min="7174" max="7174" width="64.28515625" style="10" customWidth="1"/>
    <col min="7175" max="7175" width="16.85546875" style="10" customWidth="1"/>
    <col min="7176" max="7176" width="17.7109375" style="10" customWidth="1"/>
    <col min="7177" max="7177" width="12.85546875" style="10" customWidth="1"/>
    <col min="7178" max="7178" width="14.140625" style="10" customWidth="1"/>
    <col min="7179" max="7179" width="10.7109375" style="10" customWidth="1"/>
    <col min="7180" max="7426" width="9.140625" style="10"/>
    <col min="7427" max="7427" width="7.28515625" style="10" customWidth="1"/>
    <col min="7428" max="7428" width="12" style="10" customWidth="1"/>
    <col min="7429" max="7429" width="11.85546875" style="10" customWidth="1"/>
    <col min="7430" max="7430" width="64.28515625" style="10" customWidth="1"/>
    <col min="7431" max="7431" width="16.85546875" style="10" customWidth="1"/>
    <col min="7432" max="7432" width="17.7109375" style="10" customWidth="1"/>
    <col min="7433" max="7433" width="12.85546875" style="10" customWidth="1"/>
    <col min="7434" max="7434" width="14.140625" style="10" customWidth="1"/>
    <col min="7435" max="7435" width="10.7109375" style="10" customWidth="1"/>
    <col min="7436" max="7682" width="9.140625" style="10"/>
    <col min="7683" max="7683" width="7.28515625" style="10" customWidth="1"/>
    <col min="7684" max="7684" width="12" style="10" customWidth="1"/>
    <col min="7685" max="7685" width="11.85546875" style="10" customWidth="1"/>
    <col min="7686" max="7686" width="64.28515625" style="10" customWidth="1"/>
    <col min="7687" max="7687" width="16.85546875" style="10" customWidth="1"/>
    <col min="7688" max="7688" width="17.7109375" style="10" customWidth="1"/>
    <col min="7689" max="7689" width="12.85546875" style="10" customWidth="1"/>
    <col min="7690" max="7690" width="14.140625" style="10" customWidth="1"/>
    <col min="7691" max="7691" width="10.7109375" style="10" customWidth="1"/>
    <col min="7692" max="7938" width="9.140625" style="10"/>
    <col min="7939" max="7939" width="7.28515625" style="10" customWidth="1"/>
    <col min="7940" max="7940" width="12" style="10" customWidth="1"/>
    <col min="7941" max="7941" width="11.85546875" style="10" customWidth="1"/>
    <col min="7942" max="7942" width="64.28515625" style="10" customWidth="1"/>
    <col min="7943" max="7943" width="16.85546875" style="10" customWidth="1"/>
    <col min="7944" max="7944" width="17.7109375" style="10" customWidth="1"/>
    <col min="7945" max="7945" width="12.85546875" style="10" customWidth="1"/>
    <col min="7946" max="7946" width="14.140625" style="10" customWidth="1"/>
    <col min="7947" max="7947" width="10.7109375" style="10" customWidth="1"/>
    <col min="7948" max="8194" width="9.140625" style="10"/>
    <col min="8195" max="8195" width="7.28515625" style="10" customWidth="1"/>
    <col min="8196" max="8196" width="12" style="10" customWidth="1"/>
    <col min="8197" max="8197" width="11.85546875" style="10" customWidth="1"/>
    <col min="8198" max="8198" width="64.28515625" style="10" customWidth="1"/>
    <col min="8199" max="8199" width="16.85546875" style="10" customWidth="1"/>
    <col min="8200" max="8200" width="17.7109375" style="10" customWidth="1"/>
    <col min="8201" max="8201" width="12.85546875" style="10" customWidth="1"/>
    <col min="8202" max="8202" width="14.140625" style="10" customWidth="1"/>
    <col min="8203" max="8203" width="10.7109375" style="10" customWidth="1"/>
    <col min="8204" max="8450" width="9.140625" style="10"/>
    <col min="8451" max="8451" width="7.28515625" style="10" customWidth="1"/>
    <col min="8452" max="8452" width="12" style="10" customWidth="1"/>
    <col min="8453" max="8453" width="11.85546875" style="10" customWidth="1"/>
    <col min="8454" max="8454" width="64.28515625" style="10" customWidth="1"/>
    <col min="8455" max="8455" width="16.85546875" style="10" customWidth="1"/>
    <col min="8456" max="8456" width="17.7109375" style="10" customWidth="1"/>
    <col min="8457" max="8457" width="12.85546875" style="10" customWidth="1"/>
    <col min="8458" max="8458" width="14.140625" style="10" customWidth="1"/>
    <col min="8459" max="8459" width="10.7109375" style="10" customWidth="1"/>
    <col min="8460" max="8706" width="9.140625" style="10"/>
    <col min="8707" max="8707" width="7.28515625" style="10" customWidth="1"/>
    <col min="8708" max="8708" width="12" style="10" customWidth="1"/>
    <col min="8709" max="8709" width="11.85546875" style="10" customWidth="1"/>
    <col min="8710" max="8710" width="64.28515625" style="10" customWidth="1"/>
    <col min="8711" max="8711" width="16.85546875" style="10" customWidth="1"/>
    <col min="8712" max="8712" width="17.7109375" style="10" customWidth="1"/>
    <col min="8713" max="8713" width="12.85546875" style="10" customWidth="1"/>
    <col min="8714" max="8714" width="14.140625" style="10" customWidth="1"/>
    <col min="8715" max="8715" width="10.7109375" style="10" customWidth="1"/>
    <col min="8716" max="8962" width="9.140625" style="10"/>
    <col min="8963" max="8963" width="7.28515625" style="10" customWidth="1"/>
    <col min="8964" max="8964" width="12" style="10" customWidth="1"/>
    <col min="8965" max="8965" width="11.85546875" style="10" customWidth="1"/>
    <col min="8966" max="8966" width="64.28515625" style="10" customWidth="1"/>
    <col min="8967" max="8967" width="16.85546875" style="10" customWidth="1"/>
    <col min="8968" max="8968" width="17.7109375" style="10" customWidth="1"/>
    <col min="8969" max="8969" width="12.85546875" style="10" customWidth="1"/>
    <col min="8970" max="8970" width="14.140625" style="10" customWidth="1"/>
    <col min="8971" max="8971" width="10.7109375" style="10" customWidth="1"/>
    <col min="8972" max="9218" width="9.140625" style="10"/>
    <col min="9219" max="9219" width="7.28515625" style="10" customWidth="1"/>
    <col min="9220" max="9220" width="12" style="10" customWidth="1"/>
    <col min="9221" max="9221" width="11.85546875" style="10" customWidth="1"/>
    <col min="9222" max="9222" width="64.28515625" style="10" customWidth="1"/>
    <col min="9223" max="9223" width="16.85546875" style="10" customWidth="1"/>
    <col min="9224" max="9224" width="17.7109375" style="10" customWidth="1"/>
    <col min="9225" max="9225" width="12.85546875" style="10" customWidth="1"/>
    <col min="9226" max="9226" width="14.140625" style="10" customWidth="1"/>
    <col min="9227" max="9227" width="10.7109375" style="10" customWidth="1"/>
    <col min="9228" max="9474" width="9.140625" style="10"/>
    <col min="9475" max="9475" width="7.28515625" style="10" customWidth="1"/>
    <col min="9476" max="9476" width="12" style="10" customWidth="1"/>
    <col min="9477" max="9477" width="11.85546875" style="10" customWidth="1"/>
    <col min="9478" max="9478" width="64.28515625" style="10" customWidth="1"/>
    <col min="9479" max="9479" width="16.85546875" style="10" customWidth="1"/>
    <col min="9480" max="9480" width="17.7109375" style="10" customWidth="1"/>
    <col min="9481" max="9481" width="12.85546875" style="10" customWidth="1"/>
    <col min="9482" max="9482" width="14.140625" style="10" customWidth="1"/>
    <col min="9483" max="9483" width="10.7109375" style="10" customWidth="1"/>
    <col min="9484" max="9730" width="9.140625" style="10"/>
    <col min="9731" max="9731" width="7.28515625" style="10" customWidth="1"/>
    <col min="9732" max="9732" width="12" style="10" customWidth="1"/>
    <col min="9733" max="9733" width="11.85546875" style="10" customWidth="1"/>
    <col min="9734" max="9734" width="64.28515625" style="10" customWidth="1"/>
    <col min="9735" max="9735" width="16.85546875" style="10" customWidth="1"/>
    <col min="9736" max="9736" width="17.7109375" style="10" customWidth="1"/>
    <col min="9737" max="9737" width="12.85546875" style="10" customWidth="1"/>
    <col min="9738" max="9738" width="14.140625" style="10" customWidth="1"/>
    <col min="9739" max="9739" width="10.7109375" style="10" customWidth="1"/>
    <col min="9740" max="9986" width="9.140625" style="10"/>
    <col min="9987" max="9987" width="7.28515625" style="10" customWidth="1"/>
    <col min="9988" max="9988" width="12" style="10" customWidth="1"/>
    <col min="9989" max="9989" width="11.85546875" style="10" customWidth="1"/>
    <col min="9990" max="9990" width="64.28515625" style="10" customWidth="1"/>
    <col min="9991" max="9991" width="16.85546875" style="10" customWidth="1"/>
    <col min="9992" max="9992" width="17.7109375" style="10" customWidth="1"/>
    <col min="9993" max="9993" width="12.85546875" style="10" customWidth="1"/>
    <col min="9994" max="9994" width="14.140625" style="10" customWidth="1"/>
    <col min="9995" max="9995" width="10.7109375" style="10" customWidth="1"/>
    <col min="9996" max="10242" width="9.140625" style="10"/>
    <col min="10243" max="10243" width="7.28515625" style="10" customWidth="1"/>
    <col min="10244" max="10244" width="12" style="10" customWidth="1"/>
    <col min="10245" max="10245" width="11.85546875" style="10" customWidth="1"/>
    <col min="10246" max="10246" width="64.28515625" style="10" customWidth="1"/>
    <col min="10247" max="10247" width="16.85546875" style="10" customWidth="1"/>
    <col min="10248" max="10248" width="17.7109375" style="10" customWidth="1"/>
    <col min="10249" max="10249" width="12.85546875" style="10" customWidth="1"/>
    <col min="10250" max="10250" width="14.140625" style="10" customWidth="1"/>
    <col min="10251" max="10251" width="10.7109375" style="10" customWidth="1"/>
    <col min="10252" max="10498" width="9.140625" style="10"/>
    <col min="10499" max="10499" width="7.28515625" style="10" customWidth="1"/>
    <col min="10500" max="10500" width="12" style="10" customWidth="1"/>
    <col min="10501" max="10501" width="11.85546875" style="10" customWidth="1"/>
    <col min="10502" max="10502" width="64.28515625" style="10" customWidth="1"/>
    <col min="10503" max="10503" width="16.85546875" style="10" customWidth="1"/>
    <col min="10504" max="10504" width="17.7109375" style="10" customWidth="1"/>
    <col min="10505" max="10505" width="12.85546875" style="10" customWidth="1"/>
    <col min="10506" max="10506" width="14.140625" style="10" customWidth="1"/>
    <col min="10507" max="10507" width="10.7109375" style="10" customWidth="1"/>
    <col min="10508" max="10754" width="9.140625" style="10"/>
    <col min="10755" max="10755" width="7.28515625" style="10" customWidth="1"/>
    <col min="10756" max="10756" width="12" style="10" customWidth="1"/>
    <col min="10757" max="10757" width="11.85546875" style="10" customWidth="1"/>
    <col min="10758" max="10758" width="64.28515625" style="10" customWidth="1"/>
    <col min="10759" max="10759" width="16.85546875" style="10" customWidth="1"/>
    <col min="10760" max="10760" width="17.7109375" style="10" customWidth="1"/>
    <col min="10761" max="10761" width="12.85546875" style="10" customWidth="1"/>
    <col min="10762" max="10762" width="14.140625" style="10" customWidth="1"/>
    <col min="10763" max="10763" width="10.7109375" style="10" customWidth="1"/>
    <col min="10764" max="11010" width="9.140625" style="10"/>
    <col min="11011" max="11011" width="7.28515625" style="10" customWidth="1"/>
    <col min="11012" max="11012" width="12" style="10" customWidth="1"/>
    <col min="11013" max="11013" width="11.85546875" style="10" customWidth="1"/>
    <col min="11014" max="11014" width="64.28515625" style="10" customWidth="1"/>
    <col min="11015" max="11015" width="16.85546875" style="10" customWidth="1"/>
    <col min="11016" max="11016" width="17.7109375" style="10" customWidth="1"/>
    <col min="11017" max="11017" width="12.85546875" style="10" customWidth="1"/>
    <col min="11018" max="11018" width="14.140625" style="10" customWidth="1"/>
    <col min="11019" max="11019" width="10.7109375" style="10" customWidth="1"/>
    <col min="11020" max="11266" width="9.140625" style="10"/>
    <col min="11267" max="11267" width="7.28515625" style="10" customWidth="1"/>
    <col min="11268" max="11268" width="12" style="10" customWidth="1"/>
    <col min="11269" max="11269" width="11.85546875" style="10" customWidth="1"/>
    <col min="11270" max="11270" width="64.28515625" style="10" customWidth="1"/>
    <col min="11271" max="11271" width="16.85546875" style="10" customWidth="1"/>
    <col min="11272" max="11272" width="17.7109375" style="10" customWidth="1"/>
    <col min="11273" max="11273" width="12.85546875" style="10" customWidth="1"/>
    <col min="11274" max="11274" width="14.140625" style="10" customWidth="1"/>
    <col min="11275" max="11275" width="10.7109375" style="10" customWidth="1"/>
    <col min="11276" max="11522" width="9.140625" style="10"/>
    <col min="11523" max="11523" width="7.28515625" style="10" customWidth="1"/>
    <col min="11524" max="11524" width="12" style="10" customWidth="1"/>
    <col min="11525" max="11525" width="11.85546875" style="10" customWidth="1"/>
    <col min="11526" max="11526" width="64.28515625" style="10" customWidth="1"/>
    <col min="11527" max="11527" width="16.85546875" style="10" customWidth="1"/>
    <col min="11528" max="11528" width="17.7109375" style="10" customWidth="1"/>
    <col min="11529" max="11529" width="12.85546875" style="10" customWidth="1"/>
    <col min="11530" max="11530" width="14.140625" style="10" customWidth="1"/>
    <col min="11531" max="11531" width="10.7109375" style="10" customWidth="1"/>
    <col min="11532" max="11778" width="9.140625" style="10"/>
    <col min="11779" max="11779" width="7.28515625" style="10" customWidth="1"/>
    <col min="11780" max="11780" width="12" style="10" customWidth="1"/>
    <col min="11781" max="11781" width="11.85546875" style="10" customWidth="1"/>
    <col min="11782" max="11782" width="64.28515625" style="10" customWidth="1"/>
    <col min="11783" max="11783" width="16.85546875" style="10" customWidth="1"/>
    <col min="11784" max="11784" width="17.7109375" style="10" customWidth="1"/>
    <col min="11785" max="11785" width="12.85546875" style="10" customWidth="1"/>
    <col min="11786" max="11786" width="14.140625" style="10" customWidth="1"/>
    <col min="11787" max="11787" width="10.7109375" style="10" customWidth="1"/>
    <col min="11788" max="12034" width="9.140625" style="10"/>
    <col min="12035" max="12035" width="7.28515625" style="10" customWidth="1"/>
    <col min="12036" max="12036" width="12" style="10" customWidth="1"/>
    <col min="12037" max="12037" width="11.85546875" style="10" customWidth="1"/>
    <col min="12038" max="12038" width="64.28515625" style="10" customWidth="1"/>
    <col min="12039" max="12039" width="16.85546875" style="10" customWidth="1"/>
    <col min="12040" max="12040" width="17.7109375" style="10" customWidth="1"/>
    <col min="12041" max="12041" width="12.85546875" style="10" customWidth="1"/>
    <col min="12042" max="12042" width="14.140625" style="10" customWidth="1"/>
    <col min="12043" max="12043" width="10.7109375" style="10" customWidth="1"/>
    <col min="12044" max="12290" width="9.140625" style="10"/>
    <col min="12291" max="12291" width="7.28515625" style="10" customWidth="1"/>
    <col min="12292" max="12292" width="12" style="10" customWidth="1"/>
    <col min="12293" max="12293" width="11.85546875" style="10" customWidth="1"/>
    <col min="12294" max="12294" width="64.28515625" style="10" customWidth="1"/>
    <col min="12295" max="12295" width="16.85546875" style="10" customWidth="1"/>
    <col min="12296" max="12296" width="17.7109375" style="10" customWidth="1"/>
    <col min="12297" max="12297" width="12.85546875" style="10" customWidth="1"/>
    <col min="12298" max="12298" width="14.140625" style="10" customWidth="1"/>
    <col min="12299" max="12299" width="10.7109375" style="10" customWidth="1"/>
    <col min="12300" max="12546" width="9.140625" style="10"/>
    <col min="12547" max="12547" width="7.28515625" style="10" customWidth="1"/>
    <col min="12548" max="12548" width="12" style="10" customWidth="1"/>
    <col min="12549" max="12549" width="11.85546875" style="10" customWidth="1"/>
    <col min="12550" max="12550" width="64.28515625" style="10" customWidth="1"/>
    <col min="12551" max="12551" width="16.85546875" style="10" customWidth="1"/>
    <col min="12552" max="12552" width="17.7109375" style="10" customWidth="1"/>
    <col min="12553" max="12553" width="12.85546875" style="10" customWidth="1"/>
    <col min="12554" max="12554" width="14.140625" style="10" customWidth="1"/>
    <col min="12555" max="12555" width="10.7109375" style="10" customWidth="1"/>
    <col min="12556" max="12802" width="9.140625" style="10"/>
    <col min="12803" max="12803" width="7.28515625" style="10" customWidth="1"/>
    <col min="12804" max="12804" width="12" style="10" customWidth="1"/>
    <col min="12805" max="12805" width="11.85546875" style="10" customWidth="1"/>
    <col min="12806" max="12806" width="64.28515625" style="10" customWidth="1"/>
    <col min="12807" max="12807" width="16.85546875" style="10" customWidth="1"/>
    <col min="12808" max="12808" width="17.7109375" style="10" customWidth="1"/>
    <col min="12809" max="12809" width="12.85546875" style="10" customWidth="1"/>
    <col min="12810" max="12810" width="14.140625" style="10" customWidth="1"/>
    <col min="12811" max="12811" width="10.7109375" style="10" customWidth="1"/>
    <col min="12812" max="13058" width="9.140625" style="10"/>
    <col min="13059" max="13059" width="7.28515625" style="10" customWidth="1"/>
    <col min="13060" max="13060" width="12" style="10" customWidth="1"/>
    <col min="13061" max="13061" width="11.85546875" style="10" customWidth="1"/>
    <col min="13062" max="13062" width="64.28515625" style="10" customWidth="1"/>
    <col min="13063" max="13063" width="16.85546875" style="10" customWidth="1"/>
    <col min="13064" max="13064" width="17.7109375" style="10" customWidth="1"/>
    <col min="13065" max="13065" width="12.85546875" style="10" customWidth="1"/>
    <col min="13066" max="13066" width="14.140625" style="10" customWidth="1"/>
    <col min="13067" max="13067" width="10.7109375" style="10" customWidth="1"/>
    <col min="13068" max="13314" width="9.140625" style="10"/>
    <col min="13315" max="13315" width="7.28515625" style="10" customWidth="1"/>
    <col min="13316" max="13316" width="12" style="10" customWidth="1"/>
    <col min="13317" max="13317" width="11.85546875" style="10" customWidth="1"/>
    <col min="13318" max="13318" width="64.28515625" style="10" customWidth="1"/>
    <col min="13319" max="13319" width="16.85546875" style="10" customWidth="1"/>
    <col min="13320" max="13320" width="17.7109375" style="10" customWidth="1"/>
    <col min="13321" max="13321" width="12.85546875" style="10" customWidth="1"/>
    <col min="13322" max="13322" width="14.140625" style="10" customWidth="1"/>
    <col min="13323" max="13323" width="10.7109375" style="10" customWidth="1"/>
    <col min="13324" max="13570" width="9.140625" style="10"/>
    <col min="13571" max="13571" width="7.28515625" style="10" customWidth="1"/>
    <col min="13572" max="13572" width="12" style="10" customWidth="1"/>
    <col min="13573" max="13573" width="11.85546875" style="10" customWidth="1"/>
    <col min="13574" max="13574" width="64.28515625" style="10" customWidth="1"/>
    <col min="13575" max="13575" width="16.85546875" style="10" customWidth="1"/>
    <col min="13576" max="13576" width="17.7109375" style="10" customWidth="1"/>
    <col min="13577" max="13577" width="12.85546875" style="10" customWidth="1"/>
    <col min="13578" max="13578" width="14.140625" style="10" customWidth="1"/>
    <col min="13579" max="13579" width="10.7109375" style="10" customWidth="1"/>
    <col min="13580" max="13826" width="9.140625" style="10"/>
    <col min="13827" max="13827" width="7.28515625" style="10" customWidth="1"/>
    <col min="13828" max="13828" width="12" style="10" customWidth="1"/>
    <col min="13829" max="13829" width="11.85546875" style="10" customWidth="1"/>
    <col min="13830" max="13830" width="64.28515625" style="10" customWidth="1"/>
    <col min="13831" max="13831" width="16.85546875" style="10" customWidth="1"/>
    <col min="13832" max="13832" width="17.7109375" style="10" customWidth="1"/>
    <col min="13833" max="13833" width="12.85546875" style="10" customWidth="1"/>
    <col min="13834" max="13834" width="14.140625" style="10" customWidth="1"/>
    <col min="13835" max="13835" width="10.7109375" style="10" customWidth="1"/>
    <col min="13836" max="14082" width="9.140625" style="10"/>
    <col min="14083" max="14083" width="7.28515625" style="10" customWidth="1"/>
    <col min="14084" max="14084" width="12" style="10" customWidth="1"/>
    <col min="14085" max="14085" width="11.85546875" style="10" customWidth="1"/>
    <col min="14086" max="14086" width="64.28515625" style="10" customWidth="1"/>
    <col min="14087" max="14087" width="16.85546875" style="10" customWidth="1"/>
    <col min="14088" max="14088" width="17.7109375" style="10" customWidth="1"/>
    <col min="14089" max="14089" width="12.85546875" style="10" customWidth="1"/>
    <col min="14090" max="14090" width="14.140625" style="10" customWidth="1"/>
    <col min="14091" max="14091" width="10.7109375" style="10" customWidth="1"/>
    <col min="14092" max="14338" width="9.140625" style="10"/>
    <col min="14339" max="14339" width="7.28515625" style="10" customWidth="1"/>
    <col min="14340" max="14340" width="12" style="10" customWidth="1"/>
    <col min="14341" max="14341" width="11.85546875" style="10" customWidth="1"/>
    <col min="14342" max="14342" width="64.28515625" style="10" customWidth="1"/>
    <col min="14343" max="14343" width="16.85546875" style="10" customWidth="1"/>
    <col min="14344" max="14344" width="17.7109375" style="10" customWidth="1"/>
    <col min="14345" max="14345" width="12.85546875" style="10" customWidth="1"/>
    <col min="14346" max="14346" width="14.140625" style="10" customWidth="1"/>
    <col min="14347" max="14347" width="10.7109375" style="10" customWidth="1"/>
    <col min="14348" max="14594" width="9.140625" style="10"/>
    <col min="14595" max="14595" width="7.28515625" style="10" customWidth="1"/>
    <col min="14596" max="14596" width="12" style="10" customWidth="1"/>
    <col min="14597" max="14597" width="11.85546875" style="10" customWidth="1"/>
    <col min="14598" max="14598" width="64.28515625" style="10" customWidth="1"/>
    <col min="14599" max="14599" width="16.85546875" style="10" customWidth="1"/>
    <col min="14600" max="14600" width="17.7109375" style="10" customWidth="1"/>
    <col min="14601" max="14601" width="12.85546875" style="10" customWidth="1"/>
    <col min="14602" max="14602" width="14.140625" style="10" customWidth="1"/>
    <col min="14603" max="14603" width="10.7109375" style="10" customWidth="1"/>
    <col min="14604" max="14850" width="9.140625" style="10"/>
    <col min="14851" max="14851" width="7.28515625" style="10" customWidth="1"/>
    <col min="14852" max="14852" width="12" style="10" customWidth="1"/>
    <col min="14853" max="14853" width="11.85546875" style="10" customWidth="1"/>
    <col min="14854" max="14854" width="64.28515625" style="10" customWidth="1"/>
    <col min="14855" max="14855" width="16.85546875" style="10" customWidth="1"/>
    <col min="14856" max="14856" width="17.7109375" style="10" customWidth="1"/>
    <col min="14857" max="14857" width="12.85546875" style="10" customWidth="1"/>
    <col min="14858" max="14858" width="14.140625" style="10" customWidth="1"/>
    <col min="14859" max="14859" width="10.7109375" style="10" customWidth="1"/>
    <col min="14860" max="15106" width="9.140625" style="10"/>
    <col min="15107" max="15107" width="7.28515625" style="10" customWidth="1"/>
    <col min="15108" max="15108" width="12" style="10" customWidth="1"/>
    <col min="15109" max="15109" width="11.85546875" style="10" customWidth="1"/>
    <col min="15110" max="15110" width="64.28515625" style="10" customWidth="1"/>
    <col min="15111" max="15111" width="16.85546875" style="10" customWidth="1"/>
    <col min="15112" max="15112" width="17.7109375" style="10" customWidth="1"/>
    <col min="15113" max="15113" width="12.85546875" style="10" customWidth="1"/>
    <col min="15114" max="15114" width="14.140625" style="10" customWidth="1"/>
    <col min="15115" max="15115" width="10.7109375" style="10" customWidth="1"/>
    <col min="15116" max="15362" width="9.140625" style="10"/>
    <col min="15363" max="15363" width="7.28515625" style="10" customWidth="1"/>
    <col min="15364" max="15364" width="12" style="10" customWidth="1"/>
    <col min="15365" max="15365" width="11.85546875" style="10" customWidth="1"/>
    <col min="15366" max="15366" width="64.28515625" style="10" customWidth="1"/>
    <col min="15367" max="15367" width="16.85546875" style="10" customWidth="1"/>
    <col min="15368" max="15368" width="17.7109375" style="10" customWidth="1"/>
    <col min="15369" max="15369" width="12.85546875" style="10" customWidth="1"/>
    <col min="15370" max="15370" width="14.140625" style="10" customWidth="1"/>
    <col min="15371" max="15371" width="10.7109375" style="10" customWidth="1"/>
    <col min="15372" max="15618" width="9.140625" style="10"/>
    <col min="15619" max="15619" width="7.28515625" style="10" customWidth="1"/>
    <col min="15620" max="15620" width="12" style="10" customWidth="1"/>
    <col min="15621" max="15621" width="11.85546875" style="10" customWidth="1"/>
    <col min="15622" max="15622" width="64.28515625" style="10" customWidth="1"/>
    <col min="15623" max="15623" width="16.85546875" style="10" customWidth="1"/>
    <col min="15624" max="15624" width="17.7109375" style="10" customWidth="1"/>
    <col min="15625" max="15625" width="12.85546875" style="10" customWidth="1"/>
    <col min="15626" max="15626" width="14.140625" style="10" customWidth="1"/>
    <col min="15627" max="15627" width="10.7109375" style="10" customWidth="1"/>
    <col min="15628" max="15874" width="9.140625" style="10"/>
    <col min="15875" max="15875" width="7.28515625" style="10" customWidth="1"/>
    <col min="15876" max="15876" width="12" style="10" customWidth="1"/>
    <col min="15877" max="15877" width="11.85546875" style="10" customWidth="1"/>
    <col min="15878" max="15878" width="64.28515625" style="10" customWidth="1"/>
    <col min="15879" max="15879" width="16.85546875" style="10" customWidth="1"/>
    <col min="15880" max="15880" width="17.7109375" style="10" customWidth="1"/>
    <col min="15881" max="15881" width="12.85546875" style="10" customWidth="1"/>
    <col min="15882" max="15882" width="14.140625" style="10" customWidth="1"/>
    <col min="15883" max="15883" width="10.7109375" style="10" customWidth="1"/>
    <col min="15884" max="16130" width="9.140625" style="10"/>
    <col min="16131" max="16131" width="7.28515625" style="10" customWidth="1"/>
    <col min="16132" max="16132" width="12" style="10" customWidth="1"/>
    <col min="16133" max="16133" width="11.85546875" style="10" customWidth="1"/>
    <col min="16134" max="16134" width="64.28515625" style="10" customWidth="1"/>
    <col min="16135" max="16135" width="16.85546875" style="10" customWidth="1"/>
    <col min="16136" max="16136" width="17.7109375" style="10" customWidth="1"/>
    <col min="16137" max="16137" width="12.85546875" style="10" customWidth="1"/>
    <col min="16138" max="16138" width="14.140625" style="10" customWidth="1"/>
    <col min="16139" max="16139" width="10.7109375" style="10" customWidth="1"/>
    <col min="16140" max="16384" width="9.140625" style="10"/>
  </cols>
  <sheetData>
    <row r="1" spans="1:8">
      <c r="G1" s="210" t="s">
        <v>173</v>
      </c>
      <c r="H1" s="110"/>
    </row>
    <row r="2" spans="1:8">
      <c r="G2" s="210" t="s">
        <v>122</v>
      </c>
    </row>
    <row r="3" spans="1:8">
      <c r="G3" s="210" t="s">
        <v>1</v>
      </c>
    </row>
    <row r="5" spans="1:8" ht="57" customHeight="1">
      <c r="A5" s="228" t="s">
        <v>121</v>
      </c>
      <c r="B5" s="228"/>
      <c r="C5" s="228"/>
      <c r="D5" s="228"/>
      <c r="E5" s="228"/>
      <c r="F5" s="228"/>
      <c r="G5" s="228"/>
      <c r="H5" s="111"/>
    </row>
    <row r="7" spans="1:8">
      <c r="F7" s="236" t="s">
        <v>77</v>
      </c>
      <c r="G7" s="236"/>
    </row>
    <row r="8" spans="1:8" s="23" customFormat="1" ht="51" customHeight="1">
      <c r="B8" s="232" t="s">
        <v>34</v>
      </c>
      <c r="C8" s="233"/>
      <c r="D8" s="234" t="s">
        <v>35</v>
      </c>
      <c r="E8" s="230" t="s">
        <v>41</v>
      </c>
      <c r="F8" s="230"/>
      <c r="G8" s="231"/>
    </row>
    <row r="9" spans="1:8" s="23" customFormat="1" ht="39.75" customHeight="1">
      <c r="B9" s="100" t="s">
        <v>37</v>
      </c>
      <c r="C9" s="100" t="s">
        <v>38</v>
      </c>
      <c r="D9" s="235"/>
      <c r="E9" s="100" t="s">
        <v>33</v>
      </c>
      <c r="F9" s="211" t="s">
        <v>30</v>
      </c>
      <c r="G9" s="212" t="s">
        <v>36</v>
      </c>
    </row>
    <row r="10" spans="1:8" s="23" customFormat="1">
      <c r="B10" s="77"/>
      <c r="C10" s="77"/>
      <c r="D10" s="78" t="s">
        <v>86</v>
      </c>
      <c r="E10" s="91">
        <f t="shared" ref="E10:G10" si="0">+E12</f>
        <v>1555566.8</v>
      </c>
      <c r="F10" s="22">
        <f t="shared" si="0"/>
        <v>0</v>
      </c>
      <c r="G10" s="121">
        <f t="shared" si="0"/>
        <v>0</v>
      </c>
    </row>
    <row r="11" spans="1:8" s="23" customFormat="1">
      <c r="B11" s="77"/>
      <c r="C11" s="77"/>
      <c r="D11" s="78" t="s">
        <v>87</v>
      </c>
      <c r="E11" s="91"/>
      <c r="F11" s="22"/>
      <c r="G11" s="121"/>
    </row>
    <row r="12" spans="1:8" s="23" customFormat="1" ht="34.5">
      <c r="B12" s="78"/>
      <c r="C12" s="79"/>
      <c r="D12" s="79" t="s">
        <v>88</v>
      </c>
      <c r="E12" s="91">
        <f>+E14+E44</f>
        <v>1555566.8</v>
      </c>
      <c r="F12" s="22">
        <f>+F14+F44</f>
        <v>0</v>
      </c>
      <c r="G12" s="121">
        <f>+G14+G44</f>
        <v>0</v>
      </c>
    </row>
    <row r="13" spans="1:8" s="23" customFormat="1">
      <c r="B13" s="78"/>
      <c r="C13" s="78"/>
      <c r="D13" s="78" t="s">
        <v>39</v>
      </c>
      <c r="E13" s="22"/>
      <c r="F13" s="22"/>
      <c r="G13" s="121"/>
    </row>
    <row r="14" spans="1:8" s="23" customFormat="1" ht="34.5">
      <c r="B14" s="80">
        <v>1049</v>
      </c>
      <c r="C14" s="80">
        <v>21001</v>
      </c>
      <c r="D14" s="81" t="s">
        <v>89</v>
      </c>
      <c r="E14" s="91">
        <f t="shared" ref="E14:G14" si="1">+E16+E17</f>
        <v>1555566.8</v>
      </c>
      <c r="F14" s="91">
        <f t="shared" si="1"/>
        <v>0</v>
      </c>
      <c r="G14" s="122">
        <f t="shared" si="1"/>
        <v>0</v>
      </c>
    </row>
    <row r="15" spans="1:8" s="23" customFormat="1">
      <c r="B15" s="82"/>
      <c r="C15" s="82"/>
      <c r="D15" s="83" t="s">
        <v>70</v>
      </c>
      <c r="E15" s="22"/>
      <c r="F15" s="22"/>
      <c r="G15" s="121"/>
    </row>
    <row r="16" spans="1:8" ht="29.25" customHeight="1">
      <c r="B16" s="85"/>
      <c r="C16" s="85"/>
      <c r="D16" s="152" t="s">
        <v>24</v>
      </c>
      <c r="E16" s="22"/>
      <c r="F16" s="22">
        <f t="shared" ref="F16:G16" si="2">-F17</f>
        <v>-2472794.1</v>
      </c>
      <c r="G16" s="121">
        <f t="shared" si="2"/>
        <v>-1637962.5000000005</v>
      </c>
      <c r="H16" s="112"/>
    </row>
    <row r="17" spans="2:11" s="23" customFormat="1" ht="34.5">
      <c r="B17" s="84"/>
      <c r="C17" s="84"/>
      <c r="D17" s="152" t="s">
        <v>40</v>
      </c>
      <c r="E17" s="22">
        <f>+E19+E23+E35</f>
        <v>1555566.8</v>
      </c>
      <c r="F17" s="22">
        <f>+F19+F23+F35</f>
        <v>2472794.1</v>
      </c>
      <c r="G17" s="121">
        <f>+G19+G23+G35</f>
        <v>1637962.5000000005</v>
      </c>
      <c r="H17" s="113"/>
      <c r="I17" s="113"/>
      <c r="J17" s="113"/>
      <c r="K17" s="113"/>
    </row>
    <row r="18" spans="2:11">
      <c r="B18" s="85"/>
      <c r="C18" s="85"/>
      <c r="D18" s="83" t="s">
        <v>90</v>
      </c>
      <c r="E18" s="22"/>
      <c r="F18" s="22"/>
      <c r="G18" s="121"/>
    </row>
    <row r="19" spans="2:11" ht="34.5">
      <c r="B19" s="78"/>
      <c r="C19" s="86" t="s">
        <v>91</v>
      </c>
      <c r="D19" s="87" t="s">
        <v>92</v>
      </c>
      <c r="E19" s="91">
        <f>SUM(E20:E22)</f>
        <v>0</v>
      </c>
      <c r="F19" s="91">
        <f>SUM(F20:F22)</f>
        <v>164730.9</v>
      </c>
      <c r="G19" s="122">
        <f>SUM(G20:G22)</f>
        <v>222770.3</v>
      </c>
    </row>
    <row r="20" spans="2:11" ht="51.75">
      <c r="B20" s="78"/>
      <c r="C20" s="88"/>
      <c r="D20" s="108" t="str">
        <f>Հ2!C18</f>
        <v>Մ-1, Երևան-Գյումրի-ՀՀ սահման միջպետական նշանակության ավտոճանապարհի կմ113+200-կմ 118+900 հատվածի հիմնանորոգում</v>
      </c>
      <c r="E20" s="22"/>
      <c r="F20" s="22">
        <f>Հ2!F18</f>
        <v>58034</v>
      </c>
      <c r="G20" s="121">
        <f>Հ2!D18</f>
        <v>58034</v>
      </c>
      <c r="K20" s="132"/>
    </row>
    <row r="21" spans="2:11" ht="51.75">
      <c r="B21" s="78"/>
      <c r="C21" s="88"/>
      <c r="D21" s="108" t="str">
        <f>Հ2!C19</f>
        <v>Մ-2, Երևան-Երասխ-Գորիս-Մեղրի-ՀՀսահման միջպետական նշանակության ավտոճանապարհի կմ182+532 - կմ190+000 հատվածի հիմնանորոգում</v>
      </c>
      <c r="E21" s="22"/>
      <c r="F21" s="22">
        <v>43000</v>
      </c>
      <c r="G21" s="121">
        <f>Հ2!D19</f>
        <v>101039.4</v>
      </c>
      <c r="H21" s="132"/>
      <c r="I21" s="132"/>
      <c r="J21" s="132"/>
      <c r="K21" s="132"/>
    </row>
    <row r="22" spans="2:11" ht="51.75">
      <c r="B22" s="78"/>
      <c r="C22" s="88"/>
      <c r="D22" s="108" t="str">
        <f>Հ2!C20</f>
        <v>Մ-3, Թուրքիայի սահման-Մարգարա-Վանաձոր-Տաշիր-ՀՀ սահման միջպետական նշանակության ավտոճանապարհի կմ97+020-կմ104+700 հատվածի հիմնանորոգում</v>
      </c>
      <c r="E22" s="22"/>
      <c r="F22" s="22">
        <f>Հ2!F20</f>
        <v>63696.9</v>
      </c>
      <c r="G22" s="121">
        <f>Հ2!D20</f>
        <v>63696.9</v>
      </c>
    </row>
    <row r="23" spans="2:11" ht="34.5">
      <c r="B23" s="78"/>
      <c r="C23" s="86" t="s">
        <v>93</v>
      </c>
      <c r="D23" s="87" t="s">
        <v>94</v>
      </c>
      <c r="E23" s="91">
        <f>SUM(E24:E34)</f>
        <v>800000</v>
      </c>
      <c r="F23" s="91">
        <f>SUM(F24:F34)</f>
        <v>955751.6</v>
      </c>
      <c r="G23" s="91">
        <f>SUM(G24:G34)</f>
        <v>-355865.19999999972</v>
      </c>
    </row>
    <row r="24" spans="2:11" ht="69">
      <c r="B24" s="78"/>
      <c r="C24" s="114"/>
      <c r="D24" s="108" t="str">
        <f>Հ2!C22</f>
        <v>Հ-1, Վ. Պտղնու տրանսպորտային հանգույց - Ջրաբեր-Հրազդան -Հրազդանի քրեակատարողական հիմնարկ հանրապետական նշանակության ավտոճանապարհի կմ33+500 - կմ37+700 հատվածի հիմնանորոգում</v>
      </c>
      <c r="E24" s="22"/>
      <c r="F24" s="22">
        <v>321289.2</v>
      </c>
      <c r="G24" s="121">
        <f>Հ2!F22</f>
        <v>642578.30000000005</v>
      </c>
    </row>
    <row r="25" spans="2:11" ht="69">
      <c r="B25" s="78"/>
      <c r="C25" s="114"/>
      <c r="D25" s="108" t="str">
        <f>Հ2!C23</f>
        <v>Հ-1, Վ. Պտղնու տրանսպորտային հանգույց - Ջրաբեր-Հրազդան -Հրազդանի քրեակատարողական հիմնարկ հանրապետական նշանակության ավտոճանապարհի կմ21+700 - կմ24+000 հատվածի հիմնանորոգում</v>
      </c>
      <c r="E25" s="22"/>
      <c r="F25" s="22">
        <v>267371.40000000002</v>
      </c>
      <c r="G25" s="121">
        <f>Հ2!D23</f>
        <v>445619</v>
      </c>
    </row>
    <row r="26" spans="2:11" ht="51.75">
      <c r="B26" s="78"/>
      <c r="C26" s="114"/>
      <c r="D26" s="108" t="str">
        <f>Հ2!C24</f>
        <v>Հ-2, /Հ-1/ Աբովյան- Արզնի-/Հ-6/ (Նոր Գեղի) հանրապետական նշանակության ավտոճանապարհի կմ0+000-կմ1+400 հատվածի հիմնանորոգում</v>
      </c>
      <c r="E26" s="22"/>
      <c r="F26" s="22">
        <v>18918.900000000001</v>
      </c>
      <c r="G26" s="121">
        <f>Հ2!D24</f>
        <v>18918.900000000001</v>
      </c>
    </row>
    <row r="27" spans="2:11" ht="51.75">
      <c r="B27" s="78"/>
      <c r="C27" s="114"/>
      <c r="D27" s="108" t="str">
        <f>Հ2!C25</f>
        <v>Հ-5, /Հ-6/-Նոր Գեղի-Արգել-Արզական-Հրազդան հանրապետական նշանակության ավտոճանապարհի կմ0+000 - կմ10+000 հատվածի հիմնանորոգում</v>
      </c>
      <c r="E27" s="22"/>
      <c r="F27" s="22">
        <v>58365.1</v>
      </c>
      <c r="G27" s="121">
        <f>Հ2!D25</f>
        <v>58365.1</v>
      </c>
    </row>
    <row r="28" spans="2:11" ht="51.75">
      <c r="B28" s="78"/>
      <c r="C28" s="114"/>
      <c r="D28" s="108" t="str">
        <f>Հ2!C26</f>
        <v>Հ-5, /Հ-6/-Նոր Գեղի-Արգել-Արզական-Հրազդան հանրապետական նշանակության ավտոճանապարհի կմ25+200 - կմ36+000 հատվածի հիմնանորոգում</v>
      </c>
      <c r="E28" s="22"/>
      <c r="F28" s="22">
        <v>24397.200000000001</v>
      </c>
      <c r="G28" s="121">
        <f>Հ2!D26</f>
        <v>24397.200000000001</v>
      </c>
    </row>
    <row r="29" spans="2:11" ht="51.75">
      <c r="B29" s="78"/>
      <c r="C29" s="114"/>
      <c r="D29" s="108" t="str">
        <f>Հ2!C27</f>
        <v>Հ-16, /Մ-5/ - Մեծամոր – ՀԱԷԿ - /Մ-5/ հանրապետական նշանակության ավտոճանապարհի կմ0+000 - կմ10+700 հատվածի հիմնանորոգում</v>
      </c>
      <c r="E29" s="22"/>
      <c r="F29" s="22">
        <v>-272938</v>
      </c>
      <c r="G29" s="121">
        <f>Հ2!D27</f>
        <v>-543446</v>
      </c>
    </row>
    <row r="30" spans="2:11" ht="51.75">
      <c r="B30" s="78"/>
      <c r="C30" s="114"/>
      <c r="D30" s="108" t="str">
        <f>Հ2!C28</f>
        <v>Հ-21, /Հ-75/ - Հոռոմ-Արթիկ-Ալագյազ հանրապետական նշանակության ավտոճանապարհի կմ19+000 - կմ23+900 հատվածի հիմնանորոգում</v>
      </c>
      <c r="E30" s="22"/>
      <c r="F30" s="121">
        <v>1824.2</v>
      </c>
      <c r="G30" s="121">
        <f>Հ2!D28</f>
        <v>1824.2</v>
      </c>
    </row>
    <row r="31" spans="2:11" ht="51.75">
      <c r="B31" s="78"/>
      <c r="C31" s="114"/>
      <c r="D31" s="108" t="str">
        <f>Հ2!C29</f>
        <v>Հ-23, /Մ-3/ - Պուշկինյան լեռնանցք - /Մ-3/ հանրապետական նշանակության ավտոճանապարհի կմ0+000 - կմ13+400 հատվածի հիմնանորոգում</v>
      </c>
      <c r="E31" s="22"/>
      <c r="F31" s="22">
        <v>-915466.5</v>
      </c>
      <c r="G31" s="121">
        <f>Հ2!D29</f>
        <v>-3051555</v>
      </c>
    </row>
    <row r="32" spans="2:11" ht="51.75">
      <c r="B32" s="78"/>
      <c r="C32" s="114"/>
      <c r="D32" s="108" t="str">
        <f>Հ2!C30</f>
        <v>Հ-36, /Մ-4/ (Իջևան) - Նավուր - Բերդ - Այգեպար հանրապետական նշանակության ավտոճանապարհի կմ 5+600-կմ 42+100 հատվածի հիմնանորոգում</v>
      </c>
      <c r="E32" s="22"/>
      <c r="F32" s="22">
        <v>1114424.2</v>
      </c>
      <c r="G32" s="121">
        <f>Հ2!D30</f>
        <v>1484823.3</v>
      </c>
      <c r="I32" s="154"/>
    </row>
    <row r="33" spans="2:10" ht="69">
      <c r="B33" s="78"/>
      <c r="C33" s="114"/>
      <c r="D33" s="108" t="str">
        <f>Հ2!C31</f>
        <v>Հ-55, Հրազդանի տրանսպորտային հանգույց-Ծաղկաձորի մարզահամալիր հանրապետական նշանակության ավտոճանապարհի կմ0+000 - կմ10+500 հատվածի հիմնանորոգում</v>
      </c>
      <c r="E33" s="93"/>
      <c r="F33" s="93">
        <v>337565.9</v>
      </c>
      <c r="G33" s="121">
        <f>Հ2!D31</f>
        <v>562609.80000000005</v>
      </c>
    </row>
    <row r="34" spans="2:10" ht="51.75">
      <c r="B34" s="78"/>
      <c r="C34" s="114"/>
      <c r="D34" s="145" t="s">
        <v>151</v>
      </c>
      <c r="E34" s="93">
        <v>800000</v>
      </c>
      <c r="F34" s="22"/>
      <c r="G34" s="121"/>
      <c r="J34" s="154"/>
    </row>
    <row r="35" spans="2:10" ht="34.5">
      <c r="B35" s="78"/>
      <c r="C35" s="115">
        <v>3</v>
      </c>
      <c r="D35" s="87" t="s">
        <v>95</v>
      </c>
      <c r="E35" s="91">
        <f>SUM(E36:E43)</f>
        <v>755566.8</v>
      </c>
      <c r="F35" s="91">
        <f>SUM(F36:F43)</f>
        <v>1352311.6</v>
      </c>
      <c r="G35" s="91">
        <f>SUM(G36:G43)</f>
        <v>1771057.4000000001</v>
      </c>
      <c r="H35" s="154"/>
      <c r="I35" s="112"/>
    </row>
    <row r="36" spans="2:10" ht="58.5" customHeight="1">
      <c r="B36" s="78"/>
      <c r="C36" s="114"/>
      <c r="D36" s="108" t="str">
        <f>Հ2!C33</f>
        <v>Տ-1-44,/Մ-3/ (Ապարան) - Լուսագյուղ ավտոճանապարհի կմ0+000-կմ3+000 հատվածի հիմնանորոգում</v>
      </c>
      <c r="E36" s="22">
        <v>-668.3</v>
      </c>
      <c r="F36" s="22">
        <v>-668.3</v>
      </c>
      <c r="G36" s="121">
        <f>Հ2!D33</f>
        <v>-668.3</v>
      </c>
    </row>
    <row r="37" spans="2:10" ht="57.75" customHeight="1">
      <c r="B37" s="78"/>
      <c r="C37" s="114"/>
      <c r="D37" s="108" t="str">
        <f>Հ2!C34</f>
        <v>Տ-1-62,/Հ-4/ - Երնջաթափ - Շողակն ավտոճանապարհի կմ0+000-կմ3+400 հատվածի հիմնանորոգում</v>
      </c>
      <c r="E37" s="22">
        <v>-757.2</v>
      </c>
      <c r="F37" s="22">
        <v>-757.2</v>
      </c>
      <c r="G37" s="121">
        <f>Հ2!D34</f>
        <v>-757.2</v>
      </c>
    </row>
    <row r="38" spans="2:10" ht="57" customHeight="1">
      <c r="B38" s="78"/>
      <c r="C38" s="115"/>
      <c r="D38" s="108" t="str">
        <f>Հ2!C35</f>
        <v>Տ-3-14, /Մ-5/-Մրգաշատ-Ալաշկերտ-գ․Արմավիր (Տ-3-16) ավտոճանապարհի կմ0+000 - կմ1+300, կմ3+000-կմ4+200 և կմ4+700-կմ6+200 հատվածների հիմնանորոգում</v>
      </c>
      <c r="E38" s="22">
        <v>954</v>
      </c>
      <c r="F38" s="22">
        <v>954</v>
      </c>
      <c r="G38" s="121">
        <f>Հ2!D35</f>
        <v>954</v>
      </c>
    </row>
    <row r="39" spans="2:10" ht="48" customHeight="1">
      <c r="B39" s="78"/>
      <c r="C39" s="115"/>
      <c r="D39" s="108" t="str">
        <f>Հ2!C36</f>
        <v>Տ-4-13,/Հ-39/ (Գավառ) – Գանձակ – Սարուխան – Գեղարքունիք ավտոճանապարհի կմ0+000-կմ12+900 հատվածի հիմնանորոգում</v>
      </c>
      <c r="E39" s="22">
        <v>756038.3</v>
      </c>
      <c r="F39" s="22">
        <v>1209661.3</v>
      </c>
      <c r="G39" s="121">
        <f>Հ2!D36</f>
        <v>1512076.6</v>
      </c>
    </row>
    <row r="40" spans="2:10" ht="49.5" customHeight="1">
      <c r="B40" s="78"/>
      <c r="C40" s="115"/>
      <c r="D40" s="108" t="str">
        <f>Հ2!C37</f>
        <v>Տ-5-24,/Մ-3/ (Ստեփանավան) – Արմանիս – Ուրասար – Կաթնաղբյուր տեղական նշանակության ավտոճանապարհի կմ 6+600-կմ 15+200 հատվածի և Կաթնաղբյուր համայնքի 8-րդ և 9-րդ փողոցների հիմնանորոգում</v>
      </c>
      <c r="E40" s="22"/>
      <c r="F40" s="22">
        <v>142181.79999999999</v>
      </c>
      <c r="G40" s="121">
        <f>Հ2!D37</f>
        <v>258512.3</v>
      </c>
    </row>
    <row r="41" spans="2:10" ht="40.5" customHeight="1">
      <c r="B41" s="78"/>
      <c r="C41" s="115"/>
      <c r="D41" s="108" t="str">
        <f>Հ2!C38</f>
        <v>/Մ-12/ - Խնձորեսկ - Ներքին Խնձորեսկ ավտոճանապարհի կմ0+000 - կմ10+100 հատվածի հիմնանորոգում</v>
      </c>
      <c r="E41" s="22"/>
      <c r="F41" s="22">
        <v>550</v>
      </c>
      <c r="G41" s="121">
        <f>Հ2!D38</f>
        <v>550</v>
      </c>
      <c r="I41" s="154"/>
    </row>
    <row r="42" spans="2:10" ht="44.25" customHeight="1">
      <c r="B42" s="78"/>
      <c r="C42" s="115"/>
      <c r="D42" s="108" t="str">
        <f>Հ2!C39</f>
        <v>Տ-8-10,/Տ-8-48/ - Շամբ - Շամբի ջրամբարի պատվար /մարգարիտա/ ավտոճանապարհի հիմնանորոգում</v>
      </c>
      <c r="E42" s="22"/>
      <c r="F42" s="22">
        <v>210</v>
      </c>
      <c r="G42" s="121">
        <f>Հ2!D39</f>
        <v>210</v>
      </c>
    </row>
    <row r="43" spans="2:10" ht="47.25" customHeight="1">
      <c r="B43" s="78"/>
      <c r="C43" s="115"/>
      <c r="D43" s="108" t="str">
        <f>Հ2!C40</f>
        <v>Տ-8-50, /Տ-8-48/ - Որոտան ավտոճանապարհի կմ0+000 - կմ1+700 հատվածի հիմնանորոգում</v>
      </c>
      <c r="E43" s="22"/>
      <c r="F43" s="22">
        <v>180</v>
      </c>
      <c r="G43" s="121">
        <f>Հ2!D40</f>
        <v>180</v>
      </c>
    </row>
    <row r="44" spans="2:10" ht="42.75" customHeight="1">
      <c r="B44" s="87">
        <v>1049</v>
      </c>
      <c r="C44" s="150" t="str">
        <f>Հ2!B41</f>
        <v>21020</v>
      </c>
      <c r="D44" s="89" t="str">
        <f>Հ2!C41</f>
        <v xml:space="preserve"> Միջպետական և հանրապետական նշանակության ավտոճանապարհների միջին նորոգում</v>
      </c>
      <c r="E44" s="91">
        <f>+E46+E47</f>
        <v>0</v>
      </c>
      <c r="F44" s="91">
        <f t="shared" ref="F44" si="3">+F46+F47</f>
        <v>0</v>
      </c>
      <c r="G44" s="122">
        <f>+G46+G47</f>
        <v>0</v>
      </c>
    </row>
    <row r="45" spans="2:10" ht="21.75" customHeight="1">
      <c r="B45" s="87"/>
      <c r="C45" s="87"/>
      <c r="D45" s="151" t="s">
        <v>70</v>
      </c>
      <c r="E45" s="22"/>
      <c r="F45" s="22"/>
      <c r="G45" s="121"/>
    </row>
    <row r="46" spans="2:10" ht="23.25" customHeight="1">
      <c r="B46" s="85"/>
      <c r="C46" s="85"/>
      <c r="D46" s="152" t="s">
        <v>24</v>
      </c>
      <c r="E46" s="22">
        <f>-E47</f>
        <v>-59603.7</v>
      </c>
      <c r="F46" s="22">
        <f t="shared" ref="F46" si="4">-F47</f>
        <v>-59603.7</v>
      </c>
      <c r="G46" s="121">
        <f>Հ2!D41</f>
        <v>-59603.7</v>
      </c>
    </row>
    <row r="47" spans="2:10" ht="34.5">
      <c r="B47" s="85"/>
      <c r="C47" s="85"/>
      <c r="D47" s="152" t="s">
        <v>40</v>
      </c>
      <c r="E47" s="22">
        <f>E49</f>
        <v>59603.7</v>
      </c>
      <c r="F47" s="22">
        <f t="shared" ref="F47:G47" si="5">F49</f>
        <v>59603.7</v>
      </c>
      <c r="G47" s="22">
        <f t="shared" si="5"/>
        <v>59603.7</v>
      </c>
      <c r="H47" s="132"/>
      <c r="I47" s="132"/>
    </row>
    <row r="48" spans="2:10">
      <c r="B48" s="85"/>
      <c r="C48" s="85"/>
      <c r="D48" s="83" t="s">
        <v>90</v>
      </c>
      <c r="E48" s="22"/>
      <c r="F48" s="22"/>
      <c r="G48" s="121"/>
    </row>
    <row r="49" spans="2:9" ht="34.5">
      <c r="B49" s="78"/>
      <c r="C49" s="86" t="s">
        <v>91</v>
      </c>
      <c r="D49" s="87" t="s">
        <v>92</v>
      </c>
      <c r="E49" s="91">
        <f>E50</f>
        <v>59603.7</v>
      </c>
      <c r="F49" s="91">
        <f t="shared" ref="F49:G49" si="6">F50</f>
        <v>59603.7</v>
      </c>
      <c r="G49" s="91">
        <f t="shared" si="6"/>
        <v>59603.7</v>
      </c>
    </row>
    <row r="50" spans="2:9" ht="53.25" customHeight="1">
      <c r="B50" s="78"/>
      <c r="C50" s="78"/>
      <c r="D50" s="90" t="str">
        <f>Հ2!C45</f>
        <v>Մ4/ Երևան-Սևան-Իջևան–ՀՀ սահման միջպետական նշանակության ավտոճանապարհի  կմ12+747-կմ26+000 հատվածի  (աջ գոտի) միջին նորոգում</v>
      </c>
      <c r="E50" s="22">
        <v>59603.7</v>
      </c>
      <c r="F50" s="22">
        <v>59603.7</v>
      </c>
      <c r="G50" s="121">
        <f>Հ2!D45</f>
        <v>59603.7</v>
      </c>
      <c r="H50" s="132"/>
      <c r="I50" s="132"/>
    </row>
  </sheetData>
  <mergeCells count="5">
    <mergeCell ref="A5:G5"/>
    <mergeCell ref="B8:C8"/>
    <mergeCell ref="D8:D9"/>
    <mergeCell ref="E8:G8"/>
    <mergeCell ref="F7:G7"/>
  </mergeCells>
  <pageMargins left="0.31496062992126" right="0" top="0.35433070866141703" bottom="0.35433070866141703" header="0.31496062992126" footer="0.31496062992126"/>
  <pageSetup paperSize="9" scale="70" orientation="landscape" r:id="rId1"/>
  <rowBreaks count="1" manualBreakCount="1">
    <brk id="33" max="6" man="1"/>
  </rowBreaks>
  <colBreaks count="1" manualBreakCount="1">
    <brk id="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6"/>
  <sheetViews>
    <sheetView topLeftCell="A19" zoomScaleNormal="100" workbookViewId="0">
      <selection activeCell="C27" sqref="C27"/>
    </sheetView>
  </sheetViews>
  <sheetFormatPr defaultRowHeight="17.25"/>
  <cols>
    <col min="1" max="1" width="4.7109375" style="28" customWidth="1"/>
    <col min="2" max="2" width="26.140625" style="28" customWidth="1"/>
    <col min="3" max="3" width="67.85546875" style="28" customWidth="1"/>
    <col min="4" max="4" width="16.85546875" style="28" customWidth="1"/>
    <col min="5" max="6" width="16.7109375" style="28" customWidth="1"/>
    <col min="7" max="7" width="16.28515625" style="28" customWidth="1"/>
    <col min="8" max="8" width="14.7109375" style="28" customWidth="1"/>
    <col min="9" max="9" width="13.42578125" style="28" customWidth="1"/>
    <col min="10" max="10" width="13.5703125" style="28" customWidth="1"/>
    <col min="11" max="11" width="10.42578125" style="28" customWidth="1"/>
    <col min="12" max="254" width="9.140625" style="28"/>
    <col min="255" max="255" width="4.7109375" style="28" customWidth="1"/>
    <col min="256" max="256" width="19.85546875" style="28" customWidth="1"/>
    <col min="257" max="257" width="72.140625" style="28" customWidth="1"/>
    <col min="258" max="258" width="0" style="28" hidden="1" customWidth="1"/>
    <col min="259" max="259" width="18.28515625" style="28" customWidth="1"/>
    <col min="260" max="260" width="17.5703125" style="28" customWidth="1"/>
    <col min="261" max="266" width="9" style="28" customWidth="1"/>
    <col min="267" max="510" width="9.140625" style="28"/>
    <col min="511" max="511" width="4.7109375" style="28" customWidth="1"/>
    <col min="512" max="512" width="19.85546875" style="28" customWidth="1"/>
    <col min="513" max="513" width="72.140625" style="28" customWidth="1"/>
    <col min="514" max="514" width="0" style="28" hidden="1" customWidth="1"/>
    <col min="515" max="515" width="18.28515625" style="28" customWidth="1"/>
    <col min="516" max="516" width="17.5703125" style="28" customWidth="1"/>
    <col min="517" max="522" width="9" style="28" customWidth="1"/>
    <col min="523" max="766" width="9.140625" style="28"/>
    <col min="767" max="767" width="4.7109375" style="28" customWidth="1"/>
    <col min="768" max="768" width="19.85546875" style="28" customWidth="1"/>
    <col min="769" max="769" width="72.140625" style="28" customWidth="1"/>
    <col min="770" max="770" width="0" style="28" hidden="1" customWidth="1"/>
    <col min="771" max="771" width="18.28515625" style="28" customWidth="1"/>
    <col min="772" max="772" width="17.5703125" style="28" customWidth="1"/>
    <col min="773" max="778" width="9" style="28" customWidth="1"/>
    <col min="779" max="1022" width="9.140625" style="28"/>
    <col min="1023" max="1023" width="4.7109375" style="28" customWidth="1"/>
    <col min="1024" max="1024" width="19.85546875" style="28" customWidth="1"/>
    <col min="1025" max="1025" width="72.140625" style="28" customWidth="1"/>
    <col min="1026" max="1026" width="0" style="28" hidden="1" customWidth="1"/>
    <col min="1027" max="1027" width="18.28515625" style="28" customWidth="1"/>
    <col min="1028" max="1028" width="17.5703125" style="28" customWidth="1"/>
    <col min="1029" max="1034" width="9" style="28" customWidth="1"/>
    <col min="1035" max="1278" width="9.140625" style="28"/>
    <col min="1279" max="1279" width="4.7109375" style="28" customWidth="1"/>
    <col min="1280" max="1280" width="19.85546875" style="28" customWidth="1"/>
    <col min="1281" max="1281" width="72.140625" style="28" customWidth="1"/>
    <col min="1282" max="1282" width="0" style="28" hidden="1" customWidth="1"/>
    <col min="1283" max="1283" width="18.28515625" style="28" customWidth="1"/>
    <col min="1284" max="1284" width="17.5703125" style="28" customWidth="1"/>
    <col min="1285" max="1290" width="9" style="28" customWidth="1"/>
    <col min="1291" max="1534" width="9.140625" style="28"/>
    <col min="1535" max="1535" width="4.7109375" style="28" customWidth="1"/>
    <col min="1536" max="1536" width="19.85546875" style="28" customWidth="1"/>
    <col min="1537" max="1537" width="72.140625" style="28" customWidth="1"/>
    <col min="1538" max="1538" width="0" style="28" hidden="1" customWidth="1"/>
    <col min="1539" max="1539" width="18.28515625" style="28" customWidth="1"/>
    <col min="1540" max="1540" width="17.5703125" style="28" customWidth="1"/>
    <col min="1541" max="1546" width="9" style="28" customWidth="1"/>
    <col min="1547" max="1790" width="9.140625" style="28"/>
    <col min="1791" max="1791" width="4.7109375" style="28" customWidth="1"/>
    <col min="1792" max="1792" width="19.85546875" style="28" customWidth="1"/>
    <col min="1793" max="1793" width="72.140625" style="28" customWidth="1"/>
    <col min="1794" max="1794" width="0" style="28" hidden="1" customWidth="1"/>
    <col min="1795" max="1795" width="18.28515625" style="28" customWidth="1"/>
    <col min="1796" max="1796" width="17.5703125" style="28" customWidth="1"/>
    <col min="1797" max="1802" width="9" style="28" customWidth="1"/>
    <col min="1803" max="2046" width="9.140625" style="28"/>
    <col min="2047" max="2047" width="4.7109375" style="28" customWidth="1"/>
    <col min="2048" max="2048" width="19.85546875" style="28" customWidth="1"/>
    <col min="2049" max="2049" width="72.140625" style="28" customWidth="1"/>
    <col min="2050" max="2050" width="0" style="28" hidden="1" customWidth="1"/>
    <col min="2051" max="2051" width="18.28515625" style="28" customWidth="1"/>
    <col min="2052" max="2052" width="17.5703125" style="28" customWidth="1"/>
    <col min="2053" max="2058" width="9" style="28" customWidth="1"/>
    <col min="2059" max="2302" width="9.140625" style="28"/>
    <col min="2303" max="2303" width="4.7109375" style="28" customWidth="1"/>
    <col min="2304" max="2304" width="19.85546875" style="28" customWidth="1"/>
    <col min="2305" max="2305" width="72.140625" style="28" customWidth="1"/>
    <col min="2306" max="2306" width="0" style="28" hidden="1" customWidth="1"/>
    <col min="2307" max="2307" width="18.28515625" style="28" customWidth="1"/>
    <col min="2308" max="2308" width="17.5703125" style="28" customWidth="1"/>
    <col min="2309" max="2314" width="9" style="28" customWidth="1"/>
    <col min="2315" max="2558" width="9.140625" style="28"/>
    <col min="2559" max="2559" width="4.7109375" style="28" customWidth="1"/>
    <col min="2560" max="2560" width="19.85546875" style="28" customWidth="1"/>
    <col min="2561" max="2561" width="72.140625" style="28" customWidth="1"/>
    <col min="2562" max="2562" width="0" style="28" hidden="1" customWidth="1"/>
    <col min="2563" max="2563" width="18.28515625" style="28" customWidth="1"/>
    <col min="2564" max="2564" width="17.5703125" style="28" customWidth="1"/>
    <col min="2565" max="2570" width="9" style="28" customWidth="1"/>
    <col min="2571" max="2814" width="9.140625" style="28"/>
    <col min="2815" max="2815" width="4.7109375" style="28" customWidth="1"/>
    <col min="2816" max="2816" width="19.85546875" style="28" customWidth="1"/>
    <col min="2817" max="2817" width="72.140625" style="28" customWidth="1"/>
    <col min="2818" max="2818" width="0" style="28" hidden="1" customWidth="1"/>
    <col min="2819" max="2819" width="18.28515625" style="28" customWidth="1"/>
    <col min="2820" max="2820" width="17.5703125" style="28" customWidth="1"/>
    <col min="2821" max="2826" width="9" style="28" customWidth="1"/>
    <col min="2827" max="3070" width="9.140625" style="28"/>
    <col min="3071" max="3071" width="4.7109375" style="28" customWidth="1"/>
    <col min="3072" max="3072" width="19.85546875" style="28" customWidth="1"/>
    <col min="3073" max="3073" width="72.140625" style="28" customWidth="1"/>
    <col min="3074" max="3074" width="0" style="28" hidden="1" customWidth="1"/>
    <col min="3075" max="3075" width="18.28515625" style="28" customWidth="1"/>
    <col min="3076" max="3076" width="17.5703125" style="28" customWidth="1"/>
    <col min="3077" max="3082" width="9" style="28" customWidth="1"/>
    <col min="3083" max="3326" width="9.140625" style="28"/>
    <col min="3327" max="3327" width="4.7109375" style="28" customWidth="1"/>
    <col min="3328" max="3328" width="19.85546875" style="28" customWidth="1"/>
    <col min="3329" max="3329" width="72.140625" style="28" customWidth="1"/>
    <col min="3330" max="3330" width="0" style="28" hidden="1" customWidth="1"/>
    <col min="3331" max="3331" width="18.28515625" style="28" customWidth="1"/>
    <col min="3332" max="3332" width="17.5703125" style="28" customWidth="1"/>
    <col min="3333" max="3338" width="9" style="28" customWidth="1"/>
    <col min="3339" max="3582" width="9.140625" style="28"/>
    <col min="3583" max="3583" width="4.7109375" style="28" customWidth="1"/>
    <col min="3584" max="3584" width="19.85546875" style="28" customWidth="1"/>
    <col min="3585" max="3585" width="72.140625" style="28" customWidth="1"/>
    <col min="3586" max="3586" width="0" style="28" hidden="1" customWidth="1"/>
    <col min="3587" max="3587" width="18.28515625" style="28" customWidth="1"/>
    <col min="3588" max="3588" width="17.5703125" style="28" customWidth="1"/>
    <col min="3589" max="3594" width="9" style="28" customWidth="1"/>
    <col min="3595" max="3838" width="9.140625" style="28"/>
    <col min="3839" max="3839" width="4.7109375" style="28" customWidth="1"/>
    <col min="3840" max="3840" width="19.85546875" style="28" customWidth="1"/>
    <col min="3841" max="3841" width="72.140625" style="28" customWidth="1"/>
    <col min="3842" max="3842" width="0" style="28" hidden="1" customWidth="1"/>
    <col min="3843" max="3843" width="18.28515625" style="28" customWidth="1"/>
    <col min="3844" max="3844" width="17.5703125" style="28" customWidth="1"/>
    <col min="3845" max="3850" width="9" style="28" customWidth="1"/>
    <col min="3851" max="4094" width="9.140625" style="28"/>
    <col min="4095" max="4095" width="4.7109375" style="28" customWidth="1"/>
    <col min="4096" max="4096" width="19.85546875" style="28" customWidth="1"/>
    <col min="4097" max="4097" width="72.140625" style="28" customWidth="1"/>
    <col min="4098" max="4098" width="0" style="28" hidden="1" customWidth="1"/>
    <col min="4099" max="4099" width="18.28515625" style="28" customWidth="1"/>
    <col min="4100" max="4100" width="17.5703125" style="28" customWidth="1"/>
    <col min="4101" max="4106" width="9" style="28" customWidth="1"/>
    <col min="4107" max="4350" width="9.140625" style="28"/>
    <col min="4351" max="4351" width="4.7109375" style="28" customWidth="1"/>
    <col min="4352" max="4352" width="19.85546875" style="28" customWidth="1"/>
    <col min="4353" max="4353" width="72.140625" style="28" customWidth="1"/>
    <col min="4354" max="4354" width="0" style="28" hidden="1" customWidth="1"/>
    <col min="4355" max="4355" width="18.28515625" style="28" customWidth="1"/>
    <col min="4356" max="4356" width="17.5703125" style="28" customWidth="1"/>
    <col min="4357" max="4362" width="9" style="28" customWidth="1"/>
    <col min="4363" max="4606" width="9.140625" style="28"/>
    <col min="4607" max="4607" width="4.7109375" style="28" customWidth="1"/>
    <col min="4608" max="4608" width="19.85546875" style="28" customWidth="1"/>
    <col min="4609" max="4609" width="72.140625" style="28" customWidth="1"/>
    <col min="4610" max="4610" width="0" style="28" hidden="1" customWidth="1"/>
    <col min="4611" max="4611" width="18.28515625" style="28" customWidth="1"/>
    <col min="4612" max="4612" width="17.5703125" style="28" customWidth="1"/>
    <col min="4613" max="4618" width="9" style="28" customWidth="1"/>
    <col min="4619" max="4862" width="9.140625" style="28"/>
    <col min="4863" max="4863" width="4.7109375" style="28" customWidth="1"/>
    <col min="4864" max="4864" width="19.85546875" style="28" customWidth="1"/>
    <col min="4865" max="4865" width="72.140625" style="28" customWidth="1"/>
    <col min="4866" max="4866" width="0" style="28" hidden="1" customWidth="1"/>
    <col min="4867" max="4867" width="18.28515625" style="28" customWidth="1"/>
    <col min="4868" max="4868" width="17.5703125" style="28" customWidth="1"/>
    <col min="4869" max="4874" width="9" style="28" customWidth="1"/>
    <col min="4875" max="5118" width="9.140625" style="28"/>
    <col min="5119" max="5119" width="4.7109375" style="28" customWidth="1"/>
    <col min="5120" max="5120" width="19.85546875" style="28" customWidth="1"/>
    <col min="5121" max="5121" width="72.140625" style="28" customWidth="1"/>
    <col min="5122" max="5122" width="0" style="28" hidden="1" customWidth="1"/>
    <col min="5123" max="5123" width="18.28515625" style="28" customWidth="1"/>
    <col min="5124" max="5124" width="17.5703125" style="28" customWidth="1"/>
    <col min="5125" max="5130" width="9" style="28" customWidth="1"/>
    <col min="5131" max="5374" width="9.140625" style="28"/>
    <col min="5375" max="5375" width="4.7109375" style="28" customWidth="1"/>
    <col min="5376" max="5376" width="19.85546875" style="28" customWidth="1"/>
    <col min="5377" max="5377" width="72.140625" style="28" customWidth="1"/>
    <col min="5378" max="5378" width="0" style="28" hidden="1" customWidth="1"/>
    <col min="5379" max="5379" width="18.28515625" style="28" customWidth="1"/>
    <col min="5380" max="5380" width="17.5703125" style="28" customWidth="1"/>
    <col min="5381" max="5386" width="9" style="28" customWidth="1"/>
    <col min="5387" max="5630" width="9.140625" style="28"/>
    <col min="5631" max="5631" width="4.7109375" style="28" customWidth="1"/>
    <col min="5632" max="5632" width="19.85546875" style="28" customWidth="1"/>
    <col min="5633" max="5633" width="72.140625" style="28" customWidth="1"/>
    <col min="5634" max="5634" width="0" style="28" hidden="1" customWidth="1"/>
    <col min="5635" max="5635" width="18.28515625" style="28" customWidth="1"/>
    <col min="5636" max="5636" width="17.5703125" style="28" customWidth="1"/>
    <col min="5637" max="5642" width="9" style="28" customWidth="1"/>
    <col min="5643" max="5886" width="9.140625" style="28"/>
    <col min="5887" max="5887" width="4.7109375" style="28" customWidth="1"/>
    <col min="5888" max="5888" width="19.85546875" style="28" customWidth="1"/>
    <col min="5889" max="5889" width="72.140625" style="28" customWidth="1"/>
    <col min="5890" max="5890" width="0" style="28" hidden="1" customWidth="1"/>
    <col min="5891" max="5891" width="18.28515625" style="28" customWidth="1"/>
    <col min="5892" max="5892" width="17.5703125" style="28" customWidth="1"/>
    <col min="5893" max="5898" width="9" style="28" customWidth="1"/>
    <col min="5899" max="6142" width="9.140625" style="28"/>
    <col min="6143" max="6143" width="4.7109375" style="28" customWidth="1"/>
    <col min="6144" max="6144" width="19.85546875" style="28" customWidth="1"/>
    <col min="6145" max="6145" width="72.140625" style="28" customWidth="1"/>
    <col min="6146" max="6146" width="0" style="28" hidden="1" customWidth="1"/>
    <col min="6147" max="6147" width="18.28515625" style="28" customWidth="1"/>
    <col min="6148" max="6148" width="17.5703125" style="28" customWidth="1"/>
    <col min="6149" max="6154" width="9" style="28" customWidth="1"/>
    <col min="6155" max="6398" width="9.140625" style="28"/>
    <col min="6399" max="6399" width="4.7109375" style="28" customWidth="1"/>
    <col min="6400" max="6400" width="19.85546875" style="28" customWidth="1"/>
    <col min="6401" max="6401" width="72.140625" style="28" customWidth="1"/>
    <col min="6402" max="6402" width="0" style="28" hidden="1" customWidth="1"/>
    <col min="6403" max="6403" width="18.28515625" style="28" customWidth="1"/>
    <col min="6404" max="6404" width="17.5703125" style="28" customWidth="1"/>
    <col min="6405" max="6410" width="9" style="28" customWidth="1"/>
    <col min="6411" max="6654" width="9.140625" style="28"/>
    <col min="6655" max="6655" width="4.7109375" style="28" customWidth="1"/>
    <col min="6656" max="6656" width="19.85546875" style="28" customWidth="1"/>
    <col min="6657" max="6657" width="72.140625" style="28" customWidth="1"/>
    <col min="6658" max="6658" width="0" style="28" hidden="1" customWidth="1"/>
    <col min="6659" max="6659" width="18.28515625" style="28" customWidth="1"/>
    <col min="6660" max="6660" width="17.5703125" style="28" customWidth="1"/>
    <col min="6661" max="6666" width="9" style="28" customWidth="1"/>
    <col min="6667" max="6910" width="9.140625" style="28"/>
    <col min="6911" max="6911" width="4.7109375" style="28" customWidth="1"/>
    <col min="6912" max="6912" width="19.85546875" style="28" customWidth="1"/>
    <col min="6913" max="6913" width="72.140625" style="28" customWidth="1"/>
    <col min="6914" max="6914" width="0" style="28" hidden="1" customWidth="1"/>
    <col min="6915" max="6915" width="18.28515625" style="28" customWidth="1"/>
    <col min="6916" max="6916" width="17.5703125" style="28" customWidth="1"/>
    <col min="6917" max="6922" width="9" style="28" customWidth="1"/>
    <col min="6923" max="7166" width="9.140625" style="28"/>
    <col min="7167" max="7167" width="4.7109375" style="28" customWidth="1"/>
    <col min="7168" max="7168" width="19.85546875" style="28" customWidth="1"/>
    <col min="7169" max="7169" width="72.140625" style="28" customWidth="1"/>
    <col min="7170" max="7170" width="0" style="28" hidden="1" customWidth="1"/>
    <col min="7171" max="7171" width="18.28515625" style="28" customWidth="1"/>
    <col min="7172" max="7172" width="17.5703125" style="28" customWidth="1"/>
    <col min="7173" max="7178" width="9" style="28" customWidth="1"/>
    <col min="7179" max="7422" width="9.140625" style="28"/>
    <col min="7423" max="7423" width="4.7109375" style="28" customWidth="1"/>
    <col min="7424" max="7424" width="19.85546875" style="28" customWidth="1"/>
    <col min="7425" max="7425" width="72.140625" style="28" customWidth="1"/>
    <col min="7426" max="7426" width="0" style="28" hidden="1" customWidth="1"/>
    <col min="7427" max="7427" width="18.28515625" style="28" customWidth="1"/>
    <col min="7428" max="7428" width="17.5703125" style="28" customWidth="1"/>
    <col min="7429" max="7434" width="9" style="28" customWidth="1"/>
    <col min="7435" max="7678" width="9.140625" style="28"/>
    <col min="7679" max="7679" width="4.7109375" style="28" customWidth="1"/>
    <col min="7680" max="7680" width="19.85546875" style="28" customWidth="1"/>
    <col min="7681" max="7681" width="72.140625" style="28" customWidth="1"/>
    <col min="7682" max="7682" width="0" style="28" hidden="1" customWidth="1"/>
    <col min="7683" max="7683" width="18.28515625" style="28" customWidth="1"/>
    <col min="7684" max="7684" width="17.5703125" style="28" customWidth="1"/>
    <col min="7685" max="7690" width="9" style="28" customWidth="1"/>
    <col min="7691" max="7934" width="9.140625" style="28"/>
    <col min="7935" max="7935" width="4.7109375" style="28" customWidth="1"/>
    <col min="7936" max="7936" width="19.85546875" style="28" customWidth="1"/>
    <col min="7937" max="7937" width="72.140625" style="28" customWidth="1"/>
    <col min="7938" max="7938" width="0" style="28" hidden="1" customWidth="1"/>
    <col min="7939" max="7939" width="18.28515625" style="28" customWidth="1"/>
    <col min="7940" max="7940" width="17.5703125" style="28" customWidth="1"/>
    <col min="7941" max="7946" width="9" style="28" customWidth="1"/>
    <col min="7947" max="8190" width="9.140625" style="28"/>
    <col min="8191" max="8191" width="4.7109375" style="28" customWidth="1"/>
    <col min="8192" max="8192" width="19.85546875" style="28" customWidth="1"/>
    <col min="8193" max="8193" width="72.140625" style="28" customWidth="1"/>
    <col min="8194" max="8194" width="0" style="28" hidden="1" customWidth="1"/>
    <col min="8195" max="8195" width="18.28515625" style="28" customWidth="1"/>
    <col min="8196" max="8196" width="17.5703125" style="28" customWidth="1"/>
    <col min="8197" max="8202" width="9" style="28" customWidth="1"/>
    <col min="8203" max="8446" width="9.140625" style="28"/>
    <col min="8447" max="8447" width="4.7109375" style="28" customWidth="1"/>
    <col min="8448" max="8448" width="19.85546875" style="28" customWidth="1"/>
    <col min="8449" max="8449" width="72.140625" style="28" customWidth="1"/>
    <col min="8450" max="8450" width="0" style="28" hidden="1" customWidth="1"/>
    <col min="8451" max="8451" width="18.28515625" style="28" customWidth="1"/>
    <col min="8452" max="8452" width="17.5703125" style="28" customWidth="1"/>
    <col min="8453" max="8458" width="9" style="28" customWidth="1"/>
    <col min="8459" max="8702" width="9.140625" style="28"/>
    <col min="8703" max="8703" width="4.7109375" style="28" customWidth="1"/>
    <col min="8704" max="8704" width="19.85546875" style="28" customWidth="1"/>
    <col min="8705" max="8705" width="72.140625" style="28" customWidth="1"/>
    <col min="8706" max="8706" width="0" style="28" hidden="1" customWidth="1"/>
    <col min="8707" max="8707" width="18.28515625" style="28" customWidth="1"/>
    <col min="8708" max="8708" width="17.5703125" style="28" customWidth="1"/>
    <col min="8709" max="8714" width="9" style="28" customWidth="1"/>
    <col min="8715" max="8958" width="9.140625" style="28"/>
    <col min="8959" max="8959" width="4.7109375" style="28" customWidth="1"/>
    <col min="8960" max="8960" width="19.85546875" style="28" customWidth="1"/>
    <col min="8961" max="8961" width="72.140625" style="28" customWidth="1"/>
    <col min="8962" max="8962" width="0" style="28" hidden="1" customWidth="1"/>
    <col min="8963" max="8963" width="18.28515625" style="28" customWidth="1"/>
    <col min="8964" max="8964" width="17.5703125" style="28" customWidth="1"/>
    <col min="8965" max="8970" width="9" style="28" customWidth="1"/>
    <col min="8971" max="9214" width="9.140625" style="28"/>
    <col min="9215" max="9215" width="4.7109375" style="28" customWidth="1"/>
    <col min="9216" max="9216" width="19.85546875" style="28" customWidth="1"/>
    <col min="9217" max="9217" width="72.140625" style="28" customWidth="1"/>
    <col min="9218" max="9218" width="0" style="28" hidden="1" customWidth="1"/>
    <col min="9219" max="9219" width="18.28515625" style="28" customWidth="1"/>
    <col min="9220" max="9220" width="17.5703125" style="28" customWidth="1"/>
    <col min="9221" max="9226" width="9" style="28" customWidth="1"/>
    <col min="9227" max="9470" width="9.140625" style="28"/>
    <col min="9471" max="9471" width="4.7109375" style="28" customWidth="1"/>
    <col min="9472" max="9472" width="19.85546875" style="28" customWidth="1"/>
    <col min="9473" max="9473" width="72.140625" style="28" customWidth="1"/>
    <col min="9474" max="9474" width="0" style="28" hidden="1" customWidth="1"/>
    <col min="9475" max="9475" width="18.28515625" style="28" customWidth="1"/>
    <col min="9476" max="9476" width="17.5703125" style="28" customWidth="1"/>
    <col min="9477" max="9482" width="9" style="28" customWidth="1"/>
    <col min="9483" max="9726" width="9.140625" style="28"/>
    <col min="9727" max="9727" width="4.7109375" style="28" customWidth="1"/>
    <col min="9728" max="9728" width="19.85546875" style="28" customWidth="1"/>
    <col min="9729" max="9729" width="72.140625" style="28" customWidth="1"/>
    <col min="9730" max="9730" width="0" style="28" hidden="1" customWidth="1"/>
    <col min="9731" max="9731" width="18.28515625" style="28" customWidth="1"/>
    <col min="9732" max="9732" width="17.5703125" style="28" customWidth="1"/>
    <col min="9733" max="9738" width="9" style="28" customWidth="1"/>
    <col min="9739" max="9982" width="9.140625" style="28"/>
    <col min="9983" max="9983" width="4.7109375" style="28" customWidth="1"/>
    <col min="9984" max="9984" width="19.85546875" style="28" customWidth="1"/>
    <col min="9985" max="9985" width="72.140625" style="28" customWidth="1"/>
    <col min="9986" max="9986" width="0" style="28" hidden="1" customWidth="1"/>
    <col min="9987" max="9987" width="18.28515625" style="28" customWidth="1"/>
    <col min="9988" max="9988" width="17.5703125" style="28" customWidth="1"/>
    <col min="9989" max="9994" width="9" style="28" customWidth="1"/>
    <col min="9995" max="10238" width="9.140625" style="28"/>
    <col min="10239" max="10239" width="4.7109375" style="28" customWidth="1"/>
    <col min="10240" max="10240" width="19.85546875" style="28" customWidth="1"/>
    <col min="10241" max="10241" width="72.140625" style="28" customWidth="1"/>
    <col min="10242" max="10242" width="0" style="28" hidden="1" customWidth="1"/>
    <col min="10243" max="10243" width="18.28515625" style="28" customWidth="1"/>
    <col min="10244" max="10244" width="17.5703125" style="28" customWidth="1"/>
    <col min="10245" max="10250" width="9" style="28" customWidth="1"/>
    <col min="10251" max="10494" width="9.140625" style="28"/>
    <col min="10495" max="10495" width="4.7109375" style="28" customWidth="1"/>
    <col min="10496" max="10496" width="19.85546875" style="28" customWidth="1"/>
    <col min="10497" max="10497" width="72.140625" style="28" customWidth="1"/>
    <col min="10498" max="10498" width="0" style="28" hidden="1" customWidth="1"/>
    <col min="10499" max="10499" width="18.28515625" style="28" customWidth="1"/>
    <col min="10500" max="10500" width="17.5703125" style="28" customWidth="1"/>
    <col min="10501" max="10506" width="9" style="28" customWidth="1"/>
    <col min="10507" max="10750" width="9.140625" style="28"/>
    <col min="10751" max="10751" width="4.7109375" style="28" customWidth="1"/>
    <col min="10752" max="10752" width="19.85546875" style="28" customWidth="1"/>
    <col min="10753" max="10753" width="72.140625" style="28" customWidth="1"/>
    <col min="10754" max="10754" width="0" style="28" hidden="1" customWidth="1"/>
    <col min="10755" max="10755" width="18.28515625" style="28" customWidth="1"/>
    <col min="10756" max="10756" width="17.5703125" style="28" customWidth="1"/>
    <col min="10757" max="10762" width="9" style="28" customWidth="1"/>
    <col min="10763" max="11006" width="9.140625" style="28"/>
    <col min="11007" max="11007" width="4.7109375" style="28" customWidth="1"/>
    <col min="11008" max="11008" width="19.85546875" style="28" customWidth="1"/>
    <col min="11009" max="11009" width="72.140625" style="28" customWidth="1"/>
    <col min="11010" max="11010" width="0" style="28" hidden="1" customWidth="1"/>
    <col min="11011" max="11011" width="18.28515625" style="28" customWidth="1"/>
    <col min="11012" max="11012" width="17.5703125" style="28" customWidth="1"/>
    <col min="11013" max="11018" width="9" style="28" customWidth="1"/>
    <col min="11019" max="11262" width="9.140625" style="28"/>
    <col min="11263" max="11263" width="4.7109375" style="28" customWidth="1"/>
    <col min="11264" max="11264" width="19.85546875" style="28" customWidth="1"/>
    <col min="11265" max="11265" width="72.140625" style="28" customWidth="1"/>
    <col min="11266" max="11266" width="0" style="28" hidden="1" customWidth="1"/>
    <col min="11267" max="11267" width="18.28515625" style="28" customWidth="1"/>
    <col min="11268" max="11268" width="17.5703125" style="28" customWidth="1"/>
    <col min="11269" max="11274" width="9" style="28" customWidth="1"/>
    <col min="11275" max="11518" width="9.140625" style="28"/>
    <col min="11519" max="11519" width="4.7109375" style="28" customWidth="1"/>
    <col min="11520" max="11520" width="19.85546875" style="28" customWidth="1"/>
    <col min="11521" max="11521" width="72.140625" style="28" customWidth="1"/>
    <col min="11522" max="11522" width="0" style="28" hidden="1" customWidth="1"/>
    <col min="11523" max="11523" width="18.28515625" style="28" customWidth="1"/>
    <col min="11524" max="11524" width="17.5703125" style="28" customWidth="1"/>
    <col min="11525" max="11530" width="9" style="28" customWidth="1"/>
    <col min="11531" max="11774" width="9.140625" style="28"/>
    <col min="11775" max="11775" width="4.7109375" style="28" customWidth="1"/>
    <col min="11776" max="11776" width="19.85546875" style="28" customWidth="1"/>
    <col min="11777" max="11777" width="72.140625" style="28" customWidth="1"/>
    <col min="11778" max="11778" width="0" style="28" hidden="1" customWidth="1"/>
    <col min="11779" max="11779" width="18.28515625" style="28" customWidth="1"/>
    <col min="11780" max="11780" width="17.5703125" style="28" customWidth="1"/>
    <col min="11781" max="11786" width="9" style="28" customWidth="1"/>
    <col min="11787" max="12030" width="9.140625" style="28"/>
    <col min="12031" max="12031" width="4.7109375" style="28" customWidth="1"/>
    <col min="12032" max="12032" width="19.85546875" style="28" customWidth="1"/>
    <col min="12033" max="12033" width="72.140625" style="28" customWidth="1"/>
    <col min="12034" max="12034" width="0" style="28" hidden="1" customWidth="1"/>
    <col min="12035" max="12035" width="18.28515625" style="28" customWidth="1"/>
    <col min="12036" max="12036" width="17.5703125" style="28" customWidth="1"/>
    <col min="12037" max="12042" width="9" style="28" customWidth="1"/>
    <col min="12043" max="12286" width="9.140625" style="28"/>
    <col min="12287" max="12287" width="4.7109375" style="28" customWidth="1"/>
    <col min="12288" max="12288" width="19.85546875" style="28" customWidth="1"/>
    <col min="12289" max="12289" width="72.140625" style="28" customWidth="1"/>
    <col min="12290" max="12290" width="0" style="28" hidden="1" customWidth="1"/>
    <col min="12291" max="12291" width="18.28515625" style="28" customWidth="1"/>
    <col min="12292" max="12292" width="17.5703125" style="28" customWidth="1"/>
    <col min="12293" max="12298" width="9" style="28" customWidth="1"/>
    <col min="12299" max="12542" width="9.140625" style="28"/>
    <col min="12543" max="12543" width="4.7109375" style="28" customWidth="1"/>
    <col min="12544" max="12544" width="19.85546875" style="28" customWidth="1"/>
    <col min="12545" max="12545" width="72.140625" style="28" customWidth="1"/>
    <col min="12546" max="12546" width="0" style="28" hidden="1" customWidth="1"/>
    <col min="12547" max="12547" width="18.28515625" style="28" customWidth="1"/>
    <col min="12548" max="12548" width="17.5703125" style="28" customWidth="1"/>
    <col min="12549" max="12554" width="9" style="28" customWidth="1"/>
    <col min="12555" max="12798" width="9.140625" style="28"/>
    <col min="12799" max="12799" width="4.7109375" style="28" customWidth="1"/>
    <col min="12800" max="12800" width="19.85546875" style="28" customWidth="1"/>
    <col min="12801" max="12801" width="72.140625" style="28" customWidth="1"/>
    <col min="12802" max="12802" width="0" style="28" hidden="1" customWidth="1"/>
    <col min="12803" max="12803" width="18.28515625" style="28" customWidth="1"/>
    <col min="12804" max="12804" width="17.5703125" style="28" customWidth="1"/>
    <col min="12805" max="12810" width="9" style="28" customWidth="1"/>
    <col min="12811" max="13054" width="9.140625" style="28"/>
    <col min="13055" max="13055" width="4.7109375" style="28" customWidth="1"/>
    <col min="13056" max="13056" width="19.85546875" style="28" customWidth="1"/>
    <col min="13057" max="13057" width="72.140625" style="28" customWidth="1"/>
    <col min="13058" max="13058" width="0" style="28" hidden="1" customWidth="1"/>
    <col min="13059" max="13059" width="18.28515625" style="28" customWidth="1"/>
    <col min="13060" max="13060" width="17.5703125" style="28" customWidth="1"/>
    <col min="13061" max="13066" width="9" style="28" customWidth="1"/>
    <col min="13067" max="13310" width="9.140625" style="28"/>
    <col min="13311" max="13311" width="4.7109375" style="28" customWidth="1"/>
    <col min="13312" max="13312" width="19.85546875" style="28" customWidth="1"/>
    <col min="13313" max="13313" width="72.140625" style="28" customWidth="1"/>
    <col min="13314" max="13314" width="0" style="28" hidden="1" customWidth="1"/>
    <col min="13315" max="13315" width="18.28515625" style="28" customWidth="1"/>
    <col min="13316" max="13316" width="17.5703125" style="28" customWidth="1"/>
    <col min="13317" max="13322" width="9" style="28" customWidth="1"/>
    <col min="13323" max="13566" width="9.140625" style="28"/>
    <col min="13567" max="13567" width="4.7109375" style="28" customWidth="1"/>
    <col min="13568" max="13568" width="19.85546875" style="28" customWidth="1"/>
    <col min="13569" max="13569" width="72.140625" style="28" customWidth="1"/>
    <col min="13570" max="13570" width="0" style="28" hidden="1" customWidth="1"/>
    <col min="13571" max="13571" width="18.28515625" style="28" customWidth="1"/>
    <col min="13572" max="13572" width="17.5703125" style="28" customWidth="1"/>
    <col min="13573" max="13578" width="9" style="28" customWidth="1"/>
    <col min="13579" max="13822" width="9.140625" style="28"/>
    <col min="13823" max="13823" width="4.7109375" style="28" customWidth="1"/>
    <col min="13824" max="13824" width="19.85546875" style="28" customWidth="1"/>
    <col min="13825" max="13825" width="72.140625" style="28" customWidth="1"/>
    <col min="13826" max="13826" width="0" style="28" hidden="1" customWidth="1"/>
    <col min="13827" max="13827" width="18.28515625" style="28" customWidth="1"/>
    <col min="13828" max="13828" width="17.5703125" style="28" customWidth="1"/>
    <col min="13829" max="13834" width="9" style="28" customWidth="1"/>
    <col min="13835" max="14078" width="9.140625" style="28"/>
    <col min="14079" max="14079" width="4.7109375" style="28" customWidth="1"/>
    <col min="14080" max="14080" width="19.85546875" style="28" customWidth="1"/>
    <col min="14081" max="14081" width="72.140625" style="28" customWidth="1"/>
    <col min="14082" max="14082" width="0" style="28" hidden="1" customWidth="1"/>
    <col min="14083" max="14083" width="18.28515625" style="28" customWidth="1"/>
    <col min="14084" max="14084" width="17.5703125" style="28" customWidth="1"/>
    <col min="14085" max="14090" width="9" style="28" customWidth="1"/>
    <col min="14091" max="14334" width="9.140625" style="28"/>
    <col min="14335" max="14335" width="4.7109375" style="28" customWidth="1"/>
    <col min="14336" max="14336" width="19.85546875" style="28" customWidth="1"/>
    <col min="14337" max="14337" width="72.140625" style="28" customWidth="1"/>
    <col min="14338" max="14338" width="0" style="28" hidden="1" customWidth="1"/>
    <col min="14339" max="14339" width="18.28515625" style="28" customWidth="1"/>
    <col min="14340" max="14340" width="17.5703125" style="28" customWidth="1"/>
    <col min="14341" max="14346" width="9" style="28" customWidth="1"/>
    <col min="14347" max="14590" width="9.140625" style="28"/>
    <col min="14591" max="14591" width="4.7109375" style="28" customWidth="1"/>
    <col min="14592" max="14592" width="19.85546875" style="28" customWidth="1"/>
    <col min="14593" max="14593" width="72.140625" style="28" customWidth="1"/>
    <col min="14594" max="14594" width="0" style="28" hidden="1" customWidth="1"/>
    <col min="14595" max="14595" width="18.28515625" style="28" customWidth="1"/>
    <col min="14596" max="14596" width="17.5703125" style="28" customWidth="1"/>
    <col min="14597" max="14602" width="9" style="28" customWidth="1"/>
    <col min="14603" max="14846" width="9.140625" style="28"/>
    <col min="14847" max="14847" width="4.7109375" style="28" customWidth="1"/>
    <col min="14848" max="14848" width="19.85546875" style="28" customWidth="1"/>
    <col min="14849" max="14849" width="72.140625" style="28" customWidth="1"/>
    <col min="14850" max="14850" width="0" style="28" hidden="1" customWidth="1"/>
    <col min="14851" max="14851" width="18.28515625" style="28" customWidth="1"/>
    <col min="14852" max="14852" width="17.5703125" style="28" customWidth="1"/>
    <col min="14853" max="14858" width="9" style="28" customWidth="1"/>
    <col min="14859" max="15102" width="9.140625" style="28"/>
    <col min="15103" max="15103" width="4.7109375" style="28" customWidth="1"/>
    <col min="15104" max="15104" width="19.85546875" style="28" customWidth="1"/>
    <col min="15105" max="15105" width="72.140625" style="28" customWidth="1"/>
    <col min="15106" max="15106" width="0" style="28" hidden="1" customWidth="1"/>
    <col min="15107" max="15107" width="18.28515625" style="28" customWidth="1"/>
    <col min="15108" max="15108" width="17.5703125" style="28" customWidth="1"/>
    <col min="15109" max="15114" width="9" style="28" customWidth="1"/>
    <col min="15115" max="15358" width="9.140625" style="28"/>
    <col min="15359" max="15359" width="4.7109375" style="28" customWidth="1"/>
    <col min="15360" max="15360" width="19.85546875" style="28" customWidth="1"/>
    <col min="15361" max="15361" width="72.140625" style="28" customWidth="1"/>
    <col min="15362" max="15362" width="0" style="28" hidden="1" customWidth="1"/>
    <col min="15363" max="15363" width="18.28515625" style="28" customWidth="1"/>
    <col min="15364" max="15364" width="17.5703125" style="28" customWidth="1"/>
    <col min="15365" max="15370" width="9" style="28" customWidth="1"/>
    <col min="15371" max="15614" width="9.140625" style="28"/>
    <col min="15615" max="15615" width="4.7109375" style="28" customWidth="1"/>
    <col min="15616" max="15616" width="19.85546875" style="28" customWidth="1"/>
    <col min="15617" max="15617" width="72.140625" style="28" customWidth="1"/>
    <col min="15618" max="15618" width="0" style="28" hidden="1" customWidth="1"/>
    <col min="15619" max="15619" width="18.28515625" style="28" customWidth="1"/>
    <col min="15620" max="15620" width="17.5703125" style="28" customWidth="1"/>
    <col min="15621" max="15626" width="9" style="28" customWidth="1"/>
    <col min="15627" max="15870" width="9.140625" style="28"/>
    <col min="15871" max="15871" width="4.7109375" style="28" customWidth="1"/>
    <col min="15872" max="15872" width="19.85546875" style="28" customWidth="1"/>
    <col min="15873" max="15873" width="72.140625" style="28" customWidth="1"/>
    <col min="15874" max="15874" width="0" style="28" hidden="1" customWidth="1"/>
    <col min="15875" max="15875" width="18.28515625" style="28" customWidth="1"/>
    <col min="15876" max="15876" width="17.5703125" style="28" customWidth="1"/>
    <col min="15877" max="15882" width="9" style="28" customWidth="1"/>
    <col min="15883" max="16126" width="9.140625" style="28"/>
    <col min="16127" max="16127" width="4.7109375" style="28" customWidth="1"/>
    <col min="16128" max="16128" width="19.85546875" style="28" customWidth="1"/>
    <col min="16129" max="16129" width="72.140625" style="28" customWidth="1"/>
    <col min="16130" max="16130" width="0" style="28" hidden="1" customWidth="1"/>
    <col min="16131" max="16131" width="18.28515625" style="28" customWidth="1"/>
    <col min="16132" max="16132" width="17.5703125" style="28" customWidth="1"/>
    <col min="16133" max="16138" width="9" style="28" customWidth="1"/>
    <col min="16139" max="16384" width="9.140625" style="28"/>
  </cols>
  <sheetData>
    <row r="1" spans="2:6">
      <c r="F1" s="29" t="s">
        <v>172</v>
      </c>
    </row>
    <row r="2" spans="2:6">
      <c r="F2" s="29" t="s">
        <v>122</v>
      </c>
    </row>
    <row r="3" spans="2:6">
      <c r="F3" s="29" t="s">
        <v>1</v>
      </c>
    </row>
    <row r="4" spans="2:6" ht="14.25" customHeight="1"/>
    <row r="5" spans="2:6" ht="40.5" customHeight="1">
      <c r="B5" s="237" t="s">
        <v>138</v>
      </c>
      <c r="C5" s="237"/>
      <c r="D5" s="237"/>
      <c r="E5" s="237"/>
      <c r="F5" s="237"/>
    </row>
    <row r="6" spans="2:6" ht="18" customHeight="1">
      <c r="B6" s="116"/>
      <c r="C6" s="116"/>
      <c r="D6" s="116"/>
      <c r="E6" s="116"/>
      <c r="F6" s="116"/>
    </row>
    <row r="7" spans="2:6">
      <c r="F7" s="11" t="s">
        <v>137</v>
      </c>
    </row>
    <row r="8" spans="2:6" ht="24" customHeight="1">
      <c r="B8" s="238" t="s">
        <v>13</v>
      </c>
      <c r="C8" s="238"/>
      <c r="D8" s="238"/>
      <c r="E8" s="238"/>
      <c r="F8" s="238"/>
    </row>
    <row r="9" spans="2:6">
      <c r="B9" s="28" t="s">
        <v>23</v>
      </c>
    </row>
    <row r="10" spans="2:6" ht="9" customHeight="1"/>
    <row r="11" spans="2:6">
      <c r="B11" s="34" t="s">
        <v>14</v>
      </c>
      <c r="C11" s="34" t="s">
        <v>15</v>
      </c>
      <c r="D11" s="117"/>
      <c r="E11" s="117"/>
    </row>
    <row r="12" spans="2:6">
      <c r="B12" s="30">
        <v>1049</v>
      </c>
      <c r="C12" s="155" t="s">
        <v>67</v>
      </c>
      <c r="D12" s="32"/>
      <c r="E12" s="32"/>
    </row>
    <row r="13" spans="2:6">
      <c r="B13" s="33"/>
      <c r="C13" s="33"/>
      <c r="D13" s="33"/>
      <c r="E13" s="33"/>
    </row>
    <row r="14" spans="2:6">
      <c r="B14" s="118" t="s">
        <v>16</v>
      </c>
      <c r="C14" s="117"/>
      <c r="D14" s="117"/>
      <c r="E14" s="117"/>
    </row>
    <row r="15" spans="2:6" ht="54.75" customHeight="1">
      <c r="B15" s="34" t="s">
        <v>17</v>
      </c>
      <c r="C15" s="1">
        <v>1049</v>
      </c>
      <c r="D15" s="230" t="s">
        <v>41</v>
      </c>
      <c r="E15" s="230"/>
      <c r="F15" s="231"/>
    </row>
    <row r="16" spans="2:6" ht="30.75" customHeight="1">
      <c r="B16" s="34" t="s">
        <v>18</v>
      </c>
      <c r="C16" s="1" t="s">
        <v>97</v>
      </c>
      <c r="D16" s="15" t="s">
        <v>33</v>
      </c>
      <c r="E16" s="16" t="s">
        <v>30</v>
      </c>
      <c r="F16" s="16" t="s">
        <v>36</v>
      </c>
    </row>
    <row r="17" spans="2:6" ht="34.5">
      <c r="B17" s="34" t="s">
        <v>19</v>
      </c>
      <c r="C17" s="1" t="s">
        <v>98</v>
      </c>
      <c r="D17" s="35"/>
      <c r="E17" s="35"/>
      <c r="F17" s="45"/>
    </row>
    <row r="18" spans="2:6" ht="51.75">
      <c r="B18" s="36" t="s">
        <v>20</v>
      </c>
      <c r="C18" s="1" t="s">
        <v>99</v>
      </c>
      <c r="D18" s="37"/>
      <c r="E18" s="37"/>
      <c r="F18" s="46"/>
    </row>
    <row r="19" spans="2:6" ht="36.75" customHeight="1">
      <c r="B19" s="36" t="s">
        <v>21</v>
      </c>
      <c r="C19" s="1" t="s">
        <v>100</v>
      </c>
      <c r="D19" s="37"/>
      <c r="E19" s="37"/>
      <c r="F19" s="46"/>
    </row>
    <row r="20" spans="2:6" ht="51.75">
      <c r="B20" s="36" t="s">
        <v>101</v>
      </c>
      <c r="C20" s="1" t="s">
        <v>102</v>
      </c>
      <c r="D20" s="38"/>
      <c r="E20" s="38"/>
      <c r="F20" s="47"/>
    </row>
    <row r="21" spans="2:6">
      <c r="B21" s="239" t="s">
        <v>0</v>
      </c>
      <c r="C21" s="240"/>
      <c r="D21" s="39"/>
      <c r="E21" s="39"/>
      <c r="F21" s="40"/>
    </row>
    <row r="22" spans="2:6">
      <c r="B22" s="58" t="s">
        <v>103</v>
      </c>
      <c r="C22" s="105"/>
      <c r="D22" s="22">
        <v>0</v>
      </c>
      <c r="E22" s="22">
        <v>0</v>
      </c>
      <c r="F22" s="130">
        <v>-19.399999999999999</v>
      </c>
    </row>
    <row r="23" spans="2:6">
      <c r="B23" s="58" t="s">
        <v>104</v>
      </c>
      <c r="C23" s="97"/>
      <c r="D23" s="22">
        <v>0</v>
      </c>
      <c r="E23" s="22">
        <v>0</v>
      </c>
      <c r="F23" s="131">
        <v>-1.3</v>
      </c>
    </row>
    <row r="24" spans="2:6">
      <c r="B24" s="58" t="s">
        <v>105</v>
      </c>
      <c r="C24" s="98"/>
      <c r="D24" s="22">
        <v>0</v>
      </c>
      <c r="E24" s="22">
        <v>0</v>
      </c>
      <c r="F24" s="131">
        <v>-0.4</v>
      </c>
    </row>
    <row r="25" spans="2:6" ht="21.75" customHeight="1">
      <c r="B25" s="41" t="s">
        <v>22</v>
      </c>
      <c r="C25" s="42"/>
      <c r="D25" s="22">
        <f>Հ3!G23</f>
        <v>1555566.8</v>
      </c>
      <c r="E25" s="22">
        <v>0</v>
      </c>
      <c r="F25" s="22">
        <v>0</v>
      </c>
    </row>
    <row r="26" spans="2:6" ht="33" customHeight="1"/>
  </sheetData>
  <mergeCells count="4">
    <mergeCell ref="B5:F5"/>
    <mergeCell ref="B8:F8"/>
    <mergeCell ref="B21:C21"/>
    <mergeCell ref="D15:F15"/>
  </mergeCells>
  <pageMargins left="0.23622047244094491" right="0.23622047244094491" top="0.74803149606299213" bottom="0.74803149606299213" header="0.31496062992125984" footer="0.31496062992125984"/>
  <pageSetup paperSize="9" scale="8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40" zoomScaleNormal="100" workbookViewId="0">
      <selection activeCell="F56" sqref="F56"/>
    </sheetView>
  </sheetViews>
  <sheetFormatPr defaultRowHeight="17.25"/>
  <cols>
    <col min="1" max="1" width="4.7109375" style="28" customWidth="1"/>
    <col min="2" max="2" width="26.140625" style="28" customWidth="1"/>
    <col min="3" max="3" width="67.85546875" style="28" customWidth="1"/>
    <col min="4" max="4" width="16.85546875" style="28" customWidth="1"/>
    <col min="5" max="6" width="16.7109375" style="28" customWidth="1"/>
    <col min="7" max="7" width="7.7109375" style="28" customWidth="1"/>
    <col min="8" max="8" width="14.7109375" style="28" customWidth="1"/>
    <col min="9" max="10" width="9" style="28" customWidth="1"/>
    <col min="11" max="254" width="9.140625" style="28"/>
    <col min="255" max="255" width="4.7109375" style="28" customWidth="1"/>
    <col min="256" max="256" width="19.85546875" style="28" customWidth="1"/>
    <col min="257" max="257" width="72.140625" style="28" customWidth="1"/>
    <col min="258" max="258" width="0" style="28" hidden="1" customWidth="1"/>
    <col min="259" max="259" width="18.28515625" style="28" customWidth="1"/>
    <col min="260" max="260" width="17.5703125" style="28" customWidth="1"/>
    <col min="261" max="266" width="9" style="28" customWidth="1"/>
    <col min="267" max="510" width="9.140625" style="28"/>
    <col min="511" max="511" width="4.7109375" style="28" customWidth="1"/>
    <col min="512" max="512" width="19.85546875" style="28" customWidth="1"/>
    <col min="513" max="513" width="72.140625" style="28" customWidth="1"/>
    <col min="514" max="514" width="0" style="28" hidden="1" customWidth="1"/>
    <col min="515" max="515" width="18.28515625" style="28" customWidth="1"/>
    <col min="516" max="516" width="17.5703125" style="28" customWidth="1"/>
    <col min="517" max="522" width="9" style="28" customWidth="1"/>
    <col min="523" max="766" width="9.140625" style="28"/>
    <col min="767" max="767" width="4.7109375" style="28" customWidth="1"/>
    <col min="768" max="768" width="19.85546875" style="28" customWidth="1"/>
    <col min="769" max="769" width="72.140625" style="28" customWidth="1"/>
    <col min="770" max="770" width="0" style="28" hidden="1" customWidth="1"/>
    <col min="771" max="771" width="18.28515625" style="28" customWidth="1"/>
    <col min="772" max="772" width="17.5703125" style="28" customWidth="1"/>
    <col min="773" max="778" width="9" style="28" customWidth="1"/>
    <col min="779" max="1022" width="9.140625" style="28"/>
    <col min="1023" max="1023" width="4.7109375" style="28" customWidth="1"/>
    <col min="1024" max="1024" width="19.85546875" style="28" customWidth="1"/>
    <col min="1025" max="1025" width="72.140625" style="28" customWidth="1"/>
    <col min="1026" max="1026" width="0" style="28" hidden="1" customWidth="1"/>
    <col min="1027" max="1027" width="18.28515625" style="28" customWidth="1"/>
    <col min="1028" max="1028" width="17.5703125" style="28" customWidth="1"/>
    <col min="1029" max="1034" width="9" style="28" customWidth="1"/>
    <col min="1035" max="1278" width="9.140625" style="28"/>
    <col min="1279" max="1279" width="4.7109375" style="28" customWidth="1"/>
    <col min="1280" max="1280" width="19.85546875" style="28" customWidth="1"/>
    <col min="1281" max="1281" width="72.140625" style="28" customWidth="1"/>
    <col min="1282" max="1282" width="0" style="28" hidden="1" customWidth="1"/>
    <col min="1283" max="1283" width="18.28515625" style="28" customWidth="1"/>
    <col min="1284" max="1284" width="17.5703125" style="28" customWidth="1"/>
    <col min="1285" max="1290" width="9" style="28" customWidth="1"/>
    <col min="1291" max="1534" width="9.140625" style="28"/>
    <col min="1535" max="1535" width="4.7109375" style="28" customWidth="1"/>
    <col min="1536" max="1536" width="19.85546875" style="28" customWidth="1"/>
    <col min="1537" max="1537" width="72.140625" style="28" customWidth="1"/>
    <col min="1538" max="1538" width="0" style="28" hidden="1" customWidth="1"/>
    <col min="1539" max="1539" width="18.28515625" style="28" customWidth="1"/>
    <col min="1540" max="1540" width="17.5703125" style="28" customWidth="1"/>
    <col min="1541" max="1546" width="9" style="28" customWidth="1"/>
    <col min="1547" max="1790" width="9.140625" style="28"/>
    <col min="1791" max="1791" width="4.7109375" style="28" customWidth="1"/>
    <col min="1792" max="1792" width="19.85546875" style="28" customWidth="1"/>
    <col min="1793" max="1793" width="72.140625" style="28" customWidth="1"/>
    <col min="1794" max="1794" width="0" style="28" hidden="1" customWidth="1"/>
    <col min="1795" max="1795" width="18.28515625" style="28" customWidth="1"/>
    <col min="1796" max="1796" width="17.5703125" style="28" customWidth="1"/>
    <col min="1797" max="1802" width="9" style="28" customWidth="1"/>
    <col min="1803" max="2046" width="9.140625" style="28"/>
    <col min="2047" max="2047" width="4.7109375" style="28" customWidth="1"/>
    <col min="2048" max="2048" width="19.85546875" style="28" customWidth="1"/>
    <col min="2049" max="2049" width="72.140625" style="28" customWidth="1"/>
    <col min="2050" max="2050" width="0" style="28" hidden="1" customWidth="1"/>
    <col min="2051" max="2051" width="18.28515625" style="28" customWidth="1"/>
    <col min="2052" max="2052" width="17.5703125" style="28" customWidth="1"/>
    <col min="2053" max="2058" width="9" style="28" customWidth="1"/>
    <col min="2059" max="2302" width="9.140625" style="28"/>
    <col min="2303" max="2303" width="4.7109375" style="28" customWidth="1"/>
    <col min="2304" max="2304" width="19.85546875" style="28" customWidth="1"/>
    <col min="2305" max="2305" width="72.140625" style="28" customWidth="1"/>
    <col min="2306" max="2306" width="0" style="28" hidden="1" customWidth="1"/>
    <col min="2307" max="2307" width="18.28515625" style="28" customWidth="1"/>
    <col min="2308" max="2308" width="17.5703125" style="28" customWidth="1"/>
    <col min="2309" max="2314" width="9" style="28" customWidth="1"/>
    <col min="2315" max="2558" width="9.140625" style="28"/>
    <col min="2559" max="2559" width="4.7109375" style="28" customWidth="1"/>
    <col min="2560" max="2560" width="19.85546875" style="28" customWidth="1"/>
    <col min="2561" max="2561" width="72.140625" style="28" customWidth="1"/>
    <col min="2562" max="2562" width="0" style="28" hidden="1" customWidth="1"/>
    <col min="2563" max="2563" width="18.28515625" style="28" customWidth="1"/>
    <col min="2564" max="2564" width="17.5703125" style="28" customWidth="1"/>
    <col min="2565" max="2570" width="9" style="28" customWidth="1"/>
    <col min="2571" max="2814" width="9.140625" style="28"/>
    <col min="2815" max="2815" width="4.7109375" style="28" customWidth="1"/>
    <col min="2816" max="2816" width="19.85546875" style="28" customWidth="1"/>
    <col min="2817" max="2817" width="72.140625" style="28" customWidth="1"/>
    <col min="2818" max="2818" width="0" style="28" hidden="1" customWidth="1"/>
    <col min="2819" max="2819" width="18.28515625" style="28" customWidth="1"/>
    <col min="2820" max="2820" width="17.5703125" style="28" customWidth="1"/>
    <col min="2821" max="2826" width="9" style="28" customWidth="1"/>
    <col min="2827" max="3070" width="9.140625" style="28"/>
    <col min="3071" max="3071" width="4.7109375" style="28" customWidth="1"/>
    <col min="3072" max="3072" width="19.85546875" style="28" customWidth="1"/>
    <col min="3073" max="3073" width="72.140625" style="28" customWidth="1"/>
    <col min="3074" max="3074" width="0" style="28" hidden="1" customWidth="1"/>
    <col min="3075" max="3075" width="18.28515625" style="28" customWidth="1"/>
    <col min="3076" max="3076" width="17.5703125" style="28" customWidth="1"/>
    <col min="3077" max="3082" width="9" style="28" customWidth="1"/>
    <col min="3083" max="3326" width="9.140625" style="28"/>
    <col min="3327" max="3327" width="4.7109375" style="28" customWidth="1"/>
    <col min="3328" max="3328" width="19.85546875" style="28" customWidth="1"/>
    <col min="3329" max="3329" width="72.140625" style="28" customWidth="1"/>
    <col min="3330" max="3330" width="0" style="28" hidden="1" customWidth="1"/>
    <col min="3331" max="3331" width="18.28515625" style="28" customWidth="1"/>
    <col min="3332" max="3332" width="17.5703125" style="28" customWidth="1"/>
    <col min="3333" max="3338" width="9" style="28" customWidth="1"/>
    <col min="3339" max="3582" width="9.140625" style="28"/>
    <col min="3583" max="3583" width="4.7109375" style="28" customWidth="1"/>
    <col min="3584" max="3584" width="19.85546875" style="28" customWidth="1"/>
    <col min="3585" max="3585" width="72.140625" style="28" customWidth="1"/>
    <col min="3586" max="3586" width="0" style="28" hidden="1" customWidth="1"/>
    <col min="3587" max="3587" width="18.28515625" style="28" customWidth="1"/>
    <col min="3588" max="3588" width="17.5703125" style="28" customWidth="1"/>
    <col min="3589" max="3594" width="9" style="28" customWidth="1"/>
    <col min="3595" max="3838" width="9.140625" style="28"/>
    <col min="3839" max="3839" width="4.7109375" style="28" customWidth="1"/>
    <col min="3840" max="3840" width="19.85546875" style="28" customWidth="1"/>
    <col min="3841" max="3841" width="72.140625" style="28" customWidth="1"/>
    <col min="3842" max="3842" width="0" style="28" hidden="1" customWidth="1"/>
    <col min="3843" max="3843" width="18.28515625" style="28" customWidth="1"/>
    <col min="3844" max="3844" width="17.5703125" style="28" customWidth="1"/>
    <col min="3845" max="3850" width="9" style="28" customWidth="1"/>
    <col min="3851" max="4094" width="9.140625" style="28"/>
    <col min="4095" max="4095" width="4.7109375" style="28" customWidth="1"/>
    <col min="4096" max="4096" width="19.85546875" style="28" customWidth="1"/>
    <col min="4097" max="4097" width="72.140625" style="28" customWidth="1"/>
    <col min="4098" max="4098" width="0" style="28" hidden="1" customWidth="1"/>
    <col min="4099" max="4099" width="18.28515625" style="28" customWidth="1"/>
    <col min="4100" max="4100" width="17.5703125" style="28" customWidth="1"/>
    <col min="4101" max="4106" width="9" style="28" customWidth="1"/>
    <col min="4107" max="4350" width="9.140625" style="28"/>
    <col min="4351" max="4351" width="4.7109375" style="28" customWidth="1"/>
    <col min="4352" max="4352" width="19.85546875" style="28" customWidth="1"/>
    <col min="4353" max="4353" width="72.140625" style="28" customWidth="1"/>
    <col min="4354" max="4354" width="0" style="28" hidden="1" customWidth="1"/>
    <col min="4355" max="4355" width="18.28515625" style="28" customWidth="1"/>
    <col min="4356" max="4356" width="17.5703125" style="28" customWidth="1"/>
    <col min="4357" max="4362" width="9" style="28" customWidth="1"/>
    <col min="4363" max="4606" width="9.140625" style="28"/>
    <col min="4607" max="4607" width="4.7109375" style="28" customWidth="1"/>
    <col min="4608" max="4608" width="19.85546875" style="28" customWidth="1"/>
    <col min="4609" max="4609" width="72.140625" style="28" customWidth="1"/>
    <col min="4610" max="4610" width="0" style="28" hidden="1" customWidth="1"/>
    <col min="4611" max="4611" width="18.28515625" style="28" customWidth="1"/>
    <col min="4612" max="4612" width="17.5703125" style="28" customWidth="1"/>
    <col min="4613" max="4618" width="9" style="28" customWidth="1"/>
    <col min="4619" max="4862" width="9.140625" style="28"/>
    <col min="4863" max="4863" width="4.7109375" style="28" customWidth="1"/>
    <col min="4864" max="4864" width="19.85546875" style="28" customWidth="1"/>
    <col min="4865" max="4865" width="72.140625" style="28" customWidth="1"/>
    <col min="4866" max="4866" width="0" style="28" hidden="1" customWidth="1"/>
    <col min="4867" max="4867" width="18.28515625" style="28" customWidth="1"/>
    <col min="4868" max="4868" width="17.5703125" style="28" customWidth="1"/>
    <col min="4869" max="4874" width="9" style="28" customWidth="1"/>
    <col min="4875" max="5118" width="9.140625" style="28"/>
    <col min="5119" max="5119" width="4.7109375" style="28" customWidth="1"/>
    <col min="5120" max="5120" width="19.85546875" style="28" customWidth="1"/>
    <col min="5121" max="5121" width="72.140625" style="28" customWidth="1"/>
    <col min="5122" max="5122" width="0" style="28" hidden="1" customWidth="1"/>
    <col min="5123" max="5123" width="18.28515625" style="28" customWidth="1"/>
    <col min="5124" max="5124" width="17.5703125" style="28" customWidth="1"/>
    <col min="5125" max="5130" width="9" style="28" customWidth="1"/>
    <col min="5131" max="5374" width="9.140625" style="28"/>
    <col min="5375" max="5375" width="4.7109375" style="28" customWidth="1"/>
    <col min="5376" max="5376" width="19.85546875" style="28" customWidth="1"/>
    <col min="5377" max="5377" width="72.140625" style="28" customWidth="1"/>
    <col min="5378" max="5378" width="0" style="28" hidden="1" customWidth="1"/>
    <col min="5379" max="5379" width="18.28515625" style="28" customWidth="1"/>
    <col min="5380" max="5380" width="17.5703125" style="28" customWidth="1"/>
    <col min="5381" max="5386" width="9" style="28" customWidth="1"/>
    <col min="5387" max="5630" width="9.140625" style="28"/>
    <col min="5631" max="5631" width="4.7109375" style="28" customWidth="1"/>
    <col min="5632" max="5632" width="19.85546875" style="28" customWidth="1"/>
    <col min="5633" max="5633" width="72.140625" style="28" customWidth="1"/>
    <col min="5634" max="5634" width="0" style="28" hidden="1" customWidth="1"/>
    <col min="5635" max="5635" width="18.28515625" style="28" customWidth="1"/>
    <col min="5636" max="5636" width="17.5703125" style="28" customWidth="1"/>
    <col min="5637" max="5642" width="9" style="28" customWidth="1"/>
    <col min="5643" max="5886" width="9.140625" style="28"/>
    <col min="5887" max="5887" width="4.7109375" style="28" customWidth="1"/>
    <col min="5888" max="5888" width="19.85546875" style="28" customWidth="1"/>
    <col min="5889" max="5889" width="72.140625" style="28" customWidth="1"/>
    <col min="5890" max="5890" width="0" style="28" hidden="1" customWidth="1"/>
    <col min="5891" max="5891" width="18.28515625" style="28" customWidth="1"/>
    <col min="5892" max="5892" width="17.5703125" style="28" customWidth="1"/>
    <col min="5893" max="5898" width="9" style="28" customWidth="1"/>
    <col min="5899" max="6142" width="9.140625" style="28"/>
    <col min="6143" max="6143" width="4.7109375" style="28" customWidth="1"/>
    <col min="6144" max="6144" width="19.85546875" style="28" customWidth="1"/>
    <col min="6145" max="6145" width="72.140625" style="28" customWidth="1"/>
    <col min="6146" max="6146" width="0" style="28" hidden="1" customWidth="1"/>
    <col min="6147" max="6147" width="18.28515625" style="28" customWidth="1"/>
    <col min="6148" max="6148" width="17.5703125" style="28" customWidth="1"/>
    <col min="6149" max="6154" width="9" style="28" customWidth="1"/>
    <col min="6155" max="6398" width="9.140625" style="28"/>
    <col min="6399" max="6399" width="4.7109375" style="28" customWidth="1"/>
    <col min="6400" max="6400" width="19.85546875" style="28" customWidth="1"/>
    <col min="6401" max="6401" width="72.140625" style="28" customWidth="1"/>
    <col min="6402" max="6402" width="0" style="28" hidden="1" customWidth="1"/>
    <col min="6403" max="6403" width="18.28515625" style="28" customWidth="1"/>
    <col min="6404" max="6404" width="17.5703125" style="28" customWidth="1"/>
    <col min="6405" max="6410" width="9" style="28" customWidth="1"/>
    <col min="6411" max="6654" width="9.140625" style="28"/>
    <col min="6655" max="6655" width="4.7109375" style="28" customWidth="1"/>
    <col min="6656" max="6656" width="19.85546875" style="28" customWidth="1"/>
    <col min="6657" max="6657" width="72.140625" style="28" customWidth="1"/>
    <col min="6658" max="6658" width="0" style="28" hidden="1" customWidth="1"/>
    <col min="6659" max="6659" width="18.28515625" style="28" customWidth="1"/>
    <col min="6660" max="6660" width="17.5703125" style="28" customWidth="1"/>
    <col min="6661" max="6666" width="9" style="28" customWidth="1"/>
    <col min="6667" max="6910" width="9.140625" style="28"/>
    <col min="6911" max="6911" width="4.7109375" style="28" customWidth="1"/>
    <col min="6912" max="6912" width="19.85546875" style="28" customWidth="1"/>
    <col min="6913" max="6913" width="72.140625" style="28" customWidth="1"/>
    <col min="6914" max="6914" width="0" style="28" hidden="1" customWidth="1"/>
    <col min="6915" max="6915" width="18.28515625" style="28" customWidth="1"/>
    <col min="6916" max="6916" width="17.5703125" style="28" customWidth="1"/>
    <col min="6917" max="6922" width="9" style="28" customWidth="1"/>
    <col min="6923" max="7166" width="9.140625" style="28"/>
    <col min="7167" max="7167" width="4.7109375" style="28" customWidth="1"/>
    <col min="7168" max="7168" width="19.85546875" style="28" customWidth="1"/>
    <col min="7169" max="7169" width="72.140625" style="28" customWidth="1"/>
    <col min="7170" max="7170" width="0" style="28" hidden="1" customWidth="1"/>
    <col min="7171" max="7171" width="18.28515625" style="28" customWidth="1"/>
    <col min="7172" max="7172" width="17.5703125" style="28" customWidth="1"/>
    <col min="7173" max="7178" width="9" style="28" customWidth="1"/>
    <col min="7179" max="7422" width="9.140625" style="28"/>
    <col min="7423" max="7423" width="4.7109375" style="28" customWidth="1"/>
    <col min="7424" max="7424" width="19.85546875" style="28" customWidth="1"/>
    <col min="7425" max="7425" width="72.140625" style="28" customWidth="1"/>
    <col min="7426" max="7426" width="0" style="28" hidden="1" customWidth="1"/>
    <col min="7427" max="7427" width="18.28515625" style="28" customWidth="1"/>
    <col min="7428" max="7428" width="17.5703125" style="28" customWidth="1"/>
    <col min="7429" max="7434" width="9" style="28" customWidth="1"/>
    <col min="7435" max="7678" width="9.140625" style="28"/>
    <col min="7679" max="7679" width="4.7109375" style="28" customWidth="1"/>
    <col min="7680" max="7680" width="19.85546875" style="28" customWidth="1"/>
    <col min="7681" max="7681" width="72.140625" style="28" customWidth="1"/>
    <col min="7682" max="7682" width="0" style="28" hidden="1" customWidth="1"/>
    <col min="7683" max="7683" width="18.28515625" style="28" customWidth="1"/>
    <col min="7684" max="7684" width="17.5703125" style="28" customWidth="1"/>
    <col min="7685" max="7690" width="9" style="28" customWidth="1"/>
    <col min="7691" max="7934" width="9.140625" style="28"/>
    <col min="7935" max="7935" width="4.7109375" style="28" customWidth="1"/>
    <col min="7936" max="7936" width="19.85546875" style="28" customWidth="1"/>
    <col min="7937" max="7937" width="72.140625" style="28" customWidth="1"/>
    <col min="7938" max="7938" width="0" style="28" hidden="1" customWidth="1"/>
    <col min="7939" max="7939" width="18.28515625" style="28" customWidth="1"/>
    <col min="7940" max="7940" width="17.5703125" style="28" customWidth="1"/>
    <col min="7941" max="7946" width="9" style="28" customWidth="1"/>
    <col min="7947" max="8190" width="9.140625" style="28"/>
    <col min="8191" max="8191" width="4.7109375" style="28" customWidth="1"/>
    <col min="8192" max="8192" width="19.85546875" style="28" customWidth="1"/>
    <col min="8193" max="8193" width="72.140625" style="28" customWidth="1"/>
    <col min="8194" max="8194" width="0" style="28" hidden="1" customWidth="1"/>
    <col min="8195" max="8195" width="18.28515625" style="28" customWidth="1"/>
    <col min="8196" max="8196" width="17.5703125" style="28" customWidth="1"/>
    <col min="8197" max="8202" width="9" style="28" customWidth="1"/>
    <col min="8203" max="8446" width="9.140625" style="28"/>
    <col min="8447" max="8447" width="4.7109375" style="28" customWidth="1"/>
    <col min="8448" max="8448" width="19.85546875" style="28" customWidth="1"/>
    <col min="8449" max="8449" width="72.140625" style="28" customWidth="1"/>
    <col min="8450" max="8450" width="0" style="28" hidden="1" customWidth="1"/>
    <col min="8451" max="8451" width="18.28515625" style="28" customWidth="1"/>
    <col min="8452" max="8452" width="17.5703125" style="28" customWidth="1"/>
    <col min="8453" max="8458" width="9" style="28" customWidth="1"/>
    <col min="8459" max="8702" width="9.140625" style="28"/>
    <col min="8703" max="8703" width="4.7109375" style="28" customWidth="1"/>
    <col min="8704" max="8704" width="19.85546875" style="28" customWidth="1"/>
    <col min="8705" max="8705" width="72.140625" style="28" customWidth="1"/>
    <col min="8706" max="8706" width="0" style="28" hidden="1" customWidth="1"/>
    <col min="8707" max="8707" width="18.28515625" style="28" customWidth="1"/>
    <col min="8708" max="8708" width="17.5703125" style="28" customWidth="1"/>
    <col min="8709" max="8714" width="9" style="28" customWidth="1"/>
    <col min="8715" max="8958" width="9.140625" style="28"/>
    <col min="8959" max="8959" width="4.7109375" style="28" customWidth="1"/>
    <col min="8960" max="8960" width="19.85546875" style="28" customWidth="1"/>
    <col min="8961" max="8961" width="72.140625" style="28" customWidth="1"/>
    <col min="8962" max="8962" width="0" style="28" hidden="1" customWidth="1"/>
    <col min="8963" max="8963" width="18.28515625" style="28" customWidth="1"/>
    <col min="8964" max="8964" width="17.5703125" style="28" customWidth="1"/>
    <col min="8965" max="8970" width="9" style="28" customWidth="1"/>
    <col min="8971" max="9214" width="9.140625" style="28"/>
    <col min="9215" max="9215" width="4.7109375" style="28" customWidth="1"/>
    <col min="9216" max="9216" width="19.85546875" style="28" customWidth="1"/>
    <col min="9217" max="9217" width="72.140625" style="28" customWidth="1"/>
    <col min="9218" max="9218" width="0" style="28" hidden="1" customWidth="1"/>
    <col min="9219" max="9219" width="18.28515625" style="28" customWidth="1"/>
    <col min="9220" max="9220" width="17.5703125" style="28" customWidth="1"/>
    <col min="9221" max="9226" width="9" style="28" customWidth="1"/>
    <col min="9227" max="9470" width="9.140625" style="28"/>
    <col min="9471" max="9471" width="4.7109375" style="28" customWidth="1"/>
    <col min="9472" max="9472" width="19.85546875" style="28" customWidth="1"/>
    <col min="9473" max="9473" width="72.140625" style="28" customWidth="1"/>
    <col min="9474" max="9474" width="0" style="28" hidden="1" customWidth="1"/>
    <col min="9475" max="9475" width="18.28515625" style="28" customWidth="1"/>
    <col min="9476" max="9476" width="17.5703125" style="28" customWidth="1"/>
    <col min="9477" max="9482" width="9" style="28" customWidth="1"/>
    <col min="9483" max="9726" width="9.140625" style="28"/>
    <col min="9727" max="9727" width="4.7109375" style="28" customWidth="1"/>
    <col min="9728" max="9728" width="19.85546875" style="28" customWidth="1"/>
    <col min="9729" max="9729" width="72.140625" style="28" customWidth="1"/>
    <col min="9730" max="9730" width="0" style="28" hidden="1" customWidth="1"/>
    <col min="9731" max="9731" width="18.28515625" style="28" customWidth="1"/>
    <col min="9732" max="9732" width="17.5703125" style="28" customWidth="1"/>
    <col min="9733" max="9738" width="9" style="28" customWidth="1"/>
    <col min="9739" max="9982" width="9.140625" style="28"/>
    <col min="9983" max="9983" width="4.7109375" style="28" customWidth="1"/>
    <col min="9984" max="9984" width="19.85546875" style="28" customWidth="1"/>
    <col min="9985" max="9985" width="72.140625" style="28" customWidth="1"/>
    <col min="9986" max="9986" width="0" style="28" hidden="1" customWidth="1"/>
    <col min="9987" max="9987" width="18.28515625" style="28" customWidth="1"/>
    <col min="9988" max="9988" width="17.5703125" style="28" customWidth="1"/>
    <col min="9989" max="9994" width="9" style="28" customWidth="1"/>
    <col min="9995" max="10238" width="9.140625" style="28"/>
    <col min="10239" max="10239" width="4.7109375" style="28" customWidth="1"/>
    <col min="10240" max="10240" width="19.85546875" style="28" customWidth="1"/>
    <col min="10241" max="10241" width="72.140625" style="28" customWidth="1"/>
    <col min="10242" max="10242" width="0" style="28" hidden="1" customWidth="1"/>
    <col min="10243" max="10243" width="18.28515625" style="28" customWidth="1"/>
    <col min="10244" max="10244" width="17.5703125" style="28" customWidth="1"/>
    <col min="10245" max="10250" width="9" style="28" customWidth="1"/>
    <col min="10251" max="10494" width="9.140625" style="28"/>
    <col min="10495" max="10495" width="4.7109375" style="28" customWidth="1"/>
    <col min="10496" max="10496" width="19.85546875" style="28" customWidth="1"/>
    <col min="10497" max="10497" width="72.140625" style="28" customWidth="1"/>
    <col min="10498" max="10498" width="0" style="28" hidden="1" customWidth="1"/>
    <col min="10499" max="10499" width="18.28515625" style="28" customWidth="1"/>
    <col min="10500" max="10500" width="17.5703125" style="28" customWidth="1"/>
    <col min="10501" max="10506" width="9" style="28" customWidth="1"/>
    <col min="10507" max="10750" width="9.140625" style="28"/>
    <col min="10751" max="10751" width="4.7109375" style="28" customWidth="1"/>
    <col min="10752" max="10752" width="19.85546875" style="28" customWidth="1"/>
    <col min="10753" max="10753" width="72.140625" style="28" customWidth="1"/>
    <col min="10754" max="10754" width="0" style="28" hidden="1" customWidth="1"/>
    <col min="10755" max="10755" width="18.28515625" style="28" customWidth="1"/>
    <col min="10756" max="10756" width="17.5703125" style="28" customWidth="1"/>
    <col min="10757" max="10762" width="9" style="28" customWidth="1"/>
    <col min="10763" max="11006" width="9.140625" style="28"/>
    <col min="11007" max="11007" width="4.7109375" style="28" customWidth="1"/>
    <col min="11008" max="11008" width="19.85546875" style="28" customWidth="1"/>
    <col min="11009" max="11009" width="72.140625" style="28" customWidth="1"/>
    <col min="11010" max="11010" width="0" style="28" hidden="1" customWidth="1"/>
    <col min="11011" max="11011" width="18.28515625" style="28" customWidth="1"/>
    <col min="11012" max="11012" width="17.5703125" style="28" customWidth="1"/>
    <col min="11013" max="11018" width="9" style="28" customWidth="1"/>
    <col min="11019" max="11262" width="9.140625" style="28"/>
    <col min="11263" max="11263" width="4.7109375" style="28" customWidth="1"/>
    <col min="11264" max="11264" width="19.85546875" style="28" customWidth="1"/>
    <col min="11265" max="11265" width="72.140625" style="28" customWidth="1"/>
    <col min="11266" max="11266" width="0" style="28" hidden="1" customWidth="1"/>
    <col min="11267" max="11267" width="18.28515625" style="28" customWidth="1"/>
    <col min="11268" max="11268" width="17.5703125" style="28" customWidth="1"/>
    <col min="11269" max="11274" width="9" style="28" customWidth="1"/>
    <col min="11275" max="11518" width="9.140625" style="28"/>
    <col min="11519" max="11519" width="4.7109375" style="28" customWidth="1"/>
    <col min="11520" max="11520" width="19.85546875" style="28" customWidth="1"/>
    <col min="11521" max="11521" width="72.140625" style="28" customWidth="1"/>
    <col min="11522" max="11522" width="0" style="28" hidden="1" customWidth="1"/>
    <col min="11523" max="11523" width="18.28515625" style="28" customWidth="1"/>
    <col min="11524" max="11524" width="17.5703125" style="28" customWidth="1"/>
    <col min="11525" max="11530" width="9" style="28" customWidth="1"/>
    <col min="11531" max="11774" width="9.140625" style="28"/>
    <col min="11775" max="11775" width="4.7109375" style="28" customWidth="1"/>
    <col min="11776" max="11776" width="19.85546875" style="28" customWidth="1"/>
    <col min="11777" max="11777" width="72.140625" style="28" customWidth="1"/>
    <col min="11778" max="11778" width="0" style="28" hidden="1" customWidth="1"/>
    <col min="11779" max="11779" width="18.28515625" style="28" customWidth="1"/>
    <col min="11780" max="11780" width="17.5703125" style="28" customWidth="1"/>
    <col min="11781" max="11786" width="9" style="28" customWidth="1"/>
    <col min="11787" max="12030" width="9.140625" style="28"/>
    <col min="12031" max="12031" width="4.7109375" style="28" customWidth="1"/>
    <col min="12032" max="12032" width="19.85546875" style="28" customWidth="1"/>
    <col min="12033" max="12033" width="72.140625" style="28" customWidth="1"/>
    <col min="12034" max="12034" width="0" style="28" hidden="1" customWidth="1"/>
    <col min="12035" max="12035" width="18.28515625" style="28" customWidth="1"/>
    <col min="12036" max="12036" width="17.5703125" style="28" customWidth="1"/>
    <col min="12037" max="12042" width="9" style="28" customWidth="1"/>
    <col min="12043" max="12286" width="9.140625" style="28"/>
    <col min="12287" max="12287" width="4.7109375" style="28" customWidth="1"/>
    <col min="12288" max="12288" width="19.85546875" style="28" customWidth="1"/>
    <col min="12289" max="12289" width="72.140625" style="28" customWidth="1"/>
    <col min="12290" max="12290" width="0" style="28" hidden="1" customWidth="1"/>
    <col min="12291" max="12291" width="18.28515625" style="28" customWidth="1"/>
    <col min="12292" max="12292" width="17.5703125" style="28" customWidth="1"/>
    <col min="12293" max="12298" width="9" style="28" customWidth="1"/>
    <col min="12299" max="12542" width="9.140625" style="28"/>
    <col min="12543" max="12543" width="4.7109375" style="28" customWidth="1"/>
    <col min="12544" max="12544" width="19.85546875" style="28" customWidth="1"/>
    <col min="12545" max="12545" width="72.140625" style="28" customWidth="1"/>
    <col min="12546" max="12546" width="0" style="28" hidden="1" customWidth="1"/>
    <col min="12547" max="12547" width="18.28515625" style="28" customWidth="1"/>
    <col min="12548" max="12548" width="17.5703125" style="28" customWidth="1"/>
    <col min="12549" max="12554" width="9" style="28" customWidth="1"/>
    <col min="12555" max="12798" width="9.140625" style="28"/>
    <col min="12799" max="12799" width="4.7109375" style="28" customWidth="1"/>
    <col min="12800" max="12800" width="19.85546875" style="28" customWidth="1"/>
    <col min="12801" max="12801" width="72.140625" style="28" customWidth="1"/>
    <col min="12802" max="12802" width="0" style="28" hidden="1" customWidth="1"/>
    <col min="12803" max="12803" width="18.28515625" style="28" customWidth="1"/>
    <col min="12804" max="12804" width="17.5703125" style="28" customWidth="1"/>
    <col min="12805" max="12810" width="9" style="28" customWidth="1"/>
    <col min="12811" max="13054" width="9.140625" style="28"/>
    <col min="13055" max="13055" width="4.7109375" style="28" customWidth="1"/>
    <col min="13056" max="13056" width="19.85546875" style="28" customWidth="1"/>
    <col min="13057" max="13057" width="72.140625" style="28" customWidth="1"/>
    <col min="13058" max="13058" width="0" style="28" hidden="1" customWidth="1"/>
    <col min="13059" max="13059" width="18.28515625" style="28" customWidth="1"/>
    <col min="13060" max="13060" width="17.5703125" style="28" customWidth="1"/>
    <col min="13061" max="13066" width="9" style="28" customWidth="1"/>
    <col min="13067" max="13310" width="9.140625" style="28"/>
    <col min="13311" max="13311" width="4.7109375" style="28" customWidth="1"/>
    <col min="13312" max="13312" width="19.85546875" style="28" customWidth="1"/>
    <col min="13313" max="13313" width="72.140625" style="28" customWidth="1"/>
    <col min="13314" max="13314" width="0" style="28" hidden="1" customWidth="1"/>
    <col min="13315" max="13315" width="18.28515625" style="28" customWidth="1"/>
    <col min="13316" max="13316" width="17.5703125" style="28" customWidth="1"/>
    <col min="13317" max="13322" width="9" style="28" customWidth="1"/>
    <col min="13323" max="13566" width="9.140625" style="28"/>
    <col min="13567" max="13567" width="4.7109375" style="28" customWidth="1"/>
    <col min="13568" max="13568" width="19.85546875" style="28" customWidth="1"/>
    <col min="13569" max="13569" width="72.140625" style="28" customWidth="1"/>
    <col min="13570" max="13570" width="0" style="28" hidden="1" customWidth="1"/>
    <col min="13571" max="13571" width="18.28515625" style="28" customWidth="1"/>
    <col min="13572" max="13572" width="17.5703125" style="28" customWidth="1"/>
    <col min="13573" max="13578" width="9" style="28" customWidth="1"/>
    <col min="13579" max="13822" width="9.140625" style="28"/>
    <col min="13823" max="13823" width="4.7109375" style="28" customWidth="1"/>
    <col min="13824" max="13824" width="19.85546875" style="28" customWidth="1"/>
    <col min="13825" max="13825" width="72.140625" style="28" customWidth="1"/>
    <col min="13826" max="13826" width="0" style="28" hidden="1" customWidth="1"/>
    <col min="13827" max="13827" width="18.28515625" style="28" customWidth="1"/>
    <col min="13828" max="13828" width="17.5703125" style="28" customWidth="1"/>
    <col min="13829" max="13834" width="9" style="28" customWidth="1"/>
    <col min="13835" max="14078" width="9.140625" style="28"/>
    <col min="14079" max="14079" width="4.7109375" style="28" customWidth="1"/>
    <col min="14080" max="14080" width="19.85546875" style="28" customWidth="1"/>
    <col min="14081" max="14081" width="72.140625" style="28" customWidth="1"/>
    <col min="14082" max="14082" width="0" style="28" hidden="1" customWidth="1"/>
    <col min="14083" max="14083" width="18.28515625" style="28" customWidth="1"/>
    <col min="14084" max="14084" width="17.5703125" style="28" customWidth="1"/>
    <col min="14085" max="14090" width="9" style="28" customWidth="1"/>
    <col min="14091" max="14334" width="9.140625" style="28"/>
    <col min="14335" max="14335" width="4.7109375" style="28" customWidth="1"/>
    <col min="14336" max="14336" width="19.85546875" style="28" customWidth="1"/>
    <col min="14337" max="14337" width="72.140625" style="28" customWidth="1"/>
    <col min="14338" max="14338" width="0" style="28" hidden="1" customWidth="1"/>
    <col min="14339" max="14339" width="18.28515625" style="28" customWidth="1"/>
    <col min="14340" max="14340" width="17.5703125" style="28" customWidth="1"/>
    <col min="14341" max="14346" width="9" style="28" customWidth="1"/>
    <col min="14347" max="14590" width="9.140625" style="28"/>
    <col min="14591" max="14591" width="4.7109375" style="28" customWidth="1"/>
    <col min="14592" max="14592" width="19.85546875" style="28" customWidth="1"/>
    <col min="14593" max="14593" width="72.140625" style="28" customWidth="1"/>
    <col min="14594" max="14594" width="0" style="28" hidden="1" customWidth="1"/>
    <col min="14595" max="14595" width="18.28515625" style="28" customWidth="1"/>
    <col min="14596" max="14596" width="17.5703125" style="28" customWidth="1"/>
    <col min="14597" max="14602" width="9" style="28" customWidth="1"/>
    <col min="14603" max="14846" width="9.140625" style="28"/>
    <col min="14847" max="14847" width="4.7109375" style="28" customWidth="1"/>
    <col min="14848" max="14848" width="19.85546875" style="28" customWidth="1"/>
    <col min="14849" max="14849" width="72.140625" style="28" customWidth="1"/>
    <col min="14850" max="14850" width="0" style="28" hidden="1" customWidth="1"/>
    <col min="14851" max="14851" width="18.28515625" style="28" customWidth="1"/>
    <col min="14852" max="14852" width="17.5703125" style="28" customWidth="1"/>
    <col min="14853" max="14858" width="9" style="28" customWidth="1"/>
    <col min="14859" max="15102" width="9.140625" style="28"/>
    <col min="15103" max="15103" width="4.7109375" style="28" customWidth="1"/>
    <col min="15104" max="15104" width="19.85546875" style="28" customWidth="1"/>
    <col min="15105" max="15105" width="72.140625" style="28" customWidth="1"/>
    <col min="15106" max="15106" width="0" style="28" hidden="1" customWidth="1"/>
    <col min="15107" max="15107" width="18.28515625" style="28" customWidth="1"/>
    <col min="15108" max="15108" width="17.5703125" style="28" customWidth="1"/>
    <col min="15109" max="15114" width="9" style="28" customWidth="1"/>
    <col min="15115" max="15358" width="9.140625" style="28"/>
    <col min="15359" max="15359" width="4.7109375" style="28" customWidth="1"/>
    <col min="15360" max="15360" width="19.85546875" style="28" customWidth="1"/>
    <col min="15361" max="15361" width="72.140625" style="28" customWidth="1"/>
    <col min="15362" max="15362" width="0" style="28" hidden="1" customWidth="1"/>
    <col min="15363" max="15363" width="18.28515625" style="28" customWidth="1"/>
    <col min="15364" max="15364" width="17.5703125" style="28" customWidth="1"/>
    <col min="15365" max="15370" width="9" style="28" customWidth="1"/>
    <col min="15371" max="15614" width="9.140625" style="28"/>
    <col min="15615" max="15615" width="4.7109375" style="28" customWidth="1"/>
    <col min="15616" max="15616" width="19.85546875" style="28" customWidth="1"/>
    <col min="15617" max="15617" width="72.140625" style="28" customWidth="1"/>
    <col min="15618" max="15618" width="0" style="28" hidden="1" customWidth="1"/>
    <col min="15619" max="15619" width="18.28515625" style="28" customWidth="1"/>
    <col min="15620" max="15620" width="17.5703125" style="28" customWidth="1"/>
    <col min="15621" max="15626" width="9" style="28" customWidth="1"/>
    <col min="15627" max="15870" width="9.140625" style="28"/>
    <col min="15871" max="15871" width="4.7109375" style="28" customWidth="1"/>
    <col min="15872" max="15872" width="19.85546875" style="28" customWidth="1"/>
    <col min="15873" max="15873" width="72.140625" style="28" customWidth="1"/>
    <col min="15874" max="15874" width="0" style="28" hidden="1" customWidth="1"/>
    <col min="15875" max="15875" width="18.28515625" style="28" customWidth="1"/>
    <col min="15876" max="15876" width="17.5703125" style="28" customWidth="1"/>
    <col min="15877" max="15882" width="9" style="28" customWidth="1"/>
    <col min="15883" max="16126" width="9.140625" style="28"/>
    <col min="16127" max="16127" width="4.7109375" style="28" customWidth="1"/>
    <col min="16128" max="16128" width="19.85546875" style="28" customWidth="1"/>
    <col min="16129" max="16129" width="72.140625" style="28" customWidth="1"/>
    <col min="16130" max="16130" width="0" style="28" hidden="1" customWidth="1"/>
    <col min="16131" max="16131" width="18.28515625" style="28" customWidth="1"/>
    <col min="16132" max="16132" width="17.5703125" style="28" customWidth="1"/>
    <col min="16133" max="16138" width="9" style="28" customWidth="1"/>
    <col min="16139" max="16384" width="9.140625" style="28"/>
  </cols>
  <sheetData>
    <row r="1" spans="2:6">
      <c r="F1" s="29" t="s">
        <v>136</v>
      </c>
    </row>
    <row r="2" spans="2:6">
      <c r="F2" s="29" t="s">
        <v>122</v>
      </c>
    </row>
    <row r="3" spans="2:6">
      <c r="F3" s="29" t="s">
        <v>1</v>
      </c>
    </row>
    <row r="5" spans="2:6" ht="39" customHeight="1">
      <c r="B5" s="237" t="s">
        <v>123</v>
      </c>
      <c r="C5" s="237"/>
      <c r="D5" s="237"/>
      <c r="E5" s="237"/>
      <c r="F5" s="237"/>
    </row>
    <row r="6" spans="2:6">
      <c r="B6" s="116"/>
      <c r="C6" s="116"/>
      <c r="D6" s="116"/>
      <c r="E6" s="116"/>
      <c r="F6" s="116"/>
    </row>
    <row r="7" spans="2:6">
      <c r="F7" s="11" t="s">
        <v>44</v>
      </c>
    </row>
    <row r="8" spans="2:6" ht="24" customHeight="1">
      <c r="B8" s="238" t="s">
        <v>13</v>
      </c>
      <c r="C8" s="238"/>
      <c r="D8" s="238"/>
      <c r="E8" s="238"/>
      <c r="F8" s="238"/>
    </row>
    <row r="9" spans="2:6">
      <c r="B9" s="28" t="s">
        <v>23</v>
      </c>
    </row>
    <row r="11" spans="2:6">
      <c r="B11" s="34" t="s">
        <v>14</v>
      </c>
      <c r="C11" s="34" t="s">
        <v>15</v>
      </c>
      <c r="D11" s="117"/>
      <c r="E11" s="117"/>
    </row>
    <row r="12" spans="2:6">
      <c r="B12" s="30">
        <v>1049</v>
      </c>
      <c r="C12" s="31" t="s">
        <v>67</v>
      </c>
      <c r="D12" s="32"/>
      <c r="E12" s="32"/>
    </row>
    <row r="13" spans="2:6">
      <c r="B13" s="33"/>
      <c r="C13" s="33"/>
      <c r="D13" s="33"/>
      <c r="E13" s="33"/>
    </row>
    <row r="14" spans="2:6">
      <c r="B14" s="118" t="s">
        <v>16</v>
      </c>
      <c r="C14" s="117"/>
      <c r="D14" s="117"/>
      <c r="E14" s="117"/>
    </row>
    <row r="15" spans="2:6" ht="36.75" customHeight="1">
      <c r="B15" s="34" t="s">
        <v>17</v>
      </c>
      <c r="C15" s="2">
        <v>1049</v>
      </c>
      <c r="D15" s="249" t="s">
        <v>42</v>
      </c>
      <c r="E15" s="250"/>
      <c r="F15" s="251"/>
    </row>
    <row r="16" spans="2:6" ht="34.5">
      <c r="B16" s="34" t="s">
        <v>18</v>
      </c>
      <c r="C16" s="2" t="s">
        <v>97</v>
      </c>
      <c r="D16" s="15" t="s">
        <v>33</v>
      </c>
      <c r="E16" s="16" t="s">
        <v>30</v>
      </c>
      <c r="F16" s="16" t="s">
        <v>36</v>
      </c>
    </row>
    <row r="17" spans="2:6" ht="34.5">
      <c r="B17" s="34" t="s">
        <v>19</v>
      </c>
      <c r="C17" s="2" t="s">
        <v>98</v>
      </c>
      <c r="D17" s="35"/>
      <c r="E17" s="35"/>
      <c r="F17" s="45"/>
    </row>
    <row r="18" spans="2:6" ht="51.75">
      <c r="B18" s="36" t="s">
        <v>20</v>
      </c>
      <c r="C18" s="2" t="s">
        <v>99</v>
      </c>
      <c r="D18" s="37"/>
      <c r="E18" s="37"/>
      <c r="F18" s="46"/>
    </row>
    <row r="19" spans="2:6" ht="34.5">
      <c r="B19" s="36" t="s">
        <v>21</v>
      </c>
      <c r="C19" s="2" t="s">
        <v>100</v>
      </c>
      <c r="D19" s="37"/>
      <c r="E19" s="37"/>
      <c r="F19" s="46"/>
    </row>
    <row r="20" spans="2:6" ht="51.75">
      <c r="B20" s="36" t="s">
        <v>101</v>
      </c>
      <c r="C20" s="2" t="s">
        <v>102</v>
      </c>
      <c r="D20" s="38"/>
      <c r="E20" s="38"/>
      <c r="F20" s="47"/>
    </row>
    <row r="21" spans="2:6">
      <c r="B21" s="239" t="s">
        <v>0</v>
      </c>
      <c r="C21" s="240"/>
      <c r="D21" s="39"/>
      <c r="E21" s="39"/>
      <c r="F21" s="40"/>
    </row>
    <row r="22" spans="2:6">
      <c r="B22" s="58" t="s">
        <v>103</v>
      </c>
      <c r="C22" s="105"/>
      <c r="D22" s="22">
        <v>0</v>
      </c>
      <c r="E22" s="22">
        <v>0</v>
      </c>
      <c r="F22" s="39">
        <v>0.17</v>
      </c>
    </row>
    <row r="23" spans="2:6">
      <c r="B23" s="58" t="s">
        <v>104</v>
      </c>
      <c r="C23" s="97"/>
      <c r="D23" s="22">
        <v>0</v>
      </c>
      <c r="E23" s="22">
        <v>0</v>
      </c>
      <c r="F23" s="49">
        <v>5.24</v>
      </c>
    </row>
    <row r="24" spans="2:6">
      <c r="B24" s="58" t="s">
        <v>105</v>
      </c>
      <c r="C24" s="98"/>
      <c r="D24" s="22">
        <v>0</v>
      </c>
      <c r="E24" s="22">
        <v>0</v>
      </c>
      <c r="F24" s="49">
        <v>7.35</v>
      </c>
    </row>
    <row r="25" spans="2:6">
      <c r="B25" s="41" t="s">
        <v>22</v>
      </c>
      <c r="C25" s="42"/>
      <c r="D25" s="43">
        <f>Հ3!G32</f>
        <v>1555566.8</v>
      </c>
      <c r="E25" s="43">
        <f>Հ3!H32</f>
        <v>2472794.1</v>
      </c>
      <c r="F25" s="43">
        <f>Հ3!I32</f>
        <v>1637962.5000000005</v>
      </c>
    </row>
    <row r="27" spans="2:6" ht="39" customHeight="1">
      <c r="B27" s="14" t="s">
        <v>17</v>
      </c>
      <c r="C27" s="1" t="s">
        <v>96</v>
      </c>
      <c r="D27" s="249" t="s">
        <v>42</v>
      </c>
      <c r="E27" s="250"/>
      <c r="F27" s="251"/>
    </row>
    <row r="28" spans="2:6" ht="34.5">
      <c r="B28" s="14" t="s">
        <v>18</v>
      </c>
      <c r="C28" s="9">
        <v>21020</v>
      </c>
      <c r="D28" s="15" t="s">
        <v>33</v>
      </c>
      <c r="E28" s="16" t="s">
        <v>30</v>
      </c>
      <c r="F28" s="16" t="s">
        <v>36</v>
      </c>
    </row>
    <row r="29" spans="2:6" ht="34.5">
      <c r="B29" s="14" t="s">
        <v>19</v>
      </c>
      <c r="C29" s="173" t="s">
        <v>156</v>
      </c>
      <c r="D29" s="17"/>
      <c r="E29" s="17"/>
      <c r="F29" s="18"/>
    </row>
    <row r="30" spans="2:6" ht="69">
      <c r="B30" s="14" t="s">
        <v>20</v>
      </c>
      <c r="C30" s="1" t="s">
        <v>159</v>
      </c>
      <c r="D30" s="19"/>
      <c r="E30" s="19"/>
      <c r="F30" s="18"/>
    </row>
    <row r="31" spans="2:6" ht="34.5">
      <c r="B31" s="14" t="s">
        <v>21</v>
      </c>
      <c r="C31" s="9" t="s">
        <v>160</v>
      </c>
      <c r="D31" s="19"/>
      <c r="E31" s="19"/>
      <c r="F31" s="18"/>
    </row>
    <row r="32" spans="2:6" ht="51.75">
      <c r="B32" s="14" t="s">
        <v>101</v>
      </c>
      <c r="C32" s="9" t="s">
        <v>161</v>
      </c>
      <c r="D32" s="19"/>
      <c r="E32" s="19"/>
      <c r="F32" s="18"/>
    </row>
    <row r="33" spans="1:6">
      <c r="B33" s="248" t="s">
        <v>0</v>
      </c>
      <c r="C33" s="231"/>
      <c r="D33" s="20"/>
      <c r="E33" s="20"/>
      <c r="F33" s="21"/>
    </row>
    <row r="34" spans="1:6" s="175" customFormat="1" ht="15" customHeight="1">
      <c r="A34" s="109"/>
      <c r="B34" s="245" t="s">
        <v>162</v>
      </c>
      <c r="C34" s="246"/>
      <c r="D34" s="22"/>
      <c r="E34" s="22"/>
      <c r="F34" s="22">
        <v>0.6</v>
      </c>
    </row>
    <row r="35" spans="1:6">
      <c r="B35" s="241" t="s">
        <v>31</v>
      </c>
      <c r="C35" s="242"/>
      <c r="D35" s="22">
        <f>Հ3!G50</f>
        <v>59603.7</v>
      </c>
      <c r="E35" s="22">
        <f>Հ3!H50</f>
        <v>59603.7</v>
      </c>
      <c r="F35" s="22">
        <f>Հ3!I50</f>
        <v>59603.7</v>
      </c>
    </row>
    <row r="38" spans="1:6">
      <c r="B38" s="116"/>
      <c r="C38" s="116"/>
      <c r="D38" s="116"/>
      <c r="E38" s="116"/>
      <c r="F38" s="29" t="s">
        <v>45</v>
      </c>
    </row>
    <row r="39" spans="1:6" ht="21.75" customHeight="1">
      <c r="B39" s="10"/>
      <c r="C39" s="133" t="s">
        <v>24</v>
      </c>
      <c r="D39" s="119"/>
      <c r="E39" s="119"/>
      <c r="F39" s="10"/>
    </row>
    <row r="40" spans="1:6">
      <c r="B40" s="10" t="s">
        <v>32</v>
      </c>
      <c r="C40" s="10"/>
      <c r="D40" s="10"/>
      <c r="E40" s="10"/>
      <c r="F40" s="10"/>
    </row>
    <row r="41" spans="1:6">
      <c r="B41" s="10"/>
      <c r="C41" s="10"/>
      <c r="D41" s="10"/>
      <c r="E41" s="10"/>
      <c r="F41" s="10"/>
    </row>
    <row r="42" spans="1:6">
      <c r="B42" s="12" t="s">
        <v>27</v>
      </c>
      <c r="C42" s="12" t="s">
        <v>28</v>
      </c>
      <c r="D42" s="13"/>
      <c r="E42" s="13"/>
      <c r="F42" s="10"/>
    </row>
    <row r="43" spans="1:6">
      <c r="B43" s="1">
        <v>1049</v>
      </c>
      <c r="C43" s="12" t="s">
        <v>67</v>
      </c>
      <c r="D43" s="13"/>
      <c r="E43" s="13"/>
      <c r="F43" s="13"/>
    </row>
    <row r="44" spans="1:6">
      <c r="B44" s="23"/>
      <c r="C44" s="13"/>
      <c r="D44" s="13"/>
      <c r="E44" s="13"/>
      <c r="F44" s="13"/>
    </row>
    <row r="45" spans="1:6">
      <c r="B45" s="118" t="s">
        <v>29</v>
      </c>
      <c r="C45" s="117"/>
      <c r="D45" s="117"/>
      <c r="E45" s="117"/>
    </row>
    <row r="46" spans="1:6" ht="39.75" customHeight="1">
      <c r="B46" s="12" t="s">
        <v>17</v>
      </c>
      <c r="C46" s="1">
        <v>1049</v>
      </c>
      <c r="D46" s="249" t="s">
        <v>43</v>
      </c>
      <c r="E46" s="250"/>
      <c r="F46" s="251"/>
    </row>
    <row r="47" spans="1:6" ht="34.5">
      <c r="B47" s="14" t="s">
        <v>18</v>
      </c>
      <c r="C47" s="24" t="s">
        <v>97</v>
      </c>
      <c r="D47" s="15" t="s">
        <v>33</v>
      </c>
      <c r="E47" s="16" t="s">
        <v>30</v>
      </c>
      <c r="F47" s="16" t="s">
        <v>36</v>
      </c>
    </row>
    <row r="48" spans="1:6" ht="34.5">
      <c r="B48" s="14" t="s">
        <v>19</v>
      </c>
      <c r="C48" s="2" t="s">
        <v>98</v>
      </c>
      <c r="D48" s="35"/>
      <c r="E48" s="35"/>
      <c r="F48" s="48"/>
    </row>
    <row r="49" spans="2:8" ht="51.75">
      <c r="B49" s="14" t="s">
        <v>20</v>
      </c>
      <c r="C49" s="2" t="s">
        <v>99</v>
      </c>
      <c r="D49" s="37"/>
      <c r="E49" s="37"/>
      <c r="F49" s="18"/>
    </row>
    <row r="50" spans="2:8" ht="34.5">
      <c r="B50" s="14" t="s">
        <v>21</v>
      </c>
      <c r="C50" s="2" t="s">
        <v>100</v>
      </c>
      <c r="D50" s="37"/>
      <c r="E50" s="37"/>
      <c r="F50" s="18"/>
    </row>
    <row r="51" spans="2:8" ht="51.75">
      <c r="B51" s="9" t="s">
        <v>101</v>
      </c>
      <c r="C51" s="2" t="s">
        <v>102</v>
      </c>
      <c r="D51" s="37"/>
      <c r="E51" s="37"/>
      <c r="F51" s="18"/>
    </row>
    <row r="52" spans="2:8">
      <c r="B52" s="25"/>
      <c r="C52" s="26" t="s">
        <v>0</v>
      </c>
      <c r="D52" s="27"/>
      <c r="E52" s="27"/>
      <c r="F52" s="21"/>
    </row>
    <row r="53" spans="2:8">
      <c r="B53" s="58" t="str">
        <f>+B22</f>
        <v xml:space="preserve"> Միջպետական նշանակության ավտոճանապարհներ </v>
      </c>
      <c r="C53" s="105"/>
      <c r="D53" s="22">
        <v>0</v>
      </c>
      <c r="E53" s="22">
        <v>0</v>
      </c>
      <c r="F53" s="174">
        <v>-0.17</v>
      </c>
      <c r="H53" s="176"/>
    </row>
    <row r="54" spans="2:8">
      <c r="B54" s="58" t="str">
        <f>+B23</f>
        <v xml:space="preserve"> Հանրապետական նշանակության ավտոճանապարհներ </v>
      </c>
      <c r="C54" s="97"/>
      <c r="D54" s="22">
        <v>0</v>
      </c>
      <c r="E54" s="22">
        <v>0</v>
      </c>
      <c r="F54" s="131">
        <v>-5.24</v>
      </c>
      <c r="H54" s="176"/>
    </row>
    <row r="55" spans="2:8">
      <c r="B55" s="58" t="str">
        <f>+B24</f>
        <v xml:space="preserve"> Մարզային նշանակության ավտոճանապարհներ </v>
      </c>
      <c r="C55" s="98"/>
      <c r="D55" s="22">
        <v>0</v>
      </c>
      <c r="E55" s="22">
        <v>0</v>
      </c>
      <c r="F55" s="131">
        <v>-7.35</v>
      </c>
      <c r="H55" s="176"/>
    </row>
    <row r="56" spans="2:8">
      <c r="B56" s="247" t="s">
        <v>31</v>
      </c>
      <c r="C56" s="247"/>
      <c r="D56" s="8">
        <f>Հ3!G25</f>
        <v>0</v>
      </c>
      <c r="E56" s="8">
        <f>Հ3!H25</f>
        <v>-2472794.1</v>
      </c>
      <c r="F56" s="8">
        <f>Հ3!I25</f>
        <v>-1637962.5000000005</v>
      </c>
      <c r="H56" s="176"/>
    </row>
    <row r="57" spans="2:8" ht="30" customHeight="1">
      <c r="H57" s="176"/>
    </row>
    <row r="58" spans="2:8" ht="39" customHeight="1">
      <c r="B58" s="14" t="s">
        <v>17</v>
      </c>
      <c r="C58" s="1" t="s">
        <v>96</v>
      </c>
      <c r="D58" s="249" t="s">
        <v>43</v>
      </c>
      <c r="E58" s="250"/>
      <c r="F58" s="251"/>
    </row>
    <row r="59" spans="2:8" ht="39" customHeight="1">
      <c r="B59" s="14" t="s">
        <v>18</v>
      </c>
      <c r="C59" s="9">
        <v>21020</v>
      </c>
      <c r="D59" s="15" t="s">
        <v>33</v>
      </c>
      <c r="E59" s="16" t="s">
        <v>30</v>
      </c>
      <c r="F59" s="16" t="s">
        <v>36</v>
      </c>
    </row>
    <row r="60" spans="2:8" ht="34.5">
      <c r="B60" s="14" t="s">
        <v>19</v>
      </c>
      <c r="C60" s="173" t="s">
        <v>156</v>
      </c>
      <c r="D60" s="17"/>
      <c r="E60" s="17"/>
      <c r="F60" s="18"/>
    </row>
    <row r="61" spans="2:8" ht="69">
      <c r="B61" s="14" t="s">
        <v>20</v>
      </c>
      <c r="C61" s="1" t="s">
        <v>159</v>
      </c>
      <c r="D61" s="19"/>
      <c r="E61" s="19"/>
      <c r="F61" s="18"/>
    </row>
    <row r="62" spans="2:8" ht="34.5">
      <c r="B62" s="14" t="s">
        <v>21</v>
      </c>
      <c r="C62" s="9" t="s">
        <v>160</v>
      </c>
      <c r="D62" s="19"/>
      <c r="E62" s="19"/>
      <c r="F62" s="18"/>
    </row>
    <row r="63" spans="2:8" ht="51.75">
      <c r="B63" s="14" t="s">
        <v>101</v>
      </c>
      <c r="C63" s="9" t="s">
        <v>161</v>
      </c>
      <c r="D63" s="19"/>
      <c r="E63" s="19"/>
      <c r="F63" s="18"/>
    </row>
    <row r="64" spans="2:8" ht="17.25" customHeight="1">
      <c r="B64" s="243" t="s">
        <v>0</v>
      </c>
      <c r="C64" s="244"/>
      <c r="D64" s="20"/>
      <c r="E64" s="20"/>
      <c r="F64" s="21"/>
    </row>
    <row r="65" spans="1:6" ht="17.25" customHeight="1">
      <c r="A65" s="109"/>
      <c r="B65" s="245" t="s">
        <v>162</v>
      </c>
      <c r="C65" s="246"/>
      <c r="D65" s="22">
        <v>0</v>
      </c>
      <c r="E65" s="22">
        <v>0</v>
      </c>
      <c r="F65" s="22">
        <v>-0.6</v>
      </c>
    </row>
    <row r="66" spans="1:6" s="175" customFormat="1" ht="15" customHeight="1">
      <c r="A66" s="28"/>
      <c r="B66" s="241" t="s">
        <v>22</v>
      </c>
      <c r="C66" s="242"/>
      <c r="D66" s="22">
        <f>+Հ3!G49</f>
        <v>-59603.7</v>
      </c>
      <c r="E66" s="22">
        <f>+Հ3!H49</f>
        <v>-59603.7</v>
      </c>
      <c r="F66" s="22">
        <f>+Հ3!I49</f>
        <v>-59603.7</v>
      </c>
    </row>
    <row r="67" spans="1:6" ht="17.25" customHeight="1"/>
  </sheetData>
  <mergeCells count="14">
    <mergeCell ref="B5:F5"/>
    <mergeCell ref="B8:F8"/>
    <mergeCell ref="B21:C21"/>
    <mergeCell ref="B33:C33"/>
    <mergeCell ref="D58:F58"/>
    <mergeCell ref="D46:F46"/>
    <mergeCell ref="D27:F27"/>
    <mergeCell ref="D15:F15"/>
    <mergeCell ref="B66:C66"/>
    <mergeCell ref="B64:C64"/>
    <mergeCell ref="B65:C65"/>
    <mergeCell ref="B34:C34"/>
    <mergeCell ref="B35:C35"/>
    <mergeCell ref="B56:C56"/>
  </mergeCells>
  <pageMargins left="0.23622047244094491" right="0.23622047244094491" top="0.74803149606299213" bottom="0.74803149606299213" header="0.31496062992125984" footer="0.31496062992125984"/>
  <pageSetup paperSize="9" scale="76" orientation="landscape" r:id="rId1"/>
  <rowBreaks count="1" manualBreakCount="1">
    <brk id="46" max="5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8"/>
  <sheetViews>
    <sheetView tabSelected="1" topLeftCell="A25" zoomScaleNormal="100" workbookViewId="0">
      <selection activeCell="I19" sqref="I19"/>
    </sheetView>
  </sheetViews>
  <sheetFormatPr defaultRowHeight="17.25"/>
  <cols>
    <col min="1" max="1" width="4.85546875" style="52" customWidth="1"/>
    <col min="2" max="2" width="16" style="56" customWidth="1"/>
    <col min="3" max="3" width="60.140625" style="52" customWidth="1"/>
    <col min="4" max="4" width="13" style="52" customWidth="1"/>
    <col min="5" max="5" width="10.7109375" style="52" customWidth="1"/>
    <col min="6" max="6" width="19.7109375" style="57" customWidth="1"/>
    <col min="7" max="7" width="10.85546875" style="57" customWidth="1"/>
    <col min="8" max="8" width="19.140625" style="57" customWidth="1"/>
    <col min="9" max="9" width="18.5703125" style="52" customWidth="1"/>
    <col min="10" max="10" width="11.5703125" style="52" customWidth="1"/>
    <col min="11" max="11" width="11" style="52" customWidth="1"/>
    <col min="12" max="12" width="20.7109375" style="52" customWidth="1"/>
    <col min="13" max="14" width="9.140625" style="52"/>
    <col min="15" max="15" width="11.28515625" style="52" bestFit="1" customWidth="1"/>
    <col min="16" max="16384" width="9.140625" style="52"/>
  </cols>
  <sheetData>
    <row r="1" spans="2:12" s="51" customFormat="1">
      <c r="B1" s="50"/>
      <c r="C1" s="50"/>
      <c r="D1" s="50"/>
      <c r="E1" s="50"/>
      <c r="F1" s="50"/>
      <c r="G1" s="50"/>
      <c r="H1" s="209" t="s">
        <v>171</v>
      </c>
    </row>
    <row r="2" spans="2:12" s="51" customFormat="1">
      <c r="B2" s="50"/>
      <c r="C2" s="50"/>
      <c r="D2" s="50"/>
      <c r="E2" s="50"/>
      <c r="F2" s="50"/>
      <c r="G2" s="50"/>
      <c r="H2" s="29" t="s">
        <v>122</v>
      </c>
    </row>
    <row r="3" spans="2:12" s="51" customFormat="1">
      <c r="B3" s="50"/>
      <c r="C3" s="50"/>
      <c r="D3" s="50"/>
      <c r="E3" s="50"/>
      <c r="F3" s="50"/>
      <c r="G3" s="50"/>
      <c r="H3" s="29" t="s">
        <v>1</v>
      </c>
    </row>
    <row r="4" spans="2:12" ht="8.25" customHeight="1"/>
    <row r="5" spans="2:12" ht="48" customHeight="1">
      <c r="B5" s="252" t="s">
        <v>124</v>
      </c>
      <c r="C5" s="252"/>
      <c r="D5" s="252"/>
      <c r="E5" s="252"/>
      <c r="F5" s="252"/>
      <c r="G5" s="252"/>
      <c r="H5" s="252"/>
    </row>
    <row r="6" spans="2:12" ht="120" customHeight="1">
      <c r="B6" s="253" t="s">
        <v>49</v>
      </c>
      <c r="C6" s="254" t="s">
        <v>50</v>
      </c>
      <c r="D6" s="254" t="s">
        <v>51</v>
      </c>
      <c r="E6" s="254" t="s">
        <v>52</v>
      </c>
      <c r="F6" s="255" t="s">
        <v>53</v>
      </c>
      <c r="G6" s="255" t="s">
        <v>186</v>
      </c>
      <c r="H6" s="255"/>
    </row>
    <row r="7" spans="2:12" ht="44.25" customHeight="1">
      <c r="B7" s="253"/>
      <c r="C7" s="254"/>
      <c r="D7" s="254"/>
      <c r="E7" s="254"/>
      <c r="F7" s="255"/>
      <c r="G7" s="107" t="s">
        <v>55</v>
      </c>
      <c r="H7" s="107" t="s">
        <v>56</v>
      </c>
    </row>
    <row r="8" spans="2:12" ht="17.25" customHeight="1">
      <c r="B8" s="260" t="s">
        <v>40</v>
      </c>
      <c r="C8" s="260"/>
      <c r="D8" s="260"/>
      <c r="E8" s="260"/>
      <c r="F8" s="260"/>
      <c r="G8" s="260"/>
      <c r="H8" s="22">
        <f>+H9</f>
        <v>1464051.2570000002</v>
      </c>
      <c r="I8" s="53"/>
      <c r="L8" s="54"/>
    </row>
    <row r="9" spans="2:12">
      <c r="B9" s="134" t="s">
        <v>106</v>
      </c>
      <c r="C9" s="100" t="s">
        <v>107</v>
      </c>
      <c r="D9" s="100" t="s">
        <v>57</v>
      </c>
      <c r="E9" s="261" t="s">
        <v>65</v>
      </c>
      <c r="F9" s="261"/>
      <c r="G9" s="261"/>
      <c r="H9" s="22">
        <f>+H10+H46</f>
        <v>1464051.2570000002</v>
      </c>
      <c r="J9" s="53"/>
      <c r="L9" s="55"/>
    </row>
    <row r="10" spans="2:12">
      <c r="B10" s="143" t="s">
        <v>108</v>
      </c>
      <c r="C10" s="260" t="s">
        <v>89</v>
      </c>
      <c r="D10" s="260"/>
      <c r="E10" s="260"/>
      <c r="F10" s="260"/>
      <c r="G10" s="260"/>
      <c r="H10" s="22">
        <f>+H11+H23</f>
        <v>1441947.6320000002</v>
      </c>
    </row>
    <row r="11" spans="2:12" s="106" customFormat="1" ht="21.75" customHeight="1">
      <c r="B11" s="262" t="s">
        <v>109</v>
      </c>
      <c r="C11" s="263"/>
      <c r="D11" s="263"/>
      <c r="E11" s="263"/>
      <c r="F11" s="263"/>
      <c r="G11" s="264"/>
      <c r="H11" s="91">
        <f>SUM(H12:H22)</f>
        <v>1432555.5440000002</v>
      </c>
    </row>
    <row r="12" spans="2:12">
      <c r="B12" s="135">
        <v>45231177</v>
      </c>
      <c r="C12" s="9" t="s">
        <v>110</v>
      </c>
      <c r="D12" s="100" t="s">
        <v>117</v>
      </c>
      <c r="E12" s="100" t="s">
        <v>58</v>
      </c>
      <c r="F12" s="136">
        <v>96954764</v>
      </c>
      <c r="G12" s="100">
        <v>1</v>
      </c>
      <c r="H12" s="101">
        <f>+G12*F12/1000</f>
        <v>96954.763999999996</v>
      </c>
      <c r="I12" s="55"/>
    </row>
    <row r="13" spans="2:12">
      <c r="B13" s="135">
        <v>45231177</v>
      </c>
      <c r="C13" s="9" t="s">
        <v>110</v>
      </c>
      <c r="D13" s="100" t="s">
        <v>114</v>
      </c>
      <c r="E13" s="100" t="s">
        <v>58</v>
      </c>
      <c r="F13" s="99">
        <v>635465540</v>
      </c>
      <c r="G13" s="100">
        <v>1</v>
      </c>
      <c r="H13" s="101">
        <f>+G13*F13/1000</f>
        <v>635465.54</v>
      </c>
    </row>
    <row r="14" spans="2:12">
      <c r="B14" s="135">
        <v>45231177</v>
      </c>
      <c r="C14" s="9" t="s">
        <v>110</v>
      </c>
      <c r="D14" s="100" t="s">
        <v>117</v>
      </c>
      <c r="E14" s="120" t="s">
        <v>58</v>
      </c>
      <c r="F14" s="99">
        <v>437686323</v>
      </c>
      <c r="G14" s="100">
        <v>1</v>
      </c>
      <c r="H14" s="101">
        <f>+G14*F14/1000</f>
        <v>437686.32299999997</v>
      </c>
      <c r="I14" s="55"/>
    </row>
    <row r="15" spans="2:12">
      <c r="B15" s="137">
        <v>45231177</v>
      </c>
      <c r="C15" s="138" t="s">
        <v>110</v>
      </c>
      <c r="D15" s="100" t="s">
        <v>114</v>
      </c>
      <c r="E15" s="120" t="s">
        <v>58</v>
      </c>
      <c r="F15" s="99">
        <v>23746931</v>
      </c>
      <c r="G15" s="100">
        <v>1</v>
      </c>
      <c r="H15" s="101">
        <f>+G15*F15/1000</f>
        <v>23746.931</v>
      </c>
      <c r="I15" s="55"/>
    </row>
    <row r="16" spans="2:12">
      <c r="B16" s="137" t="s">
        <v>174</v>
      </c>
      <c r="C16" s="138" t="s">
        <v>110</v>
      </c>
      <c r="D16" s="100" t="s">
        <v>114</v>
      </c>
      <c r="E16" s="120" t="s">
        <v>58</v>
      </c>
      <c r="F16" s="99"/>
      <c r="G16" s="100" t="s">
        <v>175</v>
      </c>
      <c r="H16" s="205">
        <f>-541016060/1000</f>
        <v>-541016.06000000006</v>
      </c>
    </row>
    <row r="17" spans="1:85">
      <c r="B17" s="135">
        <v>45231177</v>
      </c>
      <c r="C17" s="9" t="s">
        <v>110</v>
      </c>
      <c r="D17" s="100" t="s">
        <v>114</v>
      </c>
      <c r="E17" s="100" t="s">
        <v>58</v>
      </c>
      <c r="F17" s="99">
        <v>1824170</v>
      </c>
      <c r="G17" s="100">
        <v>1</v>
      </c>
      <c r="H17" s="101">
        <f>+G17*F17/1000</f>
        <v>1824.17</v>
      </c>
    </row>
    <row r="18" spans="1:85">
      <c r="B18" s="135" t="s">
        <v>176</v>
      </c>
      <c r="C18" s="9" t="s">
        <v>110</v>
      </c>
      <c r="D18" s="100" t="s">
        <v>117</v>
      </c>
      <c r="E18" s="100" t="s">
        <v>58</v>
      </c>
      <c r="F18" s="99"/>
      <c r="G18" s="100" t="s">
        <v>175</v>
      </c>
      <c r="H18" s="205">
        <f>-3004841070/1000</f>
        <v>-3004841.07</v>
      </c>
    </row>
    <row r="19" spans="1:85">
      <c r="B19" s="135" t="s">
        <v>177</v>
      </c>
      <c r="C19" s="9" t="s">
        <v>110</v>
      </c>
      <c r="D19" s="100" t="s">
        <v>114</v>
      </c>
      <c r="E19" s="100" t="s">
        <v>58</v>
      </c>
      <c r="F19" s="99">
        <v>1471514095</v>
      </c>
      <c r="G19" s="100">
        <v>1</v>
      </c>
      <c r="H19" s="101">
        <f>+G19*F19/1000</f>
        <v>1471514.095</v>
      </c>
    </row>
    <row r="20" spans="1:85">
      <c r="B20" s="135">
        <v>45231177</v>
      </c>
      <c r="C20" s="9" t="s">
        <v>110</v>
      </c>
      <c r="D20" s="100" t="s">
        <v>114</v>
      </c>
      <c r="E20" s="100" t="s">
        <v>58</v>
      </c>
      <c r="F20" s="99">
        <v>556940952</v>
      </c>
      <c r="G20" s="100">
        <v>1</v>
      </c>
      <c r="H20" s="101">
        <f>+G20*F20/1000</f>
        <v>556940.95200000005</v>
      </c>
    </row>
    <row r="21" spans="1:85">
      <c r="B21" s="135">
        <v>45231177</v>
      </c>
      <c r="C21" s="9" t="s">
        <v>110</v>
      </c>
      <c r="D21" s="100" t="s">
        <v>114</v>
      </c>
      <c r="E21" s="100" t="s">
        <v>58</v>
      </c>
      <c r="F21" s="99">
        <v>1500000000</v>
      </c>
      <c r="G21" s="100">
        <v>1</v>
      </c>
      <c r="H21" s="101">
        <f>+G21*F21/1000</f>
        <v>1500000</v>
      </c>
    </row>
    <row r="22" spans="1:85">
      <c r="B22" s="135">
        <v>45231177</v>
      </c>
      <c r="C22" s="9" t="s">
        <v>110</v>
      </c>
      <c r="D22" s="100" t="s">
        <v>114</v>
      </c>
      <c r="E22" s="100" t="s">
        <v>58</v>
      </c>
      <c r="F22" s="99">
        <v>254279899</v>
      </c>
      <c r="G22" s="100">
        <v>1</v>
      </c>
      <c r="H22" s="101">
        <f t="shared" ref="H22" si="0">+G22*F22/1000</f>
        <v>254279.899</v>
      </c>
    </row>
    <row r="23" spans="1:85">
      <c r="B23" s="262" t="s">
        <v>59</v>
      </c>
      <c r="C23" s="263"/>
      <c r="D23" s="263"/>
      <c r="E23" s="263"/>
      <c r="F23" s="263"/>
      <c r="G23" s="264"/>
      <c r="H23" s="91">
        <f>SUM(H24:H45)</f>
        <v>9392.0879999999997</v>
      </c>
    </row>
    <row r="24" spans="1:85">
      <c r="B24" s="135" t="s">
        <v>132</v>
      </c>
      <c r="C24" s="14" t="s">
        <v>113</v>
      </c>
      <c r="D24" s="100" t="s">
        <v>114</v>
      </c>
      <c r="E24" s="100" t="s">
        <v>58</v>
      </c>
      <c r="F24" s="99">
        <v>2219120</v>
      </c>
      <c r="G24" s="100">
        <v>1</v>
      </c>
      <c r="H24" s="101">
        <f t="shared" ref="H24:H45" si="1">+G24*F24/1000</f>
        <v>2219.12</v>
      </c>
    </row>
    <row r="25" spans="1:85">
      <c r="B25" s="135" t="s">
        <v>132</v>
      </c>
      <c r="C25" s="14" t="s">
        <v>113</v>
      </c>
      <c r="D25" s="100" t="s">
        <v>114</v>
      </c>
      <c r="E25" s="100" t="s">
        <v>58</v>
      </c>
      <c r="F25" s="99">
        <v>2496176</v>
      </c>
      <c r="G25" s="100">
        <v>1</v>
      </c>
      <c r="H25" s="101">
        <f t="shared" si="1"/>
        <v>2496.1759999999999</v>
      </c>
      <c r="I25" s="55"/>
    </row>
    <row r="26" spans="1:85">
      <c r="B26" s="135" t="s">
        <v>132</v>
      </c>
      <c r="C26" s="14" t="s">
        <v>113</v>
      </c>
      <c r="D26" s="100" t="s">
        <v>117</v>
      </c>
      <c r="E26" s="100" t="s">
        <v>58</v>
      </c>
      <c r="F26" s="99">
        <v>4981850</v>
      </c>
      <c r="G26" s="100">
        <v>1</v>
      </c>
      <c r="H26" s="101">
        <f t="shared" si="1"/>
        <v>4981.8500000000004</v>
      </c>
    </row>
    <row r="27" spans="1:85">
      <c r="B27" s="135" t="s">
        <v>132</v>
      </c>
      <c r="C27" s="14" t="s">
        <v>113</v>
      </c>
      <c r="D27" s="100" t="s">
        <v>114</v>
      </c>
      <c r="E27" s="100" t="s">
        <v>58</v>
      </c>
      <c r="F27" s="99">
        <v>468943</v>
      </c>
      <c r="G27" s="100">
        <v>1</v>
      </c>
      <c r="H27" s="101">
        <f t="shared" si="1"/>
        <v>468.94299999999998</v>
      </c>
    </row>
    <row r="28" spans="1:85">
      <c r="B28" s="135" t="s">
        <v>178</v>
      </c>
      <c r="C28" s="14" t="s">
        <v>113</v>
      </c>
      <c r="D28" s="100" t="s">
        <v>117</v>
      </c>
      <c r="E28" s="100" t="s">
        <v>58</v>
      </c>
      <c r="F28" s="99"/>
      <c r="G28" s="100" t="s">
        <v>175</v>
      </c>
      <c r="H28" s="205">
        <f>-29196219/1000</f>
        <v>-29196.219000000001</v>
      </c>
    </row>
    <row r="29" spans="1:85">
      <c r="B29" s="135" t="s">
        <v>132</v>
      </c>
      <c r="C29" s="14" t="s">
        <v>113</v>
      </c>
      <c r="D29" s="100" t="s">
        <v>116</v>
      </c>
      <c r="E29" s="100" t="s">
        <v>58</v>
      </c>
      <c r="F29" s="99">
        <v>5551434</v>
      </c>
      <c r="G29" s="100">
        <v>1</v>
      </c>
      <c r="H29" s="101">
        <f t="shared" si="1"/>
        <v>5551.4340000000002</v>
      </c>
    </row>
    <row r="30" spans="1:85">
      <c r="B30" s="135" t="s">
        <v>132</v>
      </c>
      <c r="C30" s="14" t="s">
        <v>113</v>
      </c>
      <c r="D30" s="100" t="s">
        <v>114</v>
      </c>
      <c r="E30" s="100" t="s">
        <v>58</v>
      </c>
      <c r="F30" s="99">
        <v>4989589</v>
      </c>
      <c r="G30" s="100">
        <v>1</v>
      </c>
      <c r="H30" s="101">
        <f t="shared" si="1"/>
        <v>4989.5889999999999</v>
      </c>
    </row>
    <row r="31" spans="1:85" s="142" customFormat="1">
      <c r="A31" s="52"/>
      <c r="B31" s="137" t="s">
        <v>132</v>
      </c>
      <c r="C31" s="139" t="s">
        <v>113</v>
      </c>
      <c r="D31" s="120" t="s">
        <v>114</v>
      </c>
      <c r="E31" s="120" t="s">
        <v>58</v>
      </c>
      <c r="F31" s="99">
        <v>5335978</v>
      </c>
      <c r="G31" s="120">
        <v>1</v>
      </c>
      <c r="H31" s="140">
        <f t="shared" si="1"/>
        <v>5335.9780000000001</v>
      </c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1"/>
      <c r="BM31" s="141"/>
      <c r="BN31" s="141"/>
      <c r="BO31" s="141"/>
      <c r="BP31" s="141"/>
      <c r="BQ31" s="141"/>
      <c r="BR31" s="141"/>
      <c r="BS31" s="141"/>
      <c r="BT31" s="141"/>
      <c r="BU31" s="141"/>
      <c r="BV31" s="141"/>
      <c r="BW31" s="141"/>
      <c r="BX31" s="141"/>
      <c r="BY31" s="141"/>
      <c r="BZ31" s="141"/>
      <c r="CA31" s="141"/>
      <c r="CB31" s="141"/>
      <c r="CC31" s="141"/>
      <c r="CD31" s="141"/>
      <c r="CE31" s="141"/>
      <c r="CF31" s="141"/>
      <c r="CG31" s="141"/>
    </row>
    <row r="32" spans="1:85" s="142" customFormat="1">
      <c r="A32" s="52"/>
      <c r="B32" s="137" t="s">
        <v>132</v>
      </c>
      <c r="C32" s="139" t="s">
        <v>113</v>
      </c>
      <c r="D32" s="120" t="s">
        <v>116</v>
      </c>
      <c r="E32" s="120" t="s">
        <v>58</v>
      </c>
      <c r="F32" s="99">
        <v>2637336</v>
      </c>
      <c r="G32" s="120">
        <v>1</v>
      </c>
      <c r="H32" s="140">
        <f t="shared" si="1"/>
        <v>2637.3359999999998</v>
      </c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141"/>
      <c r="AI32" s="141"/>
      <c r="AJ32" s="141"/>
      <c r="AK32" s="141"/>
      <c r="AL32" s="141"/>
      <c r="AM32" s="141"/>
      <c r="AN32" s="141"/>
      <c r="AO32" s="141"/>
      <c r="AP32" s="141"/>
      <c r="AQ32" s="141"/>
      <c r="AR32" s="141"/>
      <c r="AS32" s="141"/>
      <c r="AT32" s="141"/>
      <c r="AU32" s="141"/>
      <c r="AV32" s="141"/>
      <c r="AW32" s="141"/>
      <c r="AX32" s="141"/>
      <c r="AY32" s="141"/>
      <c r="AZ32" s="141"/>
      <c r="BA32" s="141"/>
      <c r="BB32" s="141"/>
      <c r="BC32" s="141"/>
      <c r="BD32" s="141"/>
      <c r="BE32" s="141"/>
      <c r="BF32" s="141"/>
      <c r="BG32" s="141"/>
      <c r="BH32" s="141"/>
      <c r="BI32" s="141"/>
      <c r="BJ32" s="141"/>
      <c r="BK32" s="141"/>
      <c r="BL32" s="141"/>
      <c r="BM32" s="141"/>
      <c r="BN32" s="141"/>
      <c r="BO32" s="141"/>
      <c r="BP32" s="141"/>
      <c r="BQ32" s="141"/>
      <c r="BR32" s="141"/>
      <c r="BS32" s="141"/>
      <c r="BT32" s="141"/>
      <c r="BU32" s="141"/>
      <c r="BV32" s="141"/>
      <c r="BW32" s="141"/>
      <c r="BX32" s="141"/>
      <c r="BY32" s="141"/>
      <c r="BZ32" s="141"/>
      <c r="CA32" s="141"/>
      <c r="CB32" s="141"/>
      <c r="CC32" s="141"/>
      <c r="CD32" s="141"/>
      <c r="CE32" s="141"/>
      <c r="CF32" s="141"/>
      <c r="CG32" s="141"/>
    </row>
    <row r="33" spans="1:85" s="142" customFormat="1">
      <c r="A33" s="52"/>
      <c r="B33" s="137" t="s">
        <v>133</v>
      </c>
      <c r="C33" s="139" t="s">
        <v>111</v>
      </c>
      <c r="D33" s="120" t="s">
        <v>115</v>
      </c>
      <c r="E33" s="120" t="s">
        <v>58</v>
      </c>
      <c r="F33" s="99">
        <v>1865500</v>
      </c>
      <c r="G33" s="120">
        <v>1</v>
      </c>
      <c r="H33" s="140">
        <f t="shared" si="1"/>
        <v>1865.5</v>
      </c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141"/>
      <c r="AI33" s="141"/>
      <c r="AJ33" s="141"/>
      <c r="AK33" s="141"/>
      <c r="AL33" s="141"/>
      <c r="AM33" s="141"/>
      <c r="AN33" s="141"/>
      <c r="AO33" s="141"/>
      <c r="AP33" s="141"/>
      <c r="AQ33" s="141"/>
      <c r="AR33" s="141"/>
      <c r="AS33" s="141"/>
      <c r="AT33" s="141"/>
      <c r="AU33" s="141"/>
      <c r="AV33" s="141"/>
      <c r="AW33" s="141"/>
      <c r="AX33" s="141"/>
      <c r="AY33" s="141"/>
      <c r="AZ33" s="141"/>
      <c r="BA33" s="141"/>
      <c r="BB33" s="141"/>
      <c r="BC33" s="141"/>
      <c r="BD33" s="141"/>
      <c r="BE33" s="141"/>
      <c r="BF33" s="141"/>
      <c r="BG33" s="141"/>
      <c r="BH33" s="141"/>
      <c r="BI33" s="141"/>
      <c r="BJ33" s="141"/>
      <c r="BK33" s="141"/>
      <c r="BL33" s="141"/>
      <c r="BM33" s="141"/>
      <c r="BN33" s="141"/>
      <c r="BO33" s="141"/>
      <c r="BP33" s="141"/>
      <c r="BQ33" s="141"/>
      <c r="BR33" s="141"/>
      <c r="BS33" s="141"/>
      <c r="BT33" s="141"/>
      <c r="BU33" s="141"/>
      <c r="BV33" s="141"/>
      <c r="BW33" s="141"/>
      <c r="BX33" s="141"/>
      <c r="BY33" s="141"/>
      <c r="BZ33" s="141"/>
      <c r="CA33" s="141"/>
      <c r="CB33" s="141"/>
      <c r="CC33" s="141"/>
      <c r="CD33" s="141"/>
      <c r="CE33" s="141"/>
      <c r="CF33" s="141"/>
      <c r="CG33" s="141"/>
    </row>
    <row r="34" spans="1:85" s="142" customFormat="1">
      <c r="A34" s="52"/>
      <c r="B34" s="137" t="s">
        <v>133</v>
      </c>
      <c r="C34" s="139" t="s">
        <v>111</v>
      </c>
      <c r="D34" s="120" t="s">
        <v>115</v>
      </c>
      <c r="E34" s="120" t="s">
        <v>58</v>
      </c>
      <c r="F34" s="99">
        <v>4616570</v>
      </c>
      <c r="G34" s="120">
        <v>1</v>
      </c>
      <c r="H34" s="140">
        <f t="shared" si="1"/>
        <v>4616.57</v>
      </c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141"/>
      <c r="AI34" s="141"/>
      <c r="AJ34" s="141"/>
      <c r="AK34" s="141"/>
      <c r="AL34" s="141"/>
      <c r="AM34" s="141"/>
      <c r="AN34" s="141"/>
      <c r="AO34" s="141"/>
      <c r="AP34" s="141"/>
      <c r="AQ34" s="141"/>
      <c r="AR34" s="141"/>
      <c r="AS34" s="141"/>
      <c r="AT34" s="141"/>
      <c r="AU34" s="141"/>
      <c r="AV34" s="141"/>
      <c r="AW34" s="141"/>
      <c r="AX34" s="141"/>
      <c r="AY34" s="141"/>
      <c r="AZ34" s="141"/>
      <c r="BA34" s="141"/>
      <c r="BB34" s="141"/>
      <c r="BC34" s="141"/>
      <c r="BD34" s="141"/>
      <c r="BE34" s="141"/>
      <c r="BF34" s="141"/>
      <c r="BG34" s="141"/>
      <c r="BH34" s="141"/>
      <c r="BI34" s="141"/>
      <c r="BJ34" s="141"/>
      <c r="BK34" s="141"/>
      <c r="BL34" s="141"/>
      <c r="BM34" s="141"/>
      <c r="BN34" s="141"/>
      <c r="BO34" s="141"/>
      <c r="BP34" s="141"/>
      <c r="BQ34" s="141"/>
      <c r="BR34" s="141"/>
      <c r="BS34" s="141"/>
      <c r="BT34" s="141"/>
      <c r="BU34" s="141"/>
      <c r="BV34" s="141"/>
      <c r="BW34" s="141"/>
      <c r="BX34" s="141"/>
      <c r="BY34" s="141"/>
      <c r="BZ34" s="141"/>
      <c r="CA34" s="141"/>
      <c r="CB34" s="141"/>
      <c r="CC34" s="141"/>
      <c r="CD34" s="141"/>
      <c r="CE34" s="141"/>
      <c r="CF34" s="141"/>
      <c r="CG34" s="141"/>
    </row>
    <row r="35" spans="1:85" s="142" customFormat="1">
      <c r="A35" s="52"/>
      <c r="B35" s="137" t="s">
        <v>133</v>
      </c>
      <c r="C35" s="139" t="s">
        <v>111</v>
      </c>
      <c r="D35" s="120" t="s">
        <v>115</v>
      </c>
      <c r="E35" s="120" t="s">
        <v>58</v>
      </c>
      <c r="F35" s="99">
        <v>2950775</v>
      </c>
      <c r="G35" s="120">
        <v>1</v>
      </c>
      <c r="H35" s="140">
        <f t="shared" si="1"/>
        <v>2950.7750000000001</v>
      </c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141"/>
      <c r="AI35" s="141"/>
      <c r="AJ35" s="141"/>
      <c r="AK35" s="141"/>
      <c r="AL35" s="141"/>
      <c r="AM35" s="141"/>
      <c r="AN35" s="141"/>
      <c r="AO35" s="141"/>
      <c r="AP35" s="141"/>
      <c r="AQ35" s="141"/>
      <c r="AR35" s="141"/>
      <c r="AS35" s="141"/>
      <c r="AT35" s="141"/>
      <c r="AU35" s="141"/>
      <c r="AV35" s="141"/>
      <c r="AW35" s="141"/>
      <c r="AX35" s="141"/>
      <c r="AY35" s="141"/>
      <c r="AZ35" s="141"/>
      <c r="BA35" s="141"/>
      <c r="BB35" s="141"/>
      <c r="BC35" s="141"/>
      <c r="BD35" s="141"/>
      <c r="BE35" s="141"/>
      <c r="BF35" s="141"/>
      <c r="BG35" s="141"/>
      <c r="BH35" s="141"/>
      <c r="BI35" s="141"/>
      <c r="BJ35" s="141"/>
      <c r="BK35" s="141"/>
      <c r="BL35" s="141"/>
      <c r="BM35" s="141"/>
      <c r="BN35" s="141"/>
      <c r="BO35" s="141"/>
      <c r="BP35" s="141"/>
      <c r="BQ35" s="141"/>
      <c r="BR35" s="141"/>
      <c r="BS35" s="141"/>
      <c r="BT35" s="141"/>
      <c r="BU35" s="141"/>
      <c r="BV35" s="141"/>
      <c r="BW35" s="141"/>
      <c r="BX35" s="141"/>
      <c r="BY35" s="141"/>
      <c r="BZ35" s="141"/>
      <c r="CA35" s="141"/>
      <c r="CB35" s="141"/>
      <c r="CC35" s="141"/>
      <c r="CD35" s="141"/>
      <c r="CE35" s="141"/>
      <c r="CF35" s="141"/>
      <c r="CG35" s="141"/>
    </row>
    <row r="36" spans="1:85" s="142" customFormat="1">
      <c r="A36" s="52"/>
      <c r="B36" s="137" t="s">
        <v>133</v>
      </c>
      <c r="C36" s="139" t="s">
        <v>111</v>
      </c>
      <c r="D36" s="120" t="s">
        <v>115</v>
      </c>
      <c r="E36" s="120" t="s">
        <v>58</v>
      </c>
      <c r="F36" s="99">
        <v>181320</v>
      </c>
      <c r="G36" s="120">
        <v>1</v>
      </c>
      <c r="H36" s="140">
        <f t="shared" si="1"/>
        <v>181.32</v>
      </c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141"/>
      <c r="AI36" s="141"/>
      <c r="AJ36" s="141"/>
      <c r="AK36" s="141"/>
      <c r="AL36" s="141"/>
      <c r="AM36" s="141"/>
      <c r="AN36" s="141"/>
      <c r="AO36" s="141"/>
      <c r="AP36" s="141"/>
      <c r="AQ36" s="141"/>
      <c r="AR36" s="141"/>
      <c r="AS36" s="141"/>
      <c r="AT36" s="141"/>
      <c r="AU36" s="141"/>
      <c r="AV36" s="141"/>
      <c r="AW36" s="141"/>
      <c r="AX36" s="141"/>
      <c r="AY36" s="141"/>
      <c r="AZ36" s="141"/>
      <c r="BA36" s="141"/>
      <c r="BB36" s="141"/>
      <c r="BC36" s="141"/>
      <c r="BD36" s="141"/>
      <c r="BE36" s="141"/>
      <c r="BF36" s="141"/>
      <c r="BG36" s="141"/>
      <c r="BH36" s="141"/>
      <c r="BI36" s="141"/>
      <c r="BJ36" s="141"/>
      <c r="BK36" s="141"/>
      <c r="BL36" s="141"/>
      <c r="BM36" s="141"/>
      <c r="BN36" s="141"/>
      <c r="BO36" s="141"/>
      <c r="BP36" s="141"/>
      <c r="BQ36" s="141"/>
      <c r="BR36" s="141"/>
      <c r="BS36" s="141"/>
      <c r="BT36" s="141"/>
      <c r="BU36" s="141"/>
      <c r="BV36" s="141"/>
      <c r="BW36" s="141"/>
      <c r="BX36" s="141"/>
      <c r="BY36" s="141"/>
      <c r="BZ36" s="141"/>
      <c r="CA36" s="141"/>
      <c r="CB36" s="141"/>
      <c r="CC36" s="141"/>
      <c r="CD36" s="141"/>
      <c r="CE36" s="141"/>
      <c r="CF36" s="141"/>
      <c r="CG36" s="141"/>
    </row>
    <row r="37" spans="1:85" s="142" customFormat="1">
      <c r="A37" s="52"/>
      <c r="B37" s="137" t="s">
        <v>179</v>
      </c>
      <c r="C37" s="139" t="s">
        <v>111</v>
      </c>
      <c r="D37" s="120" t="s">
        <v>115</v>
      </c>
      <c r="E37" s="120" t="s">
        <v>58</v>
      </c>
      <c r="F37" s="99"/>
      <c r="G37" s="206" t="s">
        <v>175</v>
      </c>
      <c r="H37" s="205">
        <f>-17517731/1000</f>
        <v>-17517.731</v>
      </c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141"/>
      <c r="AI37" s="141"/>
      <c r="AJ37" s="141"/>
      <c r="AK37" s="141"/>
      <c r="AL37" s="141"/>
      <c r="AM37" s="141"/>
      <c r="AN37" s="141"/>
      <c r="AO37" s="141"/>
      <c r="AP37" s="141"/>
      <c r="AQ37" s="141"/>
      <c r="AR37" s="141"/>
      <c r="AS37" s="141"/>
      <c r="AT37" s="141"/>
      <c r="AU37" s="141"/>
      <c r="AV37" s="141"/>
      <c r="AW37" s="141"/>
      <c r="AX37" s="141"/>
      <c r="AY37" s="141"/>
      <c r="AZ37" s="141"/>
      <c r="BA37" s="141"/>
      <c r="BB37" s="141"/>
      <c r="BC37" s="141"/>
      <c r="BD37" s="141"/>
      <c r="BE37" s="141"/>
      <c r="BF37" s="141"/>
      <c r="BG37" s="141"/>
      <c r="BH37" s="141"/>
      <c r="BI37" s="141"/>
      <c r="BJ37" s="141"/>
      <c r="BK37" s="141"/>
      <c r="BL37" s="141"/>
      <c r="BM37" s="141"/>
      <c r="BN37" s="141"/>
      <c r="BO37" s="141"/>
      <c r="BP37" s="141"/>
      <c r="BQ37" s="141"/>
      <c r="BR37" s="141"/>
      <c r="BS37" s="141"/>
      <c r="BT37" s="141"/>
      <c r="BU37" s="141"/>
      <c r="BV37" s="141"/>
      <c r="BW37" s="141"/>
      <c r="BX37" s="141"/>
      <c r="BY37" s="141"/>
      <c r="BZ37" s="141"/>
      <c r="CA37" s="141"/>
      <c r="CB37" s="141"/>
      <c r="CC37" s="141"/>
      <c r="CD37" s="141"/>
      <c r="CE37" s="141"/>
      <c r="CF37" s="141"/>
      <c r="CG37" s="141"/>
    </row>
    <row r="38" spans="1:85" s="142" customFormat="1">
      <c r="A38" s="52"/>
      <c r="B38" s="137" t="s">
        <v>133</v>
      </c>
      <c r="C38" s="139" t="s">
        <v>111</v>
      </c>
      <c r="D38" s="120" t="s">
        <v>115</v>
      </c>
      <c r="E38" s="120" t="s">
        <v>58</v>
      </c>
      <c r="F38" s="99">
        <v>7757745</v>
      </c>
      <c r="G38" s="120">
        <v>1</v>
      </c>
      <c r="H38" s="140">
        <f t="shared" si="1"/>
        <v>7757.7449999999999</v>
      </c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141"/>
      <c r="AI38" s="141"/>
      <c r="AJ38" s="141"/>
      <c r="AK38" s="141"/>
      <c r="AL38" s="141"/>
      <c r="AM38" s="141"/>
      <c r="AN38" s="141"/>
      <c r="AO38" s="141"/>
      <c r="AP38" s="141"/>
      <c r="AQ38" s="141"/>
      <c r="AR38" s="141"/>
      <c r="AS38" s="141"/>
      <c r="AT38" s="141"/>
      <c r="AU38" s="141"/>
      <c r="AV38" s="141"/>
      <c r="AW38" s="141"/>
      <c r="AX38" s="141"/>
      <c r="AY38" s="141"/>
      <c r="AZ38" s="141"/>
      <c r="BA38" s="141"/>
      <c r="BB38" s="141"/>
      <c r="BC38" s="141"/>
      <c r="BD38" s="141"/>
      <c r="BE38" s="141"/>
      <c r="BF38" s="141"/>
      <c r="BG38" s="141"/>
      <c r="BH38" s="141"/>
      <c r="BI38" s="141"/>
      <c r="BJ38" s="141"/>
      <c r="BK38" s="141"/>
      <c r="BL38" s="141"/>
      <c r="BM38" s="141"/>
      <c r="BN38" s="141"/>
      <c r="BO38" s="141"/>
      <c r="BP38" s="141"/>
      <c r="BQ38" s="141"/>
      <c r="BR38" s="141"/>
      <c r="BS38" s="141"/>
      <c r="BT38" s="141"/>
      <c r="BU38" s="141"/>
      <c r="BV38" s="141"/>
      <c r="BW38" s="141"/>
      <c r="BX38" s="141"/>
      <c r="BY38" s="141"/>
      <c r="BZ38" s="141"/>
      <c r="CA38" s="141"/>
      <c r="CB38" s="141"/>
      <c r="CC38" s="141"/>
      <c r="CD38" s="141"/>
      <c r="CE38" s="141"/>
      <c r="CF38" s="141"/>
      <c r="CG38" s="141"/>
    </row>
    <row r="39" spans="1:85" s="142" customFormat="1">
      <c r="A39" s="52"/>
      <c r="B39" s="137" t="s">
        <v>133</v>
      </c>
      <c r="C39" s="139" t="s">
        <v>111</v>
      </c>
      <c r="D39" s="120" t="s">
        <v>115</v>
      </c>
      <c r="E39" s="120" t="s">
        <v>58</v>
      </c>
      <c r="F39" s="99">
        <v>679204</v>
      </c>
      <c r="G39" s="120">
        <v>1</v>
      </c>
      <c r="H39" s="140">
        <f t="shared" si="1"/>
        <v>679.20399999999995</v>
      </c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1"/>
      <c r="BM39" s="141"/>
      <c r="BN39" s="141"/>
      <c r="BO39" s="141"/>
      <c r="BP39" s="141"/>
      <c r="BQ39" s="141"/>
      <c r="BR39" s="141"/>
      <c r="BS39" s="141"/>
      <c r="BT39" s="141"/>
      <c r="BU39" s="141"/>
      <c r="BV39" s="141"/>
      <c r="BW39" s="141"/>
      <c r="BX39" s="141"/>
      <c r="BY39" s="141"/>
      <c r="BZ39" s="141"/>
      <c r="CA39" s="141"/>
      <c r="CB39" s="141"/>
      <c r="CC39" s="141"/>
      <c r="CD39" s="141"/>
      <c r="CE39" s="141"/>
      <c r="CF39" s="141"/>
      <c r="CG39" s="141"/>
    </row>
    <row r="40" spans="1:85" s="142" customFormat="1">
      <c r="A40" s="52"/>
      <c r="B40" s="137" t="s">
        <v>133</v>
      </c>
      <c r="C40" s="139" t="s">
        <v>111</v>
      </c>
      <c r="D40" s="120" t="s">
        <v>115</v>
      </c>
      <c r="E40" s="120" t="s">
        <v>58</v>
      </c>
      <c r="F40" s="99">
        <v>6740530</v>
      </c>
      <c r="G40" s="120">
        <v>1</v>
      </c>
      <c r="H40" s="140">
        <f t="shared" si="1"/>
        <v>6740.53</v>
      </c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1"/>
      <c r="BM40" s="141"/>
      <c r="BN40" s="141"/>
      <c r="BO40" s="141"/>
      <c r="BP40" s="141"/>
      <c r="BQ40" s="141"/>
      <c r="BR40" s="141"/>
      <c r="BS40" s="141"/>
      <c r="BT40" s="141"/>
      <c r="BU40" s="141"/>
      <c r="BV40" s="141"/>
      <c r="BW40" s="141"/>
      <c r="BX40" s="141"/>
      <c r="BY40" s="141"/>
      <c r="BZ40" s="141"/>
      <c r="CA40" s="141"/>
      <c r="CB40" s="141"/>
      <c r="CC40" s="141"/>
      <c r="CD40" s="141"/>
      <c r="CE40" s="141"/>
      <c r="CF40" s="141"/>
      <c r="CG40" s="141"/>
    </row>
    <row r="41" spans="1:85" s="142" customFormat="1">
      <c r="A41" s="52"/>
      <c r="B41" s="137" t="s">
        <v>133</v>
      </c>
      <c r="C41" s="139" t="s">
        <v>111</v>
      </c>
      <c r="D41" s="120" t="s">
        <v>115</v>
      </c>
      <c r="E41" s="120" t="s">
        <v>58</v>
      </c>
      <c r="F41" s="99">
        <v>1594968</v>
      </c>
      <c r="G41" s="120">
        <v>1</v>
      </c>
      <c r="H41" s="140">
        <f t="shared" si="1"/>
        <v>1594.9680000000001</v>
      </c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141"/>
      <c r="AI41" s="141"/>
      <c r="AJ41" s="141"/>
      <c r="AK41" s="141"/>
      <c r="AL41" s="141"/>
      <c r="AM41" s="141"/>
      <c r="AN41" s="141"/>
      <c r="AO41" s="141"/>
      <c r="AP41" s="141"/>
      <c r="AQ41" s="141"/>
      <c r="AR41" s="141"/>
      <c r="AS41" s="141"/>
      <c r="AT41" s="141"/>
      <c r="AU41" s="141"/>
      <c r="AV41" s="141"/>
      <c r="AW41" s="141"/>
      <c r="AX41" s="141"/>
      <c r="AY41" s="141"/>
      <c r="AZ41" s="141"/>
      <c r="BA41" s="141"/>
      <c r="BB41" s="141"/>
      <c r="BC41" s="141"/>
      <c r="BD41" s="141"/>
      <c r="BE41" s="141"/>
      <c r="BF41" s="141"/>
      <c r="BG41" s="141"/>
      <c r="BH41" s="141"/>
      <c r="BI41" s="141"/>
      <c r="BJ41" s="141"/>
      <c r="BK41" s="141"/>
      <c r="BL41" s="141"/>
      <c r="BM41" s="141"/>
      <c r="BN41" s="141"/>
      <c r="BO41" s="141"/>
      <c r="BP41" s="141"/>
      <c r="BQ41" s="141"/>
      <c r="BR41" s="141"/>
      <c r="BS41" s="141"/>
      <c r="BT41" s="141"/>
      <c r="BU41" s="141"/>
      <c r="BV41" s="141"/>
      <c r="BW41" s="141"/>
      <c r="BX41" s="141"/>
      <c r="BY41" s="141"/>
      <c r="BZ41" s="141"/>
      <c r="CA41" s="141"/>
      <c r="CB41" s="141"/>
      <c r="CC41" s="141"/>
      <c r="CD41" s="141"/>
      <c r="CE41" s="141"/>
      <c r="CF41" s="141"/>
      <c r="CG41" s="141"/>
    </row>
    <row r="42" spans="1:85">
      <c r="B42" s="135" t="s">
        <v>134</v>
      </c>
      <c r="C42" s="14" t="s">
        <v>112</v>
      </c>
      <c r="D42" s="100" t="s">
        <v>116</v>
      </c>
      <c r="E42" s="100" t="s">
        <v>58</v>
      </c>
      <c r="F42" s="99">
        <v>99000</v>
      </c>
      <c r="G42" s="100">
        <v>1</v>
      </c>
      <c r="H42" s="101">
        <f t="shared" si="1"/>
        <v>99</v>
      </c>
    </row>
    <row r="43" spans="1:85">
      <c r="B43" s="135" t="s">
        <v>180</v>
      </c>
      <c r="C43" s="14" t="s">
        <v>112</v>
      </c>
      <c r="D43" s="100" t="s">
        <v>116</v>
      </c>
      <c r="E43" s="100" t="s">
        <v>58</v>
      </c>
      <c r="F43" s="99">
        <v>550000</v>
      </c>
      <c r="G43" s="100">
        <v>1</v>
      </c>
      <c r="H43" s="101">
        <f t="shared" si="1"/>
        <v>550</v>
      </c>
    </row>
    <row r="44" spans="1:85">
      <c r="B44" s="135" t="s">
        <v>181</v>
      </c>
      <c r="C44" s="14" t="s">
        <v>112</v>
      </c>
      <c r="D44" s="100" t="s">
        <v>116</v>
      </c>
      <c r="E44" s="100" t="s">
        <v>58</v>
      </c>
      <c r="F44" s="99">
        <v>210000</v>
      </c>
      <c r="G44" s="100">
        <v>1</v>
      </c>
      <c r="H44" s="101">
        <f t="shared" si="1"/>
        <v>210</v>
      </c>
      <c r="I44" s="55"/>
    </row>
    <row r="45" spans="1:85">
      <c r="B45" s="135" t="s">
        <v>182</v>
      </c>
      <c r="C45" s="14" t="s">
        <v>112</v>
      </c>
      <c r="D45" s="100" t="s">
        <v>116</v>
      </c>
      <c r="E45" s="100" t="s">
        <v>58</v>
      </c>
      <c r="F45" s="99">
        <v>180000</v>
      </c>
      <c r="G45" s="100">
        <v>1</v>
      </c>
      <c r="H45" s="101">
        <f t="shared" si="1"/>
        <v>180</v>
      </c>
    </row>
    <row r="46" spans="1:85" s="141" customFormat="1" ht="33.75" customHeight="1">
      <c r="B46" s="207" t="s">
        <v>183</v>
      </c>
      <c r="C46" s="256" t="s">
        <v>156</v>
      </c>
      <c r="D46" s="256"/>
      <c r="E46" s="256"/>
      <c r="F46" s="256"/>
      <c r="G46" s="256"/>
      <c r="H46" s="208">
        <f>SUM(H47:H47)</f>
        <v>22103.625</v>
      </c>
    </row>
    <row r="47" spans="1:85">
      <c r="B47" s="257" t="s">
        <v>135</v>
      </c>
      <c r="C47" s="258"/>
      <c r="D47" s="258"/>
      <c r="E47" s="258"/>
      <c r="F47" s="258"/>
      <c r="G47" s="259"/>
      <c r="H47" s="101">
        <f>SUM(H48:H48)</f>
        <v>22103.625</v>
      </c>
    </row>
    <row r="48" spans="1:85">
      <c r="B48" s="135" t="s">
        <v>184</v>
      </c>
      <c r="C48" s="9" t="s">
        <v>110</v>
      </c>
      <c r="D48" s="100" t="s">
        <v>114</v>
      </c>
      <c r="E48" s="100" t="s">
        <v>58</v>
      </c>
      <c r="F48" s="99">
        <v>22103625</v>
      </c>
      <c r="G48" s="100">
        <v>1</v>
      </c>
      <c r="H48" s="101">
        <f>+G48*F48/1000</f>
        <v>22103.625</v>
      </c>
    </row>
  </sheetData>
  <mergeCells count="14">
    <mergeCell ref="C46:G46"/>
    <mergeCell ref="B47:G47"/>
    <mergeCell ref="B8:G8"/>
    <mergeCell ref="E9:G9"/>
    <mergeCell ref="C10:G10"/>
    <mergeCell ref="B11:G11"/>
    <mergeCell ref="B23:G23"/>
    <mergeCell ref="B5:H5"/>
    <mergeCell ref="B6:B7"/>
    <mergeCell ref="C6:C7"/>
    <mergeCell ref="D6:D7"/>
    <mergeCell ref="E6:E7"/>
    <mergeCell ref="F6:F7"/>
    <mergeCell ref="G6:H6"/>
  </mergeCells>
  <phoneticPr fontId="80" type="noConversion"/>
  <pageMargins left="0.7" right="0.7" top="0.75" bottom="0.75" header="0.3" footer="0.3"/>
  <pageSetup paperSize="9" scale="56" orientation="portrait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Հ1</vt:lpstr>
      <vt:lpstr>Հ2</vt:lpstr>
      <vt:lpstr>Հ3</vt:lpstr>
      <vt:lpstr>Հ4</vt:lpstr>
      <vt:lpstr>Հ5</vt:lpstr>
      <vt:lpstr>Հ6</vt:lpstr>
      <vt:lpstr>Հ7</vt:lpstr>
      <vt:lpstr>Հ1!Print_Area</vt:lpstr>
      <vt:lpstr>Հ3!Print_Area</vt:lpstr>
      <vt:lpstr>Հ4!Print_Area</vt:lpstr>
      <vt:lpstr>Հ7!Print_Area</vt:lpstr>
      <vt:lpstr>Հ2!Print_Titles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Susanna Arzumanyan</cp:lastModifiedBy>
  <cp:lastPrinted>2024-04-25T04:51:26Z</cp:lastPrinted>
  <dcterms:created xsi:type="dcterms:W3CDTF">2020-05-26T05:50:11Z</dcterms:created>
  <dcterms:modified xsi:type="dcterms:W3CDTF">2024-04-25T05:10:07Z</dcterms:modified>
</cp:coreProperties>
</file>