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filharmonik\"/>
    </mc:Choice>
  </mc:AlternateContent>
  <bookViews>
    <workbookView xWindow="-118" yWindow="-118" windowWidth="18591" windowHeight="11713" tabRatio="847" firstSheet="2" activeTab="7"/>
  </bookViews>
  <sheets>
    <sheet name="Հավելված N 1 " sheetId="76" r:id="rId1"/>
    <sheet name="Հավելված N 2" sheetId="27" r:id="rId2"/>
    <sheet name="Հավելված N 3" sheetId="32" r:id="rId3"/>
    <sheet name="Հավելված N 4" sheetId="65" r:id="rId4"/>
    <sheet name="Հավելված N 5" sheetId="66" r:id="rId5"/>
    <sheet name="Հավելված N 6" sheetId="63" r:id="rId6"/>
    <sheet name="Հավելված N 7" sheetId="29" r:id="rId7"/>
    <sheet name="Հավելված N 8" sheetId="75" r:id="rId8"/>
    <sheet name="Հավելված N 9" sheetId="72" r:id="rId9"/>
  </sheets>
  <definedNames>
    <definedName name="a" localSheetId="0">#REF!</definedName>
    <definedName name="a" localSheetId="3">#REF!</definedName>
    <definedName name="a" localSheetId="4">#REF!</definedName>
    <definedName name="a" localSheetId="5">#REF!</definedName>
    <definedName name="a" localSheetId="7">#REF!</definedName>
    <definedName name="a" localSheetId="8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2">#REF!</definedName>
    <definedName name="AgencyName" localSheetId="7">#REF!</definedName>
    <definedName name="AgencyName" localSheetId="8">#REF!</definedName>
    <definedName name="AgencyName">#REF!</definedName>
    <definedName name="BOP" localSheetId="7">#REF!</definedName>
    <definedName name="BOP">#REF!</definedName>
    <definedName name="BOPfoot" localSheetId="7">#REF!</definedName>
    <definedName name="BOPfoot">#REF!</definedName>
    <definedName name="davit" localSheetId="0">#REF!</definedName>
    <definedName name="davit" localSheetId="7">#REF!</definedName>
    <definedName name="davit" localSheetId="8">#REF!</definedName>
    <definedName name="davit">#REF!</definedName>
    <definedName name="DebtCG" localSheetId="7">#REF!</definedName>
    <definedName name="DebtCG">#REF!</definedName>
    <definedName name="DebtGG" localSheetId="7">#REF!</definedName>
    <definedName name="DebtGG">#REF!</definedName>
    <definedName name="Functional1" localSheetId="0">#REF!</definedName>
    <definedName name="Functional1" localSheetId="2">#REF!</definedName>
    <definedName name="Functional1" localSheetId="7">#REF!</definedName>
    <definedName name="Functional1" localSheetId="8">#REF!</definedName>
    <definedName name="Functional1">#REF!</definedName>
    <definedName name="ggg" localSheetId="0">#REF!</definedName>
    <definedName name="ggg" localSheetId="7">#REF!</definedName>
    <definedName name="ggg" localSheetId="8">#REF!</definedName>
    <definedName name="ggg">#REF!</definedName>
    <definedName name="MonExo" localSheetId="7">#REF!</definedName>
    <definedName name="MonExo">#REF!</definedName>
    <definedName name="MonGrow" localSheetId="7">#REF!</definedName>
    <definedName name="MonGrow">#REF!</definedName>
    <definedName name="PANature" localSheetId="0">#REF!</definedName>
    <definedName name="PANature" localSheetId="2">#REF!</definedName>
    <definedName name="PANature" localSheetId="7">#REF!</definedName>
    <definedName name="PANature" localSheetId="8">#REF!</definedName>
    <definedName name="PANature">#REF!</definedName>
    <definedName name="PAType" localSheetId="0">#REF!</definedName>
    <definedName name="PAType" localSheetId="2">#REF!</definedName>
    <definedName name="PAType" localSheetId="7">#REF!</definedName>
    <definedName name="PAType" localSheetId="8">#REF!</definedName>
    <definedName name="PAType">#REF!</definedName>
    <definedName name="Performance2" localSheetId="0">#REF!</definedName>
    <definedName name="Performance2" localSheetId="2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7">#REF!</definedName>
    <definedName name="PerformanceType" localSheetId="8">#REF!</definedName>
    <definedName name="PerformanceType">#REF!</definedName>
    <definedName name="RealExo" localSheetId="7">#REF!</definedName>
    <definedName name="RealExo">#REF!</definedName>
    <definedName name="RealPercent" localSheetId="7">#REF!</definedName>
    <definedName name="RealPercent">#REF!</definedName>
    <definedName name="Table_2._Turkey__Exogenous_assumptions" localSheetId="7">#REF!</definedName>
    <definedName name="Table_2._Turkey__Exogenous_assumptions">#REF!</definedName>
    <definedName name="vlom" localSheetId="7">#REF!</definedName>
    <definedName name="vlom">#REF!</definedName>
    <definedName name="Z_248BE2BA_E445_11D3_BFE0_00003960F508_.wvu.Cols" localSheetId="7">#REF!</definedName>
    <definedName name="Z_248BE2BA_E445_11D3_BFE0_00003960F508_.wvu.Cols">#REF!</definedName>
    <definedName name="Հավելված" localSheetId="0">#REF!</definedName>
    <definedName name="Հավելված" localSheetId="5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 localSheetId="0">#REF!</definedName>
    <definedName name="Հավելված10" localSheetId="7">#REF!</definedName>
    <definedName name="Հավելված10">#REF!</definedName>
    <definedName name="Հավելված11" localSheetId="0">#REF!</definedName>
    <definedName name="Հավելված11" localSheetId="7">#REF!</definedName>
    <definedName name="Հավելված11">#REF!</definedName>
    <definedName name="Հավելված20" localSheetId="0">#REF!</definedName>
    <definedName name="Հավելված20" localSheetId="7">#REF!</definedName>
    <definedName name="Հավելված20">#REF!</definedName>
    <definedName name="Հավելված9" localSheetId="0">#REF!</definedName>
    <definedName name="Հավելված9" localSheetId="7">#REF!</definedName>
    <definedName name="Հավելված9">#REF!</definedName>
    <definedName name="Մաս" localSheetId="0">#REF!</definedName>
    <definedName name="Մաս" localSheetId="7">#REF!</definedName>
    <definedName name="Մաս" localSheetId="8">#REF!</definedName>
    <definedName name="Մաս">#REF!</definedName>
    <definedName name="շախմատիստ" localSheetId="0">#REF!</definedName>
    <definedName name="շախմատիստ" localSheetId="7">#REF!</definedName>
    <definedName name="շախմատիստ" localSheetId="8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75" l="1"/>
  <c r="F24" i="75"/>
  <c r="D24" i="75"/>
  <c r="E47" i="75"/>
  <c r="F47" i="75"/>
  <c r="D47" i="75"/>
  <c r="E52" i="29"/>
  <c r="F52" i="29"/>
  <c r="D52" i="29"/>
  <c r="E25" i="29"/>
  <c r="F25" i="29"/>
  <c r="D25" i="29"/>
  <c r="E13" i="27"/>
  <c r="F13" i="27"/>
  <c r="D13" i="27"/>
  <c r="E48" i="27"/>
  <c r="F48" i="27"/>
  <c r="D48" i="27"/>
  <c r="D41" i="27" s="1"/>
  <c r="F41" i="27"/>
  <c r="E41" i="27"/>
  <c r="E15" i="27"/>
  <c r="F15" i="27"/>
  <c r="D15" i="27"/>
  <c r="E22" i="27"/>
  <c r="F22" i="27"/>
  <c r="D22" i="27"/>
  <c r="H13" i="32" l="1"/>
  <c r="I13" i="32"/>
  <c r="G13" i="32"/>
  <c r="G11" i="32" s="1"/>
  <c r="H33" i="32"/>
  <c r="I33" i="32"/>
  <c r="G33" i="32"/>
  <c r="H58" i="32"/>
  <c r="I58" i="32"/>
  <c r="G58" i="32"/>
  <c r="G45" i="32"/>
  <c r="G43" i="32"/>
  <c r="H41" i="32"/>
  <c r="I41" i="32"/>
  <c r="G41" i="32"/>
  <c r="H68" i="32"/>
  <c r="I68" i="32"/>
  <c r="G68" i="32"/>
  <c r="G67" i="32" s="1"/>
  <c r="G66" i="32" s="1"/>
  <c r="G65" i="32" s="1"/>
  <c r="G64" i="32" s="1"/>
  <c r="G62" i="32" s="1"/>
  <c r="G60" i="32" s="1"/>
  <c r="G56" i="32" s="1"/>
  <c r="G54" i="32" s="1"/>
  <c r="G52" i="32" s="1"/>
  <c r="I67" i="32"/>
  <c r="I66" i="32" s="1"/>
  <c r="I65" i="32" s="1"/>
  <c r="I64" i="32" s="1"/>
  <c r="I62" i="32" s="1"/>
  <c r="I60" i="32" s="1"/>
  <c r="I56" i="32" s="1"/>
  <c r="I54" i="32" s="1"/>
  <c r="I52" i="32" s="1"/>
  <c r="H67" i="32"/>
  <c r="H66" i="32" s="1"/>
  <c r="H65" i="32" s="1"/>
  <c r="H64" i="32" s="1"/>
  <c r="H62" i="32" s="1"/>
  <c r="H60" i="32" s="1"/>
  <c r="H56" i="32" s="1"/>
  <c r="H54" i="32" s="1"/>
  <c r="H52" i="32" s="1"/>
  <c r="H51" i="32"/>
  <c r="I51" i="32"/>
  <c r="G51" i="32"/>
  <c r="G50" i="32"/>
  <c r="G49" i="32" s="1"/>
  <c r="G48" i="32" s="1"/>
  <c r="G47" i="32" s="1"/>
  <c r="I50" i="32"/>
  <c r="I49" i="32" s="1"/>
  <c r="I48" i="32" s="1"/>
  <c r="I47" i="32" s="1"/>
  <c r="I45" i="32" s="1"/>
  <c r="I43" i="32" s="1"/>
  <c r="I39" i="32" s="1"/>
  <c r="I37" i="32" s="1"/>
  <c r="I35" i="32" s="1"/>
  <c r="H50" i="32"/>
  <c r="H49" i="32" s="1"/>
  <c r="H48" i="32" s="1"/>
  <c r="H47" i="32" s="1"/>
  <c r="H45" i="32" s="1"/>
  <c r="H43" i="32" s="1"/>
  <c r="H39" i="32" s="1"/>
  <c r="H37" i="32" s="1"/>
  <c r="H35" i="32" s="1"/>
  <c r="G39" i="32" l="1"/>
  <c r="G37" i="32" s="1"/>
  <c r="G35" i="32" s="1"/>
  <c r="F10" i="66" l="1"/>
  <c r="G10" i="66"/>
  <c r="E10" i="66"/>
  <c r="F20" i="66"/>
  <c r="G20" i="66" l="1"/>
  <c r="E20" i="66"/>
  <c r="G18" i="66"/>
  <c r="F18" i="66"/>
  <c r="E18" i="66"/>
  <c r="G14" i="66"/>
  <c r="E14" i="66"/>
  <c r="F15" i="65"/>
  <c r="G15" i="65"/>
  <c r="H15" i="65"/>
  <c r="E15" i="65"/>
  <c r="F16" i="66" l="1"/>
  <c r="F14" i="66" s="1"/>
  <c r="E16" i="66"/>
  <c r="G10" i="63" l="1"/>
  <c r="F18" i="65" l="1"/>
  <c r="G14" i="63"/>
  <c r="G13" i="63" l="1"/>
  <c r="I32" i="32" s="1"/>
  <c r="H32" i="32" l="1"/>
  <c r="H31" i="32" s="1"/>
  <c r="H30" i="32" s="1"/>
  <c r="H29" i="32" s="1"/>
  <c r="H28" i="32" s="1"/>
  <c r="H26" i="32" s="1"/>
  <c r="G12" i="63"/>
  <c r="G11" i="63" s="1"/>
  <c r="I31" i="32"/>
  <c r="I30" i="32" s="1"/>
  <c r="I29" i="32" s="1"/>
  <c r="I28" i="32" s="1"/>
  <c r="I26" i="32" s="1"/>
  <c r="F61" i="75" s="1"/>
  <c r="G31" i="32"/>
  <c r="G30" i="32" s="1"/>
  <c r="G29" i="32" s="1"/>
  <c r="G28" i="32" s="1"/>
  <c r="G26" i="32" s="1"/>
  <c r="G24" i="32" l="1"/>
  <c r="D61" i="75"/>
  <c r="H24" i="32"/>
  <c r="H22" i="32" s="1"/>
  <c r="H20" i="32" s="1"/>
  <c r="H18" i="32" s="1"/>
  <c r="H16" i="32" s="1"/>
  <c r="E61" i="75"/>
  <c r="I24" i="32"/>
  <c r="I16" i="72"/>
  <c r="I18" i="72"/>
  <c r="E35" i="27" l="1"/>
  <c r="G22" i="32"/>
  <c r="G20" i="32" s="1"/>
  <c r="G18" i="32" s="1"/>
  <c r="G16" i="32" s="1"/>
  <c r="D35" i="27"/>
  <c r="E39" i="29"/>
  <c r="E28" i="27"/>
  <c r="I22" i="32"/>
  <c r="I20" i="32" s="1"/>
  <c r="I18" i="32" s="1"/>
  <c r="I16" i="32" s="1"/>
  <c r="F35" i="27"/>
  <c r="I15" i="72"/>
  <c r="I14" i="72" s="1"/>
  <c r="I13" i="72" s="1"/>
  <c r="D39" i="29" l="1"/>
  <c r="D28" i="27"/>
  <c r="F39" i="29"/>
  <c r="F28" i="27"/>
  <c r="D18" i="65"/>
  <c r="G17" i="66" s="1"/>
  <c r="G16" i="66" s="1"/>
  <c r="H17" i="65"/>
  <c r="G17" i="65"/>
  <c r="F17" i="65"/>
  <c r="E17" i="65"/>
  <c r="D17" i="65" l="1"/>
  <c r="D11" i="27" l="1"/>
  <c r="B18" i="76" s="1"/>
  <c r="B16" i="76" s="1"/>
  <c r="B14" i="76" s="1"/>
  <c r="B12" i="76" s="1"/>
  <c r="B10" i="76" s="1"/>
  <c r="E12" i="66" l="1"/>
  <c r="H13" i="65"/>
  <c r="G13" i="65"/>
  <c r="F13" i="65"/>
  <c r="E13" i="65"/>
  <c r="E11" i="27" l="1"/>
  <c r="C18" i="76" s="1"/>
  <c r="C16" i="76" s="1"/>
  <c r="C14" i="76" s="1"/>
  <c r="C12" i="76" s="1"/>
  <c r="C10" i="76" s="1"/>
  <c r="G12" i="66"/>
  <c r="G11" i="65"/>
  <c r="F11" i="65"/>
  <c r="H11" i="65"/>
  <c r="F12" i="66"/>
  <c r="D15" i="65"/>
  <c r="F11" i="27" l="1"/>
  <c r="D18" i="76" s="1"/>
  <c r="D16" i="76" s="1"/>
  <c r="D14" i="76" s="1"/>
  <c r="D12" i="76" s="1"/>
  <c r="D10" i="76" s="1"/>
  <c r="D13" i="65"/>
  <c r="E11" i="65"/>
  <c r="D11" i="65" s="1"/>
  <c r="H14" i="32" l="1"/>
  <c r="G14" i="32"/>
  <c r="H11" i="32" l="1"/>
  <c r="I14" i="32"/>
  <c r="I11" i="32" l="1"/>
</calcChain>
</file>

<file path=xl/sharedStrings.xml><?xml version="1.0" encoding="utf-8"?>
<sst xmlns="http://schemas.openxmlformats.org/spreadsheetml/2006/main" count="398" uniqueCount="189">
  <si>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</si>
  <si>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</si>
  <si>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</si>
  <si>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</si>
  <si>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</si>
  <si>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</si>
  <si>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</si>
  <si>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</si>
  <si>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</si>
  <si>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</si>
  <si>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</si>
  <si>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</si>
  <si>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</si>
  <si>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</si>
  <si>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</si>
  <si>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</si>
  <si>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</si>
  <si>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</si>
  <si>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</si>
  <si>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</si>
  <si>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</si>
  <si>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</si>
  <si>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</si>
  <si>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</si>
  <si>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</si>
  <si>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</si>
  <si>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</si>
  <si>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</si>
  <si>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</si>
  <si>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</si>
  <si>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</si>
  <si>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</si>
  <si>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</si>
  <si>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</si>
  <si>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</si>
  <si>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</si>
  <si>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</si>
  <si>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</si>
  <si>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</si>
  <si>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</si>
  <si>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</si>
  <si>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</si>
  <si>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</si>
  <si>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</si>
  <si>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</si>
  <si>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</si>
  <si>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</si>
  <si>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</si>
  <si>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Հավելված N 5</t>
  </si>
  <si>
    <t>ՀՀ կառավարության  2023 թվականի</t>
  </si>
  <si>
    <t>Առաջին կիսամյակ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</si>
  <si>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</si>
  <si>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</si>
  <si>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</si>
  <si>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</si>
  <si>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</si>
  <si>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</si>
  <si>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</si>
  <si>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</si>
  <si>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</si>
  <si>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Հավելված N 3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</si>
  <si>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</si>
  <si>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</si>
  <si>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</si>
  <si>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</si>
  <si>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</si>
  <si>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</si>
  <si>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</si>
  <si>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</si>
  <si>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</si>
  <si>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</si>
  <si>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</si>
  <si>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Հավելված N 7</t>
  </si>
  <si>
    <t>Հավելված N 6</t>
  </si>
  <si>
    <t xml:space="preserve"> - Շենքերի և շինությունների կապիտալ վերանորոգում</t>
  </si>
  <si>
    <t xml:space="preserve"> Ինն ամիս </t>
  </si>
  <si>
    <t xml:space="preserve"> Տարի </t>
  </si>
  <si>
    <t>Հավելված N 8</t>
  </si>
  <si>
    <t>Ցուցանիշների փոփոխությունը (նվազեցումները նշված են փակագծերում)</t>
  </si>
  <si>
    <t>ՀՀ կառավարության  2024 թվականի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</si>
  <si>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ՓՈՓՈԽՈՒԹՅՈՒՆԸ </t>
  </si>
  <si>
    <t>Երևան քաղաք</t>
  </si>
  <si>
    <t xml:space="preserve">ՀՀ կառավարության  2024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</si>
  <si>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</si>
  <si>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</si>
  <si>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</si>
  <si>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</si>
  <si>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</si>
  <si>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</si>
  <si>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</si>
  <si>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ՄԱՍ III. ԾԱՌԱՅՈՒԹՅՈՒՆՆԵՐ</t>
  </si>
  <si>
    <t>ԳՀ</t>
  </si>
  <si>
    <t>ԲՄ</t>
  </si>
  <si>
    <t xml:space="preserve"> դրամ</t>
  </si>
  <si>
    <t xml:space="preserve"> հեղինակային հսկողության ծառայություններ</t>
  </si>
  <si>
    <t>ՄԱ</t>
  </si>
  <si>
    <t xml:space="preserve"> ՄԱՍ II. ԱՇԽԱՏԱՆՔՆԵՐ</t>
  </si>
  <si>
    <t xml:space="preserve">  տեխնիկական հսկողության ծառայություններ</t>
  </si>
  <si>
    <t xml:space="preserve">ՀԱՅԱՍՏԱՆԻ ՀԱՆՐԱՊԵՏՈՒԹՅԱՆ ԿԱՌԱՎԱՐՈՒԹՅԱՆ 2023 ԹՎԱԿԱՆԻ ԴԵԿՏԵՄԲԵՐԻ 28-Ի N 2323-Ն N 10 ՀԱՎԵԼՎԱԾՈՒՄ ԿԱՏԱՐՎՈՂ ՓՈՓՈԽՈՒԹՅՈՒՆՆԵՐԸ
</t>
  </si>
  <si>
    <t>այդ թվում` ըստ կատարողների</t>
  </si>
  <si>
    <t xml:space="preserve"> այդ թվում`ըստ ուղղությունների</t>
  </si>
  <si>
    <t xml:space="preserve"> Մշակութային ծառայություններ</t>
  </si>
  <si>
    <t xml:space="preserve">ՀՀ կառավարության 2024 թվականի </t>
  </si>
  <si>
    <t xml:space="preserve"> Միջոցառման դասիչը`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</si>
  <si>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</si>
  <si>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</si>
  <si>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05</t>
  </si>
  <si>
    <t xml:space="preserve"> Արվեստ</t>
  </si>
  <si>
    <t xml:space="preserve"> ԿԱՊԻՏԱԼԴՐԱՄԱՇՆՈՐՀՆԵՐ ՊԵՏԱԿԱՆ ՀԱՏՎԱԾԻ ԱՅԼ ՄԱԿԱՐԴԱԿՆԵՐԻՆ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</si>
  <si>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</si>
  <si>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</si>
  <si>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</si>
  <si>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</si>
  <si>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</si>
  <si>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Ցուցանիշների փոփոխությունը (ավելացումները նշված են դրական նշանով)  </t>
  </si>
  <si>
    <t>Աղյուսակ 9․1.13</t>
  </si>
  <si>
    <t>ՀԱՅԱՍՏԱՆԻ ՀԱՆՐԱՊԵՏՈՒԹՅԱՆ ԿԱՌԱՎԱՐՈՒԹՅԱՆ 2023 ԹՎԱԿԱՆԻ ԴԵԿՏԵՄԲԵՐԻ 28-Ի N 2323-Ն ՈՐՈՇՄԱՆ N 5 ՀԱՎԵԼՎԱԾԻ N 7 ԱՂՅՈՒՍԱԿՈՒՄ  ԿԱՏԱՐՎՈՂ ԼՐԱՑՈՒՄԸ</t>
  </si>
  <si>
    <t>Ներդրումներ թատրոնների և համերգային կազմակերպությունների շենքերի կապիտալ վերանորոգման համար</t>
  </si>
  <si>
    <t>«Հայաստանի ազգային ֆիլհարմոնիկ նվագախումբ» ՊՈԱԿ</t>
  </si>
  <si>
    <t>ՀԱՅԱՍՏԱՆԻ ՀԱՆՐԱՊԵՏՈՒԹՅԱՆ ԿԱՌԱՎԱՐՈՒԹՅԱՆ 2023 ԹՎԱԿԱՆԻ ԴԵԿՏԵՄԲԵՐԻ 28-Ի N 2323-Ն ՈՐՈՇՄԱՆ N 5 ՀԱՎԵԼՎԱԾԻ N 2 ԱՂՅՈՒՍԱԿՈՒՄ ԿԱՏԱՐՎՈՂ ՓՈՓՈԽՈՒԹՅՈՒՆՆԵՐԸ</t>
  </si>
  <si>
    <t xml:space="preserve"> - Կապիտալ դրամաշնորհներ պետական և համայնքային  ոչ առևտրային կազմակերպություններին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</si>
  <si>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</si>
  <si>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</si>
  <si>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ՀԱՅԱՍՏԱՆԻ ՀԱՆՐԱՊԵՏՈՒԹՅԱՆ ԿԱՌԱՎԱՐՈՒԹՅԱՆ 2023 ԹՎԱԿԱՆԻ ԴԵԿՏԵՄԲԵՐԻ 28-Ի N 2323-Ն ՈՐՈՇՄԱՆ N 9 ՀԱՎԵԼՎԱԾԻ N 9.13 ԱՂՅՈՒՍԱԿՈՒՄ ԿԱՏԱՐՎՈՂ ՓՈՓՈԽՈՒԹՅՈՒՆՆԵՐԸ ԵՎ ԼՐԱՑՈՒՄՆԵՐԸ</t>
  </si>
  <si>
    <t xml:space="preserve"> 32001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</si>
  <si>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</si>
  <si>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</si>
  <si>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</si>
  <si>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</si>
  <si>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և համերգային կազմակերպություններ</t>
  </si>
  <si>
    <t xml:space="preserve"> Հիմնանորոգվող համերգային կազմակերպությունների քանակ, հատ </t>
  </si>
  <si>
    <t xml:space="preserve">«Զեյթուն» ուսանողական ավան» հիմնադրամ </t>
  </si>
  <si>
    <t>Բարձրագույն ուսումնական հաստատությունների և ««Զեյթուն» ուսանողական ավան» հիմնադրամի շենքային պայմանների բարելավում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</si>
  <si>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</si>
  <si>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</si>
  <si>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</si>
  <si>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</si>
  <si>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>1111-32001</t>
  </si>
  <si>
    <t xml:space="preserve"> Բարձրագույն ուսումնական հաստատությունների և ««Զեյթուն» ուսանողական ավան» հիմնադրամի շենքային պայմանների բարելավում</t>
  </si>
  <si>
    <t xml:space="preserve"> 45451700-501</t>
  </si>
  <si>
    <t xml:space="preserve"> վերակառուցման աշխատանքներ</t>
  </si>
  <si>
    <t xml:space="preserve"> 71351540-1</t>
  </si>
  <si>
    <t xml:space="preserve"> 98111140-1</t>
  </si>
  <si>
    <t>ՀՀ տարածքային կառավարման և ենթակառուցվածքների նախարարություն</t>
  </si>
  <si>
    <t xml:space="preserve"> Մանկապարտեզների շենքերի վերակառուցում, հիմնանորոգում</t>
  </si>
  <si>
    <t xml:space="preserve"> ԿՐԹՈՒԹՅՈՒՆ</t>
  </si>
  <si>
    <t>01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</si>
  <si>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</si>
  <si>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</si>
  <si>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Հանրակրթական և նախադպրոցական հաստատությունների հիմնում, կառուցում, բարելավում</t>
  </si>
  <si>
    <t>ՈՉ ՖԻՆԱՆՍԱԿԱՆ ԱԿՏԻՎՆԵՐԻ ԳԾՈՎ ԾԱԽՍԵՐ</t>
  </si>
  <si>
    <t>ՀԻՄՆԱԿԱՆ ՄԻՋՈՑՆԵՐ</t>
  </si>
  <si>
    <t>ՇԵՆՔԵՐ ԵՎ ՇԻՆՈՒԹՅՈՒՆՆԵՐ</t>
  </si>
  <si>
    <t>Մանկապարտեզների շենքերի վերակառուցում, հիմնանորոգում</t>
  </si>
  <si>
    <t>09</t>
  </si>
  <si>
    <t>06</t>
  </si>
  <si>
    <t xml:space="preserve"> Բարձրագույն և հետբուհական մասնագիտական կրթության ծրագիր</t>
  </si>
  <si>
    <t>Բարձրագույն  ուսումնական հաստատությունների և «Զեյթուն»  ուսանողական ավան»  հիմնադրամի շենքային պայմանների բարելավում</t>
  </si>
  <si>
    <t>ՀՀ կառավարության 2024 թվականի</t>
  </si>
  <si>
    <t>հազ. դրամ</t>
  </si>
  <si>
    <t>Պետական բյուջեի դեֆիցիտի ֆինանսավորման աղբյուրներն ու դրանց տարրերի անվանումները</t>
  </si>
  <si>
    <t>այդ թվում՝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</si>
  <si>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</si>
  <si>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</si>
  <si>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</si>
  <si>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</si>
  <si>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</si>
  <si>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Հավելված N 9</t>
  </si>
  <si>
    <t xml:space="preserve">Ցուցանիշների փոփոխությունը
(նվազեցումները նշված են փակագծերում) </t>
  </si>
  <si>
    <t>«ՀԱՅԱՍՏԱՆԻ ՀԱՆՐԱՊԵՏՈՒԹՅԱՆ 2024 ԹՎԱԿԱՆԻ ՊԵՏԱԿԱՆ ԲՅՈՒՋԵԻ ՄԱՍԻՆ» ՕՐԵՆՔԻ 3-ՐԴ ՀՈԴՎԱԾԻ,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ՓՈՓՈԽՈՒԹՅՈՒՆԸ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</si>
  <si>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</si>
  <si>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</si>
  <si>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</si>
  <si>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</si>
  <si>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</si>
  <si>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</si>
  <si>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</si>
  <si>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Բարձրագույն և հետբուհական մասնագիտական կրթության ծրագիր 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</si>
  <si>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</si>
  <si>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</si>
  <si>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Կազմակերպությունների թիվը, որտեղ կատարվում են ներդրումները, հատ </t>
  </si>
  <si>
    <t xml:space="preserve"> Հանրակրթական և նախադպրոցական հաստատությունների հիմնում, կառուցում, բարելավում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</si>
  <si>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</si>
  <si>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</si>
  <si>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Նախադպրոցական կրթությույն իրականացնող ուսումնական հաստատություններ </t>
  </si>
  <si>
    <t>Աղյուսակ 9․1.7</t>
  </si>
  <si>
    <t>Միջոցառման դասիչը՝</t>
  </si>
  <si>
    <t>ՀԱՅԱՍՏԱՆԻ ՀԱՆՐԱՊԵՏՈՒԹՅԱՆ ԿԱՌԱՎԱՐՈՒԹՅԱՆ 2023 ԹՎԱԿԱՆԻ ԴԵԿՏԵՄԲԵՐԻ 28-Ի N 2323-Ն ՈՐՈՇՄԱՆ N 9.1 ՀԱՎԵԼՎԱԾԻ N 9.1.7 ԵՎ 9.1.13 ԱՂՅՈՒՍԱԿՆԵՐՈՒՄ ԿԱՏԱՐՎՈՂ ՓՈՓՈԽՈՒԹՅՈՒՆՆԵՐԸ ԵՎ ԼՐԱՑՈՒՄՆԵՐԸ</t>
  </si>
  <si>
    <t xml:space="preserve"> Բարձրագույն ուսումնական հաստատություններ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</si>
</sst>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0.000%"/>
    <numFmt numFmtId="176" formatCode="0_);\(0\)"/>
    <numFmt numFmtId="177" formatCode="_-* #,##0.00\ _ _-;\-* #,##0.00\ _ _-;_-* &quot;-&quot;??\ _ _-;_-@_-"/>
    <numFmt numFmtId="178" formatCode="_(* #,##0_);_(* \(#,##0\);_(* &quot;-&quot;??_);_(@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31">
      <protection locked="0"/>
    </xf>
    <xf numFmtId="172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72" fontId="82" fillId="0" borderId="31">
      <protection locked="0"/>
    </xf>
    <xf numFmtId="43" fontId="13" fillId="0" borderId="0" applyFont="0" applyFill="0" applyBorder="0" applyAlignment="0" applyProtection="0"/>
    <xf numFmtId="0" fontId="16" fillId="0" borderId="0"/>
  </cellStyleXfs>
  <cellXfs count="373">
    <xf numFmtId="0" fontId="0" fillId="0" borderId="0" xfId="0"/>
    <xf numFmtId="0" fontId="74" fillId="2" borderId="0" xfId="0" applyFont="1" applyFill="1"/>
    <xf numFmtId="169" fontId="17" fillId="2" borderId="27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7" xfId="0" applyFont="1" applyFill="1" applyBorder="1" applyAlignment="1">
      <alignment horizontal="left" vertical="top" wrapText="1"/>
    </xf>
    <xf numFmtId="166" fontId="73" fillId="2" borderId="27" xfId="7" applyNumberFormat="1" applyFont="1" applyFill="1" applyBorder="1" applyAlignment="1">
      <alignment horizontal="center" vertical="center" wrapText="1"/>
    </xf>
    <xf numFmtId="169" fontId="73" fillId="2" borderId="27" xfId="7" applyNumberFormat="1" applyFont="1" applyFill="1" applyBorder="1" applyAlignment="1">
      <alignment horizontal="center" vertical="center" wrapText="1"/>
    </xf>
    <xf numFmtId="166" fontId="86" fillId="2" borderId="27" xfId="7" applyNumberFormat="1" applyFont="1" applyFill="1" applyBorder="1" applyAlignment="1">
      <alignment horizontal="center" vertical="center" wrapText="1"/>
    </xf>
    <xf numFmtId="166" fontId="73" fillId="2" borderId="27" xfId="7" applyNumberFormat="1" applyFont="1" applyFill="1" applyBorder="1" applyAlignment="1">
      <alignment vertical="center" wrapText="1"/>
    </xf>
    <xf numFmtId="166" fontId="73" fillId="2" borderId="27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166" fontId="86" fillId="2" borderId="27" xfId="7" applyNumberFormat="1" applyFont="1" applyFill="1" applyBorder="1" applyAlignment="1">
      <alignment horizontal="right" vertical="center" wrapText="1"/>
    </xf>
    <xf numFmtId="169" fontId="17" fillId="2" borderId="27" xfId="7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43" fontId="73" fillId="2" borderId="27" xfId="7" applyNumberFormat="1" applyFont="1" applyFill="1" applyBorder="1" applyAlignment="1">
      <alignment horizontal="center" vertical="center" wrapText="1"/>
    </xf>
    <xf numFmtId="169" fontId="17" fillId="2" borderId="27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165" applyFont="1" applyFill="1" applyBorder="1" applyAlignment="1">
      <alignment horizontal="left" vertical="top" wrapText="1"/>
    </xf>
    <xf numFmtId="165" fontId="73" fillId="2" borderId="33" xfId="6" applyNumberFormat="1" applyFont="1" applyFill="1" applyBorder="1" applyAlignment="1">
      <alignment horizontal="right" vertical="center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74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3" fillId="2" borderId="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167" fontId="73" fillId="2" borderId="27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vertical="top" wrapText="1"/>
    </xf>
    <xf numFmtId="165" fontId="17" fillId="2" borderId="33" xfId="6" applyNumberFormat="1" applyFont="1" applyFill="1" applyBorder="1" applyAlignment="1">
      <alignment horizontal="center" vertical="center"/>
    </xf>
    <xf numFmtId="0" fontId="73" fillId="2" borderId="0" xfId="0" applyFont="1" applyFill="1" applyAlignment="1">
      <alignment horizontal="right"/>
    </xf>
    <xf numFmtId="0" fontId="73" fillId="2" borderId="27" xfId="0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4" fillId="2" borderId="0" xfId="0" applyFont="1" applyFill="1" applyAlignment="1"/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0" fontId="17" fillId="2" borderId="33" xfId="0" applyFont="1" applyFill="1" applyBorder="1" applyAlignment="1">
      <alignment horizontal="center" vertical="center"/>
    </xf>
    <xf numFmtId="0" fontId="73" fillId="2" borderId="33" xfId="8" applyFont="1" applyFill="1" applyBorder="1">
      <alignment horizontal="left" vertical="top" wrapText="1"/>
    </xf>
    <xf numFmtId="0" fontId="74" fillId="2" borderId="33" xfId="0" applyFont="1" applyFill="1" applyBorder="1" applyAlignment="1">
      <alignment vertical="center" wrapText="1"/>
    </xf>
    <xf numFmtId="0" fontId="86" fillId="2" borderId="3" xfId="0" applyFont="1" applyFill="1" applyBorder="1" applyAlignment="1">
      <alignment horizontal="left" vertical="center" wrapText="1"/>
    </xf>
    <xf numFmtId="0" fontId="73" fillId="2" borderId="0" xfId="8" applyFont="1" applyFill="1" applyAlignment="1">
      <alignment horizontal="left" vertical="top" wrapText="1"/>
    </xf>
    <xf numFmtId="0" fontId="73" fillId="2" borderId="33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NumberFormat="1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174" fontId="74" fillId="2" borderId="0" xfId="299" applyNumberFormat="1" applyFont="1" applyFill="1"/>
    <xf numFmtId="168" fontId="17" fillId="2" borderId="3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33" xfId="96" applyFont="1" applyFill="1" applyBorder="1" applyAlignment="1">
      <alignment horizontal="center" vertical="center" wrapText="1"/>
    </xf>
    <xf numFmtId="0" fontId="91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vertical="center" wrapText="1"/>
    </xf>
    <xf numFmtId="0" fontId="74" fillId="2" borderId="33" xfId="0" applyFont="1" applyFill="1" applyBorder="1" applyAlignment="1">
      <alignment horizontal="center"/>
    </xf>
    <xf numFmtId="175" fontId="74" fillId="2" borderId="33" xfId="2029" applyNumberFormat="1" applyFont="1" applyFill="1" applyBorder="1"/>
    <xf numFmtId="166" fontId="74" fillId="2" borderId="33" xfId="0" applyNumberFormat="1" applyFont="1" applyFill="1" applyBorder="1"/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1" fillId="2" borderId="33" xfId="253" applyFont="1" applyFill="1" applyBorder="1" applyAlignment="1">
      <alignment horizontal="center" vertical="center" wrapText="1"/>
    </xf>
    <xf numFmtId="168" fontId="93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17" fillId="2" borderId="28" xfId="96" applyFont="1" applyFill="1" applyBorder="1" applyAlignment="1">
      <alignment horizontal="center" vertical="center" wrapText="1"/>
    </xf>
    <xf numFmtId="165" fontId="17" fillId="2" borderId="29" xfId="0" applyNumberFormat="1" applyFont="1" applyFill="1" applyBorder="1" applyAlignment="1">
      <alignment vertical="center" wrapText="1"/>
    </xf>
    <xf numFmtId="4" fontId="17" fillId="2" borderId="29" xfId="8" applyNumberFormat="1" applyFont="1" applyFill="1" applyBorder="1" applyAlignment="1">
      <alignment horizontal="center" vertical="top" wrapText="1"/>
    </xf>
    <xf numFmtId="169" fontId="17" fillId="2" borderId="29" xfId="8" applyNumberFormat="1" applyFont="1" applyFill="1" applyBorder="1" applyAlignment="1">
      <alignment horizontal="center" vertical="center" wrapText="1"/>
    </xf>
    <xf numFmtId="169" fontId="17" fillId="2" borderId="29" xfId="7" applyNumberFormat="1" applyFont="1" applyFill="1" applyBorder="1" applyAlignment="1">
      <alignment horizontal="center" vertical="center" wrapText="1"/>
    </xf>
    <xf numFmtId="169" fontId="90" fillId="2" borderId="33" xfId="0" applyNumberFormat="1" applyFont="1" applyFill="1" applyBorder="1" applyAlignment="1">
      <alignment horizontal="right" vertical="center" wrapText="1"/>
    </xf>
    <xf numFmtId="0" fontId="73" fillId="0" borderId="33" xfId="0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0" xfId="0" applyFont="1" applyFill="1" applyAlignment="1"/>
    <xf numFmtId="0" fontId="17" fillId="2" borderId="33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4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92" fillId="2" borderId="43" xfId="96" applyFont="1" applyFill="1" applyBorder="1" applyAlignment="1">
      <alignment horizontal="center" vertical="center" wrapText="1"/>
    </xf>
    <xf numFmtId="0" fontId="94" fillId="2" borderId="0" xfId="208" applyFont="1" applyFill="1"/>
    <xf numFmtId="0" fontId="73" fillId="2" borderId="43" xfId="96" applyFont="1" applyFill="1" applyBorder="1" applyAlignment="1">
      <alignment horizontal="center" vertical="center" wrapText="1"/>
    </xf>
    <xf numFmtId="0" fontId="17" fillId="2" borderId="43" xfId="96" applyFont="1" applyFill="1" applyBorder="1" applyAlignment="1">
      <alignment vertical="center" wrapText="1"/>
    </xf>
    <xf numFmtId="0" fontId="92" fillId="2" borderId="43" xfId="96" applyFont="1" applyFill="1" applyBorder="1" applyAlignment="1">
      <alignment horizontal="left" vertical="center" wrapText="1"/>
    </xf>
    <xf numFmtId="169" fontId="92" fillId="2" borderId="43" xfId="2042" applyNumberFormat="1" applyFont="1" applyFill="1" applyBorder="1"/>
    <xf numFmtId="166" fontId="92" fillId="2" borderId="43" xfId="2042" applyNumberFormat="1" applyFont="1" applyFill="1" applyBorder="1"/>
    <xf numFmtId="0" fontId="86" fillId="2" borderId="43" xfId="208" applyFont="1" applyFill="1" applyBorder="1" applyAlignment="1">
      <alignment vertical="center" wrapText="1"/>
    </xf>
    <xf numFmtId="169" fontId="86" fillId="2" borderId="43" xfId="2042" applyNumberFormat="1" applyFont="1" applyFill="1" applyBorder="1" applyAlignment="1">
      <alignment vertical="center"/>
    </xf>
    <xf numFmtId="166" fontId="86" fillId="2" borderId="43" xfId="2042" applyNumberFormat="1" applyFont="1" applyFill="1" applyBorder="1" applyAlignment="1">
      <alignment vertical="center"/>
    </xf>
    <xf numFmtId="0" fontId="94" fillId="2" borderId="0" xfId="208" applyFont="1" applyFill="1" applyAlignment="1">
      <alignment vertical="center"/>
    </xf>
    <xf numFmtId="0" fontId="74" fillId="2" borderId="43" xfId="299" applyFont="1" applyFill="1" applyBorder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1736" applyFont="1" applyFill="1" applyBorder="1" applyAlignment="1">
      <alignment horizontal="center" vertical="center"/>
    </xf>
    <xf numFmtId="0" fontId="73" fillId="2" borderId="43" xfId="1735" applyFont="1" applyFill="1" applyBorder="1" applyAlignment="1">
      <alignment horizontal="center"/>
    </xf>
    <xf numFmtId="174" fontId="73" fillId="2" borderId="0" xfId="299" applyNumberFormat="1" applyFont="1" applyFill="1"/>
    <xf numFmtId="166" fontId="17" fillId="57" borderId="43" xfId="7" applyNumberFormat="1" applyFont="1" applyFill="1" applyBorder="1" applyAlignment="1">
      <alignment vertical="top" wrapText="1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166" fontId="73" fillId="0" borderId="0" xfId="299" applyNumberFormat="1" applyFont="1" applyFill="1"/>
    <xf numFmtId="0" fontId="73" fillId="58" borderId="43" xfId="0" applyFont="1" applyFill="1" applyBorder="1" applyAlignment="1">
      <alignment vertical="center" wrapText="1"/>
    </xf>
    <xf numFmtId="169" fontId="73" fillId="58" borderId="46" xfId="0" applyNumberFormat="1" applyFont="1" applyFill="1" applyBorder="1" applyAlignment="1">
      <alignment horizontal="right" vertical="center" wrapText="1"/>
    </xf>
    <xf numFmtId="39" fontId="73" fillId="0" borderId="0" xfId="299" applyNumberFormat="1" applyFont="1" applyFill="1" applyAlignment="1">
      <alignment vertical="center"/>
    </xf>
    <xf numFmtId="0" fontId="73" fillId="2" borderId="43" xfId="299" applyFont="1" applyFill="1" applyBorder="1" applyAlignment="1">
      <alignment vertical="top"/>
    </xf>
    <xf numFmtId="43" fontId="73" fillId="2" borderId="43" xfId="7" applyFont="1" applyFill="1" applyBorder="1" applyAlignment="1">
      <alignment horizontal="right" vertical="top" wrapText="1"/>
    </xf>
    <xf numFmtId="0" fontId="73" fillId="2" borderId="44" xfId="1737" applyFont="1" applyFill="1" applyBorder="1" applyAlignment="1">
      <alignment vertical="center"/>
    </xf>
    <xf numFmtId="0" fontId="73" fillId="2" borderId="45" xfId="1737" applyFont="1" applyFill="1" applyBorder="1" applyAlignment="1">
      <alignment vertical="center"/>
    </xf>
    <xf numFmtId="0" fontId="73" fillId="2" borderId="45" xfId="1737" applyFont="1" applyFill="1" applyBorder="1" applyAlignment="1">
      <alignment horizontal="center" vertical="center"/>
    </xf>
    <xf numFmtId="169" fontId="73" fillId="2" borderId="46" xfId="1737" applyNumberFormat="1" applyFont="1" applyFill="1" applyBorder="1" applyAlignment="1">
      <alignment vertical="center"/>
    </xf>
    <xf numFmtId="173" fontId="73" fillId="2" borderId="0" xfId="2027" applyFont="1" applyFill="1"/>
    <xf numFmtId="0" fontId="73" fillId="0" borderId="43" xfId="0" applyFont="1" applyBorder="1" applyAlignment="1">
      <alignment horizontal="center" vertical="center" wrapText="1"/>
    </xf>
    <xf numFmtId="165" fontId="73" fillId="0" borderId="43" xfId="6" applyNumberFormat="1" applyFont="1" applyBorder="1" applyAlignment="1">
      <alignment horizontal="right" vertical="center"/>
    </xf>
    <xf numFmtId="176" fontId="73" fillId="0" borderId="43" xfId="0" applyNumberFormat="1" applyFont="1" applyFill="1" applyBorder="1" applyAlignment="1">
      <alignment horizontal="center" vertical="center"/>
    </xf>
    <xf numFmtId="169" fontId="73" fillId="0" borderId="43" xfId="0" applyNumberFormat="1" applyFont="1" applyFill="1" applyBorder="1" applyAlignment="1">
      <alignment horizontal="right" vertical="center" wrapText="1"/>
    </xf>
    <xf numFmtId="173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43" xfId="0" applyFont="1" applyFill="1" applyBorder="1" applyAlignment="1">
      <alignment horizontal="left" vertical="top" wrapText="1"/>
    </xf>
    <xf numFmtId="0" fontId="14" fillId="2" borderId="43" xfId="165" applyFont="1" applyFill="1" applyBorder="1" applyAlignment="1">
      <alignment horizontal="center" vertical="center" wrapText="1"/>
    </xf>
    <xf numFmtId="43" fontId="17" fillId="2" borderId="43" xfId="7" applyFont="1" applyFill="1" applyBorder="1" applyAlignment="1">
      <alignment vertical="center" wrapText="1"/>
    </xf>
    <xf numFmtId="166" fontId="17" fillId="2" borderId="43" xfId="7" applyNumberFormat="1" applyFont="1" applyFill="1" applyBorder="1" applyAlignment="1">
      <alignment vertical="center" wrapText="1"/>
    </xf>
    <xf numFmtId="43" fontId="92" fillId="2" borderId="43" xfId="7" applyFont="1" applyFill="1" applyBorder="1" applyAlignment="1">
      <alignment horizontal="center" vertical="center" wrapText="1"/>
    </xf>
    <xf numFmtId="43" fontId="73" fillId="2" borderId="43" xfId="7" applyFont="1" applyFill="1" applyBorder="1" applyAlignment="1">
      <alignment vertical="center" wrapText="1"/>
    </xf>
    <xf numFmtId="166" fontId="73" fillId="2" borderId="43" xfId="96" applyNumberFormat="1" applyFont="1" applyFill="1" applyBorder="1" applyAlignment="1">
      <alignment vertical="center" wrapText="1"/>
    </xf>
    <xf numFmtId="43" fontId="73" fillId="0" borderId="43" xfId="7" applyFont="1" applyFill="1" applyBorder="1" applyAlignment="1">
      <alignment vertical="center" wrapText="1"/>
    </xf>
    <xf numFmtId="166" fontId="73" fillId="0" borderId="43" xfId="7" applyNumberFormat="1" applyFont="1" applyFill="1" applyBorder="1" applyAlignment="1">
      <alignment vertical="center" wrapText="1"/>
    </xf>
    <xf numFmtId="49" fontId="17" fillId="2" borderId="43" xfId="96" applyNumberFormat="1" applyFont="1" applyFill="1" applyBorder="1" applyAlignment="1">
      <alignment vertical="center" textRotation="90" wrapText="1"/>
    </xf>
    <xf numFmtId="0" fontId="74" fillId="2" borderId="43" xfId="253" applyFont="1" applyFill="1" applyBorder="1"/>
    <xf numFmtId="0" fontId="73" fillId="2" borderId="43" xfId="0" applyFont="1" applyFill="1" applyBorder="1" applyAlignment="1"/>
    <xf numFmtId="0" fontId="17" fillId="0" borderId="43" xfId="0" applyFont="1" applyFill="1" applyBorder="1" applyAlignment="1">
      <alignment horizontal="center" vertical="center"/>
    </xf>
    <xf numFmtId="0" fontId="73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left" vertical="center" wrapText="1"/>
    </xf>
    <xf numFmtId="0" fontId="96" fillId="0" borderId="43" xfId="0" applyFont="1" applyFill="1" applyBorder="1" applyAlignment="1">
      <alignment horizontal="left" vertical="top" wrapText="1"/>
    </xf>
    <xf numFmtId="0" fontId="17" fillId="2" borderId="28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8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43" xfId="165" applyFont="1" applyFill="1" applyBorder="1">
      <alignment horizontal="left" vertical="top" wrapText="1"/>
    </xf>
    <xf numFmtId="0" fontId="73" fillId="2" borderId="43" xfId="165" applyFont="1" applyFill="1" applyBorder="1" applyAlignment="1">
      <alignment horizontal="left" vertical="top" wrapText="1"/>
    </xf>
    <xf numFmtId="0" fontId="73" fillId="2" borderId="43" xfId="165" applyFont="1" applyFill="1" applyBorder="1" applyAlignment="1">
      <alignment horizontal="center" vertical="top"/>
    </xf>
    <xf numFmtId="165" fontId="17" fillId="2" borderId="43" xfId="0" applyNumberFormat="1" applyFont="1" applyFill="1" applyBorder="1" applyAlignment="1">
      <alignment vertical="top" wrapText="1"/>
    </xf>
    <xf numFmtId="165" fontId="17" fillId="2" borderId="43" xfId="6" applyNumberFormat="1" applyFont="1" applyFill="1" applyBorder="1" applyAlignment="1">
      <alignment vertical="center"/>
    </xf>
    <xf numFmtId="0" fontId="73" fillId="2" borderId="43" xfId="165" applyFont="1" applyFill="1" applyBorder="1" applyAlignment="1">
      <alignment vertical="top"/>
    </xf>
    <xf numFmtId="169" fontId="17" fillId="2" borderId="43" xfId="0" applyNumberFormat="1" applyFont="1" applyFill="1" applyBorder="1" applyAlignment="1">
      <alignment vertical="center"/>
    </xf>
    <xf numFmtId="0" fontId="97" fillId="2" borderId="43" xfId="0" applyFont="1" applyFill="1" applyBorder="1" applyAlignment="1">
      <alignment horizontal="left" vertical="top" wrapText="1"/>
    </xf>
    <xf numFmtId="0" fontId="87" fillId="0" borderId="33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vertical="top" wrapText="1"/>
    </xf>
    <xf numFmtId="0" fontId="86" fillId="2" borderId="3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2" fontId="73" fillId="2" borderId="0" xfId="8" applyNumberFormat="1" applyFont="1" applyFill="1">
      <alignment horizontal="left" vertical="top" wrapText="1"/>
    </xf>
    <xf numFmtId="43" fontId="74" fillId="2" borderId="0" xfId="253" applyNumberFormat="1" applyFont="1" applyFill="1"/>
    <xf numFmtId="178" fontId="86" fillId="2" borderId="3" xfId="7" applyNumberFormat="1" applyFont="1" applyFill="1" applyBorder="1" applyAlignment="1">
      <alignment horizontal="center" vertical="top" wrapText="1"/>
    </xf>
    <xf numFmtId="169" fontId="17" fillId="2" borderId="43" xfId="7" applyNumberFormat="1" applyFont="1" applyFill="1" applyBorder="1" applyAlignment="1">
      <alignment horizontal="center" vertical="center" wrapText="1"/>
    </xf>
    <xf numFmtId="166" fontId="73" fillId="2" borderId="43" xfId="7" applyNumberFormat="1" applyFont="1" applyFill="1" applyBorder="1" applyAlignment="1">
      <alignment horizontal="center" vertical="center" wrapText="1"/>
    </xf>
    <xf numFmtId="169" fontId="73" fillId="2" borderId="43" xfId="7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73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right" vertical="center" wrapText="1"/>
    </xf>
    <xf numFmtId="0" fontId="86" fillId="2" borderId="43" xfId="165" applyFont="1" applyFill="1" applyBorder="1" applyAlignment="1">
      <alignment horizontal="left" vertical="top" wrapText="1"/>
    </xf>
    <xf numFmtId="169" fontId="86" fillId="2" borderId="43" xfId="7" applyNumberFormat="1" applyFont="1" applyFill="1" applyBorder="1" applyAlignment="1">
      <alignment horizontal="right" vertical="center" wrapText="1"/>
    </xf>
    <xf numFmtId="169" fontId="73" fillId="2" borderId="43" xfId="7" applyNumberFormat="1" applyFont="1" applyFill="1" applyBorder="1" applyAlignment="1">
      <alignment horizontal="right" vertical="center" wrapText="1"/>
    </xf>
    <xf numFmtId="166" fontId="73" fillId="2" borderId="43" xfId="7" applyNumberFormat="1" applyFont="1" applyFill="1" applyBorder="1" applyAlignment="1">
      <alignment horizontal="right" vertical="center" wrapText="1"/>
    </xf>
    <xf numFmtId="0" fontId="73" fillId="0" borderId="46" xfId="0" applyFont="1" applyBorder="1" applyAlignment="1">
      <alignment horizontal="left" vertical="top" wrapText="1"/>
    </xf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2043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0" fontId="73" fillId="2" borderId="43" xfId="0" applyFont="1" applyFill="1" applyBorder="1" applyAlignment="1">
      <alignment horizontal="center" vertical="center" wrapText="1"/>
    </xf>
    <xf numFmtId="43" fontId="17" fillId="2" borderId="43" xfId="2022" applyFont="1" applyFill="1" applyBorder="1" applyAlignment="1">
      <alignment wrapText="1"/>
    </xf>
    <xf numFmtId="169" fontId="17" fillId="2" borderId="43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43" xfId="2022" applyFont="1" applyFill="1" applyBorder="1" applyAlignment="1">
      <alignment vertical="center" wrapText="1"/>
    </xf>
    <xf numFmtId="166" fontId="73" fillId="2" borderId="43" xfId="2022" applyNumberFormat="1" applyFont="1" applyFill="1" applyBorder="1" applyAlignment="1">
      <alignment horizontal="center" vertical="center"/>
    </xf>
    <xf numFmtId="43" fontId="17" fillId="2" borderId="43" xfId="2022" applyFont="1" applyFill="1" applyBorder="1" applyAlignment="1">
      <alignment vertical="center" wrapText="1"/>
    </xf>
    <xf numFmtId="166" fontId="17" fillId="2" borderId="43" xfId="2022" applyNumberFormat="1" applyFont="1" applyFill="1" applyBorder="1" applyAlignment="1">
      <alignment horizontal="left" vertical="center"/>
    </xf>
    <xf numFmtId="43" fontId="17" fillId="2" borderId="0" xfId="2022" applyFont="1" applyFill="1" applyBorder="1"/>
    <xf numFmtId="43" fontId="17" fillId="2" borderId="0" xfId="2022" applyFont="1" applyFill="1"/>
    <xf numFmtId="166" fontId="73" fillId="2" borderId="43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6" fillId="2" borderId="43" xfId="2022" applyFont="1" applyFill="1" applyBorder="1" applyAlignment="1">
      <alignment vertical="center" wrapText="1"/>
    </xf>
    <xf numFmtId="166" fontId="86" fillId="2" borderId="43" xfId="2022" applyNumberFormat="1" applyFont="1" applyFill="1" applyBorder="1" applyAlignment="1">
      <alignment horizontal="left" vertical="center"/>
    </xf>
    <xf numFmtId="43" fontId="86" fillId="2" borderId="0" xfId="2022" applyFont="1" applyFill="1"/>
    <xf numFmtId="0" fontId="74" fillId="2" borderId="0" xfId="2025" applyFont="1" applyFill="1"/>
    <xf numFmtId="0" fontId="74" fillId="2" borderId="0" xfId="0" applyFont="1" applyFill="1" applyAlignment="1">
      <alignment wrapText="1"/>
    </xf>
    <xf numFmtId="0" fontId="73" fillId="2" borderId="43" xfId="8" applyFont="1" applyFill="1" applyBorder="1">
      <alignment horizontal="left" vertical="top" wrapText="1"/>
    </xf>
    <xf numFmtId="0" fontId="86" fillId="0" borderId="43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73" fillId="0" borderId="43" xfId="8" applyFont="1" applyBorder="1">
      <alignment horizontal="left" vertical="top" wrapText="1"/>
    </xf>
    <xf numFmtId="0" fontId="73" fillId="2" borderId="43" xfId="0" applyFont="1" applyFill="1" applyBorder="1" applyAlignment="1">
      <alignment vertical="top" wrapText="1"/>
    </xf>
    <xf numFmtId="0" fontId="8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top" wrapText="1"/>
    </xf>
    <xf numFmtId="0" fontId="73" fillId="2" borderId="43" xfId="0" applyFont="1" applyFill="1" applyBorder="1"/>
    <xf numFmtId="0" fontId="73" fillId="2" borderId="44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/>
    </xf>
    <xf numFmtId="43" fontId="73" fillId="2" borderId="43" xfId="7" applyFont="1" applyFill="1" applyBorder="1" applyAlignment="1">
      <alignment horizontal="right" vertical="center"/>
    </xf>
    <xf numFmtId="168" fontId="73" fillId="2" borderId="0" xfId="0" applyNumberFormat="1" applyFont="1" applyFill="1" applyAlignment="1">
      <alignment vertical="center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3" xfId="2022" applyFont="1" applyFill="1" applyBorder="1" applyAlignment="1">
      <alignment horizontal="center" vertical="center" wrapText="1"/>
    </xf>
    <xf numFmtId="43" fontId="73" fillId="2" borderId="43" xfId="2022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17" fillId="2" borderId="0" xfId="0" applyFont="1" applyFill="1" applyBorder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44" xfId="0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center" vertical="top" wrapText="1"/>
    </xf>
    <xf numFmtId="49" fontId="17" fillId="2" borderId="41" xfId="0" applyNumberFormat="1" applyFont="1" applyFill="1" applyBorder="1" applyAlignment="1">
      <alignment horizontal="center" vertical="top" wrapText="1"/>
    </xf>
    <xf numFmtId="49" fontId="17" fillId="2" borderId="38" xfId="0" applyNumberFormat="1" applyFont="1" applyFill="1" applyBorder="1" applyAlignment="1">
      <alignment horizontal="center" vertical="top" wrapText="1"/>
    </xf>
    <xf numFmtId="49" fontId="17" fillId="2" borderId="39" xfId="0" applyNumberFormat="1" applyFont="1" applyFill="1" applyBorder="1" applyAlignment="1">
      <alignment horizontal="center" vertical="top" wrapText="1"/>
    </xf>
    <xf numFmtId="49" fontId="17" fillId="2" borderId="2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49" fontId="17" fillId="2" borderId="43" xfId="0" applyNumberFormat="1" applyFont="1" applyFill="1" applyBorder="1" applyAlignment="1">
      <alignment horizontal="center" vertical="top"/>
    </xf>
    <xf numFmtId="0" fontId="17" fillId="2" borderId="28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73" fillId="2" borderId="43" xfId="0" applyNumberFormat="1" applyFont="1" applyFill="1" applyBorder="1" applyAlignment="1">
      <alignment horizontal="center" vertical="top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8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17" fillId="2" borderId="28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4" fillId="2" borderId="0" xfId="1660" applyFont="1" applyFill="1" applyBorder="1" applyAlignment="1">
      <alignment vertical="center" wrapText="1"/>
    </xf>
    <xf numFmtId="0" fontId="74" fillId="2" borderId="0" xfId="2028" applyFont="1" applyFill="1" applyAlignment="1">
      <alignment horizontal="center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8" fontId="95" fillId="2" borderId="44" xfId="96" applyNumberFormat="1" applyFont="1" applyFill="1" applyBorder="1" applyAlignment="1">
      <alignment horizontal="center" vertical="center" wrapText="1"/>
    </xf>
    <xf numFmtId="168" fontId="95" fillId="2" borderId="45" xfId="96" applyNumberFormat="1" applyFont="1" applyFill="1" applyBorder="1" applyAlignment="1">
      <alignment horizontal="center" vertical="center" wrapText="1"/>
    </xf>
    <xf numFmtId="168" fontId="95" fillId="2" borderId="46" xfId="96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2" borderId="34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left" vertical="center" wrapText="1"/>
    </xf>
    <xf numFmtId="0" fontId="17" fillId="0" borderId="45" xfId="0" applyFont="1" applyFill="1" applyBorder="1" applyAlignment="1">
      <alignment horizontal="left" vertical="center" wrapText="1"/>
    </xf>
    <xf numFmtId="0" fontId="17" fillId="0" borderId="46" xfId="0" applyFont="1" applyFill="1" applyBorder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37" xfId="0" applyFont="1" applyFill="1" applyBorder="1" applyAlignment="1">
      <alignment horizontal="right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86" fillId="2" borderId="44" xfId="0" applyFont="1" applyFill="1" applyBorder="1" applyAlignment="1">
      <alignment horizontal="left" vertical="top" wrapText="1"/>
    </xf>
    <xf numFmtId="0" fontId="86" fillId="2" borderId="46" xfId="0" applyFont="1" applyFill="1" applyBorder="1" applyAlignment="1">
      <alignment horizontal="left" vertical="top" wrapText="1"/>
    </xf>
    <xf numFmtId="0" fontId="17" fillId="2" borderId="34" xfId="0" applyFont="1" applyFill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17" fillId="2" borderId="44" xfId="0" applyFont="1" applyFill="1" applyBorder="1" applyAlignment="1">
      <alignment horizontal="left" vertical="center" wrapText="1"/>
    </xf>
    <xf numFmtId="0" fontId="85" fillId="2" borderId="46" xfId="0" applyFont="1" applyFill="1" applyBorder="1" applyAlignment="1">
      <alignment vertical="center" wrapText="1"/>
    </xf>
    <xf numFmtId="0" fontId="73" fillId="2" borderId="44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43" xfId="1734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73" fillId="0" borderId="43" xfId="0" applyFont="1" applyBorder="1" applyAlignment="1">
      <alignment horizontal="left" vertical="top" wrapText="1"/>
    </xf>
    <xf numFmtId="0" fontId="73" fillId="2" borderId="44" xfId="299" applyFont="1" applyFill="1" applyBorder="1" applyAlignment="1">
      <alignment horizontal="center" vertical="top" wrapText="1"/>
    </xf>
    <xf numFmtId="0" fontId="73" fillId="2" borderId="45" xfId="299" applyFont="1" applyFill="1" applyBorder="1" applyAlignment="1">
      <alignment horizontal="center" vertical="top" wrapText="1"/>
    </xf>
    <xf numFmtId="0" fontId="73" fillId="2" borderId="46" xfId="299" applyFont="1" applyFill="1" applyBorder="1" applyAlignment="1">
      <alignment horizontal="center" vertical="top" wrapText="1"/>
    </xf>
    <xf numFmtId="0" fontId="73" fillId="2" borderId="44" xfId="1735" applyFont="1" applyFill="1" applyBorder="1" applyAlignment="1">
      <alignment horizontal="center" wrapText="1"/>
    </xf>
    <xf numFmtId="0" fontId="73" fillId="2" borderId="45" xfId="1735" applyFont="1" applyFill="1" applyBorder="1" applyAlignment="1">
      <alignment horizontal="center" wrapText="1"/>
    </xf>
    <xf numFmtId="0" fontId="73" fillId="2" borderId="46" xfId="1735" applyFont="1" applyFill="1" applyBorder="1" applyAlignment="1">
      <alignment horizontal="center" wrapText="1"/>
    </xf>
    <xf numFmtId="0" fontId="17" fillId="57" borderId="43" xfId="0" applyFont="1" applyFill="1" applyBorder="1" applyAlignment="1">
      <alignment vertical="top" wrapText="1"/>
    </xf>
    <xf numFmtId="0" fontId="73" fillId="58" borderId="44" xfId="0" applyFont="1" applyFill="1" applyBorder="1" applyAlignment="1">
      <alignment horizontal="left" vertical="center" wrapText="1"/>
    </xf>
    <xf numFmtId="0" fontId="73" fillId="58" borderId="45" xfId="0" applyFont="1" applyFill="1" applyBorder="1" applyAlignment="1">
      <alignment horizontal="left" vertical="center" wrapText="1"/>
    </xf>
    <xf numFmtId="0" fontId="73" fillId="58" borderId="46" xfId="0" applyFont="1" applyFill="1" applyBorder="1" applyAlignment="1">
      <alignment horizontal="left" vertical="center" wrapText="1"/>
    </xf>
    <xf numFmtId="0" fontId="73" fillId="2" borderId="44" xfId="299" applyFont="1" applyFill="1" applyBorder="1" applyAlignment="1">
      <alignment horizontal="left" vertical="top" wrapText="1"/>
    </xf>
    <xf numFmtId="0" fontId="73" fillId="2" borderId="45" xfId="299" applyFont="1" applyFill="1" applyBorder="1" applyAlignment="1">
      <alignment horizontal="left" vertical="top" wrapText="1"/>
    </xf>
    <xf numFmtId="0" fontId="73" fillId="2" borderId="46" xfId="299" applyFont="1" applyFill="1" applyBorder="1" applyAlignment="1">
      <alignment horizontal="left" vertical="top" wrapText="1"/>
    </xf>
  </cellXfs>
  <cellStyles count="204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3" xfId="2031"/>
    <cellStyle name="Comma 2 2 3" xfId="219"/>
    <cellStyle name="Comma 2 2 4" xfId="2033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3 2" xfId="2034"/>
    <cellStyle name="Comma 3 6" xfId="2030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 9 2" xfId="2035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3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General 17.02.04" xfId="2043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8"/>
  <sheetViews>
    <sheetView topLeftCell="A5" zoomScale="85" zoomScaleNormal="85" workbookViewId="0">
      <selection activeCell="B22" sqref="B22"/>
    </sheetView>
  </sheetViews>
  <sheetFormatPr defaultColWidth="9.09765625" defaultRowHeight="17.75"/>
  <cols>
    <col min="1" max="1" width="64" style="1" customWidth="1"/>
    <col min="2" max="4" width="22.69921875" style="241" customWidth="1"/>
    <col min="5" max="5" width="23.8984375" style="1" customWidth="1"/>
    <col min="6" max="6" width="15.8984375" style="1" customWidth="1"/>
    <col min="7" max="7" width="18.296875" style="1" customWidth="1"/>
    <col min="8" max="8" width="17.59765625" style="1" customWidth="1"/>
    <col min="9" max="10" width="15.8984375" style="1" customWidth="1"/>
    <col min="11" max="16384" width="9.09765625" style="1"/>
  </cols>
  <sheetData>
    <row r="1" spans="1:54" ht="37.1" customHeight="1">
      <c r="B1" s="1"/>
      <c r="C1" s="1"/>
      <c r="D1" s="219" t="s">
        <v>35</v>
      </c>
      <c r="E1" s="219"/>
    </row>
    <row r="2" spans="1:54">
      <c r="B2" s="1"/>
      <c r="C2" s="1"/>
      <c r="D2" s="220" t="s">
        <v>158</v>
      </c>
      <c r="E2" s="220"/>
    </row>
    <row r="3" spans="1:54">
      <c r="B3" s="1"/>
      <c r="C3" s="1"/>
      <c r="D3" s="220" t="s">
        <v>5</v>
      </c>
      <c r="E3" s="220"/>
    </row>
    <row r="4" spans="1:54">
      <c r="B4" s="3"/>
      <c r="C4" s="3"/>
      <c r="D4" s="3"/>
      <c r="E4" s="221"/>
    </row>
    <row r="5" spans="1:54" ht="99.3" customHeight="1">
      <c r="A5" s="259" t="s">
        <v>169</v>
      </c>
      <c r="B5" s="259"/>
      <c r="C5" s="259"/>
      <c r="D5" s="259"/>
      <c r="E5" s="242"/>
    </row>
    <row r="6" spans="1:54">
      <c r="B6" s="222"/>
      <c r="C6" s="222"/>
      <c r="D6" s="222"/>
    </row>
    <row r="7" spans="1:54">
      <c r="A7" s="223"/>
      <c r="B7" s="223"/>
      <c r="C7" s="223"/>
      <c r="D7" s="224" t="s">
        <v>159</v>
      </c>
      <c r="E7" s="224"/>
    </row>
    <row r="8" spans="1:54" ht="37.1" customHeight="1">
      <c r="A8" s="256" t="s">
        <v>160</v>
      </c>
      <c r="B8" s="258" t="s">
        <v>168</v>
      </c>
      <c r="C8" s="258"/>
      <c r="D8" s="258"/>
      <c r="E8" s="228"/>
    </row>
    <row r="9" spans="1:54">
      <c r="A9" s="257"/>
      <c r="B9" s="225" t="s">
        <v>50</v>
      </c>
      <c r="C9" s="225" t="s">
        <v>9</v>
      </c>
      <c r="D9" s="225" t="s">
        <v>10</v>
      </c>
    </row>
    <row r="10" spans="1:54" s="228" customFormat="1" ht="16.7">
      <c r="A10" s="226" t="s">
        <v>16</v>
      </c>
      <c r="B10" s="227">
        <f t="shared" ref="B10:D10" si="0">+B12</f>
        <v>-7989.0999999999985</v>
      </c>
      <c r="C10" s="227">
        <f t="shared" si="0"/>
        <v>0</v>
      </c>
      <c r="D10" s="227">
        <f t="shared" si="0"/>
        <v>0</v>
      </c>
      <c r="G10" s="229"/>
    </row>
    <row r="11" spans="1:54">
      <c r="A11" s="230" t="s">
        <v>161</v>
      </c>
      <c r="B11" s="231"/>
      <c r="C11" s="231"/>
      <c r="D11" s="231"/>
    </row>
    <row r="12" spans="1:54" s="235" customFormat="1" ht="16.7">
      <c r="A12" s="232" t="s">
        <v>162</v>
      </c>
      <c r="B12" s="233">
        <f t="shared" ref="B12:D12" si="1">+B14</f>
        <v>-7989.0999999999985</v>
      </c>
      <c r="C12" s="233">
        <f t="shared" si="1"/>
        <v>0</v>
      </c>
      <c r="D12" s="233">
        <f t="shared" si="1"/>
        <v>0</v>
      </c>
      <c r="E12" s="234"/>
      <c r="F12" s="234"/>
      <c r="H12" s="234"/>
      <c r="I12" s="234"/>
      <c r="J12" s="234"/>
      <c r="K12" s="234"/>
      <c r="L12" s="234"/>
      <c r="M12" s="234"/>
      <c r="N12" s="234"/>
      <c r="O12" s="234"/>
      <c r="P12" s="234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/>
      <c r="AJ12" s="234"/>
      <c r="AK12" s="234"/>
      <c r="AL12" s="234"/>
      <c r="AM12" s="234"/>
      <c r="AN12" s="234"/>
      <c r="AO12" s="234"/>
      <c r="AP12" s="234"/>
      <c r="AQ12" s="234"/>
      <c r="AR12" s="234"/>
      <c r="AS12" s="234"/>
      <c r="AT12" s="234"/>
      <c r="AU12" s="234"/>
      <c r="AV12" s="234"/>
      <c r="AW12" s="234"/>
      <c r="AX12" s="234"/>
      <c r="AY12" s="234"/>
      <c r="AZ12" s="234"/>
      <c r="BA12" s="234"/>
      <c r="BB12" s="234"/>
    </row>
    <row r="13" spans="1:54" s="237" customFormat="1">
      <c r="A13" s="230" t="s">
        <v>161</v>
      </c>
      <c r="B13" s="236"/>
      <c r="C13" s="236"/>
      <c r="D13" s="236"/>
    </row>
    <row r="14" spans="1:54" s="237" customFormat="1">
      <c r="A14" s="230" t="s">
        <v>163</v>
      </c>
      <c r="B14" s="236">
        <f t="shared" ref="B14:D14" si="2">+B16</f>
        <v>-7989.0999999999985</v>
      </c>
      <c r="C14" s="236">
        <f t="shared" si="2"/>
        <v>0</v>
      </c>
      <c r="D14" s="236">
        <f t="shared" si="2"/>
        <v>0</v>
      </c>
    </row>
    <row r="15" spans="1:54" s="237" customFormat="1">
      <c r="A15" s="230" t="s">
        <v>161</v>
      </c>
      <c r="B15" s="236"/>
      <c r="C15" s="236"/>
      <c r="D15" s="236"/>
    </row>
    <row r="16" spans="1:54" s="237" customFormat="1">
      <c r="A16" s="230" t="s">
        <v>164</v>
      </c>
      <c r="B16" s="236">
        <f t="shared" ref="B16:D16" si="3">+B18</f>
        <v>-7989.0999999999985</v>
      </c>
      <c r="C16" s="236">
        <f t="shared" si="3"/>
        <v>0</v>
      </c>
      <c r="D16" s="236">
        <f t="shared" si="3"/>
        <v>0</v>
      </c>
    </row>
    <row r="17" spans="1:4" s="237" customFormat="1">
      <c r="A17" s="230" t="s">
        <v>165</v>
      </c>
      <c r="B17" s="236"/>
      <c r="C17" s="236"/>
      <c r="D17" s="236"/>
    </row>
    <row r="18" spans="1:4" s="240" customFormat="1">
      <c r="A18" s="238" t="s">
        <v>166</v>
      </c>
      <c r="B18" s="239">
        <f>+'Հավելված N 2'!D11</f>
        <v>-7989.0999999999985</v>
      </c>
      <c r="C18" s="239">
        <f>+'Հավելված N 2'!E11</f>
        <v>0</v>
      </c>
      <c r="D18" s="239">
        <f>+'Հավելված N 2'!F11</f>
        <v>0</v>
      </c>
    </row>
  </sheetData>
  <mergeCells count="3">
    <mergeCell ref="A8:A9"/>
    <mergeCell ref="B8:D8"/>
    <mergeCell ref="A5: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opLeftCell="A41" zoomScale="76" zoomScaleNormal="76" zoomScaleSheetLayoutView="100" workbookViewId="0">
      <selection activeCell="D13" sqref="D13:F13"/>
    </sheetView>
  </sheetViews>
  <sheetFormatPr defaultColWidth="9.09765625" defaultRowHeight="17.75"/>
  <cols>
    <col min="1" max="1" width="9.69921875" style="3" customWidth="1"/>
    <col min="2" max="2" width="24.69921875" style="3" customWidth="1"/>
    <col min="3" max="3" width="64.3984375" style="3" customWidth="1"/>
    <col min="4" max="6" width="19.19921875" style="3" customWidth="1"/>
    <col min="7" max="7" width="15.8984375" style="3" customWidth="1"/>
    <col min="8" max="8" width="15.69921875" style="3" customWidth="1"/>
    <col min="9" max="9" width="13.8984375" style="3" customWidth="1"/>
    <col min="10" max="11" width="12.19921875" style="3" customWidth="1"/>
    <col min="12" max="16384" width="9.09765625" style="3"/>
  </cols>
  <sheetData>
    <row r="1" spans="1:6" ht="37.5" customHeight="1">
      <c r="D1" s="113"/>
      <c r="E1" s="264" t="s">
        <v>36</v>
      </c>
      <c r="F1" s="264"/>
    </row>
    <row r="2" spans="1:6" ht="17.5" customHeight="1">
      <c r="D2" s="114"/>
      <c r="E2" s="110" t="s">
        <v>102</v>
      </c>
      <c r="F2" s="110"/>
    </row>
    <row r="3" spans="1:6" ht="17.5" customHeight="1">
      <c r="D3" s="114"/>
      <c r="E3" s="270" t="s">
        <v>5</v>
      </c>
      <c r="F3" s="270"/>
    </row>
    <row r="6" spans="1:6" ht="75.900000000000006" customHeight="1">
      <c r="A6" s="265" t="s">
        <v>109</v>
      </c>
      <c r="B6" s="265"/>
      <c r="C6" s="265"/>
      <c r="D6" s="265"/>
      <c r="E6" s="265"/>
      <c r="F6" s="265"/>
    </row>
    <row r="8" spans="1:6">
      <c r="D8" s="114"/>
      <c r="F8" s="114" t="s">
        <v>17</v>
      </c>
    </row>
    <row r="9" spans="1:6" s="14" customFormat="1" ht="55.35" customHeight="1">
      <c r="A9" s="266" t="s">
        <v>7</v>
      </c>
      <c r="B9" s="267"/>
      <c r="C9" s="268" t="s">
        <v>8</v>
      </c>
      <c r="D9" s="271" t="s">
        <v>105</v>
      </c>
      <c r="E9" s="272"/>
      <c r="F9" s="273"/>
    </row>
    <row r="10" spans="1:6" s="14" customFormat="1" ht="36" customHeight="1">
      <c r="A10" s="43" t="s">
        <v>31</v>
      </c>
      <c r="B10" s="115" t="s">
        <v>12</v>
      </c>
      <c r="C10" s="269"/>
      <c r="D10" s="118" t="s">
        <v>50</v>
      </c>
      <c r="E10" s="118" t="s">
        <v>9</v>
      </c>
      <c r="F10" s="118" t="s">
        <v>10</v>
      </c>
    </row>
    <row r="11" spans="1:6" s="14" customFormat="1" ht="34.950000000000003" customHeight="1">
      <c r="A11" s="44" t="s">
        <v>30</v>
      </c>
      <c r="B11" s="45"/>
      <c r="C11" s="46" t="s">
        <v>16</v>
      </c>
      <c r="D11" s="12">
        <f>+D13</f>
        <v>-7989.0999999999985</v>
      </c>
      <c r="E11" s="12">
        <f t="shared" ref="E11:F11" si="0">+E13</f>
        <v>0</v>
      </c>
      <c r="F11" s="12">
        <f t="shared" si="0"/>
        <v>0</v>
      </c>
    </row>
    <row r="12" spans="1:6" s="14" customFormat="1" ht="18" customHeight="1">
      <c r="A12" s="44"/>
      <c r="B12" s="45"/>
      <c r="C12" s="38" t="s">
        <v>26</v>
      </c>
      <c r="D12" s="47"/>
      <c r="E12" s="47"/>
      <c r="F12" s="47"/>
    </row>
    <row r="13" spans="1:6" s="14" customFormat="1" ht="33.35">
      <c r="A13" s="48"/>
      <c r="B13" s="49"/>
      <c r="C13" s="116" t="s">
        <v>34</v>
      </c>
      <c r="D13" s="2">
        <f>+D15+D28+D41</f>
        <v>-7989.0999999999985</v>
      </c>
      <c r="E13" s="2">
        <f t="shared" ref="E13:F13" si="1">+E15+E28+E41</f>
        <v>0</v>
      </c>
      <c r="F13" s="2">
        <f t="shared" si="1"/>
        <v>0</v>
      </c>
    </row>
    <row r="14" spans="1:6" s="14" customFormat="1">
      <c r="A14" s="261">
        <v>1111</v>
      </c>
      <c r="B14" s="274"/>
      <c r="C14" s="185" t="s">
        <v>20</v>
      </c>
      <c r="D14" s="189"/>
      <c r="E14" s="189"/>
      <c r="F14" s="189"/>
    </row>
    <row r="15" spans="1:6" s="14" customFormat="1" ht="33.35">
      <c r="A15" s="262"/>
      <c r="B15" s="275"/>
      <c r="C15" s="178" t="s">
        <v>156</v>
      </c>
      <c r="D15" s="190">
        <f>+D22</f>
        <v>-63622.2</v>
      </c>
      <c r="E15" s="190">
        <f t="shared" ref="E15:F15" si="2">+E22</f>
        <v>-111338.9</v>
      </c>
      <c r="F15" s="190">
        <f t="shared" si="2"/>
        <v>-122992.8</v>
      </c>
    </row>
    <row r="16" spans="1:6" s="14" customFormat="1">
      <c r="A16" s="262"/>
      <c r="B16" s="275"/>
      <c r="C16" s="186" t="s">
        <v>21</v>
      </c>
      <c r="D16" s="189"/>
      <c r="E16" s="189"/>
      <c r="F16" s="189"/>
    </row>
    <row r="17" spans="1:6" s="14" customFormat="1" ht="35.5">
      <c r="A17" s="262"/>
      <c r="B17" s="275"/>
      <c r="C17" s="187" t="s">
        <v>170</v>
      </c>
      <c r="D17" s="173"/>
      <c r="E17" s="173"/>
      <c r="F17" s="173"/>
    </row>
    <row r="18" spans="1:6" s="14" customFormat="1">
      <c r="A18" s="262"/>
      <c r="B18" s="275"/>
      <c r="C18" s="186" t="s">
        <v>22</v>
      </c>
      <c r="D18" s="173"/>
      <c r="E18" s="173"/>
      <c r="F18" s="173"/>
    </row>
    <row r="19" spans="1:6" s="14" customFormat="1" ht="70.95">
      <c r="A19" s="262"/>
      <c r="B19" s="275"/>
      <c r="C19" s="187" t="s">
        <v>171</v>
      </c>
      <c r="D19" s="173"/>
      <c r="E19" s="173"/>
      <c r="F19" s="173"/>
    </row>
    <row r="20" spans="1:6" s="14" customFormat="1" ht="15.75" customHeight="1">
      <c r="A20" s="262"/>
      <c r="B20" s="173"/>
      <c r="C20" s="188" t="s">
        <v>29</v>
      </c>
      <c r="D20" s="191"/>
      <c r="E20" s="191"/>
      <c r="F20" s="191"/>
    </row>
    <row r="21" spans="1:6" s="14" customFormat="1" ht="20.95" customHeight="1">
      <c r="A21" s="262"/>
      <c r="B21" s="260">
        <v>32001</v>
      </c>
      <c r="C21" s="186" t="s">
        <v>23</v>
      </c>
      <c r="D21" s="192"/>
      <c r="E21" s="192"/>
      <c r="F21" s="192"/>
    </row>
    <row r="22" spans="1:6" s="14" customFormat="1" ht="50">
      <c r="A22" s="262"/>
      <c r="B22" s="260"/>
      <c r="C22" s="197" t="s">
        <v>172</v>
      </c>
      <c r="D22" s="192">
        <f>+'Հավելված N 3'!G60</f>
        <v>-63622.2</v>
      </c>
      <c r="E22" s="192">
        <f>+'Հավելված N 3'!H60</f>
        <v>-111338.9</v>
      </c>
      <c r="F22" s="192">
        <f>+'Հավելված N 3'!I60</f>
        <v>-122992.8</v>
      </c>
    </row>
    <row r="23" spans="1:6" s="14" customFormat="1">
      <c r="A23" s="262"/>
      <c r="B23" s="260"/>
      <c r="C23" s="186" t="s">
        <v>24</v>
      </c>
      <c r="D23" s="173"/>
      <c r="E23" s="173"/>
      <c r="F23" s="173"/>
    </row>
    <row r="24" spans="1:6" s="14" customFormat="1" ht="50">
      <c r="A24" s="262"/>
      <c r="B24" s="260"/>
      <c r="C24" s="197" t="s">
        <v>173</v>
      </c>
      <c r="D24" s="173"/>
      <c r="E24" s="173"/>
      <c r="F24" s="173"/>
    </row>
    <row r="25" spans="1:6" s="14" customFormat="1">
      <c r="A25" s="262"/>
      <c r="B25" s="260"/>
      <c r="C25" s="186" t="s">
        <v>25</v>
      </c>
      <c r="D25" s="173"/>
      <c r="E25" s="173"/>
      <c r="F25" s="173"/>
    </row>
    <row r="26" spans="1:6" s="14" customFormat="1" ht="53.2">
      <c r="A26" s="263"/>
      <c r="B26" s="260"/>
      <c r="C26" s="193" t="s">
        <v>113</v>
      </c>
      <c r="D26" s="173"/>
      <c r="E26" s="173"/>
      <c r="F26" s="173"/>
    </row>
    <row r="27" spans="1:6" s="14" customFormat="1">
      <c r="A27" s="276">
        <v>1168</v>
      </c>
      <c r="B27" s="274"/>
      <c r="C27" s="185" t="s">
        <v>20</v>
      </c>
      <c r="D27" s="189"/>
      <c r="E27" s="189"/>
      <c r="F27" s="189"/>
    </row>
    <row r="28" spans="1:6" s="14" customFormat="1">
      <c r="A28" s="276"/>
      <c r="B28" s="275"/>
      <c r="C28" s="178" t="s">
        <v>110</v>
      </c>
      <c r="D28" s="190">
        <f t="shared" ref="D28:F28" si="3">+D35</f>
        <v>55633.1</v>
      </c>
      <c r="E28" s="190">
        <f t="shared" si="3"/>
        <v>122992.8</v>
      </c>
      <c r="F28" s="190">
        <f t="shared" si="3"/>
        <v>122992.8</v>
      </c>
    </row>
    <row r="29" spans="1:6" s="14" customFormat="1">
      <c r="A29" s="276"/>
      <c r="B29" s="275"/>
      <c r="C29" s="186" t="s">
        <v>21</v>
      </c>
      <c r="D29" s="189"/>
      <c r="E29" s="189"/>
      <c r="F29" s="189"/>
    </row>
    <row r="30" spans="1:6" s="14" customFormat="1" ht="53.2">
      <c r="A30" s="276"/>
      <c r="B30" s="275"/>
      <c r="C30" s="187" t="s">
        <v>111</v>
      </c>
      <c r="D30" s="173"/>
      <c r="E30" s="173"/>
      <c r="F30" s="173"/>
    </row>
    <row r="31" spans="1:6" s="14" customFormat="1">
      <c r="A31" s="276"/>
      <c r="B31" s="275"/>
      <c r="C31" s="186" t="s">
        <v>22</v>
      </c>
      <c r="D31" s="173"/>
      <c r="E31" s="173"/>
      <c r="F31" s="173"/>
    </row>
    <row r="32" spans="1:6" s="14" customFormat="1" ht="70.95">
      <c r="A32" s="276"/>
      <c r="B32" s="275"/>
      <c r="C32" s="187" t="s">
        <v>112</v>
      </c>
      <c r="D32" s="173"/>
      <c r="E32" s="173"/>
      <c r="F32" s="173"/>
    </row>
    <row r="33" spans="1:6" s="14" customFormat="1" ht="15.75" customHeight="1">
      <c r="A33" s="276"/>
      <c r="B33" s="173"/>
      <c r="C33" s="188" t="s">
        <v>29</v>
      </c>
      <c r="D33" s="191"/>
      <c r="E33" s="191"/>
      <c r="F33" s="191"/>
    </row>
    <row r="34" spans="1:6" s="14" customFormat="1" ht="20.95" customHeight="1">
      <c r="A34" s="276"/>
      <c r="B34" s="260">
        <v>32001</v>
      </c>
      <c r="C34" s="186" t="s">
        <v>23</v>
      </c>
      <c r="D34" s="192"/>
      <c r="E34" s="192"/>
      <c r="F34" s="192"/>
    </row>
    <row r="35" spans="1:6" s="14" customFormat="1" ht="50">
      <c r="A35" s="276"/>
      <c r="B35" s="260"/>
      <c r="C35" s="176" t="s">
        <v>121</v>
      </c>
      <c r="D35" s="192">
        <f>+'Հավելված N 3'!G24</f>
        <v>55633.1</v>
      </c>
      <c r="E35" s="192">
        <f>+'Հավելված N 3'!H24</f>
        <v>122992.8</v>
      </c>
      <c r="F35" s="192">
        <f>+'Հավելված N 3'!I24</f>
        <v>122992.8</v>
      </c>
    </row>
    <row r="36" spans="1:6" s="14" customFormat="1">
      <c r="A36" s="276"/>
      <c r="B36" s="260"/>
      <c r="C36" s="186" t="s">
        <v>24</v>
      </c>
      <c r="D36" s="173"/>
      <c r="E36" s="173"/>
      <c r="F36" s="173"/>
    </row>
    <row r="37" spans="1:6" s="14" customFormat="1" ht="83.3">
      <c r="A37" s="276"/>
      <c r="B37" s="260"/>
      <c r="C37" s="176" t="s">
        <v>122</v>
      </c>
      <c r="D37" s="173"/>
      <c r="E37" s="173"/>
      <c r="F37" s="173"/>
    </row>
    <row r="38" spans="1:6" s="14" customFormat="1">
      <c r="A38" s="276"/>
      <c r="B38" s="260"/>
      <c r="C38" s="186" t="s">
        <v>25</v>
      </c>
      <c r="D38" s="173"/>
      <c r="E38" s="173"/>
      <c r="F38" s="173"/>
    </row>
    <row r="39" spans="1:6" s="14" customFormat="1" ht="53.2">
      <c r="A39" s="276"/>
      <c r="B39" s="260"/>
      <c r="C39" s="193" t="s">
        <v>113</v>
      </c>
      <c r="D39" s="173"/>
      <c r="E39" s="173"/>
      <c r="F39" s="173"/>
    </row>
    <row r="40" spans="1:6" s="14" customFormat="1">
      <c r="A40" s="261">
        <v>1236</v>
      </c>
      <c r="B40" s="274"/>
      <c r="C40" s="185" t="s">
        <v>20</v>
      </c>
      <c r="D40" s="189"/>
      <c r="E40" s="189"/>
      <c r="F40" s="189"/>
    </row>
    <row r="41" spans="1:6" s="14" customFormat="1" ht="33.35">
      <c r="A41" s="262"/>
      <c r="B41" s="275"/>
      <c r="C41" s="178" t="s">
        <v>149</v>
      </c>
      <c r="D41" s="190">
        <f>+D48</f>
        <v>0</v>
      </c>
      <c r="E41" s="190">
        <f t="shared" ref="E41:F41" si="4">+E48</f>
        <v>-11653.900000000009</v>
      </c>
      <c r="F41" s="190">
        <f t="shared" si="4"/>
        <v>0</v>
      </c>
    </row>
    <row r="42" spans="1:6" s="14" customFormat="1">
      <c r="A42" s="262"/>
      <c r="B42" s="275"/>
      <c r="C42" s="185" t="s">
        <v>21</v>
      </c>
      <c r="D42" s="189"/>
      <c r="E42" s="189"/>
      <c r="F42" s="189"/>
    </row>
    <row r="43" spans="1:6" s="14" customFormat="1" ht="53.2">
      <c r="A43" s="262"/>
      <c r="B43" s="275"/>
      <c r="C43" s="243" t="s">
        <v>174</v>
      </c>
      <c r="D43" s="173"/>
      <c r="E43" s="173"/>
      <c r="F43" s="173"/>
    </row>
    <row r="44" spans="1:6" s="14" customFormat="1">
      <c r="A44" s="262"/>
      <c r="B44" s="275"/>
      <c r="C44" s="185" t="s">
        <v>22</v>
      </c>
      <c r="D44" s="173"/>
      <c r="E44" s="173"/>
      <c r="F44" s="173"/>
    </row>
    <row r="45" spans="1:6" s="14" customFormat="1">
      <c r="A45" s="262"/>
      <c r="B45" s="275"/>
      <c r="C45" s="243" t="s">
        <v>175</v>
      </c>
      <c r="D45" s="173"/>
      <c r="E45" s="173"/>
      <c r="F45" s="173"/>
    </row>
    <row r="46" spans="1:6" s="14" customFormat="1" ht="15.75" customHeight="1">
      <c r="A46" s="262"/>
      <c r="B46" s="173"/>
      <c r="C46" s="188" t="s">
        <v>29</v>
      </c>
      <c r="D46" s="191"/>
      <c r="E46" s="191"/>
      <c r="F46" s="191"/>
    </row>
    <row r="47" spans="1:6" s="14" customFormat="1" ht="20.95" customHeight="1">
      <c r="A47" s="262"/>
      <c r="B47" s="260">
        <v>32002</v>
      </c>
      <c r="C47" s="244" t="s">
        <v>23</v>
      </c>
      <c r="D47" s="192"/>
      <c r="E47" s="192"/>
      <c r="F47" s="192"/>
    </row>
    <row r="48" spans="1:6" s="14" customFormat="1" ht="33.35">
      <c r="A48" s="262"/>
      <c r="B48" s="260"/>
      <c r="C48" s="245" t="s">
        <v>144</v>
      </c>
      <c r="D48" s="192">
        <f>+'Հավելված N 3'!G43</f>
        <v>0</v>
      </c>
      <c r="E48" s="192">
        <f>+'Հավելված N 3'!H43</f>
        <v>-11653.900000000009</v>
      </c>
      <c r="F48" s="192">
        <f>+'Հավելված N 3'!I43</f>
        <v>0</v>
      </c>
    </row>
    <row r="49" spans="1:6" s="14" customFormat="1">
      <c r="A49" s="262"/>
      <c r="B49" s="260"/>
      <c r="C49" s="244" t="s">
        <v>24</v>
      </c>
      <c r="D49" s="173"/>
      <c r="E49" s="173"/>
      <c r="F49" s="173"/>
    </row>
    <row r="50" spans="1:6" s="14" customFormat="1" ht="70.95">
      <c r="A50" s="262"/>
      <c r="B50" s="260"/>
      <c r="C50" s="246" t="s">
        <v>176</v>
      </c>
      <c r="D50" s="173"/>
      <c r="E50" s="173"/>
      <c r="F50" s="173"/>
    </row>
    <row r="51" spans="1:6" s="14" customFormat="1">
      <c r="A51" s="262"/>
      <c r="B51" s="260"/>
      <c r="C51" s="244" t="s">
        <v>25</v>
      </c>
      <c r="D51" s="173"/>
      <c r="E51" s="173"/>
      <c r="F51" s="173"/>
    </row>
    <row r="52" spans="1:6" s="14" customFormat="1" ht="53.2">
      <c r="A52" s="263"/>
      <c r="B52" s="260"/>
      <c r="C52" s="246" t="s">
        <v>113</v>
      </c>
      <c r="D52" s="173"/>
      <c r="E52" s="173"/>
      <c r="F52" s="173"/>
    </row>
  </sheetData>
  <mergeCells count="15">
    <mergeCell ref="A27:A39"/>
    <mergeCell ref="B27:B32"/>
    <mergeCell ref="B34:B39"/>
    <mergeCell ref="A40:A52"/>
    <mergeCell ref="B40:B45"/>
    <mergeCell ref="B47:B52"/>
    <mergeCell ref="B21:B26"/>
    <mergeCell ref="A14:A26"/>
    <mergeCell ref="E1:F1"/>
    <mergeCell ref="A6:F6"/>
    <mergeCell ref="A9:B9"/>
    <mergeCell ref="C9:C10"/>
    <mergeCell ref="E3:F3"/>
    <mergeCell ref="D9:F9"/>
    <mergeCell ref="B14:B19"/>
  </mergeCells>
  <pageMargins left="0" right="0" top="0" bottom="0" header="0.3" footer="0.3"/>
  <pageSetup paperSize="9" scale="9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8"/>
  <sheetViews>
    <sheetView topLeftCell="A16" zoomScale="74" zoomScaleNormal="74" zoomScaleSheetLayoutView="100" workbookViewId="0">
      <selection activeCell="F1" sqref="F1:I1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19.19921875" style="3" customWidth="1"/>
    <col min="10" max="12" width="15" style="3" customWidth="1"/>
    <col min="13" max="16384" width="9.09765625" style="3"/>
  </cols>
  <sheetData>
    <row r="1" spans="1:9" s="42" customFormat="1" ht="37.5" customHeight="1">
      <c r="F1" s="264" t="s">
        <v>60</v>
      </c>
      <c r="G1" s="264"/>
      <c r="H1" s="264"/>
      <c r="I1" s="264"/>
    </row>
    <row r="2" spans="1:9" s="40" customFormat="1" ht="17.5" customHeight="1">
      <c r="F2" s="270" t="s">
        <v>82</v>
      </c>
      <c r="G2" s="270"/>
      <c r="H2" s="270"/>
      <c r="I2" s="270"/>
    </row>
    <row r="3" spans="1:9" s="40" customFormat="1" ht="17.5" customHeight="1">
      <c r="F3" s="270" t="s">
        <v>5</v>
      </c>
      <c r="G3" s="270"/>
      <c r="H3" s="270"/>
      <c r="I3" s="270"/>
    </row>
    <row r="4" spans="1:9" ht="13.6" customHeight="1"/>
    <row r="5" spans="1:9" ht="13.6" customHeight="1"/>
    <row r="6" spans="1:9" ht="52.55" customHeight="1">
      <c r="A6" s="265" t="s">
        <v>104</v>
      </c>
      <c r="B6" s="265"/>
      <c r="C6" s="265"/>
      <c r="D6" s="265"/>
      <c r="E6" s="265"/>
      <c r="F6" s="265"/>
      <c r="G6" s="265"/>
      <c r="H6" s="265"/>
      <c r="I6" s="265"/>
    </row>
    <row r="8" spans="1:9">
      <c r="G8" s="51"/>
      <c r="I8" s="40" t="s">
        <v>17</v>
      </c>
    </row>
    <row r="9" spans="1:9" s="14" customFormat="1" ht="59.65" customHeight="1">
      <c r="A9" s="277" t="s">
        <v>18</v>
      </c>
      <c r="B9" s="277"/>
      <c r="C9" s="277"/>
      <c r="D9" s="277" t="s">
        <v>7</v>
      </c>
      <c r="E9" s="277"/>
      <c r="F9" s="277" t="s">
        <v>13</v>
      </c>
      <c r="G9" s="271" t="s">
        <v>105</v>
      </c>
      <c r="H9" s="272"/>
      <c r="I9" s="273"/>
    </row>
    <row r="10" spans="1:9" s="14" customFormat="1" ht="35.5">
      <c r="A10" s="41" t="s">
        <v>42</v>
      </c>
      <c r="B10" s="41" t="s">
        <v>43</v>
      </c>
      <c r="C10" s="41" t="s">
        <v>19</v>
      </c>
      <c r="D10" s="41" t="s">
        <v>11</v>
      </c>
      <c r="E10" s="41" t="s">
        <v>32</v>
      </c>
      <c r="F10" s="277"/>
      <c r="G10" s="52" t="s">
        <v>50</v>
      </c>
      <c r="H10" s="41" t="s">
        <v>9</v>
      </c>
      <c r="I10" s="41" t="s">
        <v>10</v>
      </c>
    </row>
    <row r="11" spans="1:9" s="14" customFormat="1" ht="34.950000000000003" customHeight="1">
      <c r="A11" s="13"/>
      <c r="B11" s="13"/>
      <c r="C11" s="13"/>
      <c r="D11" s="41"/>
      <c r="E11" s="41"/>
      <c r="F11" s="21" t="s">
        <v>16</v>
      </c>
      <c r="G11" s="12">
        <f>+G13</f>
        <v>-7989.0999999999985</v>
      </c>
      <c r="H11" s="12">
        <f t="shared" ref="H11:I11" si="0">+H13</f>
        <v>0</v>
      </c>
      <c r="I11" s="12">
        <f t="shared" si="0"/>
        <v>0</v>
      </c>
    </row>
    <row r="12" spans="1:9" s="14" customFormat="1">
      <c r="A12" s="13"/>
      <c r="B12" s="13"/>
      <c r="C12" s="13"/>
      <c r="D12" s="41"/>
      <c r="E12" s="41"/>
      <c r="F12" s="13" t="s">
        <v>26</v>
      </c>
      <c r="G12" s="2"/>
      <c r="H12" s="2"/>
      <c r="I12" s="2"/>
    </row>
    <row r="13" spans="1:9" s="14" customFormat="1" ht="33.35">
      <c r="A13" s="13"/>
      <c r="B13" s="13"/>
      <c r="C13" s="13"/>
      <c r="D13" s="41"/>
      <c r="E13" s="41"/>
      <c r="F13" s="4" t="s">
        <v>34</v>
      </c>
      <c r="G13" s="2">
        <f>+G14+G33</f>
        <v>-7989.0999999999985</v>
      </c>
      <c r="H13" s="2">
        <f t="shared" ref="H13:I13" si="1">+H14+H33</f>
        <v>0</v>
      </c>
      <c r="I13" s="2">
        <f t="shared" si="1"/>
        <v>0</v>
      </c>
    </row>
    <row r="14" spans="1:9" s="14" customFormat="1" ht="17.5" customHeight="1">
      <c r="A14" s="283" t="s">
        <v>39</v>
      </c>
      <c r="B14" s="278"/>
      <c r="C14" s="289"/>
      <c r="D14" s="180"/>
      <c r="E14" s="182"/>
      <c r="F14" s="112" t="s">
        <v>40</v>
      </c>
      <c r="G14" s="2">
        <f>+G16</f>
        <v>55633.1</v>
      </c>
      <c r="H14" s="2">
        <f t="shared" ref="H14:I14" si="2">+H16</f>
        <v>122992.8</v>
      </c>
      <c r="I14" s="2">
        <f t="shared" si="2"/>
        <v>122992.8</v>
      </c>
    </row>
    <row r="15" spans="1:9" s="14" customFormat="1" ht="16.95" customHeight="1">
      <c r="A15" s="284"/>
      <c r="B15" s="279"/>
      <c r="C15" s="290"/>
      <c r="D15" s="181"/>
      <c r="E15" s="109"/>
      <c r="F15" s="24" t="s">
        <v>14</v>
      </c>
      <c r="G15" s="5"/>
      <c r="H15" s="5"/>
      <c r="I15" s="5"/>
    </row>
    <row r="16" spans="1:9" s="14" customFormat="1">
      <c r="A16" s="284"/>
      <c r="B16" s="286" t="s">
        <v>54</v>
      </c>
      <c r="C16" s="290"/>
      <c r="D16" s="181"/>
      <c r="E16" s="109"/>
      <c r="F16" s="176" t="s">
        <v>101</v>
      </c>
      <c r="G16" s="6">
        <f>+G18</f>
        <v>55633.1</v>
      </c>
      <c r="H16" s="6">
        <f t="shared" ref="H16:I16" si="3">+H18</f>
        <v>122992.8</v>
      </c>
      <c r="I16" s="6">
        <f t="shared" si="3"/>
        <v>122992.8</v>
      </c>
    </row>
    <row r="17" spans="1:17" s="14" customFormat="1" ht="16.95" customHeight="1">
      <c r="A17" s="284"/>
      <c r="B17" s="287"/>
      <c r="C17" s="291"/>
      <c r="D17" s="181"/>
      <c r="E17" s="109"/>
      <c r="F17" s="175" t="s">
        <v>14</v>
      </c>
      <c r="G17" s="5"/>
      <c r="H17" s="6"/>
      <c r="I17" s="5"/>
    </row>
    <row r="18" spans="1:17" s="14" customFormat="1">
      <c r="A18" s="284"/>
      <c r="B18" s="287"/>
      <c r="C18" s="286" t="s">
        <v>106</v>
      </c>
      <c r="D18" s="181"/>
      <c r="E18" s="109"/>
      <c r="F18" s="179" t="s">
        <v>107</v>
      </c>
      <c r="G18" s="6">
        <f t="shared" ref="G18:I18" si="4">+G20</f>
        <v>55633.1</v>
      </c>
      <c r="H18" s="6">
        <f t="shared" si="4"/>
        <v>122992.8</v>
      </c>
      <c r="I18" s="6">
        <f t="shared" si="4"/>
        <v>122992.8</v>
      </c>
      <c r="J18" s="15"/>
      <c r="K18" s="15"/>
      <c r="L18" s="15"/>
      <c r="M18" s="15"/>
      <c r="N18" s="15"/>
      <c r="O18" s="15"/>
      <c r="P18" s="15"/>
      <c r="Q18" s="15"/>
    </row>
    <row r="19" spans="1:17" s="14" customFormat="1" ht="16.95" customHeight="1">
      <c r="A19" s="284"/>
      <c r="B19" s="287"/>
      <c r="C19" s="287"/>
      <c r="D19" s="181"/>
      <c r="E19" s="109"/>
      <c r="F19" s="24" t="s">
        <v>14</v>
      </c>
      <c r="G19" s="16"/>
      <c r="H19" s="6"/>
      <c r="I19" s="16"/>
      <c r="J19" s="15"/>
      <c r="K19" s="15"/>
      <c r="L19" s="15"/>
      <c r="M19" s="15"/>
      <c r="N19" s="15"/>
      <c r="O19" s="15"/>
      <c r="P19" s="15"/>
      <c r="Q19" s="15"/>
    </row>
    <row r="20" spans="1:17" s="14" customFormat="1" ht="35.5">
      <c r="A20" s="284"/>
      <c r="B20" s="287"/>
      <c r="C20" s="287"/>
      <c r="D20" s="181"/>
      <c r="E20" s="109"/>
      <c r="F20" s="25" t="s">
        <v>27</v>
      </c>
      <c r="G20" s="16">
        <f t="shared" ref="G20:I20" si="5">+G22</f>
        <v>55633.1</v>
      </c>
      <c r="H20" s="6">
        <f t="shared" si="5"/>
        <v>122992.8</v>
      </c>
      <c r="I20" s="16">
        <f t="shared" si="5"/>
        <v>122992.8</v>
      </c>
      <c r="J20" s="15"/>
      <c r="K20" s="15"/>
      <c r="L20" s="15"/>
      <c r="M20" s="15"/>
      <c r="N20" s="15"/>
      <c r="O20" s="15"/>
      <c r="P20" s="15"/>
      <c r="Q20" s="15"/>
    </row>
    <row r="21" spans="1:17" s="14" customFormat="1" ht="16.95" customHeight="1">
      <c r="A21" s="284"/>
      <c r="B21" s="287"/>
      <c r="C21" s="287"/>
      <c r="D21" s="181"/>
      <c r="E21" s="109"/>
      <c r="F21" s="24" t="s">
        <v>14</v>
      </c>
      <c r="G21" s="16"/>
      <c r="H21" s="6"/>
      <c r="I21" s="16"/>
      <c r="J21" s="15"/>
      <c r="K21" s="15"/>
      <c r="L21" s="15"/>
      <c r="M21" s="15"/>
      <c r="N21" s="15"/>
      <c r="O21" s="15"/>
      <c r="P21" s="15"/>
      <c r="Q21" s="15"/>
    </row>
    <row r="22" spans="1:17" s="14" customFormat="1" ht="18" customHeight="1">
      <c r="A22" s="284"/>
      <c r="B22" s="287"/>
      <c r="C22" s="287"/>
      <c r="D22" s="276">
        <v>1168</v>
      </c>
      <c r="E22" s="280" t="s">
        <v>53</v>
      </c>
      <c r="F22" s="281"/>
      <c r="G22" s="2">
        <f>+G24</f>
        <v>55633.1</v>
      </c>
      <c r="H22" s="2">
        <f t="shared" ref="H22:I22" si="6">+H24</f>
        <v>122992.8</v>
      </c>
      <c r="I22" s="2">
        <f t="shared" si="6"/>
        <v>122992.8</v>
      </c>
      <c r="J22" s="15"/>
      <c r="K22" s="15"/>
      <c r="L22" s="15"/>
      <c r="M22" s="15"/>
      <c r="N22" s="15"/>
      <c r="O22" s="15"/>
      <c r="P22" s="15"/>
      <c r="Q22" s="15"/>
    </row>
    <row r="23" spans="1:17" s="14" customFormat="1" ht="16.95" customHeight="1">
      <c r="A23" s="284"/>
      <c r="B23" s="287"/>
      <c r="C23" s="287"/>
      <c r="D23" s="276"/>
      <c r="E23" s="109"/>
      <c r="F23" s="175" t="s">
        <v>14</v>
      </c>
      <c r="G23" s="2"/>
      <c r="H23" s="2"/>
      <c r="I23" s="2"/>
      <c r="J23" s="15"/>
      <c r="K23" s="15"/>
      <c r="L23" s="15"/>
      <c r="M23" s="15"/>
      <c r="N23" s="15"/>
      <c r="O23" s="15"/>
      <c r="P23" s="15"/>
      <c r="Q23" s="15"/>
    </row>
    <row r="24" spans="1:17" s="14" customFormat="1" ht="50">
      <c r="A24" s="284"/>
      <c r="B24" s="287"/>
      <c r="C24" s="287"/>
      <c r="D24" s="276"/>
      <c r="E24" s="184">
        <v>32001</v>
      </c>
      <c r="F24" s="178" t="s">
        <v>117</v>
      </c>
      <c r="G24" s="17">
        <f t="shared" ref="G24:I24" si="7">+G26</f>
        <v>55633.1</v>
      </c>
      <c r="H24" s="17">
        <f t="shared" si="7"/>
        <v>122992.8</v>
      </c>
      <c r="I24" s="17">
        <f t="shared" si="7"/>
        <v>122992.8</v>
      </c>
      <c r="J24" s="15"/>
      <c r="K24" s="15"/>
      <c r="L24" s="15"/>
      <c r="M24" s="15"/>
      <c r="N24" s="15"/>
      <c r="O24" s="15"/>
      <c r="P24" s="15"/>
      <c r="Q24" s="15"/>
    </row>
    <row r="25" spans="1:17" s="14" customFormat="1">
      <c r="A25" s="284"/>
      <c r="B25" s="287"/>
      <c r="C25" s="287"/>
      <c r="D25" s="276"/>
      <c r="E25" s="282"/>
      <c r="F25" s="24" t="s">
        <v>33</v>
      </c>
      <c r="G25" s="5"/>
      <c r="H25" s="6"/>
      <c r="I25" s="5"/>
    </row>
    <row r="26" spans="1:17" s="18" customFormat="1" ht="35.5">
      <c r="A26" s="284"/>
      <c r="B26" s="287"/>
      <c r="C26" s="287"/>
      <c r="D26" s="276"/>
      <c r="E26" s="282"/>
      <c r="F26" s="26" t="s">
        <v>27</v>
      </c>
      <c r="G26" s="7">
        <f t="shared" ref="G26:I26" si="8">+G28</f>
        <v>55633.1</v>
      </c>
      <c r="H26" s="11">
        <f t="shared" si="8"/>
        <v>122992.8</v>
      </c>
      <c r="I26" s="7">
        <f t="shared" si="8"/>
        <v>122992.8</v>
      </c>
    </row>
    <row r="27" spans="1:17" s="14" customFormat="1" ht="53.2">
      <c r="A27" s="284"/>
      <c r="B27" s="287"/>
      <c r="C27" s="287"/>
      <c r="D27" s="276"/>
      <c r="E27" s="282"/>
      <c r="F27" s="24" t="s">
        <v>28</v>
      </c>
      <c r="G27" s="5"/>
      <c r="H27" s="9"/>
      <c r="I27" s="5"/>
    </row>
    <row r="28" spans="1:17" s="14" customFormat="1">
      <c r="A28" s="284"/>
      <c r="B28" s="287"/>
      <c r="C28" s="287"/>
      <c r="D28" s="276"/>
      <c r="E28" s="282"/>
      <c r="F28" s="117" t="s">
        <v>15</v>
      </c>
      <c r="G28" s="8">
        <f t="shared" ref="G28:I31" si="9">+G29</f>
        <v>55633.1</v>
      </c>
      <c r="H28" s="9">
        <f t="shared" si="9"/>
        <v>122992.8</v>
      </c>
      <c r="I28" s="8">
        <f t="shared" si="9"/>
        <v>122992.8</v>
      </c>
    </row>
    <row r="29" spans="1:17" s="14" customFormat="1">
      <c r="A29" s="284"/>
      <c r="B29" s="287"/>
      <c r="C29" s="287"/>
      <c r="D29" s="276"/>
      <c r="E29" s="282"/>
      <c r="F29" s="108" t="s">
        <v>55</v>
      </c>
      <c r="G29" s="9">
        <f t="shared" si="9"/>
        <v>55633.1</v>
      </c>
      <c r="H29" s="9">
        <f t="shared" si="9"/>
        <v>122992.8</v>
      </c>
      <c r="I29" s="9">
        <f t="shared" si="9"/>
        <v>122992.8</v>
      </c>
    </row>
    <row r="30" spans="1:17" s="14" customFormat="1">
      <c r="A30" s="284"/>
      <c r="B30" s="287"/>
      <c r="C30" s="287"/>
      <c r="D30" s="276"/>
      <c r="E30" s="282"/>
      <c r="F30" s="108" t="s">
        <v>56</v>
      </c>
      <c r="G30" s="9">
        <f>+G31</f>
        <v>55633.1</v>
      </c>
      <c r="H30" s="9">
        <f>+H31</f>
        <v>122992.8</v>
      </c>
      <c r="I30" s="9">
        <f>+I31</f>
        <v>122992.8</v>
      </c>
    </row>
    <row r="31" spans="1:17" s="14" customFormat="1" ht="35.5">
      <c r="A31" s="284"/>
      <c r="B31" s="287"/>
      <c r="C31" s="287"/>
      <c r="D31" s="276"/>
      <c r="E31" s="282"/>
      <c r="F31" s="108" t="s">
        <v>108</v>
      </c>
      <c r="G31" s="9">
        <f t="shared" si="9"/>
        <v>55633.1</v>
      </c>
      <c r="H31" s="9">
        <f t="shared" si="9"/>
        <v>122992.8</v>
      </c>
      <c r="I31" s="9">
        <f t="shared" si="9"/>
        <v>122992.8</v>
      </c>
      <c r="J31" s="19"/>
    </row>
    <row r="32" spans="1:17" s="14" customFormat="1" ht="35.5">
      <c r="A32" s="285"/>
      <c r="B32" s="288"/>
      <c r="C32" s="288"/>
      <c r="D32" s="276"/>
      <c r="E32" s="282"/>
      <c r="F32" s="108" t="s">
        <v>120</v>
      </c>
      <c r="G32" s="9">
        <v>55633.1</v>
      </c>
      <c r="H32" s="9">
        <f>+I32</f>
        <v>122992.8</v>
      </c>
      <c r="I32" s="9">
        <f>+'Հավելված N 6'!G13</f>
        <v>122992.8</v>
      </c>
      <c r="J32" s="20"/>
    </row>
    <row r="33" spans="1:17" s="14" customFormat="1" ht="17.5" customHeight="1">
      <c r="A33" s="292" t="s">
        <v>154</v>
      </c>
      <c r="B33" s="296"/>
      <c r="C33" s="289"/>
      <c r="D33" s="180"/>
      <c r="E33" s="182"/>
      <c r="F33" s="199" t="s">
        <v>145</v>
      </c>
      <c r="G33" s="207">
        <f>+G35+G52</f>
        <v>-63622.2</v>
      </c>
      <c r="H33" s="207">
        <f t="shared" ref="H33:I33" si="10">+H35+H52</f>
        <v>-122992.8</v>
      </c>
      <c r="I33" s="207">
        <f t="shared" si="10"/>
        <v>-122992.8</v>
      </c>
    </row>
    <row r="34" spans="1:17" s="14" customFormat="1" ht="16.95" customHeight="1">
      <c r="A34" s="292"/>
      <c r="B34" s="296"/>
      <c r="C34" s="290"/>
      <c r="D34" s="181"/>
      <c r="E34" s="109"/>
      <c r="F34" s="175" t="s">
        <v>14</v>
      </c>
      <c r="G34" s="208"/>
      <c r="H34" s="209"/>
      <c r="I34" s="208"/>
    </row>
    <row r="35" spans="1:17" s="14" customFormat="1" ht="33.35">
      <c r="A35" s="292"/>
      <c r="B35" s="286" t="s">
        <v>146</v>
      </c>
      <c r="C35" s="210"/>
      <c r="D35" s="211"/>
      <c r="E35" s="109"/>
      <c r="F35" s="199" t="s">
        <v>147</v>
      </c>
      <c r="G35" s="209">
        <f>+G37</f>
        <v>0</v>
      </c>
      <c r="H35" s="209">
        <f t="shared" ref="H35:I35" si="11">+H37</f>
        <v>-11653.900000000009</v>
      </c>
      <c r="I35" s="209">
        <f t="shared" si="11"/>
        <v>0</v>
      </c>
    </row>
    <row r="36" spans="1:17" s="14" customFormat="1" ht="16.95" customHeight="1">
      <c r="A36" s="292"/>
      <c r="B36" s="287"/>
      <c r="C36" s="210"/>
      <c r="D36" s="211"/>
      <c r="E36" s="109"/>
      <c r="F36" s="175" t="s">
        <v>14</v>
      </c>
      <c r="G36" s="209"/>
      <c r="H36" s="209"/>
      <c r="I36" s="209"/>
    </row>
    <row r="37" spans="1:17" s="14" customFormat="1">
      <c r="A37" s="292"/>
      <c r="B37" s="287"/>
      <c r="C37" s="286" t="s">
        <v>146</v>
      </c>
      <c r="D37" s="211"/>
      <c r="E37" s="109"/>
      <c r="F37" s="199" t="s">
        <v>148</v>
      </c>
      <c r="G37" s="209">
        <f t="shared" ref="G37:I37" si="12">+G39</f>
        <v>0</v>
      </c>
      <c r="H37" s="209">
        <f t="shared" si="12"/>
        <v>-11653.900000000009</v>
      </c>
      <c r="I37" s="209">
        <f t="shared" si="12"/>
        <v>0</v>
      </c>
    </row>
    <row r="38" spans="1:17" s="14" customFormat="1" ht="16.95" customHeight="1">
      <c r="A38" s="292"/>
      <c r="B38" s="287"/>
      <c r="C38" s="287"/>
      <c r="D38" s="211"/>
      <c r="E38" s="109"/>
      <c r="F38" s="175" t="s">
        <v>14</v>
      </c>
      <c r="G38" s="209"/>
      <c r="H38" s="209"/>
      <c r="I38" s="209"/>
    </row>
    <row r="39" spans="1:17" s="14" customFormat="1" ht="35.5">
      <c r="A39" s="292"/>
      <c r="B39" s="287"/>
      <c r="C39" s="287"/>
      <c r="D39" s="211"/>
      <c r="E39" s="109"/>
      <c r="F39" s="212" t="s">
        <v>27</v>
      </c>
      <c r="G39" s="209">
        <f>+G41</f>
        <v>0</v>
      </c>
      <c r="H39" s="209">
        <f t="shared" ref="H39:I39" si="13">+H41</f>
        <v>-11653.900000000009</v>
      </c>
      <c r="I39" s="209">
        <f t="shared" si="13"/>
        <v>0</v>
      </c>
    </row>
    <row r="40" spans="1:17" s="14" customFormat="1" ht="16.95" customHeight="1">
      <c r="A40" s="292"/>
      <c r="B40" s="287"/>
      <c r="C40" s="287"/>
      <c r="D40" s="211"/>
      <c r="E40" s="183"/>
      <c r="F40" s="175" t="s">
        <v>14</v>
      </c>
      <c r="G40" s="209"/>
      <c r="H40" s="209"/>
      <c r="I40" s="209"/>
    </row>
    <row r="41" spans="1:17" s="14" customFormat="1" ht="39.25" customHeight="1">
      <c r="A41" s="292"/>
      <c r="B41" s="287"/>
      <c r="C41" s="287"/>
      <c r="D41" s="261">
        <v>1236</v>
      </c>
      <c r="E41" s="274" t="s">
        <v>149</v>
      </c>
      <c r="F41" s="274"/>
      <c r="G41" s="207">
        <f>+G43</f>
        <v>0</v>
      </c>
      <c r="H41" s="207">
        <f t="shared" ref="H41:I41" si="14">+H43</f>
        <v>-11653.900000000009</v>
      </c>
      <c r="I41" s="207">
        <f t="shared" si="14"/>
        <v>0</v>
      </c>
      <c r="J41" s="15"/>
      <c r="K41" s="15"/>
      <c r="L41" s="15"/>
      <c r="M41" s="15"/>
      <c r="N41" s="15"/>
      <c r="O41" s="15"/>
      <c r="P41" s="15"/>
      <c r="Q41" s="15"/>
    </row>
    <row r="42" spans="1:17" s="14" customFormat="1" ht="16.95" customHeight="1">
      <c r="A42" s="292"/>
      <c r="B42" s="287"/>
      <c r="C42" s="287"/>
      <c r="D42" s="262"/>
      <c r="E42" s="177"/>
      <c r="F42" s="175" t="s">
        <v>14</v>
      </c>
      <c r="G42" s="207"/>
      <c r="H42" s="207"/>
      <c r="I42" s="207"/>
      <c r="J42" s="15"/>
      <c r="K42" s="15"/>
      <c r="L42" s="15"/>
      <c r="M42" s="15"/>
      <c r="N42" s="15"/>
      <c r="O42" s="15"/>
      <c r="P42" s="15"/>
      <c r="Q42" s="15"/>
    </row>
    <row r="43" spans="1:17" s="14" customFormat="1" ht="33.35">
      <c r="A43" s="292"/>
      <c r="B43" s="287"/>
      <c r="C43" s="287"/>
      <c r="D43" s="262"/>
      <c r="E43" s="201">
        <v>32002</v>
      </c>
      <c r="F43" s="178" t="s">
        <v>153</v>
      </c>
      <c r="G43" s="213">
        <f>+G45</f>
        <v>0</v>
      </c>
      <c r="H43" s="213">
        <f t="shared" ref="H43:I43" si="15">+H45</f>
        <v>-11653.900000000009</v>
      </c>
      <c r="I43" s="213">
        <f t="shared" si="15"/>
        <v>0</v>
      </c>
      <c r="J43" s="15"/>
      <c r="K43" s="15"/>
      <c r="L43" s="15"/>
      <c r="M43" s="15"/>
      <c r="N43" s="15"/>
      <c r="O43" s="15"/>
      <c r="P43" s="15"/>
      <c r="Q43" s="15"/>
    </row>
    <row r="44" spans="1:17" s="14" customFormat="1">
      <c r="A44" s="292"/>
      <c r="B44" s="287"/>
      <c r="C44" s="287"/>
      <c r="D44" s="262"/>
      <c r="E44" s="293"/>
      <c r="F44" s="175" t="s">
        <v>33</v>
      </c>
      <c r="G44" s="208"/>
      <c r="H44" s="209"/>
      <c r="I44" s="208"/>
    </row>
    <row r="45" spans="1:17" s="18" customFormat="1" ht="36.549999999999997" customHeight="1">
      <c r="A45" s="292"/>
      <c r="B45" s="287"/>
      <c r="C45" s="287"/>
      <c r="D45" s="262"/>
      <c r="E45" s="294"/>
      <c r="F45" s="214" t="s">
        <v>143</v>
      </c>
      <c r="G45" s="215">
        <f>+G47</f>
        <v>0</v>
      </c>
      <c r="H45" s="215">
        <f t="shared" ref="H45:I45" si="16">+H47</f>
        <v>-11653.900000000009</v>
      </c>
      <c r="I45" s="215">
        <f t="shared" si="16"/>
        <v>0</v>
      </c>
    </row>
    <row r="46" spans="1:17" s="14" customFormat="1" ht="53.2">
      <c r="A46" s="292"/>
      <c r="B46" s="287"/>
      <c r="C46" s="287"/>
      <c r="D46" s="262"/>
      <c r="E46" s="294"/>
      <c r="F46" s="175" t="s">
        <v>28</v>
      </c>
      <c r="G46" s="208"/>
      <c r="H46" s="216"/>
      <c r="I46" s="208"/>
    </row>
    <row r="47" spans="1:17" s="14" customFormat="1" ht="16.95" customHeight="1">
      <c r="A47" s="292"/>
      <c r="B47" s="287"/>
      <c r="C47" s="287"/>
      <c r="D47" s="262"/>
      <c r="E47" s="294"/>
      <c r="F47" s="202" t="s">
        <v>15</v>
      </c>
      <c r="G47" s="209">
        <f>G48</f>
        <v>0</v>
      </c>
      <c r="H47" s="209">
        <f t="shared" ref="H47:I47" si="17">H48</f>
        <v>-11653.900000000009</v>
      </c>
      <c r="I47" s="209">
        <f t="shared" si="17"/>
        <v>0</v>
      </c>
    </row>
    <row r="48" spans="1:17" s="14" customFormat="1" ht="16.95" customHeight="1">
      <c r="A48" s="292"/>
      <c r="B48" s="287"/>
      <c r="C48" s="287"/>
      <c r="D48" s="262"/>
      <c r="E48" s="294"/>
      <c r="F48" s="175" t="s">
        <v>150</v>
      </c>
      <c r="G48" s="217">
        <f>+G49</f>
        <v>0</v>
      </c>
      <c r="H48" s="216">
        <f t="shared" ref="G48:I50" si="18">+H49</f>
        <v>-11653.900000000009</v>
      </c>
      <c r="I48" s="217">
        <f t="shared" si="18"/>
        <v>0</v>
      </c>
    </row>
    <row r="49" spans="1:17" s="14" customFormat="1">
      <c r="A49" s="292"/>
      <c r="B49" s="287"/>
      <c r="C49" s="287"/>
      <c r="D49" s="262"/>
      <c r="E49" s="294"/>
      <c r="F49" s="175" t="s">
        <v>151</v>
      </c>
      <c r="G49" s="217">
        <f t="shared" si="18"/>
        <v>0</v>
      </c>
      <c r="H49" s="217">
        <f t="shared" si="18"/>
        <v>-11653.900000000009</v>
      </c>
      <c r="I49" s="217">
        <f t="shared" si="18"/>
        <v>0</v>
      </c>
    </row>
    <row r="50" spans="1:17" s="14" customFormat="1">
      <c r="A50" s="292"/>
      <c r="B50" s="287"/>
      <c r="C50" s="287"/>
      <c r="D50" s="262"/>
      <c r="E50" s="294"/>
      <c r="F50" s="218" t="s">
        <v>152</v>
      </c>
      <c r="G50" s="217">
        <f t="shared" si="18"/>
        <v>0</v>
      </c>
      <c r="H50" s="217">
        <f t="shared" si="18"/>
        <v>-11653.900000000009</v>
      </c>
      <c r="I50" s="217">
        <f t="shared" si="18"/>
        <v>0</v>
      </c>
      <c r="J50" s="20"/>
    </row>
    <row r="51" spans="1:17" s="14" customFormat="1">
      <c r="A51" s="292"/>
      <c r="B51" s="288"/>
      <c r="C51" s="288"/>
      <c r="D51" s="263"/>
      <c r="E51" s="295"/>
      <c r="F51" s="218" t="s">
        <v>74</v>
      </c>
      <c r="G51" s="217">
        <f>+'Հավելված N 5'!E20</f>
        <v>0</v>
      </c>
      <c r="H51" s="217">
        <f>+'Հավելված N 5'!F20</f>
        <v>-11653.900000000009</v>
      </c>
      <c r="I51" s="217">
        <f>+'Հավելված N 5'!G20</f>
        <v>0</v>
      </c>
      <c r="J51" s="20"/>
    </row>
    <row r="52" spans="1:17" s="14" customFormat="1" ht="33.35">
      <c r="A52" s="292"/>
      <c r="B52" s="286" t="s">
        <v>155</v>
      </c>
      <c r="C52" s="210"/>
      <c r="D52" s="211"/>
      <c r="E52" s="109"/>
      <c r="F52" s="199" t="s">
        <v>136</v>
      </c>
      <c r="G52" s="209">
        <f>+G54</f>
        <v>-63622.2</v>
      </c>
      <c r="H52" s="209">
        <f t="shared" ref="H52:I52" si="19">+H54</f>
        <v>-111338.9</v>
      </c>
      <c r="I52" s="209">
        <f t="shared" si="19"/>
        <v>-122992.8</v>
      </c>
    </row>
    <row r="53" spans="1:17" s="14" customFormat="1" ht="16.95" customHeight="1">
      <c r="A53" s="292"/>
      <c r="B53" s="287"/>
      <c r="C53" s="210"/>
      <c r="D53" s="211"/>
      <c r="E53" s="109"/>
      <c r="F53" s="175" t="s">
        <v>14</v>
      </c>
      <c r="G53" s="209"/>
      <c r="H53" s="209"/>
      <c r="I53" s="209"/>
    </row>
    <row r="54" spans="1:17" s="14" customFormat="1" ht="33.35">
      <c r="A54" s="292"/>
      <c r="B54" s="287"/>
      <c r="C54" s="286" t="s">
        <v>146</v>
      </c>
      <c r="D54" s="211"/>
      <c r="E54" s="109"/>
      <c r="F54" s="199" t="s">
        <v>136</v>
      </c>
      <c r="G54" s="209">
        <f t="shared" ref="G54:I54" si="20">+G56</f>
        <v>-63622.2</v>
      </c>
      <c r="H54" s="209">
        <f t="shared" si="20"/>
        <v>-111338.9</v>
      </c>
      <c r="I54" s="209">
        <f t="shared" si="20"/>
        <v>-122992.8</v>
      </c>
    </row>
    <row r="55" spans="1:17" s="14" customFormat="1" ht="16.95" customHeight="1">
      <c r="A55" s="292"/>
      <c r="B55" s="287"/>
      <c r="C55" s="287"/>
      <c r="D55" s="211"/>
      <c r="E55" s="109"/>
      <c r="F55" s="175" t="s">
        <v>14</v>
      </c>
      <c r="G55" s="209"/>
      <c r="H55" s="209"/>
      <c r="I55" s="209"/>
    </row>
    <row r="56" spans="1:17" s="14" customFormat="1" ht="35.5">
      <c r="A56" s="292"/>
      <c r="B56" s="287"/>
      <c r="C56" s="287"/>
      <c r="D56" s="211"/>
      <c r="E56" s="109"/>
      <c r="F56" s="212" t="s">
        <v>27</v>
      </c>
      <c r="G56" s="209">
        <f>+G58</f>
        <v>-63622.2</v>
      </c>
      <c r="H56" s="209">
        <f t="shared" ref="H56:I56" si="21">+H58</f>
        <v>-111338.9</v>
      </c>
      <c r="I56" s="209">
        <f t="shared" si="21"/>
        <v>-122992.8</v>
      </c>
    </row>
    <row r="57" spans="1:17" s="14" customFormat="1" ht="16.95" customHeight="1">
      <c r="A57" s="292"/>
      <c r="B57" s="287"/>
      <c r="C57" s="287"/>
      <c r="D57" s="211"/>
      <c r="E57" s="183"/>
      <c r="F57" s="175" t="s">
        <v>14</v>
      </c>
      <c r="G57" s="209"/>
      <c r="H57" s="209"/>
      <c r="I57" s="209"/>
    </row>
    <row r="58" spans="1:17" s="14" customFormat="1" ht="39.25" customHeight="1">
      <c r="A58" s="292"/>
      <c r="B58" s="287"/>
      <c r="C58" s="287"/>
      <c r="D58" s="261">
        <v>1111</v>
      </c>
      <c r="E58" s="274" t="s">
        <v>156</v>
      </c>
      <c r="F58" s="274"/>
      <c r="G58" s="207">
        <f>+G60</f>
        <v>-63622.2</v>
      </c>
      <c r="H58" s="207">
        <f t="shared" ref="H58:I58" si="22">+H60</f>
        <v>-111338.9</v>
      </c>
      <c r="I58" s="207">
        <f t="shared" si="22"/>
        <v>-122992.8</v>
      </c>
      <c r="J58" s="15"/>
      <c r="K58" s="15"/>
      <c r="L58" s="15"/>
      <c r="M58" s="15"/>
      <c r="N58" s="15"/>
      <c r="O58" s="15"/>
      <c r="P58" s="15"/>
      <c r="Q58" s="15"/>
    </row>
    <row r="59" spans="1:17" s="14" customFormat="1" ht="16.95" customHeight="1">
      <c r="A59" s="292"/>
      <c r="B59" s="287"/>
      <c r="C59" s="287"/>
      <c r="D59" s="262"/>
      <c r="E59" s="177"/>
      <c r="F59" s="175" t="s">
        <v>14</v>
      </c>
      <c r="G59" s="207"/>
      <c r="H59" s="207"/>
      <c r="I59" s="207"/>
      <c r="J59" s="15"/>
      <c r="K59" s="15"/>
      <c r="L59" s="15"/>
      <c r="M59" s="15"/>
      <c r="N59" s="15"/>
      <c r="O59" s="15"/>
      <c r="P59" s="15"/>
      <c r="Q59" s="15"/>
    </row>
    <row r="60" spans="1:17" s="14" customFormat="1" ht="50">
      <c r="A60" s="292"/>
      <c r="B60" s="287"/>
      <c r="C60" s="287"/>
      <c r="D60" s="262"/>
      <c r="E60" s="201">
        <v>32001</v>
      </c>
      <c r="F60" s="178" t="s">
        <v>157</v>
      </c>
      <c r="G60" s="213">
        <f t="shared" ref="G60:I60" si="23">+G62</f>
        <v>-63622.2</v>
      </c>
      <c r="H60" s="213">
        <f t="shared" si="23"/>
        <v>-111338.9</v>
      </c>
      <c r="I60" s="213">
        <f t="shared" si="23"/>
        <v>-122992.8</v>
      </c>
      <c r="J60" s="15"/>
      <c r="K60" s="15"/>
      <c r="L60" s="15"/>
      <c r="M60" s="15"/>
      <c r="N60" s="15"/>
      <c r="O60" s="15"/>
      <c r="P60" s="15"/>
      <c r="Q60" s="15"/>
    </row>
    <row r="61" spans="1:17" s="14" customFormat="1">
      <c r="A61" s="292"/>
      <c r="B61" s="287"/>
      <c r="C61" s="287"/>
      <c r="D61" s="262"/>
      <c r="E61" s="293"/>
      <c r="F61" s="175" t="s">
        <v>33</v>
      </c>
      <c r="G61" s="208"/>
      <c r="H61" s="209"/>
      <c r="I61" s="208"/>
    </row>
    <row r="62" spans="1:17" s="18" customFormat="1" ht="36.549999999999997" customHeight="1">
      <c r="A62" s="292"/>
      <c r="B62" s="287"/>
      <c r="C62" s="287"/>
      <c r="D62" s="262"/>
      <c r="E62" s="294"/>
      <c r="F62" s="214" t="s">
        <v>27</v>
      </c>
      <c r="G62" s="215">
        <f t="shared" ref="G62:I62" si="24">+G64</f>
        <v>-63622.2</v>
      </c>
      <c r="H62" s="215">
        <f t="shared" si="24"/>
        <v>-111338.9</v>
      </c>
      <c r="I62" s="215">
        <f t="shared" si="24"/>
        <v>-122992.8</v>
      </c>
    </row>
    <row r="63" spans="1:17" s="14" customFormat="1" ht="53.2">
      <c r="A63" s="292"/>
      <c r="B63" s="287"/>
      <c r="C63" s="287"/>
      <c r="D63" s="262"/>
      <c r="E63" s="294"/>
      <c r="F63" s="175" t="s">
        <v>28</v>
      </c>
      <c r="G63" s="208"/>
      <c r="H63" s="216"/>
      <c r="I63" s="208"/>
    </row>
    <row r="64" spans="1:17" s="14" customFormat="1" ht="16.95" customHeight="1">
      <c r="A64" s="292"/>
      <c r="B64" s="287"/>
      <c r="C64" s="287"/>
      <c r="D64" s="262"/>
      <c r="E64" s="294"/>
      <c r="F64" s="202" t="s">
        <v>15</v>
      </c>
      <c r="G64" s="209">
        <f>G65</f>
        <v>-63622.2</v>
      </c>
      <c r="H64" s="209">
        <f t="shared" ref="H64:I64" si="25">H65</f>
        <v>-111338.9</v>
      </c>
      <c r="I64" s="209">
        <f t="shared" si="25"/>
        <v>-122992.8</v>
      </c>
    </row>
    <row r="65" spans="1:10" s="14" customFormat="1" ht="16.95" customHeight="1">
      <c r="A65" s="292"/>
      <c r="B65" s="287"/>
      <c r="C65" s="287"/>
      <c r="D65" s="262"/>
      <c r="E65" s="294"/>
      <c r="F65" s="175" t="s">
        <v>150</v>
      </c>
      <c r="G65" s="217">
        <f>+G66</f>
        <v>-63622.2</v>
      </c>
      <c r="H65" s="216">
        <f t="shared" ref="G65:I67" si="26">+H66</f>
        <v>-111338.9</v>
      </c>
      <c r="I65" s="217">
        <f t="shared" si="26"/>
        <v>-122992.8</v>
      </c>
    </row>
    <row r="66" spans="1:10" s="14" customFormat="1">
      <c r="A66" s="292"/>
      <c r="B66" s="287"/>
      <c r="C66" s="287"/>
      <c r="D66" s="262"/>
      <c r="E66" s="294"/>
      <c r="F66" s="175" t="s">
        <v>151</v>
      </c>
      <c r="G66" s="217">
        <f t="shared" si="26"/>
        <v>-63622.2</v>
      </c>
      <c r="H66" s="217">
        <f t="shared" si="26"/>
        <v>-111338.9</v>
      </c>
      <c r="I66" s="217">
        <f t="shared" si="26"/>
        <v>-122992.8</v>
      </c>
    </row>
    <row r="67" spans="1:10" s="14" customFormat="1">
      <c r="A67" s="292"/>
      <c r="B67" s="287"/>
      <c r="C67" s="287"/>
      <c r="D67" s="262"/>
      <c r="E67" s="294"/>
      <c r="F67" s="218" t="s">
        <v>152</v>
      </c>
      <c r="G67" s="217">
        <f t="shared" si="26"/>
        <v>-63622.2</v>
      </c>
      <c r="H67" s="217">
        <f t="shared" si="26"/>
        <v>-111338.9</v>
      </c>
      <c r="I67" s="217">
        <f t="shared" si="26"/>
        <v>-122992.8</v>
      </c>
      <c r="J67" s="20"/>
    </row>
    <row r="68" spans="1:10" s="14" customFormat="1">
      <c r="A68" s="292"/>
      <c r="B68" s="288"/>
      <c r="C68" s="288"/>
      <c r="D68" s="263"/>
      <c r="E68" s="295"/>
      <c r="F68" s="218" t="s">
        <v>74</v>
      </c>
      <c r="G68" s="217">
        <f>+'Հավելված N 5'!E14</f>
        <v>-63622.2</v>
      </c>
      <c r="H68" s="217">
        <f>+'Հավելված N 5'!F14</f>
        <v>-111338.9</v>
      </c>
      <c r="I68" s="217">
        <f>+'Հավելված N 5'!G14</f>
        <v>-122992.8</v>
      </c>
      <c r="J68" s="20"/>
    </row>
  </sheetData>
  <mergeCells count="29">
    <mergeCell ref="A33:A68"/>
    <mergeCell ref="E41:F41"/>
    <mergeCell ref="E44:E51"/>
    <mergeCell ref="B52:B68"/>
    <mergeCell ref="C54:C68"/>
    <mergeCell ref="D58:D68"/>
    <mergeCell ref="E58:F58"/>
    <mergeCell ref="E61:E68"/>
    <mergeCell ref="B33:B34"/>
    <mergeCell ref="C33:C34"/>
    <mergeCell ref="B35:B51"/>
    <mergeCell ref="C37:C51"/>
    <mergeCell ref="D41:D51"/>
    <mergeCell ref="E22:F22"/>
    <mergeCell ref="E25:E32"/>
    <mergeCell ref="A14:A32"/>
    <mergeCell ref="B16:B32"/>
    <mergeCell ref="C14:C17"/>
    <mergeCell ref="C18:C32"/>
    <mergeCell ref="D22:D32"/>
    <mergeCell ref="F1:I1"/>
    <mergeCell ref="F3:I3"/>
    <mergeCell ref="A6:I6"/>
    <mergeCell ref="A9:C9"/>
    <mergeCell ref="B14:B15"/>
    <mergeCell ref="D9:E9"/>
    <mergeCell ref="F2:I2"/>
    <mergeCell ref="F9:F10"/>
    <mergeCell ref="G9:I9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zoomScale="85" zoomScaleNormal="85" workbookViewId="0">
      <selection activeCell="F1" sqref="F1:H1"/>
    </sheetView>
  </sheetViews>
  <sheetFormatPr defaultColWidth="9.09765625" defaultRowHeight="17.75"/>
  <cols>
    <col min="1" max="1" width="9.09765625" style="73"/>
    <col min="2" max="2" width="9.09765625" style="73" customWidth="1"/>
    <col min="3" max="3" width="54.296875" style="73" customWidth="1"/>
    <col min="4" max="4" width="16.5" style="73" customWidth="1"/>
    <col min="5" max="8" width="20.3984375" style="73" customWidth="1"/>
    <col min="9" max="9" width="15.5" style="73" bestFit="1" customWidth="1"/>
    <col min="10" max="10" width="13.796875" style="73" bestFit="1" customWidth="1"/>
    <col min="11" max="16384" width="9.09765625" style="73"/>
  </cols>
  <sheetData>
    <row r="1" spans="1:10" s="70" customFormat="1" ht="26.35" customHeight="1">
      <c r="A1" s="68"/>
      <c r="B1" s="69"/>
      <c r="C1" s="69"/>
      <c r="D1" s="69"/>
      <c r="E1" s="68"/>
      <c r="F1" s="306" t="s">
        <v>38</v>
      </c>
      <c r="G1" s="306"/>
      <c r="H1" s="306"/>
    </row>
    <row r="2" spans="1:10">
      <c r="A2" s="71"/>
      <c r="B2" s="71"/>
      <c r="C2" s="71"/>
      <c r="D2" s="71"/>
      <c r="E2" s="72"/>
      <c r="F2" s="307" t="s">
        <v>79</v>
      </c>
      <c r="G2" s="307"/>
      <c r="H2" s="307"/>
    </row>
    <row r="3" spans="1:10">
      <c r="A3" s="71"/>
      <c r="B3" s="71"/>
      <c r="C3" s="71"/>
      <c r="D3" s="71"/>
      <c r="E3" s="72"/>
      <c r="F3" s="307" t="s">
        <v>37</v>
      </c>
      <c r="G3" s="307"/>
      <c r="H3" s="307"/>
    </row>
    <row r="4" spans="1:10">
      <c r="A4" s="74"/>
      <c r="B4" s="74"/>
      <c r="C4" s="75"/>
      <c r="D4" s="72"/>
      <c r="E4" s="72"/>
      <c r="F4" s="72"/>
      <c r="G4" s="72"/>
      <c r="H4" s="72"/>
    </row>
    <row r="5" spans="1:10" ht="37.5" customHeight="1">
      <c r="A5" s="308" t="s">
        <v>80</v>
      </c>
      <c r="B5" s="309"/>
      <c r="C5" s="309"/>
      <c r="D5" s="309"/>
      <c r="E5" s="309"/>
      <c r="F5" s="309"/>
      <c r="G5" s="309"/>
      <c r="H5" s="309"/>
    </row>
    <row r="6" spans="1:10" ht="37.5" customHeight="1">
      <c r="A6" s="309"/>
      <c r="B6" s="309"/>
      <c r="C6" s="309"/>
      <c r="D6" s="309"/>
      <c r="E6" s="309"/>
      <c r="F6" s="309"/>
      <c r="G6" s="309"/>
      <c r="H6" s="309"/>
    </row>
    <row r="7" spans="1:10">
      <c r="E7" s="72"/>
      <c r="F7" s="72"/>
      <c r="G7" s="72"/>
    </row>
    <row r="8" spans="1:10">
      <c r="A8" s="76"/>
      <c r="B8" s="76"/>
      <c r="C8" s="76"/>
      <c r="D8" s="77"/>
      <c r="E8" s="72"/>
      <c r="F8" s="72"/>
      <c r="G8" s="310" t="s">
        <v>17</v>
      </c>
      <c r="H8" s="310"/>
    </row>
    <row r="9" spans="1:10" ht="45" customHeight="1">
      <c r="A9" s="297" t="s">
        <v>61</v>
      </c>
      <c r="B9" s="298"/>
      <c r="C9" s="299" t="s">
        <v>62</v>
      </c>
      <c r="D9" s="301" t="s">
        <v>63</v>
      </c>
      <c r="E9" s="303" t="s">
        <v>44</v>
      </c>
      <c r="F9" s="304"/>
      <c r="G9" s="304"/>
      <c r="H9" s="305"/>
    </row>
    <row r="10" spans="1:10" ht="99.95">
      <c r="A10" s="78" t="s">
        <v>31</v>
      </c>
      <c r="B10" s="78" t="s">
        <v>32</v>
      </c>
      <c r="C10" s="300"/>
      <c r="D10" s="302"/>
      <c r="E10" s="79" t="s">
        <v>64</v>
      </c>
      <c r="F10" s="79" t="s">
        <v>65</v>
      </c>
      <c r="G10" s="79" t="s">
        <v>66</v>
      </c>
      <c r="H10" s="79" t="s">
        <v>67</v>
      </c>
    </row>
    <row r="11" spans="1:10">
      <c r="A11" s="78"/>
      <c r="B11" s="78"/>
      <c r="C11" s="80" t="s">
        <v>68</v>
      </c>
      <c r="D11" s="50">
        <f>SUM(E11:H11)</f>
        <v>-122992.8</v>
      </c>
      <c r="E11" s="81">
        <f>+E13</f>
        <v>0</v>
      </c>
      <c r="F11" s="81">
        <f>+F13</f>
        <v>-122992.8</v>
      </c>
      <c r="G11" s="81">
        <f>+G13</f>
        <v>0</v>
      </c>
      <c r="H11" s="81">
        <f>+H13</f>
        <v>0</v>
      </c>
      <c r="I11" s="82"/>
      <c r="J11" s="82"/>
    </row>
    <row r="12" spans="1:10">
      <c r="A12" s="78"/>
      <c r="B12" s="78"/>
      <c r="C12" s="80" t="s">
        <v>69</v>
      </c>
      <c r="D12" s="83"/>
      <c r="E12" s="81"/>
      <c r="F12" s="81"/>
      <c r="G12" s="81"/>
      <c r="H12" s="81"/>
      <c r="I12" s="82"/>
      <c r="J12" s="84"/>
    </row>
    <row r="13" spans="1:10" ht="33.35">
      <c r="A13" s="85"/>
      <c r="B13" s="86"/>
      <c r="C13" s="86" t="s">
        <v>34</v>
      </c>
      <c r="D13" s="50">
        <f>SUM(E13:H13)</f>
        <v>-122992.8</v>
      </c>
      <c r="E13" s="81">
        <f>+E15</f>
        <v>0</v>
      </c>
      <c r="F13" s="81">
        <f t="shared" ref="F13:H13" si="0">+F15</f>
        <v>-122992.8</v>
      </c>
      <c r="G13" s="81">
        <f t="shared" si="0"/>
        <v>0</v>
      </c>
      <c r="H13" s="81">
        <f t="shared" si="0"/>
        <v>0</v>
      </c>
      <c r="I13" s="82"/>
    </row>
    <row r="14" spans="1:10">
      <c r="A14" s="85"/>
      <c r="B14" s="85"/>
      <c r="C14" s="85" t="s">
        <v>70</v>
      </c>
      <c r="D14" s="87"/>
      <c r="E14" s="87"/>
      <c r="F14" s="87"/>
      <c r="G14" s="87"/>
      <c r="H14" s="87"/>
    </row>
    <row r="15" spans="1:10" ht="52.15" customHeight="1">
      <c r="A15" s="88">
        <v>1111</v>
      </c>
      <c r="B15" s="89">
        <v>32001</v>
      </c>
      <c r="C15" s="66" t="s">
        <v>132</v>
      </c>
      <c r="D15" s="50">
        <f>SUM(E15:H15)</f>
        <v>-122992.8</v>
      </c>
      <c r="E15" s="50">
        <f>+E17</f>
        <v>0</v>
      </c>
      <c r="F15" s="50">
        <f t="shared" ref="F15:H15" si="1">+F17</f>
        <v>-122992.8</v>
      </c>
      <c r="G15" s="50">
        <f t="shared" si="1"/>
        <v>0</v>
      </c>
      <c r="H15" s="50">
        <f t="shared" si="1"/>
        <v>0</v>
      </c>
    </row>
    <row r="16" spans="1:10" s="1" customFormat="1">
      <c r="A16" s="90"/>
      <c r="B16" s="90"/>
      <c r="C16" s="91" t="s">
        <v>14</v>
      </c>
      <c r="D16" s="30"/>
      <c r="E16" s="92"/>
      <c r="F16" s="93"/>
      <c r="G16" s="30"/>
      <c r="H16" s="30"/>
    </row>
    <row r="17" spans="1:8" s="120" customFormat="1" ht="16.7">
      <c r="A17" s="122"/>
      <c r="B17" s="122"/>
      <c r="C17" s="123" t="s">
        <v>81</v>
      </c>
      <c r="D17" s="124">
        <f t="shared" ref="D17:D18" si="2">SUM(E17:H17)</f>
        <v>-122992.8</v>
      </c>
      <c r="E17" s="125">
        <f>+E18+E19</f>
        <v>0</v>
      </c>
      <c r="F17" s="125">
        <f t="shared" ref="F17:H17" si="3">+F18+F19</f>
        <v>-122992.8</v>
      </c>
      <c r="G17" s="125">
        <f t="shared" si="3"/>
        <v>0</v>
      </c>
      <c r="H17" s="125">
        <f t="shared" si="3"/>
        <v>0</v>
      </c>
    </row>
    <row r="18" spans="1:8" s="129" customFormat="1">
      <c r="A18" s="130"/>
      <c r="B18" s="130"/>
      <c r="C18" s="126" t="s">
        <v>131</v>
      </c>
      <c r="D18" s="127">
        <f t="shared" si="2"/>
        <v>-122992.8</v>
      </c>
      <c r="E18" s="128"/>
      <c r="F18" s="128">
        <f>+'Հավելված N 9'!I17+'Հավելված N 9'!I19+'Հավելված N 9'!I20</f>
        <v>-122992.8</v>
      </c>
      <c r="G18" s="128"/>
      <c r="H18" s="12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zoomScale="70" zoomScaleNormal="70" workbookViewId="0">
      <selection activeCell="F2" sqref="F2:G2"/>
    </sheetView>
  </sheetViews>
  <sheetFormatPr defaultColWidth="9.09765625" defaultRowHeight="17.75"/>
  <cols>
    <col min="1" max="3" width="9.09765625" style="95"/>
    <col min="4" max="4" width="54.296875" style="95" customWidth="1"/>
    <col min="5" max="7" width="17.09765625" style="95" customWidth="1"/>
    <col min="8" max="8" width="33.69921875" style="95" customWidth="1"/>
    <col min="9" max="10" width="9.09765625" style="95"/>
    <col min="11" max="11" width="12.296875" style="95" customWidth="1"/>
    <col min="12" max="16384" width="9.09765625" style="95"/>
  </cols>
  <sheetData>
    <row r="1" spans="2:8" s="94" customFormat="1" ht="25.55" customHeight="1">
      <c r="F1" s="311" t="s">
        <v>48</v>
      </c>
      <c r="G1" s="311"/>
    </row>
    <row r="2" spans="2:8">
      <c r="D2" s="96"/>
      <c r="E2" s="96"/>
      <c r="F2" s="312" t="s">
        <v>49</v>
      </c>
      <c r="G2" s="312"/>
    </row>
    <row r="3" spans="2:8">
      <c r="D3" s="96"/>
      <c r="E3" s="96"/>
      <c r="F3" s="312" t="s">
        <v>37</v>
      </c>
      <c r="G3" s="312"/>
    </row>
    <row r="4" spans="2:8" ht="13.6" customHeight="1">
      <c r="D4" s="96"/>
      <c r="E4" s="96"/>
      <c r="F4" s="96"/>
      <c r="G4" s="96"/>
    </row>
    <row r="5" spans="2:8" ht="85.6" customHeight="1">
      <c r="B5" s="313" t="s">
        <v>119</v>
      </c>
      <c r="C5" s="313"/>
      <c r="D5" s="313"/>
      <c r="E5" s="313"/>
      <c r="F5" s="313"/>
      <c r="G5" s="313"/>
      <c r="H5" s="97"/>
    </row>
    <row r="7" spans="2:8">
      <c r="E7" s="98"/>
      <c r="F7" s="98"/>
      <c r="G7" s="98" t="s">
        <v>17</v>
      </c>
    </row>
    <row r="8" spans="2:8" ht="43" customHeight="1">
      <c r="B8" s="297" t="s">
        <v>61</v>
      </c>
      <c r="C8" s="298"/>
      <c r="D8" s="299" t="s">
        <v>62</v>
      </c>
      <c r="E8" s="314" t="s">
        <v>44</v>
      </c>
      <c r="F8" s="315"/>
      <c r="G8" s="316"/>
    </row>
    <row r="9" spans="2:8" ht="65.55">
      <c r="B9" s="78" t="s">
        <v>31</v>
      </c>
      <c r="C9" s="78" t="s">
        <v>32</v>
      </c>
      <c r="D9" s="300"/>
      <c r="E9" s="163" t="s">
        <v>50</v>
      </c>
      <c r="F9" s="163" t="s">
        <v>9</v>
      </c>
      <c r="G9" s="163" t="s">
        <v>10</v>
      </c>
    </row>
    <row r="10" spans="2:8" ht="33.35">
      <c r="B10" s="78"/>
      <c r="C10" s="78"/>
      <c r="D10" s="99" t="s">
        <v>34</v>
      </c>
      <c r="E10" s="50">
        <f>+E12+E18</f>
        <v>-63622.2</v>
      </c>
      <c r="F10" s="50">
        <f t="shared" ref="F10:G10" si="0">+F12+F18</f>
        <v>-122992.8</v>
      </c>
      <c r="G10" s="50">
        <f t="shared" si="0"/>
        <v>-122992.8</v>
      </c>
    </row>
    <row r="11" spans="2:8">
      <c r="B11" s="78"/>
      <c r="C11" s="78"/>
      <c r="D11" s="101" t="s">
        <v>71</v>
      </c>
      <c r="E11" s="100"/>
      <c r="F11" s="100"/>
      <c r="G11" s="100"/>
    </row>
    <row r="12" spans="2:8" ht="66.650000000000006">
      <c r="B12" s="88">
        <v>1111</v>
      </c>
      <c r="C12" s="111">
        <v>32001</v>
      </c>
      <c r="D12" s="112" t="s">
        <v>132</v>
      </c>
      <c r="E12" s="50">
        <f t="shared" ref="E12:G12" si="1">+E14</f>
        <v>-63622.2</v>
      </c>
      <c r="F12" s="50">
        <f t="shared" si="1"/>
        <v>-111338.9</v>
      </c>
      <c r="G12" s="50">
        <f t="shared" si="1"/>
        <v>-122992.8</v>
      </c>
    </row>
    <row r="13" spans="2:8">
      <c r="B13" s="102"/>
      <c r="C13" s="102"/>
      <c r="D13" s="121" t="s">
        <v>99</v>
      </c>
      <c r="E13" s="164"/>
      <c r="F13" s="164"/>
      <c r="G13" s="165"/>
    </row>
    <row r="14" spans="2:8" ht="38.15" customHeight="1">
      <c r="B14" s="171"/>
      <c r="C14" s="171"/>
      <c r="D14" s="119" t="s">
        <v>27</v>
      </c>
      <c r="E14" s="166">
        <f>+E16</f>
        <v>-63622.2</v>
      </c>
      <c r="F14" s="166">
        <f t="shared" ref="F14:G14" si="2">+F16</f>
        <v>-111338.9</v>
      </c>
      <c r="G14" s="166">
        <f t="shared" si="2"/>
        <v>-122992.8</v>
      </c>
      <c r="H14" s="205"/>
    </row>
    <row r="15" spans="2:8">
      <c r="B15" s="172"/>
      <c r="C15" s="172"/>
      <c r="D15" s="121" t="s">
        <v>100</v>
      </c>
      <c r="E15" s="167"/>
      <c r="F15" s="167"/>
      <c r="G15" s="168"/>
    </row>
    <row r="16" spans="2:8">
      <c r="B16" s="172"/>
      <c r="C16" s="172"/>
      <c r="D16" s="123" t="s">
        <v>81</v>
      </c>
      <c r="E16" s="164">
        <f>+E17</f>
        <v>-63622.2</v>
      </c>
      <c r="F16" s="164">
        <f t="shared" ref="F16:G16" si="3">+F17</f>
        <v>-111338.9</v>
      </c>
      <c r="G16" s="164">
        <f t="shared" si="3"/>
        <v>-122992.8</v>
      </c>
    </row>
    <row r="17" spans="2:8">
      <c r="B17" s="172"/>
      <c r="C17" s="172"/>
      <c r="D17" s="126" t="s">
        <v>131</v>
      </c>
      <c r="E17" s="169">
        <v>-63622.2</v>
      </c>
      <c r="F17" s="169">
        <v>-111338.9</v>
      </c>
      <c r="G17" s="170">
        <f>+'Հավելված N 4'!D18</f>
        <v>-122992.8</v>
      </c>
    </row>
    <row r="18" spans="2:8" ht="33.35">
      <c r="B18" s="88">
        <v>1236</v>
      </c>
      <c r="C18" s="111">
        <v>32002</v>
      </c>
      <c r="D18" s="112" t="s">
        <v>144</v>
      </c>
      <c r="E18" s="50">
        <f t="shared" ref="E18:G18" si="4">+E20</f>
        <v>0</v>
      </c>
      <c r="F18" s="50">
        <f t="shared" si="4"/>
        <v>-11653.900000000009</v>
      </c>
      <c r="G18" s="50">
        <f t="shared" si="4"/>
        <v>0</v>
      </c>
    </row>
    <row r="19" spans="2:8">
      <c r="B19" s="102"/>
      <c r="C19" s="102"/>
      <c r="D19" s="121" t="s">
        <v>99</v>
      </c>
      <c r="E19" s="164"/>
      <c r="F19" s="164"/>
      <c r="G19" s="165"/>
    </row>
    <row r="20" spans="2:8" ht="38.15" customHeight="1">
      <c r="B20" s="171"/>
      <c r="C20" s="171"/>
      <c r="D20" s="119" t="s">
        <v>143</v>
      </c>
      <c r="E20" s="166">
        <f>+E22</f>
        <v>0</v>
      </c>
      <c r="F20" s="166">
        <f>-'Հավելված N 6'!G10-'Հավելված N 5'!F12</f>
        <v>-11653.900000000009</v>
      </c>
      <c r="G20" s="166">
        <f t="shared" ref="G20" si="5">+G22</f>
        <v>0</v>
      </c>
      <c r="H20" s="205"/>
    </row>
  </sheetData>
  <mergeCells count="7">
    <mergeCell ref="F1:G1"/>
    <mergeCell ref="F2:G2"/>
    <mergeCell ref="F3:G3"/>
    <mergeCell ref="B8:C8"/>
    <mergeCell ref="D8:D9"/>
    <mergeCell ref="B5:G5"/>
    <mergeCell ref="E8:G8"/>
  </mergeCells>
  <pageMargins left="0.7" right="0.7" top="0.75" bottom="0.7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"/>
  <sheetViews>
    <sheetView zoomScale="70" zoomScaleNormal="70" workbookViewId="0">
      <selection activeCell="F1" sqref="F1:G1"/>
    </sheetView>
  </sheetViews>
  <sheetFormatPr defaultColWidth="9.09765625" defaultRowHeight="17.75"/>
  <cols>
    <col min="1" max="1" width="9.8984375" style="57" customWidth="1"/>
    <col min="2" max="2" width="13.09765625" style="57" customWidth="1"/>
    <col min="3" max="3" width="8" style="57" customWidth="1"/>
    <col min="4" max="4" width="7.69921875" style="64" customWidth="1"/>
    <col min="5" max="5" width="39.09765625" style="64" customWidth="1"/>
    <col min="6" max="6" width="50.09765625" style="64" customWidth="1"/>
    <col min="7" max="7" width="35" style="57" customWidth="1"/>
    <col min="8" max="9" width="11.09765625" style="57" bestFit="1" customWidth="1"/>
    <col min="10" max="10" width="9.09765625" style="57"/>
    <col min="11" max="11" width="12.09765625" style="57" customWidth="1"/>
    <col min="12" max="16384" width="9.09765625" style="57"/>
  </cols>
  <sheetData>
    <row r="1" spans="1:43" s="1" customFormat="1" ht="32.950000000000003" customHeight="1">
      <c r="F1" s="317" t="s">
        <v>73</v>
      </c>
      <c r="G1" s="317"/>
      <c r="AB1" s="318"/>
      <c r="AC1" s="318"/>
      <c r="AD1" s="318"/>
    </row>
    <row r="2" spans="1:43" s="1" customFormat="1">
      <c r="A2" s="56"/>
      <c r="B2" s="56"/>
      <c r="C2" s="56"/>
      <c r="D2" s="56"/>
      <c r="E2" s="56"/>
      <c r="F2" s="318" t="s">
        <v>82</v>
      </c>
      <c r="G2" s="318"/>
      <c r="Y2" s="56"/>
      <c r="Z2" s="56"/>
      <c r="AA2" s="318"/>
      <c r="AB2" s="318"/>
      <c r="AC2" s="318"/>
      <c r="AD2" s="318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</row>
    <row r="3" spans="1:43" s="1" customFormat="1" ht="16" customHeight="1">
      <c r="A3" s="56"/>
      <c r="B3" s="56"/>
      <c r="C3" s="56"/>
      <c r="D3" s="56"/>
      <c r="E3" s="56"/>
      <c r="F3" s="318" t="s">
        <v>5</v>
      </c>
      <c r="G3" s="318"/>
      <c r="Y3" s="318"/>
      <c r="Z3" s="318"/>
      <c r="AA3" s="318"/>
      <c r="AB3" s="318"/>
      <c r="AC3" s="318"/>
      <c r="AD3" s="318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</row>
    <row r="4" spans="1:43" s="1" customFormat="1">
      <c r="F4" s="54"/>
      <c r="G4" s="54"/>
      <c r="H4" s="54"/>
    </row>
    <row r="5" spans="1:43" s="1" customFormat="1" ht="16" customHeight="1">
      <c r="F5" s="54"/>
      <c r="G5" s="54"/>
      <c r="H5" s="54"/>
    </row>
    <row r="6" spans="1:43" s="1" customFormat="1" ht="67.599999999999994" customHeight="1">
      <c r="A6" s="328" t="s">
        <v>116</v>
      </c>
      <c r="B6" s="328"/>
      <c r="C6" s="328"/>
      <c r="D6" s="328"/>
      <c r="E6" s="328"/>
      <c r="F6" s="328"/>
      <c r="G6" s="328"/>
      <c r="H6" s="55"/>
    </row>
    <row r="7" spans="1:43" s="1" customFormat="1" ht="20.95" customHeight="1">
      <c r="A7" s="329" t="s">
        <v>51</v>
      </c>
      <c r="B7" s="329"/>
      <c r="C7" s="329"/>
      <c r="D7" s="329"/>
      <c r="E7" s="329"/>
      <c r="F7" s="329"/>
      <c r="G7" s="329"/>
      <c r="H7" s="55"/>
    </row>
    <row r="8" spans="1:43" ht="74.7" customHeight="1">
      <c r="A8" s="330" t="s">
        <v>7</v>
      </c>
      <c r="B8" s="330"/>
      <c r="C8" s="53"/>
      <c r="D8" s="331" t="s">
        <v>13</v>
      </c>
      <c r="E8" s="332"/>
      <c r="F8" s="335" t="s">
        <v>52</v>
      </c>
      <c r="G8" s="136" t="s">
        <v>114</v>
      </c>
    </row>
    <row r="9" spans="1:43" s="58" customFormat="1" ht="35.5">
      <c r="A9" s="53" t="s">
        <v>11</v>
      </c>
      <c r="B9" s="53" t="s">
        <v>32</v>
      </c>
      <c r="C9" s="53"/>
      <c r="D9" s="333"/>
      <c r="E9" s="334"/>
      <c r="F9" s="336"/>
      <c r="G9" s="53" t="s">
        <v>10</v>
      </c>
    </row>
    <row r="10" spans="1:43" s="58" customFormat="1" ht="31.6" customHeight="1">
      <c r="A10" s="325" t="s">
        <v>27</v>
      </c>
      <c r="B10" s="326"/>
      <c r="C10" s="326"/>
      <c r="D10" s="326"/>
      <c r="E10" s="326"/>
      <c r="F10" s="327"/>
      <c r="G10" s="50">
        <f>+G11</f>
        <v>122992.8</v>
      </c>
      <c r="H10" s="59"/>
    </row>
    <row r="11" spans="1:43" ht="24.05" customHeight="1">
      <c r="A11" s="60">
        <v>1168</v>
      </c>
      <c r="B11" s="319" t="s">
        <v>53</v>
      </c>
      <c r="C11" s="320"/>
      <c r="D11" s="320"/>
      <c r="E11" s="320"/>
      <c r="F11" s="321"/>
      <c r="G11" s="103">
        <f>+G12</f>
        <v>122992.8</v>
      </c>
    </row>
    <row r="12" spans="1:43" ht="73.650000000000006" customHeight="1">
      <c r="A12" s="61"/>
      <c r="B12" s="174">
        <v>32001</v>
      </c>
      <c r="C12" s="322" t="s">
        <v>117</v>
      </c>
      <c r="D12" s="323"/>
      <c r="E12" s="324"/>
      <c r="F12" s="104"/>
      <c r="G12" s="105">
        <f>+G13</f>
        <v>122992.8</v>
      </c>
    </row>
    <row r="13" spans="1:43" ht="33.35">
      <c r="A13" s="61"/>
      <c r="B13" s="60"/>
      <c r="C13" s="61"/>
      <c r="D13" s="62"/>
      <c r="E13" s="62"/>
      <c r="F13" s="104" t="s">
        <v>27</v>
      </c>
      <c r="G13" s="106">
        <f>+G14</f>
        <v>122992.8</v>
      </c>
    </row>
    <row r="14" spans="1:43" ht="35.5">
      <c r="A14" s="61"/>
      <c r="B14" s="61"/>
      <c r="C14" s="61"/>
      <c r="D14" s="62"/>
      <c r="E14" s="62"/>
      <c r="F14" s="63" t="s">
        <v>118</v>
      </c>
      <c r="G14" s="107">
        <f>ROUNDUP(65734.74+1218.72+406.24+29833.02+25800,1)</f>
        <v>122992.8</v>
      </c>
      <c r="I14" s="204"/>
    </row>
  </sheetData>
  <mergeCells count="14">
    <mergeCell ref="B11:F11"/>
    <mergeCell ref="C12:E12"/>
    <mergeCell ref="A10:F10"/>
    <mergeCell ref="A6:G6"/>
    <mergeCell ref="A7:G7"/>
    <mergeCell ref="A8:B8"/>
    <mergeCell ref="D8:E9"/>
    <mergeCell ref="F8:F9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27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16" zoomScale="85" zoomScaleNormal="85" zoomScaleSheetLayoutView="100" workbookViewId="0">
      <selection activeCell="C22" sqref="C22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6.09765625" style="1" customWidth="1"/>
    <col min="7" max="7" width="49.8984375" style="1" customWidth="1"/>
    <col min="8" max="16384" width="9.09765625" style="1"/>
  </cols>
  <sheetData>
    <row r="1" spans="1:6" ht="37.5" customHeight="1">
      <c r="C1" s="306" t="s">
        <v>72</v>
      </c>
      <c r="D1" s="306"/>
      <c r="E1" s="306"/>
      <c r="F1" s="306"/>
    </row>
    <row r="2" spans="1:6" ht="17.5" customHeight="1">
      <c r="C2" s="307" t="s">
        <v>79</v>
      </c>
      <c r="D2" s="307"/>
      <c r="E2" s="307"/>
      <c r="F2" s="307"/>
    </row>
    <row r="3" spans="1:6" ht="17.5" customHeight="1">
      <c r="C3" s="307" t="s">
        <v>37</v>
      </c>
      <c r="D3" s="307"/>
      <c r="E3" s="307"/>
      <c r="F3" s="307"/>
    </row>
    <row r="6" spans="1:6" ht="59.55" customHeight="1">
      <c r="A6" s="35"/>
      <c r="B6" s="345" t="s">
        <v>123</v>
      </c>
      <c r="C6" s="345"/>
      <c r="D6" s="345"/>
      <c r="E6" s="345"/>
      <c r="F6" s="345"/>
    </row>
    <row r="7" spans="1:6" ht="23.55" customHeight="1"/>
    <row r="8" spans="1:6" ht="21.9" customHeight="1">
      <c r="A8" s="344" t="s">
        <v>46</v>
      </c>
      <c r="B8" s="344"/>
      <c r="C8" s="344"/>
      <c r="D8" s="344"/>
      <c r="E8" s="344"/>
      <c r="F8" s="344"/>
    </row>
    <row r="9" spans="1:6" ht="38.950000000000003" customHeight="1">
      <c r="C9" s="346" t="s">
        <v>41</v>
      </c>
      <c r="D9" s="346"/>
      <c r="E9" s="195"/>
      <c r="F9" s="10"/>
    </row>
    <row r="10" spans="1:6">
      <c r="B10" s="343" t="s">
        <v>6</v>
      </c>
      <c r="C10" s="343"/>
      <c r="D10" s="343"/>
      <c r="E10" s="343"/>
      <c r="F10" s="343"/>
    </row>
    <row r="11" spans="1:6" s="22" customFormat="1">
      <c r="B11" s="36"/>
      <c r="C11" s="36"/>
      <c r="D11" s="37"/>
      <c r="E11" s="37"/>
      <c r="F11" s="37"/>
    </row>
    <row r="12" spans="1:6" s="22" customFormat="1">
      <c r="B12" s="36"/>
      <c r="C12" s="36"/>
    </row>
    <row r="13" spans="1:6" s="3" customFormat="1">
      <c r="B13" s="31" t="s">
        <v>47</v>
      </c>
      <c r="C13" s="31" t="s">
        <v>1</v>
      </c>
      <c r="D13" s="29"/>
      <c r="E13" s="29"/>
      <c r="F13" s="29"/>
    </row>
    <row r="14" spans="1:6" s="3" customFormat="1" ht="35.5">
      <c r="B14" s="32">
        <v>1111</v>
      </c>
      <c r="C14" s="23" t="s">
        <v>177</v>
      </c>
      <c r="D14" s="31"/>
      <c r="E14" s="31"/>
      <c r="F14" s="31"/>
    </row>
    <row r="15" spans="1:6" s="3" customFormat="1"/>
    <row r="16" spans="1:6" s="3" customFormat="1">
      <c r="B16" s="339" t="s">
        <v>2</v>
      </c>
      <c r="C16" s="340"/>
      <c r="D16" s="31"/>
      <c r="E16" s="31"/>
      <c r="F16" s="31"/>
    </row>
    <row r="17" spans="2:6" s="3" customFormat="1" ht="37.1" customHeight="1">
      <c r="B17" s="23" t="s">
        <v>3</v>
      </c>
      <c r="C17" s="28">
        <v>1111</v>
      </c>
      <c r="D17" s="271" t="s">
        <v>44</v>
      </c>
      <c r="E17" s="272"/>
      <c r="F17" s="273"/>
    </row>
    <row r="18" spans="2:6" s="3" customFormat="1" ht="35.5">
      <c r="B18" s="23" t="s">
        <v>103</v>
      </c>
      <c r="C18" s="28">
        <v>32001</v>
      </c>
      <c r="D18" s="65" t="s">
        <v>50</v>
      </c>
      <c r="E18" s="65" t="s">
        <v>75</v>
      </c>
      <c r="F18" s="65" t="s">
        <v>76</v>
      </c>
    </row>
    <row r="19" spans="2:6" s="3" customFormat="1" ht="53.2">
      <c r="B19" s="33" t="s">
        <v>57</v>
      </c>
      <c r="C19" s="34" t="s">
        <v>178</v>
      </c>
      <c r="D19" s="289"/>
      <c r="E19" s="289"/>
      <c r="F19" s="289"/>
    </row>
    <row r="20" spans="2:6" s="3" customFormat="1" ht="53.2">
      <c r="B20" s="23" t="s">
        <v>58</v>
      </c>
      <c r="C20" s="34" t="s">
        <v>179</v>
      </c>
      <c r="D20" s="290"/>
      <c r="E20" s="290"/>
      <c r="F20" s="290"/>
    </row>
    <row r="21" spans="2:6" s="3" customFormat="1" ht="35.5">
      <c r="B21" s="33" t="s">
        <v>59</v>
      </c>
      <c r="C21" s="34" t="s">
        <v>125</v>
      </c>
      <c r="D21" s="290"/>
      <c r="E21" s="290"/>
      <c r="F21" s="290"/>
    </row>
    <row r="22" spans="2:6" s="3" customFormat="1" ht="53.2">
      <c r="B22" s="24" t="s">
        <v>126</v>
      </c>
      <c r="C22" s="34" t="s">
        <v>188</v>
      </c>
      <c r="D22" s="290"/>
      <c r="E22" s="290"/>
      <c r="F22" s="290"/>
    </row>
    <row r="23" spans="2:6" s="3" customFormat="1">
      <c r="B23" s="341" t="s">
        <v>0</v>
      </c>
      <c r="C23" s="342"/>
      <c r="D23" s="291"/>
      <c r="E23" s="291"/>
      <c r="F23" s="291"/>
    </row>
    <row r="24" spans="2:6" s="3" customFormat="1">
      <c r="B24" s="337" t="s">
        <v>180</v>
      </c>
      <c r="C24" s="338"/>
      <c r="D24" s="206">
        <v>-1</v>
      </c>
      <c r="E24" s="198"/>
      <c r="F24" s="206">
        <v>0</v>
      </c>
    </row>
    <row r="25" spans="2:6" s="39" customFormat="1">
      <c r="B25" s="67" t="s">
        <v>4</v>
      </c>
      <c r="C25" s="67"/>
      <c r="D25" s="27">
        <f>+'Հավելված N 2'!D22</f>
        <v>-63622.2</v>
      </c>
      <c r="E25" s="27">
        <f>+'Հավելված N 2'!E22</f>
        <v>-111338.9</v>
      </c>
      <c r="F25" s="27">
        <f>+'Հավելված N 2'!F22</f>
        <v>-122992.8</v>
      </c>
    </row>
    <row r="27" spans="2:6" s="3" customFormat="1">
      <c r="B27" s="31" t="s">
        <v>47</v>
      </c>
      <c r="C27" s="31" t="s">
        <v>1</v>
      </c>
      <c r="D27" s="29"/>
      <c r="E27" s="29"/>
      <c r="F27" s="29"/>
    </row>
    <row r="28" spans="2:6" s="3" customFormat="1">
      <c r="B28" s="32">
        <v>1168</v>
      </c>
      <c r="C28" s="23" t="s">
        <v>110</v>
      </c>
      <c r="D28" s="31"/>
      <c r="E28" s="31"/>
      <c r="F28" s="31"/>
    </row>
    <row r="29" spans="2:6" s="3" customFormat="1"/>
    <row r="30" spans="2:6" s="3" customFormat="1">
      <c r="B30" s="339" t="s">
        <v>2</v>
      </c>
      <c r="C30" s="340"/>
      <c r="D30" s="31"/>
      <c r="E30" s="31"/>
      <c r="F30" s="31"/>
    </row>
    <row r="31" spans="2:6" s="3" customFormat="1" ht="37.1" customHeight="1">
      <c r="B31" s="23" t="s">
        <v>3</v>
      </c>
      <c r="C31" s="28">
        <v>1168</v>
      </c>
      <c r="D31" s="271" t="s">
        <v>114</v>
      </c>
      <c r="E31" s="272"/>
      <c r="F31" s="273"/>
    </row>
    <row r="32" spans="2:6" s="3" customFormat="1" ht="35.5">
      <c r="B32" s="23" t="s">
        <v>103</v>
      </c>
      <c r="C32" s="28" t="s">
        <v>124</v>
      </c>
      <c r="D32" s="117" t="s">
        <v>50</v>
      </c>
      <c r="E32" s="117" t="s">
        <v>75</v>
      </c>
      <c r="F32" s="117" t="s">
        <v>76</v>
      </c>
    </row>
    <row r="33" spans="2:6" s="3" customFormat="1" ht="53.2">
      <c r="B33" s="33" t="s">
        <v>57</v>
      </c>
      <c r="C33" s="34" t="s">
        <v>127</v>
      </c>
      <c r="D33" s="289"/>
      <c r="E33" s="289"/>
      <c r="F33" s="289"/>
    </row>
    <row r="34" spans="2:6" s="3" customFormat="1" ht="70.95">
      <c r="B34" s="23" t="s">
        <v>58</v>
      </c>
      <c r="C34" s="34" t="s">
        <v>128</v>
      </c>
      <c r="D34" s="290"/>
      <c r="E34" s="290"/>
      <c r="F34" s="290"/>
    </row>
    <row r="35" spans="2:6" s="3" customFormat="1" ht="35.5">
      <c r="B35" s="33" t="s">
        <v>59</v>
      </c>
      <c r="C35" s="34" t="s">
        <v>125</v>
      </c>
      <c r="D35" s="290"/>
      <c r="E35" s="290"/>
      <c r="F35" s="290"/>
    </row>
    <row r="36" spans="2:6" s="3" customFormat="1" ht="53.2">
      <c r="B36" s="24" t="s">
        <v>126</v>
      </c>
      <c r="C36" s="194" t="s">
        <v>129</v>
      </c>
      <c r="D36" s="290"/>
      <c r="E36" s="290"/>
      <c r="F36" s="290"/>
    </row>
    <row r="37" spans="2:6" s="3" customFormat="1">
      <c r="B37" s="341" t="s">
        <v>0</v>
      </c>
      <c r="C37" s="342"/>
      <c r="D37" s="291"/>
      <c r="E37" s="291"/>
      <c r="F37" s="291"/>
    </row>
    <row r="38" spans="2:6" s="3" customFormat="1">
      <c r="B38" s="337" t="s">
        <v>130</v>
      </c>
      <c r="C38" s="338"/>
      <c r="D38" s="196">
        <v>1</v>
      </c>
      <c r="E38" s="196"/>
      <c r="F38" s="196">
        <v>1</v>
      </c>
    </row>
    <row r="39" spans="2:6" s="39" customFormat="1">
      <c r="B39" s="67" t="s">
        <v>4</v>
      </c>
      <c r="C39" s="67"/>
      <c r="D39" s="27">
        <f>+'Հավելված N 2'!D35</f>
        <v>55633.1</v>
      </c>
      <c r="E39" s="27">
        <f>+'Հավելված N 2'!E35</f>
        <v>122992.8</v>
      </c>
      <c r="F39" s="27">
        <f>+'Հավելված N 2'!F35</f>
        <v>122992.8</v>
      </c>
    </row>
    <row r="41" spans="2:6" s="3" customFormat="1">
      <c r="B41" s="31" t="s">
        <v>47</v>
      </c>
      <c r="C41" s="31" t="s">
        <v>1</v>
      </c>
      <c r="D41" s="29"/>
      <c r="E41" s="29"/>
      <c r="F41" s="29"/>
    </row>
    <row r="42" spans="2:6" s="3" customFormat="1" ht="35.5">
      <c r="B42" s="32">
        <v>1236</v>
      </c>
      <c r="C42" s="247" t="s">
        <v>181</v>
      </c>
      <c r="D42" s="31"/>
      <c r="E42" s="31"/>
      <c r="F42" s="31"/>
    </row>
    <row r="43" spans="2:6" s="3" customFormat="1"/>
    <row r="44" spans="2:6" s="3" customFormat="1">
      <c r="B44" s="339" t="s">
        <v>2</v>
      </c>
      <c r="C44" s="340"/>
      <c r="D44" s="31"/>
      <c r="E44" s="31"/>
      <c r="F44" s="31"/>
    </row>
    <row r="45" spans="2:6" s="3" customFormat="1" ht="37.1" customHeight="1">
      <c r="B45" s="23" t="s">
        <v>3</v>
      </c>
      <c r="C45" s="28">
        <v>1236</v>
      </c>
      <c r="D45" s="271" t="s">
        <v>44</v>
      </c>
      <c r="E45" s="272"/>
      <c r="F45" s="273"/>
    </row>
    <row r="46" spans="2:6" s="3" customFormat="1" ht="35.5">
      <c r="B46" s="23" t="s">
        <v>103</v>
      </c>
      <c r="C46" s="28">
        <v>32002</v>
      </c>
      <c r="D46" s="117" t="s">
        <v>50</v>
      </c>
      <c r="E46" s="117" t="s">
        <v>75</v>
      </c>
      <c r="F46" s="117" t="s">
        <v>76</v>
      </c>
    </row>
    <row r="47" spans="2:6" s="3" customFormat="1" ht="35.5">
      <c r="B47" s="200" t="s">
        <v>57</v>
      </c>
      <c r="C47" s="248" t="s">
        <v>182</v>
      </c>
      <c r="D47" s="289"/>
      <c r="E47" s="289"/>
      <c r="F47" s="289"/>
    </row>
    <row r="48" spans="2:6" s="3" customFormat="1" ht="53.2">
      <c r="B48" s="247" t="s">
        <v>58</v>
      </c>
      <c r="C48" s="248" t="s">
        <v>183</v>
      </c>
      <c r="D48" s="290"/>
      <c r="E48" s="290"/>
      <c r="F48" s="290"/>
    </row>
    <row r="49" spans="2:6" s="3" customFormat="1" ht="35.5">
      <c r="B49" s="249" t="s">
        <v>59</v>
      </c>
      <c r="C49" s="248" t="s">
        <v>125</v>
      </c>
      <c r="D49" s="290"/>
      <c r="E49" s="290"/>
      <c r="F49" s="290"/>
    </row>
    <row r="50" spans="2:6" s="3" customFormat="1" ht="53.2">
      <c r="B50" s="175" t="s">
        <v>126</v>
      </c>
      <c r="C50" s="248" t="s">
        <v>184</v>
      </c>
      <c r="D50" s="290"/>
      <c r="E50" s="290"/>
      <c r="F50" s="290"/>
    </row>
    <row r="51" spans="2:6" s="3" customFormat="1">
      <c r="B51" s="341" t="s">
        <v>0</v>
      </c>
      <c r="C51" s="342"/>
      <c r="D51" s="291"/>
      <c r="E51" s="291"/>
      <c r="F51" s="291"/>
    </row>
    <row r="52" spans="2:6" s="39" customFormat="1">
      <c r="B52" s="67" t="s">
        <v>4</v>
      </c>
      <c r="C52" s="67"/>
      <c r="D52" s="27">
        <f>+'Հավելված N 2'!D48</f>
        <v>0</v>
      </c>
      <c r="E52" s="27">
        <f>+'Հավելված N 2'!E48</f>
        <v>-11653.900000000009</v>
      </c>
      <c r="F52" s="27">
        <f>+'Հավելված N 2'!F48</f>
        <v>0</v>
      </c>
    </row>
  </sheetData>
  <mergeCells count="27">
    <mergeCell ref="B38:C38"/>
    <mergeCell ref="B44:C44"/>
    <mergeCell ref="D45:F45"/>
    <mergeCell ref="D47:D51"/>
    <mergeCell ref="E47:E51"/>
    <mergeCell ref="F47:F51"/>
    <mergeCell ref="B51:C51"/>
    <mergeCell ref="B30:C30"/>
    <mergeCell ref="D31:F31"/>
    <mergeCell ref="D33:D37"/>
    <mergeCell ref="E33:E37"/>
    <mergeCell ref="F33:F37"/>
    <mergeCell ref="B37:C37"/>
    <mergeCell ref="C1:F1"/>
    <mergeCell ref="C2:F2"/>
    <mergeCell ref="C3:F3"/>
    <mergeCell ref="B10:F10"/>
    <mergeCell ref="A8:F8"/>
    <mergeCell ref="B6:F6"/>
    <mergeCell ref="C9:D9"/>
    <mergeCell ref="B24:C24"/>
    <mergeCell ref="B16:C16"/>
    <mergeCell ref="D19:D23"/>
    <mergeCell ref="E19:E23"/>
    <mergeCell ref="F19:F23"/>
    <mergeCell ref="B23:C23"/>
    <mergeCell ref="D17:F1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37" zoomScale="85" zoomScaleNormal="85" zoomScaleSheetLayoutView="100" workbookViewId="0">
      <selection activeCell="C44" sqref="C44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6.09765625" style="1" customWidth="1"/>
    <col min="7" max="7" width="49.8984375" style="1" customWidth="1"/>
    <col min="8" max="16384" width="9.09765625" style="1"/>
  </cols>
  <sheetData>
    <row r="1" spans="1:6" ht="37.5" customHeight="1">
      <c r="C1" s="306" t="s">
        <v>77</v>
      </c>
      <c r="D1" s="306"/>
      <c r="E1" s="306"/>
      <c r="F1" s="306"/>
    </row>
    <row r="2" spans="1:6" ht="17.5" customHeight="1">
      <c r="C2" s="307" t="s">
        <v>79</v>
      </c>
      <c r="D2" s="307"/>
      <c r="E2" s="307"/>
      <c r="F2" s="307"/>
    </row>
    <row r="3" spans="1:6" ht="17.5" customHeight="1">
      <c r="C3" s="307" t="s">
        <v>37</v>
      </c>
      <c r="D3" s="307"/>
      <c r="E3" s="307"/>
      <c r="F3" s="307"/>
    </row>
    <row r="6" spans="1:6" ht="59.55" customHeight="1">
      <c r="A6" s="35"/>
      <c r="B6" s="345" t="s">
        <v>187</v>
      </c>
      <c r="C6" s="345"/>
      <c r="D6" s="345"/>
      <c r="E6" s="345"/>
      <c r="F6" s="345"/>
    </row>
    <row r="7" spans="1:6" ht="23.55" customHeight="1"/>
    <row r="8" spans="1:6" ht="21.9" customHeight="1">
      <c r="A8" s="344" t="s">
        <v>185</v>
      </c>
      <c r="B8" s="344"/>
      <c r="C8" s="344"/>
      <c r="D8" s="344"/>
      <c r="E8" s="344"/>
      <c r="F8" s="344"/>
    </row>
    <row r="9" spans="1:6" ht="38.700000000000003" customHeight="1">
      <c r="C9" s="346" t="s">
        <v>143</v>
      </c>
      <c r="D9" s="346"/>
      <c r="E9" s="346"/>
      <c r="F9" s="10"/>
    </row>
    <row r="10" spans="1:6">
      <c r="B10" s="347" t="s">
        <v>45</v>
      </c>
      <c r="C10" s="348"/>
      <c r="D10" s="348"/>
      <c r="E10" s="348"/>
      <c r="F10" s="349"/>
    </row>
    <row r="11" spans="1:6" s="22" customFormat="1">
      <c r="B11" s="36"/>
      <c r="C11" s="36"/>
      <c r="D11" s="37"/>
      <c r="E11" s="37"/>
      <c r="F11" s="37"/>
    </row>
    <row r="12" spans="1:6" s="22" customFormat="1">
      <c r="B12" s="36"/>
      <c r="C12" s="36"/>
    </row>
    <row r="13" spans="1:6" s="3" customFormat="1">
      <c r="B13" s="250" t="s">
        <v>47</v>
      </c>
      <c r="C13" s="250" t="s">
        <v>1</v>
      </c>
      <c r="D13" s="251"/>
      <c r="E13" s="251"/>
      <c r="F13" s="251"/>
    </row>
    <row r="14" spans="1:6" s="3" customFormat="1" ht="35.5">
      <c r="B14" s="252">
        <v>1236</v>
      </c>
      <c r="C14" s="247" t="s">
        <v>181</v>
      </c>
      <c r="D14" s="250"/>
      <c r="E14" s="250"/>
      <c r="F14" s="250"/>
    </row>
    <row r="15" spans="1:6" s="3" customFormat="1"/>
    <row r="16" spans="1:6" s="3" customFormat="1">
      <c r="B16" s="350" t="s">
        <v>2</v>
      </c>
      <c r="C16" s="351"/>
      <c r="D16" s="250"/>
      <c r="E16" s="250"/>
      <c r="F16" s="250"/>
    </row>
    <row r="17" spans="1:7" s="3" customFormat="1" ht="37.25" customHeight="1">
      <c r="B17" s="247" t="s">
        <v>3</v>
      </c>
      <c r="C17" s="185">
        <v>1236</v>
      </c>
      <c r="D17" s="271" t="s">
        <v>44</v>
      </c>
      <c r="E17" s="272"/>
      <c r="F17" s="273"/>
    </row>
    <row r="18" spans="1:7" s="3" customFormat="1" ht="35.5">
      <c r="B18" s="247" t="s">
        <v>186</v>
      </c>
      <c r="C18" s="185">
        <v>32002</v>
      </c>
      <c r="D18" s="202" t="s">
        <v>50</v>
      </c>
      <c r="E18" s="202" t="s">
        <v>9</v>
      </c>
      <c r="F18" s="202" t="s">
        <v>10</v>
      </c>
    </row>
    <row r="19" spans="1:7" s="3" customFormat="1" ht="35.5">
      <c r="B19" s="200" t="s">
        <v>57</v>
      </c>
      <c r="C19" s="248" t="s">
        <v>182</v>
      </c>
      <c r="D19" s="289"/>
      <c r="E19" s="289"/>
      <c r="F19" s="289"/>
    </row>
    <row r="20" spans="1:7" s="3" customFormat="1" ht="53.2">
      <c r="B20" s="247" t="s">
        <v>58</v>
      </c>
      <c r="C20" s="248" t="s">
        <v>183</v>
      </c>
      <c r="D20" s="290"/>
      <c r="E20" s="290"/>
      <c r="F20" s="290"/>
    </row>
    <row r="21" spans="1:7" s="3" customFormat="1" ht="35.5">
      <c r="B21" s="249" t="s">
        <v>59</v>
      </c>
      <c r="C21" s="248" t="s">
        <v>125</v>
      </c>
      <c r="D21" s="290"/>
      <c r="E21" s="290"/>
      <c r="F21" s="290"/>
    </row>
    <row r="22" spans="1:7" s="3" customFormat="1" ht="53.2">
      <c r="B22" s="175" t="s">
        <v>126</v>
      </c>
      <c r="C22" s="248" t="s">
        <v>184</v>
      </c>
      <c r="D22" s="290"/>
      <c r="E22" s="290"/>
      <c r="F22" s="290"/>
    </row>
    <row r="23" spans="1:7" s="3" customFormat="1">
      <c r="B23" s="352" t="s">
        <v>0</v>
      </c>
      <c r="C23" s="353"/>
      <c r="D23" s="291"/>
      <c r="E23" s="291"/>
      <c r="F23" s="291"/>
    </row>
    <row r="24" spans="1:7" s="39" customFormat="1">
      <c r="B24" s="253" t="s">
        <v>4</v>
      </c>
      <c r="C24" s="253"/>
      <c r="D24" s="254">
        <f>+'Հավելված N 3'!G45</f>
        <v>0</v>
      </c>
      <c r="E24" s="254">
        <f>+'Հավելված N 3'!H45</f>
        <v>-11653.900000000009</v>
      </c>
      <c r="F24" s="254">
        <f>+'Հավելված N 3'!I45</f>
        <v>0</v>
      </c>
      <c r="G24" s="255"/>
    </row>
    <row r="30" spans="1:7" ht="21.9" customHeight="1">
      <c r="A30" s="344" t="s">
        <v>115</v>
      </c>
      <c r="B30" s="344"/>
      <c r="C30" s="344"/>
      <c r="D30" s="344"/>
      <c r="E30" s="344"/>
      <c r="F30" s="344"/>
    </row>
    <row r="31" spans="1:7" ht="38.950000000000003" customHeight="1">
      <c r="C31" s="346" t="s">
        <v>41</v>
      </c>
      <c r="D31" s="346"/>
      <c r="E31" s="195"/>
      <c r="F31" s="10"/>
    </row>
    <row r="32" spans="1:7">
      <c r="B32" s="343" t="s">
        <v>45</v>
      </c>
      <c r="C32" s="343"/>
      <c r="D32" s="343"/>
      <c r="E32" s="343"/>
      <c r="F32" s="343"/>
    </row>
    <row r="33" spans="2:6" s="22" customFormat="1">
      <c r="B33" s="36"/>
      <c r="C33" s="36"/>
      <c r="D33" s="37"/>
      <c r="E33" s="37"/>
      <c r="F33" s="37"/>
    </row>
    <row r="34" spans="2:6" s="22" customFormat="1">
      <c r="B34" s="36"/>
      <c r="C34" s="36"/>
    </row>
    <row r="35" spans="2:6" s="3" customFormat="1">
      <c r="B35" s="31" t="s">
        <v>47</v>
      </c>
      <c r="C35" s="31" t="s">
        <v>1</v>
      </c>
      <c r="D35" s="29"/>
      <c r="E35" s="29"/>
      <c r="F35" s="29"/>
    </row>
    <row r="36" spans="2:6" s="3" customFormat="1" ht="35.5">
      <c r="B36" s="32">
        <v>1111</v>
      </c>
      <c r="C36" s="23" t="s">
        <v>177</v>
      </c>
      <c r="D36" s="31"/>
      <c r="E36" s="31"/>
      <c r="F36" s="31"/>
    </row>
    <row r="37" spans="2:6" s="3" customFormat="1"/>
    <row r="38" spans="2:6" s="3" customFormat="1">
      <c r="B38" s="339" t="s">
        <v>2</v>
      </c>
      <c r="C38" s="340"/>
      <c r="D38" s="31"/>
      <c r="E38" s="31"/>
      <c r="F38" s="31"/>
    </row>
    <row r="39" spans="2:6" s="3" customFormat="1" ht="37.1" customHeight="1">
      <c r="B39" s="23" t="s">
        <v>3</v>
      </c>
      <c r="C39" s="28">
        <v>1111</v>
      </c>
      <c r="D39" s="271" t="s">
        <v>44</v>
      </c>
      <c r="E39" s="272"/>
      <c r="F39" s="273"/>
    </row>
    <row r="40" spans="2:6" s="3" customFormat="1" ht="35.5">
      <c r="B40" s="23" t="s">
        <v>103</v>
      </c>
      <c r="C40" s="28">
        <v>32001</v>
      </c>
      <c r="D40" s="117" t="s">
        <v>50</v>
      </c>
      <c r="E40" s="117" t="s">
        <v>75</v>
      </c>
      <c r="F40" s="117" t="s">
        <v>76</v>
      </c>
    </row>
    <row r="41" spans="2:6" s="3" customFormat="1" ht="53.2">
      <c r="B41" s="33" t="s">
        <v>57</v>
      </c>
      <c r="C41" s="34" t="s">
        <v>178</v>
      </c>
      <c r="D41" s="289"/>
      <c r="E41" s="289"/>
      <c r="F41" s="289"/>
    </row>
    <row r="42" spans="2:6" s="3" customFormat="1" ht="53.2">
      <c r="B42" s="23" t="s">
        <v>58</v>
      </c>
      <c r="C42" s="34" t="s">
        <v>179</v>
      </c>
      <c r="D42" s="290"/>
      <c r="E42" s="290"/>
      <c r="F42" s="290"/>
    </row>
    <row r="43" spans="2:6" s="3" customFormat="1" ht="35.5">
      <c r="B43" s="33" t="s">
        <v>59</v>
      </c>
      <c r="C43" s="34" t="s">
        <v>125</v>
      </c>
      <c r="D43" s="290"/>
      <c r="E43" s="290"/>
      <c r="F43" s="290"/>
    </row>
    <row r="44" spans="2:6" s="3" customFormat="1" ht="53.2">
      <c r="B44" s="24" t="s">
        <v>126</v>
      </c>
      <c r="C44" s="34" t="s">
        <v>188</v>
      </c>
      <c r="D44" s="290"/>
      <c r="E44" s="290"/>
      <c r="F44" s="290"/>
    </row>
    <row r="45" spans="2:6" s="3" customFormat="1">
      <c r="B45" s="341" t="s">
        <v>0</v>
      </c>
      <c r="C45" s="342"/>
      <c r="D45" s="291"/>
      <c r="E45" s="291"/>
      <c r="F45" s="291"/>
    </row>
    <row r="46" spans="2:6" s="3" customFormat="1">
      <c r="B46" s="337" t="s">
        <v>180</v>
      </c>
      <c r="C46" s="338"/>
      <c r="D46" s="206">
        <v>-1</v>
      </c>
      <c r="E46" s="203"/>
      <c r="F46" s="206">
        <v>0</v>
      </c>
    </row>
    <row r="47" spans="2:6" s="39" customFormat="1">
      <c r="B47" s="67" t="s">
        <v>4</v>
      </c>
      <c r="C47" s="67"/>
      <c r="D47" s="27">
        <f>+'Հավելված N 3'!G62</f>
        <v>-63622.2</v>
      </c>
      <c r="E47" s="27">
        <f>+'Հավելված N 3'!H62</f>
        <v>-111338.9</v>
      </c>
      <c r="F47" s="27">
        <f>+'Հավելված N 3'!I62</f>
        <v>-122992.8</v>
      </c>
    </row>
    <row r="49" spans="2:6" s="3" customFormat="1">
      <c r="B49" s="31" t="s">
        <v>47</v>
      </c>
      <c r="C49" s="31" t="s">
        <v>1</v>
      </c>
      <c r="D49" s="29"/>
      <c r="E49" s="29"/>
      <c r="F49" s="29"/>
    </row>
    <row r="50" spans="2:6" s="3" customFormat="1">
      <c r="B50" s="32">
        <v>1168</v>
      </c>
      <c r="C50" s="23" t="s">
        <v>110</v>
      </c>
      <c r="D50" s="31"/>
      <c r="E50" s="31"/>
      <c r="F50" s="31"/>
    </row>
    <row r="51" spans="2:6" s="3" customFormat="1"/>
    <row r="52" spans="2:6" s="3" customFormat="1">
      <c r="B52" s="339" t="s">
        <v>2</v>
      </c>
      <c r="C52" s="340"/>
      <c r="D52" s="31"/>
      <c r="E52" s="31"/>
      <c r="F52" s="31"/>
    </row>
    <row r="53" spans="2:6" s="3" customFormat="1" ht="37.1" customHeight="1">
      <c r="B53" s="23" t="s">
        <v>3</v>
      </c>
      <c r="C53" s="28">
        <v>1168</v>
      </c>
      <c r="D53" s="271" t="s">
        <v>114</v>
      </c>
      <c r="E53" s="272"/>
      <c r="F53" s="273"/>
    </row>
    <row r="54" spans="2:6" s="3" customFormat="1" ht="35.5">
      <c r="B54" s="23" t="s">
        <v>103</v>
      </c>
      <c r="C54" s="28" t="s">
        <v>124</v>
      </c>
      <c r="D54" s="117" t="s">
        <v>50</v>
      </c>
      <c r="E54" s="117" t="s">
        <v>75</v>
      </c>
      <c r="F54" s="117" t="s">
        <v>76</v>
      </c>
    </row>
    <row r="55" spans="2:6" s="3" customFormat="1" ht="53.2">
      <c r="B55" s="33" t="s">
        <v>57</v>
      </c>
      <c r="C55" s="34" t="s">
        <v>127</v>
      </c>
      <c r="D55" s="289"/>
      <c r="E55" s="289"/>
      <c r="F55" s="289"/>
    </row>
    <row r="56" spans="2:6" s="3" customFormat="1" ht="70.95">
      <c r="B56" s="23" t="s">
        <v>58</v>
      </c>
      <c r="C56" s="34" t="s">
        <v>128</v>
      </c>
      <c r="D56" s="290"/>
      <c r="E56" s="290"/>
      <c r="F56" s="290"/>
    </row>
    <row r="57" spans="2:6" s="3" customFormat="1" ht="35.5">
      <c r="B57" s="33" t="s">
        <v>59</v>
      </c>
      <c r="C57" s="34" t="s">
        <v>125</v>
      </c>
      <c r="D57" s="290"/>
      <c r="E57" s="290"/>
      <c r="F57" s="290"/>
    </row>
    <row r="58" spans="2:6" s="3" customFormat="1" ht="53.2">
      <c r="B58" s="24" t="s">
        <v>126</v>
      </c>
      <c r="C58" s="194" t="s">
        <v>129</v>
      </c>
      <c r="D58" s="290"/>
      <c r="E58" s="290"/>
      <c r="F58" s="290"/>
    </row>
    <row r="59" spans="2:6" s="3" customFormat="1">
      <c r="B59" s="341" t="s">
        <v>0</v>
      </c>
      <c r="C59" s="342"/>
      <c r="D59" s="291"/>
      <c r="E59" s="291"/>
      <c r="F59" s="291"/>
    </row>
    <row r="60" spans="2:6" s="3" customFormat="1">
      <c r="B60" s="337" t="s">
        <v>130</v>
      </c>
      <c r="C60" s="338"/>
      <c r="D60" s="196">
        <v>1</v>
      </c>
      <c r="E60" s="196"/>
      <c r="F60" s="196">
        <v>1</v>
      </c>
    </row>
    <row r="61" spans="2:6" s="39" customFormat="1">
      <c r="B61" s="67" t="s">
        <v>4</v>
      </c>
      <c r="C61" s="67"/>
      <c r="D61" s="27">
        <f>+'Հավելված N 3'!G26</f>
        <v>55633.1</v>
      </c>
      <c r="E61" s="27">
        <f>+'Հավելված N 3'!H26</f>
        <v>122992.8</v>
      </c>
      <c r="F61" s="27">
        <f>+'Հավելված N 3'!I26</f>
        <v>122992.8</v>
      </c>
    </row>
  </sheetData>
  <mergeCells count="30">
    <mergeCell ref="B45:C45"/>
    <mergeCell ref="B32:F32"/>
    <mergeCell ref="C1:F1"/>
    <mergeCell ref="C2:F2"/>
    <mergeCell ref="C3:F3"/>
    <mergeCell ref="B6:F6"/>
    <mergeCell ref="A30:F30"/>
    <mergeCell ref="B46:C46"/>
    <mergeCell ref="A8:F8"/>
    <mergeCell ref="C9:E9"/>
    <mergeCell ref="B10:F10"/>
    <mergeCell ref="B16:C16"/>
    <mergeCell ref="D17:F17"/>
    <mergeCell ref="D19:D23"/>
    <mergeCell ref="E19:E23"/>
    <mergeCell ref="F19:F23"/>
    <mergeCell ref="B23:C23"/>
    <mergeCell ref="C31:D31"/>
    <mergeCell ref="B38:C38"/>
    <mergeCell ref="D39:F39"/>
    <mergeCell ref="D41:D45"/>
    <mergeCell ref="E41:E45"/>
    <mergeCell ref="F41:F45"/>
    <mergeCell ref="B60:C60"/>
    <mergeCell ref="B52:C52"/>
    <mergeCell ref="D53:F53"/>
    <mergeCell ref="D55:D59"/>
    <mergeCell ref="E55:E59"/>
    <mergeCell ref="F55:F59"/>
    <mergeCell ref="B59:C5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7" zoomScale="85" zoomScaleNormal="85" workbookViewId="0">
      <selection activeCell="B15" sqref="B15:H15"/>
    </sheetView>
  </sheetViews>
  <sheetFormatPr defaultColWidth="9.09765625" defaultRowHeight="17.75"/>
  <cols>
    <col min="1" max="4" width="18.19921875" style="134" customWidth="1"/>
    <col min="5" max="6" width="14.3984375" style="142" customWidth="1"/>
    <col min="7" max="7" width="17.69921875" style="143" customWidth="1"/>
    <col min="8" max="8" width="14.3984375" style="143" customWidth="1"/>
    <col min="9" max="9" width="30.19921875" style="142" customWidth="1"/>
    <col min="10" max="10" width="18" style="134" customWidth="1"/>
    <col min="11" max="11" width="37.09765625" style="134" customWidth="1"/>
    <col min="12" max="12" width="20.19921875" style="134" customWidth="1"/>
    <col min="13" max="13" width="14" style="134" bestFit="1" customWidth="1"/>
    <col min="14" max="16384" width="9.09765625" style="134"/>
  </cols>
  <sheetData>
    <row r="1" spans="1:10" ht="33.450000000000003" customHeight="1">
      <c r="A1" s="131"/>
      <c r="B1" s="131"/>
      <c r="C1" s="131"/>
      <c r="D1" s="131"/>
      <c r="E1" s="132"/>
      <c r="F1" s="132"/>
      <c r="G1" s="133"/>
      <c r="H1" s="354" t="s">
        <v>167</v>
      </c>
      <c r="I1" s="354"/>
    </row>
    <row r="2" spans="1:10">
      <c r="A2" s="131"/>
      <c r="B2" s="131"/>
      <c r="C2" s="131"/>
      <c r="D2" s="131"/>
      <c r="E2" s="132"/>
      <c r="F2" s="132"/>
      <c r="G2" s="133"/>
      <c r="H2" s="355" t="s">
        <v>82</v>
      </c>
      <c r="I2" s="355"/>
    </row>
    <row r="3" spans="1:10">
      <c r="A3" s="131"/>
      <c r="B3" s="131"/>
      <c r="C3" s="131"/>
      <c r="D3" s="131"/>
      <c r="E3" s="132"/>
      <c r="F3" s="132"/>
      <c r="G3" s="133"/>
      <c r="H3" s="355" t="s">
        <v>5</v>
      </c>
      <c r="I3" s="355"/>
    </row>
    <row r="4" spans="1:10">
      <c r="A4" s="131"/>
      <c r="B4" s="131"/>
      <c r="C4" s="131"/>
      <c r="D4" s="131"/>
      <c r="E4" s="132"/>
      <c r="F4" s="132"/>
      <c r="G4" s="133"/>
      <c r="H4" s="133"/>
      <c r="I4" s="135"/>
    </row>
    <row r="5" spans="1:10">
      <c r="A5" s="131"/>
      <c r="B5" s="131"/>
      <c r="C5" s="131"/>
      <c r="D5" s="131"/>
      <c r="E5" s="132"/>
      <c r="F5" s="132"/>
      <c r="G5" s="133"/>
      <c r="H5" s="133"/>
      <c r="I5" s="135"/>
    </row>
    <row r="6" spans="1:10" ht="32.25" customHeight="1">
      <c r="A6" s="356" t="s">
        <v>98</v>
      </c>
      <c r="B6" s="356"/>
      <c r="C6" s="356"/>
      <c r="D6" s="356"/>
      <c r="E6" s="356"/>
      <c r="F6" s="356"/>
      <c r="G6" s="356"/>
      <c r="H6" s="356"/>
      <c r="I6" s="356"/>
    </row>
    <row r="7" spans="1:10" ht="20.95" customHeight="1">
      <c r="A7" s="356"/>
      <c r="B7" s="356"/>
      <c r="C7" s="356"/>
      <c r="D7" s="356"/>
      <c r="E7" s="356"/>
      <c r="F7" s="356"/>
      <c r="G7" s="356"/>
      <c r="H7" s="356"/>
      <c r="I7" s="356"/>
    </row>
    <row r="8" spans="1:10" ht="20.95" customHeight="1">
      <c r="A8" s="144"/>
      <c r="B8" s="144"/>
      <c r="C8" s="144"/>
      <c r="D8" s="144"/>
      <c r="E8" s="144"/>
      <c r="F8" s="144"/>
      <c r="G8" s="144"/>
      <c r="H8" s="144"/>
      <c r="I8" s="144"/>
    </row>
    <row r="9" spans="1:10" ht="20.95" customHeight="1">
      <c r="A9" s="144"/>
      <c r="B9" s="144"/>
      <c r="C9" s="144"/>
      <c r="D9" s="144"/>
      <c r="E9" s="144"/>
      <c r="F9" s="144"/>
      <c r="G9" s="144"/>
      <c r="H9" s="144"/>
      <c r="I9" s="144"/>
    </row>
    <row r="10" spans="1:10" ht="62.9" customHeight="1">
      <c r="A10" s="357" t="s">
        <v>83</v>
      </c>
      <c r="B10" s="357" t="s">
        <v>84</v>
      </c>
      <c r="C10" s="357"/>
      <c r="D10" s="357"/>
      <c r="E10" s="357" t="s">
        <v>85</v>
      </c>
      <c r="F10" s="357" t="s">
        <v>86</v>
      </c>
      <c r="G10" s="357" t="s">
        <v>87</v>
      </c>
      <c r="H10" s="358" t="s">
        <v>78</v>
      </c>
      <c r="I10" s="358"/>
    </row>
    <row r="11" spans="1:10" ht="20.95" customHeight="1">
      <c r="A11" s="357"/>
      <c r="B11" s="357"/>
      <c r="C11" s="357"/>
      <c r="D11" s="357"/>
      <c r="E11" s="357"/>
      <c r="F11" s="357"/>
      <c r="G11" s="357"/>
      <c r="H11" s="137" t="s">
        <v>88</v>
      </c>
      <c r="I11" s="138" t="s">
        <v>89</v>
      </c>
    </row>
    <row r="12" spans="1:10">
      <c r="A12" s="139">
        <v>1</v>
      </c>
      <c r="B12" s="363">
        <v>2</v>
      </c>
      <c r="C12" s="364"/>
      <c r="D12" s="365"/>
      <c r="E12" s="137">
        <v>3</v>
      </c>
      <c r="F12" s="137">
        <v>4</v>
      </c>
      <c r="G12" s="137">
        <v>5</v>
      </c>
      <c r="H12" s="137">
        <v>6</v>
      </c>
      <c r="I12" s="137">
        <v>7</v>
      </c>
      <c r="J12" s="140"/>
    </row>
    <row r="13" spans="1:10" ht="44.9" customHeight="1">
      <c r="A13" s="366" t="s">
        <v>27</v>
      </c>
      <c r="B13" s="366"/>
      <c r="C13" s="366"/>
      <c r="D13" s="366"/>
      <c r="E13" s="366"/>
      <c r="F13" s="366"/>
      <c r="G13" s="366"/>
      <c r="H13" s="366"/>
      <c r="I13" s="141">
        <f>+I14</f>
        <v>-122992.8</v>
      </c>
      <c r="J13" s="145"/>
    </row>
    <row r="14" spans="1:10" s="142" customFormat="1" ht="38.15" customHeight="1">
      <c r="A14" s="146" t="s">
        <v>133</v>
      </c>
      <c r="B14" s="146" t="s">
        <v>134</v>
      </c>
      <c r="C14" s="146" t="s">
        <v>135</v>
      </c>
      <c r="D14" s="367" t="s">
        <v>136</v>
      </c>
      <c r="E14" s="368"/>
      <c r="F14" s="368"/>
      <c r="G14" s="368"/>
      <c r="H14" s="369"/>
      <c r="I14" s="147">
        <f>+I15</f>
        <v>-122992.8</v>
      </c>
      <c r="J14" s="148"/>
    </row>
    <row r="15" spans="1:10" ht="54.8" customHeight="1">
      <c r="A15" s="149" t="s">
        <v>137</v>
      </c>
      <c r="B15" s="370" t="s">
        <v>138</v>
      </c>
      <c r="C15" s="371"/>
      <c r="D15" s="371"/>
      <c r="E15" s="371"/>
      <c r="F15" s="371"/>
      <c r="G15" s="371"/>
      <c r="H15" s="372"/>
      <c r="I15" s="150">
        <f>+I16+I18</f>
        <v>-122992.8</v>
      </c>
    </row>
    <row r="16" spans="1:10" ht="16.55" customHeight="1">
      <c r="A16" s="151"/>
      <c r="B16" s="360" t="s">
        <v>96</v>
      </c>
      <c r="C16" s="361"/>
      <c r="D16" s="362"/>
      <c r="E16" s="152"/>
      <c r="F16" s="152"/>
      <c r="G16" s="153"/>
      <c r="H16" s="153"/>
      <c r="I16" s="154">
        <f>+I17</f>
        <v>-119876.1</v>
      </c>
      <c r="J16" s="155"/>
    </row>
    <row r="17" spans="1:10" s="161" customFormat="1">
      <c r="A17" s="162" t="s">
        <v>139</v>
      </c>
      <c r="B17" s="359" t="s">
        <v>140</v>
      </c>
      <c r="C17" s="359"/>
      <c r="D17" s="359"/>
      <c r="E17" s="156" t="s">
        <v>92</v>
      </c>
      <c r="F17" s="156" t="s">
        <v>93</v>
      </c>
      <c r="G17" s="157"/>
      <c r="H17" s="158"/>
      <c r="I17" s="159">
        <v>-119876.1</v>
      </c>
      <c r="J17" s="160"/>
    </row>
    <row r="18" spans="1:10" ht="16.55" customHeight="1">
      <c r="A18" s="151"/>
      <c r="B18" s="360" t="s">
        <v>90</v>
      </c>
      <c r="C18" s="361"/>
      <c r="D18" s="362"/>
      <c r="E18" s="152"/>
      <c r="F18" s="152"/>
      <c r="G18" s="153"/>
      <c r="H18" s="153"/>
      <c r="I18" s="154">
        <f>SUM(I19:I20)</f>
        <v>-3116.7</v>
      </c>
      <c r="J18" s="155"/>
    </row>
    <row r="19" spans="1:10" s="161" customFormat="1" ht="17.75" customHeight="1">
      <c r="A19" s="162" t="s">
        <v>141</v>
      </c>
      <c r="B19" s="359" t="s">
        <v>97</v>
      </c>
      <c r="C19" s="359"/>
      <c r="D19" s="359"/>
      <c r="E19" s="156" t="s">
        <v>91</v>
      </c>
      <c r="F19" s="156" t="s">
        <v>93</v>
      </c>
      <c r="G19" s="157"/>
      <c r="H19" s="158"/>
      <c r="I19" s="159">
        <v>-2397.5</v>
      </c>
      <c r="J19" s="160"/>
    </row>
    <row r="20" spans="1:10" s="161" customFormat="1" ht="17.75" customHeight="1">
      <c r="A20" s="162" t="s">
        <v>142</v>
      </c>
      <c r="B20" s="359" t="s">
        <v>94</v>
      </c>
      <c r="C20" s="359"/>
      <c r="D20" s="359"/>
      <c r="E20" s="156" t="s">
        <v>95</v>
      </c>
      <c r="F20" s="156" t="s">
        <v>93</v>
      </c>
      <c r="G20" s="157"/>
      <c r="H20" s="158"/>
      <c r="I20" s="159">
        <v>-719.2</v>
      </c>
      <c r="J20" s="160"/>
    </row>
  </sheetData>
  <mergeCells count="19">
    <mergeCell ref="B19:D19"/>
    <mergeCell ref="B18:D18"/>
    <mergeCell ref="B20:D20"/>
    <mergeCell ref="B12:D12"/>
    <mergeCell ref="A13:H13"/>
    <mergeCell ref="D14:H14"/>
    <mergeCell ref="B15:H15"/>
    <mergeCell ref="B16:D16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2024-06-05T07:06:14Z</dcterms:modified>
</cp:coreProperties>
</file>