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CAPITAL\2024\GOV DECREES\Kiranci ekexeci\"/>
    </mc:Choice>
  </mc:AlternateContent>
  <bookViews>
    <workbookView xWindow="-118" yWindow="-118" windowWidth="18591" windowHeight="11713" tabRatio="847" firstSheet="1" activeTab="7"/>
  </bookViews>
  <sheets>
    <sheet name="Հավելված N 1 " sheetId="75" r:id="rId1"/>
    <sheet name="Հավելված N 2" sheetId="27" r:id="rId2"/>
    <sheet name="Հավելված N 3" sheetId="32" r:id="rId3"/>
    <sheet name="Հավելված N 4" sheetId="65" r:id="rId4"/>
    <sheet name="Հավելված N 5" sheetId="66" r:id="rId5"/>
    <sheet name="Հավելված N 6" sheetId="29" r:id="rId6"/>
    <sheet name="Հավելված N 7" sheetId="74" r:id="rId7"/>
    <sheet name="Հավելված N 8" sheetId="72" r:id="rId8"/>
  </sheets>
  <definedNames>
    <definedName name="a" localSheetId="0">#REF!</definedName>
    <definedName name="a" localSheetId="3">#REF!</definedName>
    <definedName name="a" localSheetId="4">#REF!</definedName>
    <definedName name="a" localSheetId="6">#REF!</definedName>
    <definedName name="a" localSheetId="7">#REF!</definedName>
    <definedName name="a">#REF!</definedName>
    <definedName name="AgencyCode" localSheetId="0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6">#REF!</definedName>
    <definedName name="AgencyCode" localSheetId="7">#REF!</definedName>
    <definedName name="AgencyCode">#REF!</definedName>
    <definedName name="AgencyName" localSheetId="0">#REF!</definedName>
    <definedName name="AgencyName" localSheetId="2">#REF!</definedName>
    <definedName name="AgencyName" localSheetId="6">#REF!</definedName>
    <definedName name="AgencyName" localSheetId="7">#REF!</definedName>
    <definedName name="AgencyName">#REF!</definedName>
    <definedName name="BOP" localSheetId="0">#REF!</definedName>
    <definedName name="BOP" localSheetId="6">#REF!</definedName>
    <definedName name="BOP">#REF!</definedName>
    <definedName name="BOPfoot" localSheetId="0">#REF!</definedName>
    <definedName name="BOPfoot" localSheetId="6">#REF!</definedName>
    <definedName name="BOPfoot">#REF!</definedName>
    <definedName name="davit" localSheetId="0">#REF!</definedName>
    <definedName name="davit" localSheetId="6">#REF!</definedName>
    <definedName name="davit" localSheetId="7">#REF!</definedName>
    <definedName name="davit">#REF!</definedName>
    <definedName name="DebtCG" localSheetId="0">#REF!</definedName>
    <definedName name="DebtCG" localSheetId="6">#REF!</definedName>
    <definedName name="DebtCG">#REF!</definedName>
    <definedName name="DebtGG" localSheetId="0">#REF!</definedName>
    <definedName name="DebtGG" localSheetId="6">#REF!</definedName>
    <definedName name="DebtGG">#REF!</definedName>
    <definedName name="Functional1" localSheetId="0">#REF!</definedName>
    <definedName name="Functional1" localSheetId="2">#REF!</definedName>
    <definedName name="Functional1" localSheetId="6">#REF!</definedName>
    <definedName name="Functional1" localSheetId="7">#REF!</definedName>
    <definedName name="Functional1">#REF!</definedName>
    <definedName name="ggg" localSheetId="0">#REF!</definedName>
    <definedName name="ggg" localSheetId="6">#REF!</definedName>
    <definedName name="ggg" localSheetId="7">#REF!</definedName>
    <definedName name="ggg">#REF!</definedName>
    <definedName name="MonExo" localSheetId="0">#REF!</definedName>
    <definedName name="MonExo" localSheetId="6">#REF!</definedName>
    <definedName name="MonExo">#REF!</definedName>
    <definedName name="MonGrow" localSheetId="0">#REF!</definedName>
    <definedName name="MonGrow" localSheetId="6">#REF!</definedName>
    <definedName name="MonGrow">#REF!</definedName>
    <definedName name="PANature" localSheetId="0">#REF!</definedName>
    <definedName name="PANature" localSheetId="2">#REF!</definedName>
    <definedName name="PANature" localSheetId="6">#REF!</definedName>
    <definedName name="PANature" localSheetId="7">#REF!</definedName>
    <definedName name="PANature">#REF!</definedName>
    <definedName name="PAType" localSheetId="0">#REF!</definedName>
    <definedName name="PAType" localSheetId="2">#REF!</definedName>
    <definedName name="PAType" localSheetId="6">#REF!</definedName>
    <definedName name="PAType" localSheetId="7">#REF!</definedName>
    <definedName name="PAType">#REF!</definedName>
    <definedName name="Performance2" localSheetId="0">#REF!</definedName>
    <definedName name="Performance2" localSheetId="2">#REF!</definedName>
    <definedName name="Performance2" localSheetId="6">#REF!</definedName>
    <definedName name="Performance2" localSheetId="7">#REF!</definedName>
    <definedName name="Performance2">#REF!</definedName>
    <definedName name="PerformanceType" localSheetId="0">#REF!</definedName>
    <definedName name="PerformanceType" localSheetId="2">#REF!</definedName>
    <definedName name="PerformanceType" localSheetId="6">#REF!</definedName>
    <definedName name="PerformanceType" localSheetId="7">#REF!</definedName>
    <definedName name="PerformanceType">#REF!</definedName>
    <definedName name="RealExo" localSheetId="0">#REF!</definedName>
    <definedName name="RealExo" localSheetId="6">#REF!</definedName>
    <definedName name="RealExo">#REF!</definedName>
    <definedName name="RealPercent" localSheetId="0">#REF!</definedName>
    <definedName name="RealPercent" localSheetId="6">#REF!</definedName>
    <definedName name="RealPercent">#REF!</definedName>
    <definedName name="Table_2._Turkey__Exogenous_assumptions" localSheetId="0">#REF!</definedName>
    <definedName name="Table_2._Turkey__Exogenous_assumptions" localSheetId="6">#REF!</definedName>
    <definedName name="Table_2._Turkey__Exogenous_assumptions">#REF!</definedName>
    <definedName name="vlom" localSheetId="0">#REF!</definedName>
    <definedName name="vlom" localSheetId="6">#REF!</definedName>
    <definedName name="vlom">#REF!</definedName>
    <definedName name="Z_248BE2BA_E445_11D3_BFE0_00003960F508_.wvu.Cols" localSheetId="0">#REF!</definedName>
    <definedName name="Z_248BE2BA_E445_11D3_BFE0_00003960F508_.wvu.Cols" localSheetId="6">#REF!</definedName>
    <definedName name="Z_248BE2BA_E445_11D3_BFE0_00003960F508_.wvu.Cols">#REF!</definedName>
    <definedName name="Հավելված" localSheetId="0">#REF!</definedName>
    <definedName name="Հավելված" localSheetId="6">#REF!</definedName>
    <definedName name="Հավելված" localSheetId="7">#REF!</definedName>
    <definedName name="Հավելված">#REF!</definedName>
    <definedName name="Հավելված10" localSheetId="0">#REF!</definedName>
    <definedName name="Հավելված10" localSheetId="6">#REF!</definedName>
    <definedName name="Հավելված10">#REF!</definedName>
    <definedName name="Հավելված11" localSheetId="0">#REF!</definedName>
    <definedName name="Հավելված11" localSheetId="6">#REF!</definedName>
    <definedName name="Հավելված11">#REF!</definedName>
    <definedName name="Հավելված20" localSheetId="0">#REF!</definedName>
    <definedName name="Հավելված20" localSheetId="6">#REF!</definedName>
    <definedName name="Հավելված20">#REF!</definedName>
    <definedName name="Հավելված9" localSheetId="0">#REF!</definedName>
    <definedName name="Հավելված9" localSheetId="6">#REF!</definedName>
    <definedName name="Հավելված9">#REF!</definedName>
    <definedName name="Մաս" localSheetId="0">#REF!</definedName>
    <definedName name="Մաս" localSheetId="6">#REF!</definedName>
    <definedName name="Մաս" localSheetId="7">#REF!</definedName>
    <definedName name="Մաս">#REF!</definedName>
    <definedName name="շախմատիստ" localSheetId="0">#REF!</definedName>
    <definedName name="շախմատիստ" localSheetId="6">#REF!</definedName>
    <definedName name="շախմատիստ" localSheetId="7">#REF!</definedName>
    <definedName name="շախմատիստ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7" i="74" l="1"/>
  <c r="F47" i="74"/>
  <c r="D47" i="74"/>
  <c r="E25" i="74"/>
  <c r="F25" i="74"/>
  <c r="D25" i="74"/>
  <c r="E35" i="29"/>
  <c r="F35" i="29"/>
  <c r="D35" i="29"/>
  <c r="E25" i="29"/>
  <c r="F25" i="29"/>
  <c r="D25" i="29"/>
  <c r="C18" i="75"/>
  <c r="D18" i="75"/>
  <c r="B18" i="75"/>
  <c r="B16" i="75" s="1"/>
  <c r="B14" i="75" s="1"/>
  <c r="B12" i="75" s="1"/>
  <c r="B10" i="75" s="1"/>
  <c r="C16" i="75"/>
  <c r="C14" i="75" s="1"/>
  <c r="C12" i="75" s="1"/>
  <c r="C10" i="75" s="1"/>
  <c r="D16" i="75"/>
  <c r="D14" i="75" s="1"/>
  <c r="D12" i="75" s="1"/>
  <c r="D10" i="75" s="1"/>
  <c r="F13" i="27" l="1"/>
  <c r="F11" i="27" s="1"/>
  <c r="E15" i="27"/>
  <c r="E13" i="27" s="1"/>
  <c r="E11" i="27" s="1"/>
  <c r="F15" i="27"/>
  <c r="D11" i="27"/>
  <c r="D13" i="27"/>
  <c r="D15" i="27"/>
  <c r="E28" i="27"/>
  <c r="F28" i="27"/>
  <c r="D28" i="27"/>
  <c r="H13" i="32"/>
  <c r="H11" i="32" s="1"/>
  <c r="I13" i="32"/>
  <c r="I11" i="32" s="1"/>
  <c r="H14" i="32"/>
  <c r="I14" i="32"/>
  <c r="G11" i="32"/>
  <c r="G13" i="32"/>
  <c r="G14" i="32"/>
  <c r="F19" i="66"/>
  <c r="I47" i="32"/>
  <c r="G47" i="32"/>
  <c r="H32" i="32"/>
  <c r="I32" i="32"/>
  <c r="G32" i="32"/>
  <c r="I21" i="72"/>
  <c r="I13" i="72"/>
  <c r="E10" i="66"/>
  <c r="F24" i="66"/>
  <c r="F22" i="66" s="1"/>
  <c r="F20" i="66" s="1"/>
  <c r="E24" i="66"/>
  <c r="E20" i="66"/>
  <c r="E22" i="66"/>
  <c r="D25" i="66"/>
  <c r="D19" i="66"/>
  <c r="G13" i="65"/>
  <c r="H13" i="65"/>
  <c r="E13" i="65"/>
  <c r="G19" i="65"/>
  <c r="G17" i="65" s="1"/>
  <c r="G15" i="65" s="1"/>
  <c r="H19" i="65"/>
  <c r="H17" i="65" s="1"/>
  <c r="H15" i="65" s="1"/>
  <c r="E15" i="65"/>
  <c r="E17" i="65"/>
  <c r="E19" i="65"/>
  <c r="G21" i="65"/>
  <c r="G23" i="65"/>
  <c r="H23" i="65"/>
  <c r="H21" i="65" s="1"/>
  <c r="E23" i="65"/>
  <c r="E21" i="65" s="1"/>
  <c r="F24" i="65"/>
  <c r="F23" i="65" s="1"/>
  <c r="F21" i="65" s="1"/>
  <c r="I16" i="72" l="1"/>
  <c r="I18" i="72" l="1"/>
  <c r="I15" i="72" s="1"/>
  <c r="I14" i="72" s="1"/>
  <c r="D24" i="65" l="1"/>
  <c r="G25" i="66" s="1"/>
  <c r="G24" i="66" s="1"/>
  <c r="G22" i="66" s="1"/>
  <c r="G20" i="66" s="1"/>
  <c r="D23" i="65"/>
  <c r="I25" i="72"/>
  <c r="I28" i="72"/>
  <c r="I27" i="72"/>
  <c r="F20" i="65" l="1"/>
  <c r="F19" i="65" s="1"/>
  <c r="F17" i="65" s="1"/>
  <c r="F15" i="65" s="1"/>
  <c r="F13" i="65" s="1"/>
  <c r="D21" i="65"/>
  <c r="H31" i="32" l="1"/>
  <c r="H30" i="32" s="1"/>
  <c r="H29" i="32" s="1"/>
  <c r="H28" i="32" s="1"/>
  <c r="H26" i="32" s="1"/>
  <c r="H24" i="32" l="1"/>
  <c r="I31" i="32"/>
  <c r="I30" i="32" s="1"/>
  <c r="I29" i="32" s="1"/>
  <c r="I28" i="32" s="1"/>
  <c r="I26" i="32" s="1"/>
  <c r="G31" i="32"/>
  <c r="G30" i="32" s="1"/>
  <c r="G29" i="32" s="1"/>
  <c r="G28" i="32" s="1"/>
  <c r="G26" i="32" s="1"/>
  <c r="G24" i="32" s="1"/>
  <c r="G22" i="32" s="1"/>
  <c r="G20" i="32" s="1"/>
  <c r="G18" i="32" s="1"/>
  <c r="I24" i="32" l="1"/>
  <c r="H22" i="32"/>
  <c r="H20" i="32" s="1"/>
  <c r="H18" i="32" s="1"/>
  <c r="E18" i="66"/>
  <c r="E16" i="66" s="1"/>
  <c r="I24" i="72"/>
  <c r="I26" i="72"/>
  <c r="I22" i="32" l="1"/>
  <c r="I20" i="32" s="1"/>
  <c r="I18" i="32" s="1"/>
  <c r="E14" i="66"/>
  <c r="I23" i="72"/>
  <c r="I22" i="72" l="1"/>
  <c r="D20" i="65"/>
  <c r="G19" i="66" s="1"/>
  <c r="G18" i="66" l="1"/>
  <c r="G16" i="66" s="1"/>
  <c r="F18" i="66"/>
  <c r="F16" i="66" s="1"/>
  <c r="D17" i="65"/>
  <c r="D19" i="65"/>
  <c r="F14" i="66" l="1"/>
  <c r="H47" i="32" s="1"/>
  <c r="G14" i="66"/>
  <c r="G46" i="32" l="1"/>
  <c r="G45" i="32" s="1"/>
  <c r="G44" i="32" s="1"/>
  <c r="G43" i="32" s="1"/>
  <c r="G41" i="32" s="1"/>
  <c r="G39" i="32" l="1"/>
  <c r="D22" i="27" l="1"/>
  <c r="G37" i="32"/>
  <c r="E12" i="66" l="1"/>
  <c r="H46" i="32"/>
  <c r="H45" i="32" s="1"/>
  <c r="H44" i="32" s="1"/>
  <c r="H43" i="32" s="1"/>
  <c r="H41" i="32" s="1"/>
  <c r="I46" i="32" l="1"/>
  <c r="I45" i="32" s="1"/>
  <c r="I44" i="32" s="1"/>
  <c r="I43" i="32" s="1"/>
  <c r="I41" i="32" s="1"/>
  <c r="H39" i="32"/>
  <c r="E22" i="27" s="1"/>
  <c r="G12" i="66"/>
  <c r="G10" i="66" s="1"/>
  <c r="G11" i="65"/>
  <c r="F11" i="65"/>
  <c r="H11" i="65"/>
  <c r="F12" i="66"/>
  <c r="F10" i="66" s="1"/>
  <c r="D15" i="65"/>
  <c r="I39" i="32" l="1"/>
  <c r="F22" i="27" s="1"/>
  <c r="H37" i="32"/>
  <c r="D13" i="65"/>
  <c r="E11" i="65"/>
  <c r="D11" i="65" s="1"/>
  <c r="I37" i="32" l="1"/>
  <c r="H35" i="32" l="1"/>
  <c r="H33" i="32" s="1"/>
  <c r="H16" i="32" s="1"/>
  <c r="G35" i="32"/>
  <c r="G33" i="32" s="1"/>
  <c r="G16" i="32" s="1"/>
  <c r="I35" i="32" l="1"/>
  <c r="I33" i="32" s="1"/>
  <c r="I16" i="32" l="1"/>
</calcChain>
</file>

<file path=xl/sharedStrings.xml><?xml version="1.0" encoding="utf-8"?>
<sst xmlns="http://schemas.openxmlformats.org/spreadsheetml/2006/main" count="318" uniqueCount="167">
  <si>
    <t>Արդյունքի չափորոշիչներ</t>
  </si>
  <si>
    <t>Ծրագրի անվանումը</t>
  </si>
  <si>
    <t>Ծրագրի միջոցառումները</t>
  </si>
  <si>
    <t>Ծրագրի դասիչը՝</t>
  </si>
  <si>
    <t>Միջոցառման վրա կատարվող ծախսը (հազար դրամ)</t>
  </si>
  <si>
    <t>______________ ի    ___Ն որոշման</t>
  </si>
  <si>
    <t>ՄԱՍ 2. ՊԵՏԱԿԱՆ ՄԱՐՄՆԻ ԳԾՈՎ ԱՐԴՅՈՒՆՔԱՅԻՆ (ԿԱՏԱՐՈՂԱԿԱՆ) ՑՈՒՑԱՆԻՇՆԵՐԸ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</si>
  <si>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</si>
  <si>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</si>
  <si>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</si>
  <si>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</si>
  <si>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</si>
  <si>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</si>
  <si>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</si>
  <si>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</si>
  <si>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</si>
  <si>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</si>
  <si>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</si>
  <si>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</si>
  <si>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</si>
  <si>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</si>
  <si>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</si>
  <si>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</si>
  <si>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</si>
  <si>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</si>
  <si>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</si>
  <si>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</si>
  <si>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</si>
  <si>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</si>
  <si>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</si>
  <si>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 xml:space="preserve">
1192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</si>
  <si>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</si>
  <si>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</si>
  <si>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</si>
  <si>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</si>
  <si>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</si>
  <si>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</si>
  <si>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</si>
  <si>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4</t>
  </si>
  <si>
    <t>08</t>
  </si>
  <si>
    <t xml:space="preserve"> ՀԱՆԳԻՍՏ, ՄՇԱԿՈՒՅԹ ԵՎ ԿՐՈՆ</t>
  </si>
  <si>
    <t xml:space="preserve">ՀՀ կրթության, գիտության, մշակույթի և սպորտի նախարարություն </t>
  </si>
  <si>
    <t>Բաժին</t>
  </si>
  <si>
    <t>Խումբ</t>
  </si>
  <si>
    <t xml:space="preserve">Ցուցանիշների փոփոխությունը (նվազեցումները նշված են փակագծերում)  </t>
  </si>
  <si>
    <t>ՄԱՍ 1. ՊԵՏԱԿԱՆ ՄԱՐՄՆԻ ԳԾՈՎ ԱՐԴՅՈՒՆՔԱՅԻՆ (ԿԱՏԱՐՈՂԱԿԱՆ) ՑՈՒՑԱՆԻՇՆԵՐԸ</t>
  </si>
  <si>
    <t>Աղյուսակ 9․13</t>
  </si>
  <si>
    <t>Ծրագրի դասիչը</t>
  </si>
  <si>
    <t>Հավելված N 5</t>
  </si>
  <si>
    <t>ՀՀ կառավարության  2023 թվականի</t>
  </si>
  <si>
    <t>Առաջին կիսամյակ</t>
  </si>
  <si>
    <t>02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</si>
  <si>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</si>
  <si>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</si>
  <si>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</si>
  <si>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Մասնագիտացված կազմակերպություն 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</si>
  <si>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</si>
  <si>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</si>
  <si>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</si>
  <si>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Հավելված N 3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</si>
  <si>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</si>
  <si>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</si>
  <si>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</si>
  <si>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</si>
  <si>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</si>
  <si>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</si>
  <si>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</si>
  <si>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</si>
  <si>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</si>
  <si>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</si>
  <si>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</si>
  <si>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>Հավելված N 7</t>
  </si>
  <si>
    <t>Հավելված N 6</t>
  </si>
  <si>
    <t xml:space="preserve"> - Շենքերի և շինությունների կապիտալ վերանորոգում</t>
  </si>
  <si>
    <t xml:space="preserve"> Ինն ամիս </t>
  </si>
  <si>
    <t xml:space="preserve"> Տարի </t>
  </si>
  <si>
    <t>Հավելված N 8</t>
  </si>
  <si>
    <t>ՀՀ կառավարության  2024 թվականի</t>
  </si>
  <si>
    <t>Հուշարձանների ամրակայում, նորոգում և վերականգնում</t>
  </si>
  <si>
    <t>1. Վերականգնողական աշխատանքներ</t>
  </si>
  <si>
    <t>որից`</t>
  </si>
  <si>
    <t>Երևան քաղաք</t>
  </si>
  <si>
    <t xml:space="preserve">ՀՀ կառավարության  2024 թվականի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</si>
  <si>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</si>
  <si>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</si>
  <si>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</si>
  <si>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</si>
  <si>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</si>
  <si>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</si>
  <si>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</si>
  <si>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08</t>
  </si>
  <si>
    <t xml:space="preserve"> ՄԱՍ III. ԾԱՌԱՅՈՒԹՅՈՒՆՆԵՐ</t>
  </si>
  <si>
    <t>ԳՀ</t>
  </si>
  <si>
    <t>ԲՄ</t>
  </si>
  <si>
    <t xml:space="preserve"> դրամ</t>
  </si>
  <si>
    <t>ՄԱ</t>
  </si>
  <si>
    <t>Խումբ N 02</t>
  </si>
  <si>
    <t>Դաս N 07</t>
  </si>
  <si>
    <t xml:space="preserve"> Հուշարձանների և մշակութային արժեքների վերականգնում և պահպանում</t>
  </si>
  <si>
    <t>1075-21001</t>
  </si>
  <si>
    <t xml:space="preserve"> Հուշարձանների ամրակայում, նորոգում և վերականգնում</t>
  </si>
  <si>
    <t xml:space="preserve"> ՄԱՍ II. ԱՇԽԱՏԱՆՔՆԵՐ</t>
  </si>
  <si>
    <t>այդ թվում` ըստ կատարողների</t>
  </si>
  <si>
    <t xml:space="preserve"> այդ թվում`ըստ ուղղությունների</t>
  </si>
  <si>
    <t>07</t>
  </si>
  <si>
    <t>Մշակութային ժառանգության ծրագիր</t>
  </si>
  <si>
    <t xml:space="preserve"> Մշակութային ծառայություններ</t>
  </si>
  <si>
    <t xml:space="preserve">ՀՀ կառավարության 2024 թվականի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</si>
  <si>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</si>
  <si>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 xml:space="preserve"> Հանրության կողմից անմիջականորեն օգտագործվող ակտիվների հետ կապված միջոցառումներ</t>
  </si>
  <si>
    <t xml:space="preserve"> Մշակութային ժառանգության ծրագիր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</si>
  <si>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</si>
  <si>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</si>
  <si>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Միջոցառման դասիչը` </t>
  </si>
  <si>
    <t xml:space="preserve"> 21001 </t>
  </si>
  <si>
    <t xml:space="preserve"> Հուշարձանների ամրակայում, նորոգում և վերականգնում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</si>
  <si>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</si>
  <si>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</si>
  <si>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Մշակութային ժառանգության ծրագիր </t>
  </si>
  <si>
    <t xml:space="preserve"> Միջոցառումն իրականացնողի անվանումը </t>
  </si>
  <si>
    <t xml:space="preserve">Ցուցանիշների փոփոխությունը (ավելացումները նշված են դրական նշանով, իսկ նվազեցումները՝ փակագծերում)  </t>
  </si>
  <si>
    <t>ՀԱՅԱՍՏԱՆԻ ՀԱՆՐԱՊԵՏՈՒԹՅԱՆ ԿԱՌԱՎԱՐՈՒԹՅԱՆ 2023 ԹՎԱԿԱՆԻ ԴԵԿՏԵՄԲԵՐԻ 28-Ի N2323-Ն ՈՐՈՇՄԱՆ N 3 ԵՎ N 4 ՀԱՎԵԼՎԱԾՆԵՐՈՒՄ ԿԱՏԱՐՎՈՂ  ՓՈՓՈԽՈՒԹՅՈՒՆՆԵՐԸ ԵՎ ԼՐԱՑՈՒՄՆԵՐԸ</t>
  </si>
  <si>
    <t xml:space="preserve">Ցուցանիշների փոփոխությունը (ավելացումները նշված են դրական նշանով, իսկ նվազեցումները՝ փակագծերում) </t>
  </si>
  <si>
    <t>«ՀԱՅԱUՏԱՆԻ ՀԱՆՐԱՊԵՏՈՒԹՅԱՆ 2024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2023 ԹՎԱԿԱՆԻ ԴԵԿՏԵՄԲԵՐԻ 28-Ի N 2323-Ն ՈՐՈՇՄԱՆ N 5 ՀԱՎԵԼՎԱԾԻ N 1 ԱՂՅՈՒՍԱԿՈՒՄ ԿԱՏԱՐՎՈՂ ՓՈՓՈԽՈՒԹՅՈՒՆՆԵՐԸ ԵՎ ԼՐԱՑՈՒՄՆԵՐԸ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</si>
  <si>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</si>
  <si>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Ցուցանիշների փոփոխությունը (ավելացումները նշված են դրական նշանով)  </t>
  </si>
  <si>
    <t>Աղյուսակ 9․1.13</t>
  </si>
  <si>
    <t xml:space="preserve">«ՀԱՅԱUՏԱՆԻ ՀԱՆՐԱՊԵՏՈՒԹՅԱՆ 2024 ԹՎԱԿԱՆԻ ՊԵՏԱԿԱՆ ԲՅՈՒՋԵԻ ՄԱUԻՆ» ՀԱՅԱUՏԱՆԻ ՀԱՆՐԱՊԵՏՈՒԹՅԱՆ OՐԵՆՔԻ N 1 ՀԱՎԵԼՎԱԾԻ N 3 ԱՂՅՈՒՍԱԿՈՒՄ ԿԱՏԱՐՎՈՂ ՓՈՓՈԽՈՒԹՅՈՒՆԸ ԵՎ ԼՐԱՑՈՒՄԸ </t>
  </si>
  <si>
    <t>ՀՀ Տավուշի մարզ</t>
  </si>
  <si>
    <t>Կիրանց գյուղի Սուրբ Երրորդություն եկեղեցու վերականգնում</t>
  </si>
  <si>
    <t>Ներդրումներ թանգարանների և պատկերասրահների հիմնանորոգման համար</t>
  </si>
  <si>
    <t>Հայաստանի ազգային պատկերասրահ  ՊՈԱԿ-ի Արա Սարգսյանի և Հակոբ Կոջոյանի տուն-թանգարան մասնաճյուղ</t>
  </si>
  <si>
    <t xml:space="preserve"> Թանգարաններ և ցուցասրահներ</t>
  </si>
  <si>
    <t>Դաս N 02</t>
  </si>
  <si>
    <t>1075-32001</t>
  </si>
  <si>
    <t xml:space="preserve"> Ներդրումներ թանգարանների և պատկերասրահների հիմնանորոգման համար</t>
  </si>
  <si>
    <t xml:space="preserve"> 45611200-1</t>
  </si>
  <si>
    <t xml:space="preserve"> մշակութային օբյեկտների հիմնանորոգում</t>
  </si>
  <si>
    <t xml:space="preserve"> 71351540-1</t>
  </si>
  <si>
    <t xml:space="preserve"> 98111140-1</t>
  </si>
  <si>
    <t xml:space="preserve"> հեղինակային հսկողության ծառայություններ</t>
  </si>
  <si>
    <t xml:space="preserve"> տեխնիկական հսկողության ծառայություններ</t>
  </si>
  <si>
    <t>ՀԱՅԱՍՏԱՆԻ ՀԱՆՐԱՊԵՏՈՒԹՅԱՆ ԿԱՌԱՎԱՐՈՒԹՅԱՆ 2023 ԹՎԱԿԱՆԻ ԴԵԿՏԵՄԲԵՐԻ 28-Ի N 2323-Ն ՈՐՈՇՄԱՆ N 5 ՀԱՎԵԼՎԱԾԻ N 2 ԱՂՅՈՒՍԱԿՈՒՄ ԿԱՏԱՐՎՈՂ ՓՈՓՈԽՈՒԹՅՈՒՆԸ ԵՎ ԼՐԱՑՈՒՄԸ</t>
  </si>
  <si>
    <t>ՀՀ քաղաքաշինության կոմիտե</t>
  </si>
  <si>
    <t xml:space="preserve">ՀԱՅԱՍՏԱՆԻ ՀԱՆՐԱՊԵՏՈՒԹՅԱՆ ԿԱՌԱՎԱՐՈՒԹՅԱՆ 2023 ԹՎԱԿԱՆԻ ԴԵԿՏԵՄԲԵՐԻ 28-Ի N 2323-Ն N 10 ՀԱՎԵԼՎԱԾՈՒՄ ԿԱՏԱՐՎՈՂ ՓՈՓՈԽՈՒԹՅՈՒՆՆԵՐԸ ԵՎ ԼՐԱՑՈՒՄՆԵՐԸ
</t>
  </si>
  <si>
    <t xml:space="preserve"> 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</si>
  <si>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>ՀՀ կառավարության 2024 թվականի</t>
  </si>
  <si>
    <t>«ՀԱՅԱՍՏԱՆԻ ՀԱՆՐԱՊԵՏՈՒԹՅԱՆ 2024 ԹՎԱԿԱՆԻ ՊԵՏԱԿԱՆ ԲՅՈՒՋԵԻ ՄԱՍԻՆ» ՕՐԵՆՔԻ 3-ՐԴ ՀՈԴՎԱԾԻ, N 3 ՀԱՎԵԼՎԱԾԻ N 1 ԱՂՅՈՒՍԱԿՈՒՄ ԵՎ ՀԱՅԱՍՏԱՆԻ ՀԱՆՐԱՊԵՏՈՒԹՅԱՆ ԿԱՌԱՎԱՐՈՒԹՅԱՆ 2023 ԹՎԱԿԱՆԻ ԴԵԿՏԵՄԲԵՐԻ 28-Ի N 2323-Ն ՈՐՈՇՄԱՆ N 1 ՀԱՎԵԼՎԱԾԻ N 1 ԱՂՅՈՒՍԱԿՈՒՄ ԿԱՏԱՐՎՈՂ ՓՈՓՈԽՈՒԹՅՈՒՆԸ</t>
  </si>
  <si>
    <t>հազ. դրամ</t>
  </si>
  <si>
    <t>Պետական բյուջեի դեֆիցիտի ֆինանսավորման աղբյուրներն ու դրանց տարրերի անվանումները</t>
  </si>
  <si>
    <t xml:space="preserve">Ցուցանիշների փոփոխությունը
(նվազեցումները նշված են փակագծերում) </t>
  </si>
  <si>
    <t>այդ թվում՝</t>
  </si>
  <si>
    <t>Ա.Ներքին աղբյուրներ-ընդամենը</t>
  </si>
  <si>
    <t>2. Ֆինանսական զուտ ակտիվներ</t>
  </si>
  <si>
    <t>2.6.Այլ</t>
  </si>
  <si>
    <t>որից՝</t>
  </si>
  <si>
    <t xml:space="preserve"> Ժամանակավորապես ազատ միջոցներ </t>
  </si>
  <si>
    <t>ՀԱՅԱՍՏԱՆԻ ՀԱՆՐԱՊԵՏՈՒԹՅԱՆ ԿԱՌԱՎԱՐՈՒԹՅԱՆ 2023 ԹՎԱԿԱՆԻ ԴԵԿՏԵՄԲԵՐԻ 28-Ի N 2323-Ն ՈՐՈՇՄԱՆ N 9 ՀԱՎԵԼՎԱԾԻ N 9.13 ԱՂՅՈՒՍԱԿՈՒՄ ԿԱՏԱՐՎՈՂ ՓՈՓՈԽՈՒԹՅՈՒՆՆԵՐԸ ԵՎ ԼՐԱՑՈՒՄՆԵՐԸ</t>
  </si>
  <si>
    <t xml:space="preserve"> Հուշարձանների ամրակայման, նորոգման և վերականգնման աշխատանքներ, քանակ </t>
  </si>
  <si>
    <t xml:space="preserve"> Ներդրումներ թանգարանների և պատկերասրահների հիմնանորոգման համար </t>
  </si>
  <si>
    <t xml:space="preserve"> Թանգարանների և պատկերասրահների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</si>
  <si>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</si>
  <si>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կազմակերպությունների անվանումները </t>
  </si>
  <si>
    <t xml:space="preserve"> Թանգարաններ և պատկերասրահներ </t>
  </si>
  <si>
    <t>ՀԱՅԱՍՏԱՆԻ ՀԱՆՐԱՊԵՏՈՒԹՅԱՆ ԿԱՌԱՎԱՐՈՒԹՅԱՆ 2023 ԹՎԱԿԱՆԻ ԴԵԿՏԵՄԲԵՐԻ 28-Ի N 2323-Ն ՈՐՈՇՄԱՆ N 9.1 ՀԱՎԵԼՎԱԾԻ N 9.1.13 ԵՎ 9.1.39 ԱՂՅՈՒՍԱԿՆԵՐՈՒՄ ԿԱՏԱՐՎՈՂ ՓՈՓՈԽՈՒԹՅՈՒՆՆԵՐԸ ԵՎ ԼՐԱՑՈՒՄՆԵՐԸ</t>
  </si>
  <si>
    <t>Աղյուսակ 9․1.39</t>
  </si>
  <si>
    <t xml:space="preserve"> վերականգնողական աշխատանքներ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</si>
</sst>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_-* #,##0.0\ _₽_-;\-* #,##0.0\ _₽_-;_-* &quot;-&quot;?\ _₽_-;_-@_-"/>
    <numFmt numFmtId="172" formatCode="General_)"/>
    <numFmt numFmtId="173" formatCode="_-* #,##0.00\ _р_._-;\-* #,##0.00\ _р_._-;_-* &quot;-&quot;??\ _р_._-;_-@_-"/>
    <numFmt numFmtId="174" formatCode="_-* #,##0.0\ _р_._-;\-* #,##0.0\ _р_._-;_-* &quot;-&quot;?\ _р_._-;_-@_-"/>
    <numFmt numFmtId="175" formatCode="0.000%"/>
    <numFmt numFmtId="176" formatCode="0_);\(0\)"/>
    <numFmt numFmtId="177" formatCode="_-* #,##0.00\ _ _-;\-* #,##0.00\ _ _-;_-* &quot;-&quot;??\ _ _-;_-@_-"/>
  </numFmts>
  <fonts count="9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0"/>
      <color theme="1"/>
      <name val="Arial Narrow"/>
      <family val="2"/>
    </font>
    <font>
      <b/>
      <u/>
      <sz val="12"/>
      <name val="GHEA Grapalat"/>
      <family val="3"/>
    </font>
    <font>
      <sz val="12"/>
      <name val="Calibri"/>
      <family val="2"/>
      <charset val="1"/>
      <scheme val="minor"/>
    </font>
    <font>
      <b/>
      <i/>
      <sz val="12"/>
      <name val="GHEA Grapalat"/>
      <family val="3"/>
    </font>
    <font>
      <b/>
      <sz val="12"/>
      <color indexed="8"/>
      <name val="GHEA Grapalat"/>
      <family val="3"/>
    </font>
    <font>
      <i/>
      <sz val="12"/>
      <name val="Calibri"/>
      <family val="2"/>
      <charset val="1"/>
      <scheme val="minor"/>
    </font>
    <font>
      <sz val="12"/>
      <color indexed="8"/>
      <name val="GHEA Grapalat"/>
      <family val="3"/>
    </font>
    <font>
      <b/>
      <sz val="12"/>
      <name val="GHEA Grapalat"/>
      <family val="2"/>
    </font>
    <font>
      <sz val="12"/>
      <name val="GHEA Grapalat"/>
      <family val="2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044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5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8" fillId="0" borderId="13" applyNumberFormat="0" applyFill="0" applyAlignment="0" applyProtection="0"/>
    <xf numFmtId="0" fontId="29" fillId="8" borderId="14" applyNumberFormat="0" applyAlignment="0" applyProtection="0"/>
    <xf numFmtId="0" fontId="30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5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8" applyNumberFormat="0" applyFill="0" applyAlignment="0" applyProtection="0"/>
    <xf numFmtId="0" fontId="35" fillId="25" borderId="0" applyNumberFormat="0" applyBorder="0" applyAlignment="0" applyProtection="0"/>
    <xf numFmtId="0" fontId="43" fillId="0" borderId="10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3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1" applyNumberFormat="0" applyAlignment="0" applyProtection="0"/>
    <xf numFmtId="0" fontId="40" fillId="3" borderId="0" applyNumberFormat="0" applyBorder="0" applyAlignment="0" applyProtection="0"/>
    <xf numFmtId="0" fontId="47" fillId="7" borderId="12" applyNumberFormat="0" applyAlignment="0" applyProtection="0"/>
    <xf numFmtId="0" fontId="44" fillId="6" borderId="11" applyNumberFormat="0" applyAlignment="0" applyProtection="0"/>
    <xf numFmtId="0" fontId="42" fillId="0" borderId="9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4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6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7" applyNumberFormat="0" applyAlignment="0" applyProtection="0"/>
    <xf numFmtId="0" fontId="57" fillId="53" borderId="18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9" applyNumberFormat="0" applyFill="0" applyAlignment="0" applyProtection="0"/>
    <xf numFmtId="0" fontId="61" fillId="0" borderId="20" applyNumberFormat="0" applyFill="0" applyAlignment="0" applyProtection="0"/>
    <xf numFmtId="0" fontId="62" fillId="0" borderId="21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7" applyNumberFormat="0" applyAlignment="0" applyProtection="0"/>
    <xf numFmtId="0" fontId="64" fillId="0" borderId="22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5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5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5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29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2" fontId="82" fillId="0" borderId="30">
      <protection locked="0"/>
    </xf>
    <xf numFmtId="172" fontId="83" fillId="56" borderId="3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56" fillId="5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63" fillId="42" borderId="17" applyNumberForma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16" fillId="55" borderId="23" applyNumberFormat="0" applyFon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6" fillId="52" borderId="24" applyNumberFormat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68" fillId="0" borderId="25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5" fillId="6" borderId="11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6" fillId="7" borderId="12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27" fillId="7" borderId="11" applyNumberFormat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19" fillId="0" borderId="8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0" fillId="0" borderId="9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10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32" fillId="0" borderId="16" applyNumberFormat="0" applyFill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9" fillId="8" borderId="14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13" fillId="9" borderId="15" applyNumberFormat="0" applyFont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28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70" fontId="16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164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43" fontId="15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5" fillId="0" borderId="0">
      <alignment horizontal="left" vertical="top" wrapText="1"/>
    </xf>
    <xf numFmtId="0" fontId="89" fillId="0" borderId="0"/>
    <xf numFmtId="43" fontId="89" fillId="0" borderId="0" applyFont="0" applyFill="0" applyBorder="0" applyAlignment="0" applyProtection="0"/>
    <xf numFmtId="173" fontId="84" fillId="0" borderId="0" applyFont="0" applyFill="0" applyBorder="0" applyAlignment="0" applyProtection="0"/>
    <xf numFmtId="0" fontId="13" fillId="0" borderId="0"/>
    <xf numFmtId="9" fontId="84" fillId="0" borderId="0" applyFont="0" applyFill="0" applyBorder="0" applyAlignment="0" applyProtection="0"/>
    <xf numFmtId="177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1" fillId="0" borderId="0"/>
    <xf numFmtId="0" fontId="16" fillId="0" borderId="0"/>
    <xf numFmtId="0" fontId="16" fillId="0" borderId="0"/>
    <xf numFmtId="9" fontId="16" fillId="0" borderId="0" applyFont="0" applyFill="0" applyBorder="0" applyAlignment="0" applyProtection="0"/>
    <xf numFmtId="172" fontId="82" fillId="0" borderId="30">
      <protection locked="0"/>
    </xf>
    <xf numFmtId="43" fontId="13" fillId="0" borderId="0" applyFont="0" applyFill="0" applyBorder="0" applyAlignment="0" applyProtection="0"/>
    <xf numFmtId="0" fontId="16" fillId="0" borderId="0"/>
  </cellStyleXfs>
  <cellXfs count="305">
    <xf numFmtId="0" fontId="0" fillId="0" borderId="0" xfId="0"/>
    <xf numFmtId="0" fontId="74" fillId="2" borderId="0" xfId="0" applyFont="1" applyFill="1"/>
    <xf numFmtId="169" fontId="17" fillId="2" borderId="26" xfId="7" applyNumberFormat="1" applyFont="1" applyFill="1" applyBorder="1" applyAlignment="1">
      <alignment horizontal="center" vertical="center" wrapText="1"/>
    </xf>
    <xf numFmtId="0" fontId="73" fillId="2" borderId="0" xfId="0" applyFont="1" applyFill="1"/>
    <xf numFmtId="0" fontId="17" fillId="2" borderId="26" xfId="0" applyFont="1" applyFill="1" applyBorder="1" applyAlignment="1">
      <alignment horizontal="left" vertical="top" wrapText="1"/>
    </xf>
    <xf numFmtId="166" fontId="73" fillId="2" borderId="26" xfId="7" applyNumberFormat="1" applyFont="1" applyFill="1" applyBorder="1" applyAlignment="1">
      <alignment horizontal="center" vertical="center" wrapText="1"/>
    </xf>
    <xf numFmtId="169" fontId="73" fillId="2" borderId="26" xfId="7" applyNumberFormat="1" applyFont="1" applyFill="1" applyBorder="1" applyAlignment="1">
      <alignment horizontal="center" vertical="center" wrapText="1"/>
    </xf>
    <xf numFmtId="166" fontId="86" fillId="2" borderId="26" xfId="7" applyNumberFormat="1" applyFont="1" applyFill="1" applyBorder="1" applyAlignment="1">
      <alignment horizontal="center" vertical="center" wrapText="1"/>
    </xf>
    <xf numFmtId="166" fontId="73" fillId="2" borderId="26" xfId="7" applyNumberFormat="1" applyFont="1" applyFill="1" applyBorder="1" applyAlignment="1">
      <alignment vertical="center" wrapText="1"/>
    </xf>
    <xf numFmtId="166" fontId="73" fillId="2" borderId="26" xfId="7" applyNumberFormat="1" applyFont="1" applyFill="1" applyBorder="1" applyAlignment="1">
      <alignment horizontal="right" vertical="center" wrapText="1"/>
    </xf>
    <xf numFmtId="0" fontId="14" fillId="2" borderId="0" xfId="0" applyFont="1" applyFill="1" applyAlignment="1">
      <alignment horizontal="right"/>
    </xf>
    <xf numFmtId="166" fontId="86" fillId="2" borderId="26" xfId="7" applyNumberFormat="1" applyFont="1" applyFill="1" applyBorder="1" applyAlignment="1">
      <alignment horizontal="right" vertical="center" wrapText="1"/>
    </xf>
    <xf numFmtId="169" fontId="17" fillId="2" borderId="26" xfId="7" applyNumberFormat="1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left" vertical="top" wrapText="1"/>
    </xf>
    <xf numFmtId="0" fontId="73" fillId="2" borderId="0" xfId="0" applyFont="1" applyFill="1" applyBorder="1" applyAlignment="1">
      <alignment horizontal="left" vertical="top" wrapText="1"/>
    </xf>
    <xf numFmtId="43" fontId="73" fillId="2" borderId="26" xfId="7" applyNumberFormat="1" applyFont="1" applyFill="1" applyBorder="1" applyAlignment="1">
      <alignment horizontal="center" vertical="center" wrapText="1"/>
    </xf>
    <xf numFmtId="169" fontId="17" fillId="2" borderId="26" xfId="7" applyNumberFormat="1" applyFont="1" applyFill="1" applyBorder="1" applyAlignment="1">
      <alignment horizontal="right" vertical="center" wrapText="1"/>
    </xf>
    <xf numFmtId="0" fontId="86" fillId="2" borderId="0" xfId="0" applyFont="1" applyFill="1" applyAlignment="1">
      <alignment horizontal="left" vertical="top" wrapText="1"/>
    </xf>
    <xf numFmtId="171" fontId="73" fillId="2" borderId="0" xfId="0" applyNumberFormat="1" applyFont="1" applyFill="1" applyAlignment="1">
      <alignment horizontal="left" vertical="top" wrapText="1"/>
    </xf>
    <xf numFmtId="167" fontId="73" fillId="2" borderId="0" xfId="0" applyNumberFormat="1" applyFont="1" applyFill="1" applyAlignment="1">
      <alignment horizontal="left" vertical="top" wrapText="1"/>
    </xf>
    <xf numFmtId="0" fontId="17" fillId="2" borderId="26" xfId="0" applyFont="1" applyFill="1" applyBorder="1" applyAlignment="1">
      <alignment horizontal="center" vertical="top" wrapText="1"/>
    </xf>
    <xf numFmtId="0" fontId="74" fillId="2" borderId="0" xfId="0" applyFont="1" applyFill="1" applyBorder="1"/>
    <xf numFmtId="0" fontId="73" fillId="2" borderId="32" xfId="0" applyFont="1" applyFill="1" applyBorder="1" applyAlignment="1">
      <alignment vertical="top" wrapText="1"/>
    </xf>
    <xf numFmtId="0" fontId="73" fillId="2" borderId="32" xfId="0" applyFont="1" applyFill="1" applyBorder="1" applyAlignment="1">
      <alignment horizontal="left" vertical="top" wrapText="1"/>
    </xf>
    <xf numFmtId="0" fontId="73" fillId="2" borderId="32" xfId="0" applyFont="1" applyFill="1" applyBorder="1" applyAlignment="1">
      <alignment horizontal="left" vertical="center" wrapText="1"/>
    </xf>
    <xf numFmtId="0" fontId="86" fillId="2" borderId="32" xfId="165" applyFont="1" applyFill="1" applyBorder="1" applyAlignment="1">
      <alignment horizontal="left" vertical="top" wrapText="1"/>
    </xf>
    <xf numFmtId="165" fontId="73" fillId="2" borderId="32" xfId="6" applyNumberFormat="1" applyFont="1" applyFill="1" applyBorder="1" applyAlignment="1">
      <alignment horizontal="right" vertical="center"/>
    </xf>
    <xf numFmtId="0" fontId="86" fillId="2" borderId="32" xfId="0" applyFont="1" applyFill="1" applyBorder="1" applyAlignment="1">
      <alignment horizontal="left" vertical="top" wrapText="1"/>
    </xf>
    <xf numFmtId="0" fontId="73" fillId="2" borderId="32" xfId="0" applyFont="1" applyFill="1" applyBorder="1"/>
    <xf numFmtId="0" fontId="74" fillId="2" borderId="32" xfId="0" applyFont="1" applyFill="1" applyBorder="1"/>
    <xf numFmtId="0" fontId="17" fillId="2" borderId="32" xfId="0" applyFont="1" applyFill="1" applyBorder="1" applyAlignment="1">
      <alignment vertical="top" wrapText="1"/>
    </xf>
    <xf numFmtId="0" fontId="73" fillId="2" borderId="33" xfId="0" applyFont="1" applyFill="1" applyBorder="1" applyAlignment="1">
      <alignment horizontal="left" vertical="top" wrapText="1"/>
    </xf>
    <xf numFmtId="0" fontId="73" fillId="2" borderId="32" xfId="0" applyFont="1" applyFill="1" applyBorder="1" applyAlignment="1">
      <alignment vertical="center" wrapText="1"/>
    </xf>
    <xf numFmtId="0" fontId="87" fillId="2" borderId="32" xfId="0" applyFont="1" applyFill="1" applyBorder="1" applyAlignment="1">
      <alignment horizontal="left" vertical="top" wrapText="1"/>
    </xf>
    <xf numFmtId="0" fontId="14" fillId="2" borderId="0" xfId="0" applyFont="1" applyFill="1" applyAlignment="1">
      <alignment wrapText="1"/>
    </xf>
    <xf numFmtId="0" fontId="73" fillId="2" borderId="0" xfId="0" applyFont="1" applyFill="1" applyBorder="1"/>
    <xf numFmtId="167" fontId="74" fillId="2" borderId="0" xfId="0" applyNumberFormat="1" applyFont="1" applyFill="1" applyBorder="1"/>
    <xf numFmtId="0" fontId="73" fillId="2" borderId="1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vertical="center"/>
    </xf>
    <xf numFmtId="0" fontId="73" fillId="2" borderId="0" xfId="0" applyFont="1" applyFill="1" applyAlignment="1">
      <alignment horizontal="right"/>
    </xf>
    <xf numFmtId="0" fontId="73" fillId="2" borderId="26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1" xfId="0" applyFont="1" applyFill="1" applyBorder="1" applyAlignment="1">
      <alignment horizontal="center" vertical="center" wrapText="1"/>
    </xf>
    <xf numFmtId="0" fontId="17" fillId="2" borderId="4" xfId="0" applyFont="1" applyFill="1" applyBorder="1" applyAlignment="1">
      <alignment vertical="top" wrapText="1"/>
    </xf>
    <xf numFmtId="0" fontId="73" fillId="2" borderId="6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horizontal="center" vertical="top" wrapText="1"/>
    </xf>
    <xf numFmtId="167" fontId="73" fillId="2" borderId="26" xfId="0" applyNumberFormat="1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vertical="top" wrapText="1"/>
    </xf>
    <xf numFmtId="0" fontId="17" fillId="2" borderId="31" xfId="0" applyFont="1" applyFill="1" applyBorder="1" applyAlignment="1">
      <alignment vertical="top" wrapText="1"/>
    </xf>
    <xf numFmtId="165" fontId="17" fillId="2" borderId="32" xfId="6" applyNumberFormat="1" applyFont="1" applyFill="1" applyBorder="1" applyAlignment="1">
      <alignment horizontal="center" vertical="center"/>
    </xf>
    <xf numFmtId="0" fontId="73" fillId="2" borderId="0" xfId="0" applyFont="1" applyFill="1" applyAlignment="1">
      <alignment horizontal="right"/>
    </xf>
    <xf numFmtId="0" fontId="73" fillId="2" borderId="26" xfId="0" applyFont="1" applyFill="1" applyBorder="1" applyAlignment="1">
      <alignment horizontal="center" vertical="center" wrapText="1"/>
    </xf>
    <xf numFmtId="0" fontId="73" fillId="2" borderId="32" xfId="0" applyFont="1" applyFill="1" applyBorder="1" applyAlignment="1">
      <alignment horizontal="center" vertical="top" wrapText="1"/>
    </xf>
    <xf numFmtId="0" fontId="17" fillId="2" borderId="32" xfId="0" applyFont="1" applyFill="1" applyBorder="1" applyAlignment="1">
      <alignment horizontal="left" vertical="top" wrapText="1"/>
    </xf>
    <xf numFmtId="0" fontId="73" fillId="2" borderId="32" xfId="0" applyFont="1" applyFill="1" applyBorder="1" applyAlignment="1">
      <alignment horizontal="left" vertical="center"/>
    </xf>
    <xf numFmtId="0" fontId="74" fillId="2" borderId="0" xfId="1660" applyFont="1" applyFill="1" applyAlignment="1">
      <alignment vertical="top"/>
    </xf>
    <xf numFmtId="169" fontId="73" fillId="2" borderId="0" xfId="96" applyNumberFormat="1" applyFont="1" applyFill="1" applyAlignment="1">
      <alignment vertical="top" wrapText="1"/>
    </xf>
    <xf numFmtId="0" fontId="74" fillId="2" borderId="0" xfId="299" applyFont="1" applyFill="1" applyAlignment="1">
      <alignment vertical="top"/>
    </xf>
    <xf numFmtId="169" fontId="73" fillId="2" borderId="0" xfId="96" applyNumberFormat="1" applyFont="1" applyFill="1" applyAlignment="1">
      <alignment vertical="center" wrapText="1"/>
    </xf>
    <xf numFmtId="0" fontId="74" fillId="2" borderId="0" xfId="1660" applyFont="1" applyFill="1"/>
    <xf numFmtId="0" fontId="74" fillId="2" borderId="0" xfId="299" applyFont="1" applyFill="1"/>
    <xf numFmtId="49" fontId="17" fillId="2" borderId="0" xfId="96" applyNumberFormat="1" applyFont="1" applyFill="1" applyAlignment="1">
      <alignment horizontal="center" vertical="center" wrapText="1"/>
    </xf>
    <xf numFmtId="0" fontId="17" fillId="2" borderId="0" xfId="96" applyNumberFormat="1" applyFont="1" applyFill="1" applyAlignment="1">
      <alignment horizontal="center" vertical="center" wrapText="1"/>
    </xf>
    <xf numFmtId="0" fontId="74" fillId="2" borderId="0" xfId="2028" applyFont="1" applyFill="1"/>
    <xf numFmtId="173" fontId="74" fillId="2" borderId="0" xfId="2027" applyFont="1" applyFill="1"/>
    <xf numFmtId="49" fontId="17" fillId="2" borderId="32" xfId="96" applyNumberFormat="1" applyFont="1" applyFill="1" applyBorder="1" applyAlignment="1">
      <alignment horizontal="center" vertical="center" textRotation="90" wrapText="1"/>
    </xf>
    <xf numFmtId="168" fontId="17" fillId="2" borderId="32" xfId="96" applyNumberFormat="1" applyFont="1" applyFill="1" applyBorder="1" applyAlignment="1">
      <alignment horizontal="center" vertical="center" wrapText="1"/>
    </xf>
    <xf numFmtId="0" fontId="17" fillId="2" borderId="32" xfId="96" applyNumberFormat="1" applyFont="1" applyFill="1" applyBorder="1" applyAlignment="1">
      <alignment horizontal="center" vertical="center" wrapText="1"/>
    </xf>
    <xf numFmtId="169" fontId="17" fillId="2" borderId="32" xfId="96" applyNumberFormat="1" applyFont="1" applyFill="1" applyBorder="1" applyAlignment="1">
      <alignment horizontal="center" vertical="center" wrapText="1"/>
    </xf>
    <xf numFmtId="174" fontId="74" fillId="2" borderId="0" xfId="299" applyNumberFormat="1" applyFont="1" applyFill="1"/>
    <xf numFmtId="43" fontId="74" fillId="2" borderId="0" xfId="299" applyNumberFormat="1" applyFont="1" applyFill="1"/>
    <xf numFmtId="0" fontId="73" fillId="2" borderId="32" xfId="96" applyFont="1" applyFill="1" applyBorder="1" applyAlignment="1">
      <alignment horizontal="center" vertical="center" wrapText="1"/>
    </xf>
    <xf numFmtId="0" fontId="90" fillId="2" borderId="32" xfId="96" applyFont="1" applyFill="1" applyBorder="1" applyAlignment="1">
      <alignment horizontal="center" vertical="center" wrapText="1"/>
    </xf>
    <xf numFmtId="168" fontId="73" fillId="2" borderId="32" xfId="96" applyNumberFormat="1" applyFont="1" applyFill="1" applyBorder="1" applyAlignment="1">
      <alignment horizontal="center" vertical="center" wrapText="1"/>
    </xf>
    <xf numFmtId="0" fontId="17" fillId="2" borderId="32" xfId="96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center" vertical="center" wrapText="1"/>
    </xf>
    <xf numFmtId="0" fontId="17" fillId="2" borderId="32" xfId="96" applyFont="1" applyFill="1" applyBorder="1" applyAlignment="1">
      <alignment vertical="center" wrapText="1"/>
    </xf>
    <xf numFmtId="0" fontId="74" fillId="2" borderId="32" xfId="0" applyFont="1" applyFill="1" applyBorder="1" applyAlignment="1">
      <alignment horizontal="center"/>
    </xf>
    <xf numFmtId="175" fontId="74" fillId="2" borderId="32" xfId="2029" applyNumberFormat="1" applyFont="1" applyFill="1" applyBorder="1"/>
    <xf numFmtId="0" fontId="74" fillId="2" borderId="0" xfId="253" applyFont="1" applyFill="1" applyAlignment="1">
      <alignment vertical="top"/>
    </xf>
    <xf numFmtId="0" fontId="74" fillId="2" borderId="0" xfId="253" applyFont="1" applyFill="1"/>
    <xf numFmtId="0" fontId="74" fillId="2" borderId="0" xfId="253" applyFont="1" applyFill="1" applyAlignment="1">
      <alignment wrapText="1"/>
    </xf>
    <xf numFmtId="0" fontId="17" fillId="2" borderId="0" xfId="299" applyFont="1" applyFill="1" applyAlignment="1">
      <alignment vertical="center" wrapText="1"/>
    </xf>
    <xf numFmtId="0" fontId="74" fillId="2" borderId="0" xfId="253" applyFont="1" applyFill="1" applyAlignment="1">
      <alignment horizontal="center"/>
    </xf>
    <xf numFmtId="0" fontId="90" fillId="2" borderId="32" xfId="253" applyFont="1" applyFill="1" applyBorder="1" applyAlignment="1">
      <alignment horizontal="center" vertical="center" wrapText="1"/>
    </xf>
    <xf numFmtId="168" fontId="93" fillId="2" borderId="32" xfId="96" applyNumberFormat="1" applyFont="1" applyFill="1" applyBorder="1" applyAlignment="1">
      <alignment horizontal="center" vertical="center" wrapText="1"/>
    </xf>
    <xf numFmtId="0" fontId="86" fillId="2" borderId="32" xfId="253" applyFont="1" applyFill="1" applyBorder="1" applyAlignment="1">
      <alignment horizontal="center" vertical="center" wrapText="1"/>
    </xf>
    <xf numFmtId="0" fontId="17" fillId="2" borderId="27" xfId="96" applyFont="1" applyFill="1" applyBorder="1" applyAlignment="1">
      <alignment horizontal="center" vertical="center" wrapText="1"/>
    </xf>
    <xf numFmtId="0" fontId="73" fillId="0" borderId="32" xfId="0" applyFont="1" applyBorder="1" applyAlignment="1">
      <alignment horizontal="left" vertical="top" wrapText="1"/>
    </xf>
    <xf numFmtId="0" fontId="73" fillId="2" borderId="2" xfId="0" applyFont="1" applyFill="1" applyBorder="1" applyAlignment="1">
      <alignment vertical="top" wrapText="1"/>
    </xf>
    <xf numFmtId="0" fontId="73" fillId="2" borderId="0" xfId="0" applyFont="1" applyFill="1" applyAlignment="1"/>
    <xf numFmtId="0" fontId="17" fillId="2" borderId="32" xfId="0" applyFont="1" applyFill="1" applyBorder="1" applyAlignment="1">
      <alignment horizontal="center" vertical="center" wrapText="1"/>
    </xf>
    <xf numFmtId="0" fontId="17" fillId="2" borderId="32" xfId="0" applyFont="1" applyFill="1" applyBorder="1" applyAlignment="1">
      <alignment horizontal="left" vertical="top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73" fillId="2" borderId="4" xfId="0" applyFont="1" applyFill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left" vertical="top" wrapText="1"/>
    </xf>
    <xf numFmtId="0" fontId="73" fillId="2" borderId="32" xfId="0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center" vertical="center" wrapText="1"/>
    </xf>
    <xf numFmtId="0" fontId="92" fillId="2" borderId="38" xfId="96" applyFont="1" applyFill="1" applyBorder="1" applyAlignment="1">
      <alignment horizontal="center" vertical="center" wrapText="1"/>
    </xf>
    <xf numFmtId="169" fontId="92" fillId="2" borderId="38" xfId="96" applyNumberFormat="1" applyFont="1" applyFill="1" applyBorder="1" applyAlignment="1">
      <alignment horizontal="center" vertical="center" wrapText="1"/>
    </xf>
    <xf numFmtId="0" fontId="94" fillId="2" borderId="0" xfId="208" applyFont="1" applyFill="1"/>
    <xf numFmtId="0" fontId="17" fillId="2" borderId="38" xfId="96" applyFont="1" applyFill="1" applyBorder="1" applyAlignment="1">
      <alignment horizontal="center" vertical="center" wrapText="1"/>
    </xf>
    <xf numFmtId="0" fontId="73" fillId="2" borderId="38" xfId="96" applyFont="1" applyFill="1" applyBorder="1" applyAlignment="1">
      <alignment horizontal="center" vertical="center" wrapText="1"/>
    </xf>
    <xf numFmtId="169" fontId="17" fillId="2" borderId="38" xfId="96" applyNumberFormat="1" applyFont="1" applyFill="1" applyBorder="1" applyAlignment="1">
      <alignment horizontal="center" vertical="center" wrapText="1"/>
    </xf>
    <xf numFmtId="0" fontId="91" fillId="2" borderId="0" xfId="208" applyFont="1" applyFill="1"/>
    <xf numFmtId="0" fontId="17" fillId="2" borderId="38" xfId="96" applyFont="1" applyFill="1" applyBorder="1" applyAlignment="1">
      <alignment vertical="center" wrapText="1"/>
    </xf>
    <xf numFmtId="0" fontId="92" fillId="2" borderId="38" xfId="96" applyFont="1" applyFill="1" applyBorder="1" applyAlignment="1">
      <alignment horizontal="left" vertical="center" wrapText="1"/>
    </xf>
    <xf numFmtId="169" fontId="92" fillId="2" borderId="38" xfId="2042" applyNumberFormat="1" applyFont="1" applyFill="1" applyBorder="1"/>
    <xf numFmtId="166" fontId="92" fillId="2" borderId="38" xfId="2042" applyNumberFormat="1" applyFont="1" applyFill="1" applyBorder="1"/>
    <xf numFmtId="0" fontId="86" fillId="2" borderId="38" xfId="208" applyFont="1" applyFill="1" applyBorder="1" applyAlignment="1">
      <alignment vertical="center" wrapText="1"/>
    </xf>
    <xf numFmtId="169" fontId="86" fillId="2" borderId="38" xfId="2042" applyNumberFormat="1" applyFont="1" applyFill="1" applyBorder="1" applyAlignment="1">
      <alignment vertical="center"/>
    </xf>
    <xf numFmtId="166" fontId="86" fillId="2" borderId="38" xfId="2042" applyNumberFormat="1" applyFont="1" applyFill="1" applyBorder="1" applyAlignment="1">
      <alignment vertical="center"/>
    </xf>
    <xf numFmtId="0" fontId="94" fillId="2" borderId="0" xfId="208" applyFont="1" applyFill="1" applyAlignment="1">
      <alignment vertical="center"/>
    </xf>
    <xf numFmtId="0" fontId="74" fillId="2" borderId="38" xfId="299" applyFont="1" applyFill="1" applyBorder="1"/>
    <xf numFmtId="0" fontId="73" fillId="2" borderId="0" xfId="1734" applyFont="1" applyFill="1"/>
    <xf numFmtId="0" fontId="73" fillId="2" borderId="0" xfId="1734" applyFont="1" applyFill="1" applyAlignment="1">
      <alignment vertical="center"/>
    </xf>
    <xf numFmtId="0" fontId="73" fillId="2" borderId="0" xfId="1734" applyFont="1" applyFill="1" applyAlignment="1">
      <alignment horizontal="center" vertical="center"/>
    </xf>
    <xf numFmtId="0" fontId="73" fillId="2" borderId="0" xfId="299" applyFont="1" applyFill="1"/>
    <xf numFmtId="0" fontId="73" fillId="2" borderId="0" xfId="1734" applyFont="1" applyFill="1" applyAlignment="1">
      <alignment horizontal="right" vertical="center"/>
    </xf>
    <xf numFmtId="0" fontId="73" fillId="2" borderId="38" xfId="1735" applyFont="1" applyFill="1" applyBorder="1" applyAlignment="1">
      <alignment horizontal="center" vertical="center" wrapText="1"/>
    </xf>
    <xf numFmtId="0" fontId="73" fillId="2" borderId="38" xfId="1736" applyFont="1" applyFill="1" applyBorder="1" applyAlignment="1">
      <alignment horizontal="center" vertical="center"/>
    </xf>
    <xf numFmtId="0" fontId="73" fillId="2" borderId="38" xfId="1735" applyFont="1" applyFill="1" applyBorder="1" applyAlignment="1">
      <alignment horizontal="center"/>
    </xf>
    <xf numFmtId="174" fontId="73" fillId="2" borderId="0" xfId="299" applyNumberFormat="1" applyFont="1" applyFill="1"/>
    <xf numFmtId="166" fontId="17" fillId="57" borderId="38" xfId="7" applyNumberFormat="1" applyFont="1" applyFill="1" applyBorder="1" applyAlignment="1">
      <alignment vertical="top" wrapText="1"/>
    </xf>
    <xf numFmtId="0" fontId="73" fillId="2" borderId="0" xfId="299" applyFont="1" applyFill="1" applyAlignment="1">
      <alignment vertical="center"/>
    </xf>
    <xf numFmtId="0" fontId="73" fillId="2" borderId="0" xfId="299" applyFont="1" applyFill="1" applyAlignment="1">
      <alignment horizontal="center" vertical="center"/>
    </xf>
    <xf numFmtId="0" fontId="17" fillId="2" borderId="0" xfId="1734" applyFont="1" applyFill="1" applyBorder="1" applyAlignment="1">
      <alignment horizontal="center" vertical="center" wrapText="1"/>
    </xf>
    <xf numFmtId="166" fontId="73" fillId="0" borderId="0" xfId="299" applyNumberFormat="1" applyFont="1" applyFill="1"/>
    <xf numFmtId="0" fontId="73" fillId="58" borderId="38" xfId="0" applyFont="1" applyFill="1" applyBorder="1" applyAlignment="1">
      <alignment vertical="center" wrapText="1"/>
    </xf>
    <xf numFmtId="169" fontId="73" fillId="58" borderId="41" xfId="0" applyNumberFormat="1" applyFont="1" applyFill="1" applyBorder="1" applyAlignment="1">
      <alignment horizontal="right" vertical="center" wrapText="1"/>
    </xf>
    <xf numFmtId="39" fontId="73" fillId="0" borderId="0" xfId="299" applyNumberFormat="1" applyFont="1" applyFill="1" applyAlignment="1">
      <alignment vertical="center"/>
    </xf>
    <xf numFmtId="0" fontId="73" fillId="2" borderId="38" xfId="299" applyFont="1" applyFill="1" applyBorder="1" applyAlignment="1">
      <alignment vertical="top"/>
    </xf>
    <xf numFmtId="43" fontId="73" fillId="2" borderId="38" xfId="7" applyFont="1" applyFill="1" applyBorder="1" applyAlignment="1">
      <alignment horizontal="right" vertical="top" wrapText="1"/>
    </xf>
    <xf numFmtId="0" fontId="73" fillId="2" borderId="39" xfId="1737" applyFont="1" applyFill="1" applyBorder="1" applyAlignment="1">
      <alignment vertical="center"/>
    </xf>
    <xf numFmtId="0" fontId="73" fillId="2" borderId="40" xfId="1737" applyFont="1" applyFill="1" applyBorder="1" applyAlignment="1">
      <alignment vertical="center"/>
    </xf>
    <xf numFmtId="0" fontId="73" fillId="2" borderId="40" xfId="1737" applyFont="1" applyFill="1" applyBorder="1" applyAlignment="1">
      <alignment horizontal="center" vertical="center"/>
    </xf>
    <xf numFmtId="169" fontId="73" fillId="2" borderId="41" xfId="1737" applyNumberFormat="1" applyFont="1" applyFill="1" applyBorder="1" applyAlignment="1">
      <alignment vertical="center"/>
    </xf>
    <xf numFmtId="173" fontId="73" fillId="2" borderId="0" xfId="2027" applyFont="1" applyFill="1"/>
    <xf numFmtId="0" fontId="73" fillId="0" borderId="38" xfId="0" applyFont="1" applyBorder="1" applyAlignment="1">
      <alignment horizontal="center" vertical="center" wrapText="1"/>
    </xf>
    <xf numFmtId="176" fontId="73" fillId="0" borderId="38" xfId="0" applyNumberFormat="1" applyFont="1" applyFill="1" applyBorder="1" applyAlignment="1">
      <alignment horizontal="center" vertical="center"/>
    </xf>
    <xf numFmtId="169" fontId="73" fillId="0" borderId="38" xfId="0" applyNumberFormat="1" applyFont="1" applyFill="1" applyBorder="1" applyAlignment="1">
      <alignment horizontal="right" vertical="center" wrapText="1"/>
    </xf>
    <xf numFmtId="173" fontId="73" fillId="2" borderId="0" xfId="2027" applyFont="1" applyFill="1" applyAlignment="1">
      <alignment horizontal="left" vertical="center" wrapText="1"/>
    </xf>
    <xf numFmtId="0" fontId="73" fillId="2" borderId="0" xfId="299" applyFont="1" applyFill="1" applyAlignment="1">
      <alignment horizontal="left" vertical="center" wrapText="1"/>
    </xf>
    <xf numFmtId="0" fontId="73" fillId="0" borderId="38" xfId="0" applyFont="1" applyFill="1" applyBorder="1" applyAlignment="1">
      <alignment horizontal="left" vertical="top" wrapText="1"/>
    </xf>
    <xf numFmtId="0" fontId="14" fillId="2" borderId="38" xfId="165" applyFont="1" applyFill="1" applyBorder="1" applyAlignment="1">
      <alignment horizontal="center" vertical="center" wrapText="1"/>
    </xf>
    <xf numFmtId="43" fontId="17" fillId="2" borderId="38" xfId="7" applyFont="1" applyFill="1" applyBorder="1" applyAlignment="1">
      <alignment vertical="center" wrapText="1"/>
    </xf>
    <xf numFmtId="166" fontId="17" fillId="2" borderId="38" xfId="7" applyNumberFormat="1" applyFont="1" applyFill="1" applyBorder="1" applyAlignment="1">
      <alignment vertical="center" wrapText="1"/>
    </xf>
    <xf numFmtId="43" fontId="92" fillId="2" borderId="38" xfId="7" applyFont="1" applyFill="1" applyBorder="1" applyAlignment="1">
      <alignment horizontal="center" vertical="center" wrapText="1"/>
    </xf>
    <xf numFmtId="166" fontId="92" fillId="2" borderId="38" xfId="7" applyNumberFormat="1" applyFont="1" applyFill="1" applyBorder="1" applyAlignment="1">
      <alignment horizontal="center" vertical="center" wrapText="1"/>
    </xf>
    <xf numFmtId="43" fontId="73" fillId="2" borderId="38" xfId="7" applyFont="1" applyFill="1" applyBorder="1" applyAlignment="1">
      <alignment vertical="center" wrapText="1"/>
    </xf>
    <xf numFmtId="166" fontId="73" fillId="2" borderId="38" xfId="96" applyNumberFormat="1" applyFont="1" applyFill="1" applyBorder="1" applyAlignment="1">
      <alignment vertical="center" wrapText="1"/>
    </xf>
    <xf numFmtId="43" fontId="17" fillId="2" borderId="38" xfId="7" applyFont="1" applyFill="1" applyBorder="1" applyAlignment="1">
      <alignment horizontal="center" vertical="center" wrapText="1"/>
    </xf>
    <xf numFmtId="0" fontId="86" fillId="0" borderId="38" xfId="0" applyFont="1" applyFill="1" applyBorder="1" applyAlignment="1">
      <alignment vertical="center" wrapText="1"/>
    </xf>
    <xf numFmtId="43" fontId="73" fillId="0" borderId="38" xfId="7" applyFont="1" applyFill="1" applyBorder="1" applyAlignment="1">
      <alignment vertical="center" wrapText="1"/>
    </xf>
    <xf numFmtId="166" fontId="73" fillId="0" borderId="38" xfId="7" applyNumberFormat="1" applyFont="1" applyFill="1" applyBorder="1" applyAlignment="1">
      <alignment vertical="center" wrapText="1"/>
    </xf>
    <xf numFmtId="49" fontId="17" fillId="2" borderId="38" xfId="96" applyNumberFormat="1" applyFont="1" applyFill="1" applyBorder="1" applyAlignment="1">
      <alignment vertical="center" textRotation="90" wrapText="1"/>
    </xf>
    <xf numFmtId="0" fontId="74" fillId="2" borderId="38" xfId="253" applyFont="1" applyFill="1" applyBorder="1"/>
    <xf numFmtId="0" fontId="17" fillId="2" borderId="32" xfId="0" applyFont="1" applyFill="1" applyBorder="1" applyAlignment="1">
      <alignment horizontal="center" vertical="top" wrapText="1"/>
    </xf>
    <xf numFmtId="0" fontId="73" fillId="2" borderId="27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73" fillId="2" borderId="38" xfId="0" applyFont="1" applyFill="1" applyBorder="1" applyAlignment="1"/>
    <xf numFmtId="0" fontId="73" fillId="2" borderId="38" xfId="0" applyFont="1" applyFill="1" applyBorder="1" applyAlignment="1">
      <alignment horizontal="left" vertical="top" wrapText="1"/>
    </xf>
    <xf numFmtId="0" fontId="17" fillId="2" borderId="38" xfId="0" applyFont="1" applyFill="1" applyBorder="1" applyAlignment="1">
      <alignment horizontal="left" vertical="top" wrapText="1"/>
    </xf>
    <xf numFmtId="0" fontId="17" fillId="2" borderId="38" xfId="0" applyFont="1" applyFill="1" applyBorder="1" applyAlignment="1">
      <alignment horizontal="left" vertical="top" wrapText="1"/>
    </xf>
    <xf numFmtId="0" fontId="17" fillId="2" borderId="38" xfId="0" applyFont="1" applyFill="1" applyBorder="1" applyAlignment="1">
      <alignment horizontal="center"/>
    </xf>
    <xf numFmtId="0" fontId="17" fillId="2" borderId="38" xfId="0" applyFont="1" applyFill="1" applyBorder="1" applyAlignment="1">
      <alignment horizontal="left" vertical="center" wrapText="1"/>
    </xf>
    <xf numFmtId="0" fontId="96" fillId="0" borderId="38" xfId="0" applyFont="1" applyFill="1" applyBorder="1" applyAlignment="1">
      <alignment horizontal="left" vertical="top" wrapText="1"/>
    </xf>
    <xf numFmtId="0" fontId="17" fillId="2" borderId="27" xfId="0" applyFont="1" applyFill="1" applyBorder="1" applyAlignment="1">
      <alignment vertical="center" wrapText="1"/>
    </xf>
    <xf numFmtId="0" fontId="17" fillId="2" borderId="2" xfId="0" applyFont="1" applyFill="1" applyBorder="1" applyAlignment="1">
      <alignment vertical="center" wrapText="1"/>
    </xf>
    <xf numFmtId="0" fontId="17" fillId="2" borderId="34" xfId="0" applyFont="1" applyFill="1" applyBorder="1" applyAlignment="1">
      <alignment vertical="center" wrapText="1"/>
    </xf>
    <xf numFmtId="0" fontId="17" fillId="2" borderId="35" xfId="0" applyFont="1" applyFill="1" applyBorder="1" applyAlignment="1">
      <alignment vertical="center" wrapText="1"/>
    </xf>
    <xf numFmtId="0" fontId="73" fillId="2" borderId="27" xfId="0" applyFont="1" applyFill="1" applyBorder="1" applyAlignment="1">
      <alignment vertical="top" wrapText="1"/>
    </xf>
    <xf numFmtId="0" fontId="73" fillId="2" borderId="3" xfId="0" applyFont="1" applyFill="1" applyBorder="1" applyAlignment="1">
      <alignment vertical="top" wrapText="1"/>
    </xf>
    <xf numFmtId="0" fontId="17" fillId="2" borderId="38" xfId="0" applyFont="1" applyFill="1" applyBorder="1" applyAlignment="1">
      <alignment horizontal="center" vertical="center" wrapText="1"/>
    </xf>
    <xf numFmtId="0" fontId="86" fillId="2" borderId="38" xfId="0" applyFont="1" applyFill="1" applyBorder="1" applyAlignment="1">
      <alignment horizontal="left" vertical="top" wrapText="1"/>
    </xf>
    <xf numFmtId="0" fontId="86" fillId="2" borderId="38" xfId="165" applyFont="1" applyFill="1" applyBorder="1">
      <alignment horizontal="left" vertical="top" wrapText="1"/>
    </xf>
    <xf numFmtId="0" fontId="73" fillId="2" borderId="38" xfId="165" applyFont="1" applyFill="1" applyBorder="1" applyAlignment="1">
      <alignment horizontal="left" vertical="top" wrapText="1"/>
    </xf>
    <xf numFmtId="0" fontId="73" fillId="2" borderId="38" xfId="165" applyFont="1" applyFill="1" applyBorder="1" applyAlignment="1">
      <alignment horizontal="center" vertical="top"/>
    </xf>
    <xf numFmtId="165" fontId="17" fillId="2" borderId="38" xfId="0" applyNumberFormat="1" applyFont="1" applyFill="1" applyBorder="1" applyAlignment="1">
      <alignment vertical="top" wrapText="1"/>
    </xf>
    <xf numFmtId="165" fontId="17" fillId="2" borderId="38" xfId="6" applyNumberFormat="1" applyFont="1" applyFill="1" applyBorder="1" applyAlignment="1">
      <alignment vertical="center"/>
    </xf>
    <xf numFmtId="0" fontId="73" fillId="2" borderId="38" xfId="165" applyFont="1" applyFill="1" applyBorder="1" applyAlignment="1">
      <alignment vertical="top"/>
    </xf>
    <xf numFmtId="169" fontId="17" fillId="2" borderId="38" xfId="0" applyNumberFormat="1" applyFont="1" applyFill="1" applyBorder="1" applyAlignment="1">
      <alignment vertical="center"/>
    </xf>
    <xf numFmtId="0" fontId="97" fillId="2" borderId="38" xfId="0" applyFont="1" applyFill="1" applyBorder="1" applyAlignment="1">
      <alignment horizontal="left" vertical="top" wrapText="1"/>
    </xf>
    <xf numFmtId="0" fontId="87" fillId="0" borderId="32" xfId="0" applyFont="1" applyFill="1" applyBorder="1" applyAlignment="1">
      <alignment horizontal="left" vertical="top" wrapText="1"/>
    </xf>
    <xf numFmtId="0" fontId="73" fillId="2" borderId="38" xfId="0" applyFont="1" applyFill="1" applyBorder="1" applyAlignment="1">
      <alignment horizontal="center" vertical="center" wrapText="1"/>
    </xf>
    <xf numFmtId="0" fontId="14" fillId="2" borderId="0" xfId="0" applyFont="1" applyFill="1" applyBorder="1" applyAlignment="1">
      <alignment vertical="top" wrapText="1"/>
    </xf>
    <xf numFmtId="0" fontId="86" fillId="2" borderId="3" xfId="0" applyFont="1" applyFill="1" applyBorder="1" applyAlignment="1">
      <alignment horizontal="right" vertical="top" wrapText="1"/>
    </xf>
    <xf numFmtId="0" fontId="17" fillId="2" borderId="38" xfId="0" applyFont="1" applyFill="1" applyBorder="1" applyAlignment="1">
      <alignment horizontal="left" vertical="top" wrapText="1"/>
    </xf>
    <xf numFmtId="0" fontId="17" fillId="2" borderId="38" xfId="0" applyFont="1" applyFill="1" applyBorder="1" applyAlignment="1">
      <alignment horizontal="center" vertical="center" wrapText="1"/>
    </xf>
    <xf numFmtId="165" fontId="73" fillId="0" borderId="38" xfId="6" applyNumberFormat="1" applyFont="1" applyBorder="1" applyAlignment="1">
      <alignment horizontal="center" vertical="center"/>
    </xf>
    <xf numFmtId="0" fontId="73" fillId="2" borderId="0" xfId="162" applyFont="1" applyFill="1" applyAlignment="1">
      <alignment horizontal="right" vertical="top"/>
    </xf>
    <xf numFmtId="0" fontId="73" fillId="2" borderId="0" xfId="162" applyFont="1" applyFill="1" applyAlignment="1">
      <alignment horizontal="right" vertical="center"/>
    </xf>
    <xf numFmtId="0" fontId="73" fillId="2" borderId="0" xfId="162" applyFont="1" applyFill="1" applyAlignment="1">
      <alignment horizontal="left" vertical="top" wrapText="1"/>
    </xf>
    <xf numFmtId="0" fontId="74" fillId="2" borderId="0" xfId="0" applyFont="1" applyFill="1" applyAlignment="1">
      <alignment wrapText="1"/>
    </xf>
    <xf numFmtId="166" fontId="73" fillId="2" borderId="0" xfId="2043" applyNumberFormat="1" applyFont="1" applyFill="1" applyAlignment="1">
      <alignment horizontal="center" vertical="center"/>
    </xf>
    <xf numFmtId="43" fontId="73" fillId="2" borderId="0" xfId="2022" applyFont="1" applyFill="1" applyAlignment="1">
      <alignment horizontal="center" wrapText="1"/>
    </xf>
    <xf numFmtId="166" fontId="74" fillId="2" borderId="0" xfId="2022" applyNumberFormat="1" applyFont="1" applyFill="1" applyAlignment="1">
      <alignment horizontal="right"/>
    </xf>
    <xf numFmtId="0" fontId="14" fillId="2" borderId="0" xfId="0" applyFont="1" applyFill="1"/>
    <xf numFmtId="43" fontId="17" fillId="2" borderId="38" xfId="2022" applyFont="1" applyFill="1" applyBorder="1" applyAlignment="1">
      <alignment wrapText="1"/>
    </xf>
    <xf numFmtId="169" fontId="17" fillId="2" borderId="38" xfId="7" applyNumberFormat="1" applyFont="1" applyFill="1" applyBorder="1" applyAlignment="1">
      <alignment horizontal="center" vertical="top" wrapText="1"/>
    </xf>
    <xf numFmtId="166" fontId="14" fillId="2" borderId="0" xfId="0" applyNumberFormat="1" applyFont="1" applyFill="1"/>
    <xf numFmtId="43" fontId="73" fillId="2" borderId="38" xfId="2022" applyFont="1" applyFill="1" applyBorder="1" applyAlignment="1">
      <alignment vertical="center" wrapText="1"/>
    </xf>
    <xf numFmtId="166" fontId="73" fillId="2" borderId="38" xfId="2022" applyNumberFormat="1" applyFont="1" applyFill="1" applyBorder="1" applyAlignment="1">
      <alignment horizontal="center" vertical="center"/>
    </xf>
    <xf numFmtId="43" fontId="17" fillId="2" borderId="38" xfId="2022" applyFont="1" applyFill="1" applyBorder="1" applyAlignment="1">
      <alignment vertical="center" wrapText="1"/>
    </xf>
    <xf numFmtId="166" fontId="17" fillId="2" borderId="38" xfId="2022" applyNumberFormat="1" applyFont="1" applyFill="1" applyBorder="1" applyAlignment="1">
      <alignment horizontal="left" vertical="center"/>
    </xf>
    <xf numFmtId="43" fontId="17" fillId="2" borderId="0" xfId="2022" applyFont="1" applyFill="1" applyBorder="1"/>
    <xf numFmtId="43" fontId="17" fillId="2" borderId="0" xfId="2022" applyFont="1" applyFill="1"/>
    <xf numFmtId="166" fontId="73" fillId="2" borderId="38" xfId="2022" applyNumberFormat="1" applyFont="1" applyFill="1" applyBorder="1" applyAlignment="1">
      <alignment horizontal="left" vertical="center"/>
    </xf>
    <xf numFmtId="43" fontId="73" fillId="2" borderId="0" xfId="2022" applyFont="1" applyFill="1"/>
    <xf numFmtId="43" fontId="86" fillId="2" borderId="38" xfId="2022" applyFont="1" applyFill="1" applyBorder="1" applyAlignment="1">
      <alignment vertical="center" wrapText="1"/>
    </xf>
    <xf numFmtId="166" fontId="86" fillId="2" borderId="38" xfId="2022" applyNumberFormat="1" applyFont="1" applyFill="1" applyBorder="1" applyAlignment="1">
      <alignment horizontal="left" vertical="center"/>
    </xf>
    <xf numFmtId="43" fontId="86" fillId="2" borderId="0" xfId="2022" applyFont="1" applyFill="1"/>
    <xf numFmtId="0" fontId="74" fillId="2" borderId="0" xfId="2025" applyFont="1" applyFill="1"/>
    <xf numFmtId="0" fontId="74" fillId="2" borderId="0" xfId="0" applyFont="1" applyFill="1" applyAlignment="1">
      <alignment horizontal="center" wrapText="1"/>
    </xf>
    <xf numFmtId="43" fontId="73" fillId="2" borderId="27" xfId="2022" applyFont="1" applyFill="1" applyBorder="1" applyAlignment="1">
      <alignment horizontal="center" vertical="center" wrapText="1"/>
    </xf>
    <xf numFmtId="43" fontId="73" fillId="2" borderId="3" xfId="2022" applyFont="1" applyFill="1" applyBorder="1" applyAlignment="1">
      <alignment horizontal="center" vertical="center" wrapText="1"/>
    </xf>
    <xf numFmtId="43" fontId="73" fillId="2" borderId="38" xfId="2022" applyFont="1" applyFill="1" applyBorder="1" applyAlignment="1">
      <alignment horizontal="center" vertical="center" wrapText="1"/>
    </xf>
    <xf numFmtId="0" fontId="17" fillId="2" borderId="38" xfId="0" applyFont="1" applyFill="1" applyBorder="1" applyAlignment="1">
      <alignment horizontal="center" vertical="center" wrapText="1"/>
    </xf>
    <xf numFmtId="0" fontId="17" fillId="2" borderId="27" xfId="0" applyFont="1" applyFill="1" applyBorder="1" applyAlignment="1">
      <alignment horizontal="center" vertical="top" wrapText="1"/>
    </xf>
    <xf numFmtId="0" fontId="17" fillId="2" borderId="2" xfId="0" applyFont="1" applyFill="1" applyBorder="1" applyAlignment="1">
      <alignment horizontal="center" vertical="top" wrapText="1"/>
    </xf>
    <xf numFmtId="0" fontId="17" fillId="2" borderId="3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left" vertical="top" wrapText="1"/>
    </xf>
    <xf numFmtId="0" fontId="73" fillId="2" borderId="38" xfId="0" applyFont="1" applyFill="1" applyBorder="1" applyAlignment="1">
      <alignment wrapText="1"/>
    </xf>
    <xf numFmtId="0" fontId="73" fillId="2" borderId="0" xfId="0" applyFont="1" applyFill="1" applyAlignment="1">
      <alignment horizontal="right" vertical="top"/>
    </xf>
    <xf numFmtId="0" fontId="17" fillId="2" borderId="0" xfId="0" applyFont="1" applyFill="1" applyBorder="1" applyAlignment="1">
      <alignment horizontal="center" wrapText="1"/>
    </xf>
    <xf numFmtId="0" fontId="73" fillId="2" borderId="4" xfId="0" applyFont="1" applyFill="1" applyBorder="1" applyAlignment="1">
      <alignment horizontal="center" vertical="center" wrapText="1"/>
    </xf>
    <xf numFmtId="0" fontId="73" fillId="2" borderId="6" xfId="0" applyFont="1" applyFill="1" applyBorder="1" applyAlignment="1">
      <alignment horizontal="center" vertical="center" wrapText="1"/>
    </xf>
    <xf numFmtId="0" fontId="73" fillId="2" borderId="7" xfId="0" applyFont="1" applyFill="1" applyBorder="1" applyAlignment="1">
      <alignment horizontal="center" vertical="center" wrapText="1"/>
    </xf>
    <xf numFmtId="0" fontId="73" fillId="2" borderId="3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/>
    </xf>
    <xf numFmtId="0" fontId="73" fillId="2" borderId="39" xfId="0" applyFont="1" applyFill="1" applyBorder="1" applyAlignment="1">
      <alignment horizontal="center" vertical="center" wrapText="1"/>
    </xf>
    <xf numFmtId="0" fontId="73" fillId="2" borderId="40" xfId="0" applyFont="1" applyFill="1" applyBorder="1" applyAlignment="1">
      <alignment horizontal="center" vertical="center" wrapText="1"/>
    </xf>
    <xf numFmtId="0" fontId="73" fillId="2" borderId="41" xfId="0" applyFont="1" applyFill="1" applyBorder="1" applyAlignment="1">
      <alignment horizontal="center" vertical="center" wrapText="1"/>
    </xf>
    <xf numFmtId="0" fontId="17" fillId="2" borderId="38" xfId="0" applyFont="1" applyFill="1" applyBorder="1" applyAlignment="1">
      <alignment horizontal="center" vertical="top" wrapText="1"/>
    </xf>
    <xf numFmtId="0" fontId="17" fillId="2" borderId="39" xfId="0" applyFont="1" applyFill="1" applyBorder="1" applyAlignment="1">
      <alignment horizontal="left" vertical="top" wrapText="1"/>
    </xf>
    <xf numFmtId="0" fontId="17" fillId="2" borderId="41" xfId="0" applyFont="1" applyFill="1" applyBorder="1" applyAlignment="1">
      <alignment horizontal="left" vertical="top" wrapText="1"/>
    </xf>
    <xf numFmtId="0" fontId="73" fillId="2" borderId="38" xfId="0" applyFont="1" applyFill="1" applyBorder="1" applyAlignment="1">
      <alignment horizontal="center" vertical="top" wrapText="1"/>
    </xf>
    <xf numFmtId="49" fontId="17" fillId="2" borderId="36" xfId="0" applyNumberFormat="1" applyFont="1" applyFill="1" applyBorder="1" applyAlignment="1">
      <alignment horizontal="center" vertical="top" wrapText="1"/>
    </xf>
    <xf numFmtId="49" fontId="17" fillId="2" borderId="34" xfId="0" applyNumberFormat="1" applyFont="1" applyFill="1" applyBorder="1" applyAlignment="1">
      <alignment horizontal="center" vertical="top" wrapText="1"/>
    </xf>
    <xf numFmtId="49" fontId="17" fillId="2" borderId="35" xfId="0" applyNumberFormat="1" applyFont="1" applyFill="1" applyBorder="1" applyAlignment="1">
      <alignment horizontal="center" vertical="top" wrapText="1"/>
    </xf>
    <xf numFmtId="49" fontId="17" fillId="2" borderId="27" xfId="0" applyNumberFormat="1" applyFont="1" applyFill="1" applyBorder="1" applyAlignment="1">
      <alignment horizontal="center" vertical="top" wrapText="1"/>
    </xf>
    <xf numFmtId="49" fontId="17" fillId="2" borderId="2" xfId="0" applyNumberFormat="1" applyFont="1" applyFill="1" applyBorder="1" applyAlignment="1">
      <alignment horizontal="center" vertical="top" wrapText="1"/>
    </xf>
    <xf numFmtId="49" fontId="17" fillId="2" borderId="3" xfId="0" applyNumberFormat="1" applyFont="1" applyFill="1" applyBorder="1" applyAlignment="1">
      <alignment horizontal="center" vertical="top" wrapText="1"/>
    </xf>
    <xf numFmtId="0" fontId="73" fillId="2" borderId="26" xfId="0" applyFont="1" applyFill="1" applyBorder="1" applyAlignment="1">
      <alignment horizontal="center" vertical="center" wrapText="1"/>
    </xf>
    <xf numFmtId="0" fontId="73" fillId="2" borderId="27" xfId="0" applyNumberFormat="1" applyFont="1" applyFill="1" applyBorder="1" applyAlignment="1">
      <alignment horizontal="center" vertical="top" wrapText="1"/>
    </xf>
    <xf numFmtId="0" fontId="73" fillId="2" borderId="3" xfId="0" applyNumberFormat="1" applyFont="1" applyFill="1" applyBorder="1" applyAlignment="1">
      <alignment horizontal="center" vertical="top" wrapText="1"/>
    </xf>
    <xf numFmtId="0" fontId="17" fillId="2" borderId="27" xfId="0" applyFont="1" applyFill="1" applyBorder="1" applyAlignment="1">
      <alignment horizontal="center" wrapText="1"/>
    </xf>
    <xf numFmtId="0" fontId="17" fillId="2" borderId="2" xfId="0" applyFont="1" applyFill="1" applyBorder="1" applyAlignment="1">
      <alignment horizontal="center" wrapText="1"/>
    </xf>
    <xf numFmtId="0" fontId="17" fillId="2" borderId="3" xfId="0" applyFont="1" applyFill="1" applyBorder="1" applyAlignment="1">
      <alignment horizontal="center" wrapText="1"/>
    </xf>
    <xf numFmtId="49" fontId="17" fillId="2" borderId="33" xfId="96" applyNumberFormat="1" applyFont="1" applyFill="1" applyBorder="1" applyAlignment="1">
      <alignment horizontal="center" vertical="center" wrapText="1"/>
    </xf>
    <xf numFmtId="49" fontId="17" fillId="2" borderId="28" xfId="96" applyNumberFormat="1" applyFont="1" applyFill="1" applyBorder="1" applyAlignment="1">
      <alignment horizontal="center" vertical="center" wrapText="1"/>
    </xf>
    <xf numFmtId="0" fontId="17" fillId="2" borderId="27" xfId="96" applyNumberFormat="1" applyFont="1" applyFill="1" applyBorder="1" applyAlignment="1">
      <alignment horizontal="center" vertical="center" wrapText="1"/>
    </xf>
    <xf numFmtId="0" fontId="17" fillId="2" borderId="3" xfId="96" applyNumberFormat="1" applyFont="1" applyFill="1" applyBorder="1" applyAlignment="1">
      <alignment horizontal="center" vertical="center" wrapText="1"/>
    </xf>
    <xf numFmtId="168" fontId="17" fillId="2" borderId="27" xfId="96" applyNumberFormat="1" applyFont="1" applyFill="1" applyBorder="1" applyAlignment="1">
      <alignment horizontal="center" vertical="center" wrapText="1"/>
    </xf>
    <xf numFmtId="168" fontId="17" fillId="2" borderId="3" xfId="96" applyNumberFormat="1" applyFont="1" applyFill="1" applyBorder="1" applyAlignment="1">
      <alignment horizontal="center" vertical="center" wrapText="1"/>
    </xf>
    <xf numFmtId="168" fontId="73" fillId="2" borderId="33" xfId="96" applyNumberFormat="1" applyFont="1" applyFill="1" applyBorder="1" applyAlignment="1">
      <alignment horizontal="center" vertical="center" wrapText="1"/>
    </xf>
    <xf numFmtId="168" fontId="73" fillId="2" borderId="37" xfId="96" applyNumberFormat="1" applyFont="1" applyFill="1" applyBorder="1" applyAlignment="1">
      <alignment horizontal="center" vertical="center" wrapText="1"/>
    </xf>
    <xf numFmtId="168" fontId="73" fillId="2" borderId="28" xfId="96" applyNumberFormat="1" applyFont="1" applyFill="1" applyBorder="1" applyAlignment="1">
      <alignment horizontal="center" vertical="center" wrapText="1"/>
    </xf>
    <xf numFmtId="169" fontId="73" fillId="2" borderId="0" xfId="96" applyNumberFormat="1" applyFont="1" applyFill="1" applyAlignment="1">
      <alignment horizontal="right" vertical="top" wrapText="1"/>
    </xf>
    <xf numFmtId="169" fontId="73" fillId="2" borderId="0" xfId="96" applyNumberFormat="1" applyFont="1" applyFill="1" applyAlignment="1">
      <alignment horizontal="right" vertical="center" wrapText="1"/>
    </xf>
    <xf numFmtId="49" fontId="17" fillId="2" borderId="0" xfId="96" applyNumberFormat="1" applyFont="1" applyFill="1" applyBorder="1" applyAlignment="1">
      <alignment horizontal="center" vertical="center" wrapText="1"/>
    </xf>
    <xf numFmtId="0" fontId="74" fillId="2" borderId="0" xfId="1660" applyFont="1" applyFill="1" applyBorder="1" applyAlignment="1">
      <alignment vertical="center" wrapText="1"/>
    </xf>
    <xf numFmtId="0" fontId="74" fillId="2" borderId="0" xfId="2028" applyFont="1" applyFill="1" applyAlignment="1">
      <alignment horizontal="center"/>
    </xf>
    <xf numFmtId="0" fontId="74" fillId="2" borderId="0" xfId="253" applyFont="1" applyFill="1" applyAlignment="1">
      <alignment horizontal="right" vertical="top" wrapText="1"/>
    </xf>
    <xf numFmtId="0" fontId="74" fillId="2" borderId="0" xfId="253" applyFont="1" applyFill="1" applyAlignment="1">
      <alignment horizontal="right" wrapText="1"/>
    </xf>
    <xf numFmtId="0" fontId="17" fillId="2" borderId="0" xfId="299" applyFont="1" applyFill="1" applyAlignment="1">
      <alignment horizontal="center" vertical="center" wrapText="1"/>
    </xf>
    <xf numFmtId="168" fontId="95" fillId="2" borderId="39" xfId="96" applyNumberFormat="1" applyFont="1" applyFill="1" applyBorder="1" applyAlignment="1">
      <alignment horizontal="center" vertical="center" wrapText="1"/>
    </xf>
    <xf numFmtId="168" fontId="95" fillId="2" borderId="40" xfId="96" applyNumberFormat="1" applyFont="1" applyFill="1" applyBorder="1" applyAlignment="1">
      <alignment horizontal="center" vertical="center" wrapText="1"/>
    </xf>
    <xf numFmtId="168" fontId="95" fillId="2" borderId="41" xfId="96" applyNumberFormat="1" applyFont="1" applyFill="1" applyBorder="1" applyAlignment="1">
      <alignment horizontal="center" vertical="center" wrapText="1"/>
    </xf>
    <xf numFmtId="0" fontId="86" fillId="2" borderId="39" xfId="0" applyFont="1" applyFill="1" applyBorder="1" applyAlignment="1">
      <alignment horizontal="left" vertical="top" wrapText="1"/>
    </xf>
    <xf numFmtId="0" fontId="86" fillId="2" borderId="41" xfId="0" applyFont="1" applyFill="1" applyBorder="1" applyAlignment="1">
      <alignment horizontal="left" vertical="top" wrapText="1"/>
    </xf>
    <xf numFmtId="0" fontId="17" fillId="2" borderId="33" xfId="0" applyFont="1" applyFill="1" applyBorder="1" applyAlignment="1">
      <alignment horizontal="left" vertical="center" wrapText="1"/>
    </xf>
    <xf numFmtId="0" fontId="85" fillId="2" borderId="28" xfId="0" applyFont="1" applyFill="1" applyBorder="1" applyAlignment="1">
      <alignment vertical="center" wrapText="1"/>
    </xf>
    <xf numFmtId="0" fontId="73" fillId="2" borderId="27" xfId="0" applyFont="1" applyFill="1" applyBorder="1" applyAlignment="1">
      <alignment horizontal="center" vertical="top" wrapText="1"/>
    </xf>
    <xf numFmtId="0" fontId="73" fillId="2" borderId="2" xfId="0" applyFont="1" applyFill="1" applyBorder="1" applyAlignment="1">
      <alignment horizontal="center" vertical="top" wrapText="1"/>
    </xf>
    <xf numFmtId="0" fontId="73" fillId="2" borderId="3" xfId="0" applyFont="1" applyFill="1" applyBorder="1" applyAlignment="1">
      <alignment horizontal="center" vertical="top" wrapText="1"/>
    </xf>
    <xf numFmtId="0" fontId="73" fillId="2" borderId="33" xfId="0" applyFont="1" applyFill="1" applyBorder="1" applyAlignment="1">
      <alignment horizontal="center" vertical="top" wrapText="1"/>
    </xf>
    <xf numFmtId="0" fontId="73" fillId="2" borderId="28" xfId="0" applyFont="1" applyFill="1" applyBorder="1" applyAlignment="1">
      <alignment horizontal="center" vertical="top" wrapText="1"/>
    </xf>
    <xf numFmtId="0" fontId="17" fillId="2" borderId="38" xfId="0" applyFont="1" applyFill="1" applyBorder="1" applyAlignment="1">
      <alignment horizontal="left"/>
    </xf>
    <xf numFmtId="0" fontId="88" fillId="2" borderId="0" xfId="0" applyFont="1" applyFill="1" applyBorder="1" applyAlignment="1">
      <alignment horizontal="right" vertical="top" wrapText="1"/>
    </xf>
    <xf numFmtId="0" fontId="14" fillId="2" borderId="32" xfId="0" applyFont="1" applyFill="1" applyBorder="1" applyAlignment="1">
      <alignment horizontal="center" vertical="center" wrapText="1"/>
    </xf>
    <xf numFmtId="0" fontId="14" fillId="2" borderId="38" xfId="0" applyFont="1" applyFill="1" applyBorder="1" applyAlignment="1">
      <alignment horizontal="center" vertical="top" wrapText="1"/>
    </xf>
    <xf numFmtId="0" fontId="88" fillId="2" borderId="0" xfId="0" applyFont="1" applyFill="1" applyAlignment="1">
      <alignment horizontal="right" vertical="top" wrapText="1"/>
    </xf>
    <xf numFmtId="0" fontId="17" fillId="57" borderId="38" xfId="0" applyFont="1" applyFill="1" applyBorder="1" applyAlignment="1">
      <alignment vertical="top" wrapText="1"/>
    </xf>
    <xf numFmtId="0" fontId="73" fillId="0" borderId="38" xfId="0" applyFont="1" applyBorder="1" applyAlignment="1">
      <alignment horizontal="left" vertical="top" wrapText="1"/>
    </xf>
    <xf numFmtId="0" fontId="73" fillId="2" borderId="39" xfId="299" applyFont="1" applyFill="1" applyBorder="1" applyAlignment="1">
      <alignment horizontal="center" vertical="top" wrapText="1"/>
    </xf>
    <xf numFmtId="0" fontId="73" fillId="2" borderId="40" xfId="299" applyFont="1" applyFill="1" applyBorder="1" applyAlignment="1">
      <alignment horizontal="center" vertical="top" wrapText="1"/>
    </xf>
    <xf numFmtId="0" fontId="73" fillId="2" borderId="41" xfId="299" applyFont="1" applyFill="1" applyBorder="1" applyAlignment="1">
      <alignment horizontal="center" vertical="top" wrapText="1"/>
    </xf>
    <xf numFmtId="0" fontId="73" fillId="2" borderId="39" xfId="1735" applyFont="1" applyFill="1" applyBorder="1" applyAlignment="1">
      <alignment horizontal="center" wrapText="1"/>
    </xf>
    <xf numFmtId="0" fontId="73" fillId="2" borderId="40" xfId="1735" applyFont="1" applyFill="1" applyBorder="1" applyAlignment="1">
      <alignment horizontal="center" wrapText="1"/>
    </xf>
    <xf numFmtId="0" fontId="73" fillId="2" borderId="41" xfId="1735" applyFont="1" applyFill="1" applyBorder="1" applyAlignment="1">
      <alignment horizontal="center" wrapText="1"/>
    </xf>
    <xf numFmtId="0" fontId="73" fillId="58" borderId="39" xfId="0" applyFont="1" applyFill="1" applyBorder="1" applyAlignment="1">
      <alignment horizontal="left" vertical="center" wrapText="1"/>
    </xf>
    <xf numFmtId="0" fontId="73" fillId="58" borderId="40" xfId="0" applyFont="1" applyFill="1" applyBorder="1" applyAlignment="1">
      <alignment horizontal="left" vertical="center" wrapText="1"/>
    </xf>
    <xf numFmtId="0" fontId="73" fillId="58" borderId="41" xfId="0" applyFont="1" applyFill="1" applyBorder="1" applyAlignment="1">
      <alignment horizontal="left" vertical="center" wrapText="1"/>
    </xf>
    <xf numFmtId="0" fontId="73" fillId="2" borderId="39" xfId="299" applyFont="1" applyFill="1" applyBorder="1" applyAlignment="1">
      <alignment horizontal="left" vertical="top" wrapText="1"/>
    </xf>
    <xf numFmtId="0" fontId="73" fillId="2" borderId="40" xfId="299" applyFont="1" applyFill="1" applyBorder="1" applyAlignment="1">
      <alignment horizontal="left" vertical="top" wrapText="1"/>
    </xf>
    <xf numFmtId="0" fontId="73" fillId="2" borderId="41" xfId="299" applyFont="1" applyFill="1" applyBorder="1" applyAlignment="1">
      <alignment horizontal="left" vertical="top" wrapText="1"/>
    </xf>
    <xf numFmtId="0" fontId="73" fillId="2" borderId="0" xfId="1734" applyFont="1" applyFill="1" applyAlignment="1">
      <alignment horizontal="right" vertical="top"/>
    </xf>
    <xf numFmtId="0" fontId="73" fillId="2" borderId="0" xfId="1734" applyFont="1" applyFill="1" applyAlignment="1">
      <alignment horizontal="right" vertical="center"/>
    </xf>
    <xf numFmtId="0" fontId="17" fillId="2" borderId="38" xfId="1734" applyFont="1" applyFill="1" applyBorder="1" applyAlignment="1">
      <alignment horizontal="center" vertical="center" wrapText="1"/>
    </xf>
    <xf numFmtId="0" fontId="73" fillId="2" borderId="38" xfId="1735" applyFont="1" applyFill="1" applyBorder="1" applyAlignment="1">
      <alignment horizontal="center" vertical="center" wrapText="1"/>
    </xf>
    <xf numFmtId="0" fontId="73" fillId="2" borderId="38" xfId="8" applyFont="1" applyFill="1" applyBorder="1" applyAlignment="1">
      <alignment horizontal="center" vertical="center" wrapText="1"/>
    </xf>
  </cellXfs>
  <cellStyles count="2044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2" xfId="2027"/>
    <cellStyle name="Comma 15" xfId="2022"/>
    <cellStyle name="Comma 19" xfId="2042"/>
    <cellStyle name="Comma 2" xfId="10"/>
    <cellStyle name="Comma 2 2" xfId="100"/>
    <cellStyle name="Comma 2 2 2" xfId="135"/>
    <cellStyle name="Comma 2 2 2 2" xfId="218"/>
    <cellStyle name="Comma 2 2 2 3" xfId="2031"/>
    <cellStyle name="Comma 2 2 3" xfId="219"/>
    <cellStyle name="Comma 2 2 4" xfId="2033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3 3 2" xfId="2034"/>
    <cellStyle name="Comma 3 6" xfId="2030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Comma 9 2" xfId="2035"/>
    <cellStyle name="Currency 2" xfId="2036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6 2" xfId="2037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2 2" xfId="2038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4 2" xfId="2039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2 5" xfId="2032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rmal_General 17.02.04" xfId="2043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3 2" xfId="2040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Percent 6" xfId="2029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Беззащитный 2" xfId="2041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 3" xfId="2028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5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26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B18"/>
  <sheetViews>
    <sheetView zoomScale="85" zoomScaleNormal="85" workbookViewId="0">
      <selection activeCell="B19" sqref="B19"/>
    </sheetView>
  </sheetViews>
  <sheetFormatPr defaultColWidth="9.09765625" defaultRowHeight="17.75"/>
  <cols>
    <col min="1" max="1" width="64" style="1" customWidth="1"/>
    <col min="2" max="4" width="22.69921875" style="215" customWidth="1"/>
    <col min="5" max="5" width="23.8984375" style="1" customWidth="1"/>
    <col min="6" max="6" width="15.8984375" style="1" customWidth="1"/>
    <col min="7" max="7" width="18.296875" style="1" customWidth="1"/>
    <col min="8" max="8" width="17.59765625" style="1" customWidth="1"/>
    <col min="9" max="10" width="15.8984375" style="1" customWidth="1"/>
    <col min="11" max="16384" width="9.09765625" style="1"/>
  </cols>
  <sheetData>
    <row r="1" spans="1:54" ht="37.1" customHeight="1">
      <c r="B1" s="1"/>
      <c r="C1" s="1"/>
      <c r="D1" s="193" t="s">
        <v>35</v>
      </c>
      <c r="E1" s="193"/>
    </row>
    <row r="2" spans="1:54">
      <c r="B2" s="1"/>
      <c r="C2" s="1"/>
      <c r="D2" s="194" t="s">
        <v>146</v>
      </c>
      <c r="E2" s="194"/>
    </row>
    <row r="3" spans="1:54">
      <c r="B3" s="1"/>
      <c r="C3" s="1"/>
      <c r="D3" s="194" t="s">
        <v>5</v>
      </c>
      <c r="E3" s="194"/>
    </row>
    <row r="4" spans="1:54">
      <c r="B4" s="3"/>
      <c r="C4" s="3"/>
      <c r="D4" s="3"/>
      <c r="E4" s="195"/>
    </row>
    <row r="5" spans="1:54" ht="99.3" customHeight="1">
      <c r="A5" s="216" t="s">
        <v>147</v>
      </c>
      <c r="B5" s="216"/>
      <c r="C5" s="216"/>
      <c r="D5" s="216"/>
      <c r="E5" s="196"/>
    </row>
    <row r="6" spans="1:54">
      <c r="B6" s="197"/>
      <c r="C6" s="197"/>
      <c r="D6" s="197"/>
    </row>
    <row r="7" spans="1:54">
      <c r="A7" s="198"/>
      <c r="B7" s="198"/>
      <c r="C7" s="198"/>
      <c r="D7" s="199" t="s">
        <v>148</v>
      </c>
      <c r="E7" s="199"/>
    </row>
    <row r="8" spans="1:54" ht="37.1" customHeight="1">
      <c r="A8" s="217" t="s">
        <v>149</v>
      </c>
      <c r="B8" s="219" t="s">
        <v>150</v>
      </c>
      <c r="C8" s="219"/>
      <c r="D8" s="219"/>
      <c r="E8" s="200"/>
    </row>
    <row r="9" spans="1:54">
      <c r="A9" s="218"/>
      <c r="B9" s="187" t="s">
        <v>50</v>
      </c>
      <c r="C9" s="187" t="s">
        <v>9</v>
      </c>
      <c r="D9" s="187" t="s">
        <v>10</v>
      </c>
    </row>
    <row r="10" spans="1:54" s="200" customFormat="1" ht="16.7">
      <c r="A10" s="201" t="s">
        <v>16</v>
      </c>
      <c r="B10" s="202">
        <f t="shared" ref="B10:D10" si="0">+B12</f>
        <v>-4750</v>
      </c>
      <c r="C10" s="202">
        <f t="shared" si="0"/>
        <v>0</v>
      </c>
      <c r="D10" s="202">
        <f t="shared" si="0"/>
        <v>0</v>
      </c>
      <c r="G10" s="203"/>
    </row>
    <row r="11" spans="1:54">
      <c r="A11" s="204" t="s">
        <v>151</v>
      </c>
      <c r="B11" s="205"/>
      <c r="C11" s="205"/>
      <c r="D11" s="205"/>
    </row>
    <row r="12" spans="1:54" s="209" customFormat="1" ht="16.7">
      <c r="A12" s="206" t="s">
        <v>152</v>
      </c>
      <c r="B12" s="207">
        <f t="shared" ref="B12:D12" si="1">+B14</f>
        <v>-4750</v>
      </c>
      <c r="C12" s="207">
        <f t="shared" si="1"/>
        <v>0</v>
      </c>
      <c r="D12" s="207">
        <f t="shared" si="1"/>
        <v>0</v>
      </c>
      <c r="E12" s="208"/>
      <c r="F12" s="208"/>
      <c r="H12" s="208"/>
      <c r="I12" s="208"/>
      <c r="J12" s="208"/>
      <c r="K12" s="208"/>
      <c r="L12" s="208"/>
      <c r="M12" s="208"/>
      <c r="N12" s="208"/>
      <c r="O12" s="208"/>
      <c r="P12" s="208"/>
      <c r="Q12" s="208"/>
      <c r="R12" s="208"/>
      <c r="S12" s="208"/>
      <c r="T12" s="208"/>
      <c r="U12" s="208"/>
      <c r="V12" s="208"/>
      <c r="W12" s="208"/>
      <c r="X12" s="208"/>
      <c r="Y12" s="208"/>
      <c r="Z12" s="208"/>
      <c r="AA12" s="208"/>
      <c r="AB12" s="208"/>
      <c r="AC12" s="208"/>
      <c r="AD12" s="208"/>
      <c r="AE12" s="208"/>
      <c r="AF12" s="208"/>
      <c r="AG12" s="208"/>
      <c r="AH12" s="208"/>
      <c r="AI12" s="208"/>
      <c r="AJ12" s="208"/>
      <c r="AK12" s="208"/>
      <c r="AL12" s="208"/>
      <c r="AM12" s="208"/>
      <c r="AN12" s="208"/>
      <c r="AO12" s="208"/>
      <c r="AP12" s="208"/>
      <c r="AQ12" s="208"/>
      <c r="AR12" s="208"/>
      <c r="AS12" s="208"/>
      <c r="AT12" s="208"/>
      <c r="AU12" s="208"/>
      <c r="AV12" s="208"/>
      <c r="AW12" s="208"/>
      <c r="AX12" s="208"/>
      <c r="AY12" s="208"/>
      <c r="AZ12" s="208"/>
      <c r="BA12" s="208"/>
      <c r="BB12" s="208"/>
    </row>
    <row r="13" spans="1:54" s="211" customFormat="1">
      <c r="A13" s="204" t="s">
        <v>151</v>
      </c>
      <c r="B13" s="210"/>
      <c r="C13" s="210"/>
      <c r="D13" s="210"/>
    </row>
    <row r="14" spans="1:54" s="211" customFormat="1">
      <c r="A14" s="204" t="s">
        <v>153</v>
      </c>
      <c r="B14" s="210">
        <f t="shared" ref="B14:D14" si="2">+B16</f>
        <v>-4750</v>
      </c>
      <c r="C14" s="210">
        <f t="shared" si="2"/>
        <v>0</v>
      </c>
      <c r="D14" s="210">
        <f t="shared" si="2"/>
        <v>0</v>
      </c>
    </row>
    <row r="15" spans="1:54" s="211" customFormat="1">
      <c r="A15" s="204" t="s">
        <v>151</v>
      </c>
      <c r="B15" s="210"/>
      <c r="C15" s="210"/>
      <c r="D15" s="210"/>
    </row>
    <row r="16" spans="1:54" s="211" customFormat="1">
      <c r="A16" s="204" t="s">
        <v>154</v>
      </c>
      <c r="B16" s="210">
        <f t="shared" ref="B16:D16" si="3">+B18</f>
        <v>-4750</v>
      </c>
      <c r="C16" s="210">
        <f t="shared" si="3"/>
        <v>0</v>
      </c>
      <c r="D16" s="210">
        <f t="shared" si="3"/>
        <v>0</v>
      </c>
    </row>
    <row r="17" spans="1:4" s="211" customFormat="1">
      <c r="A17" s="204" t="s">
        <v>155</v>
      </c>
      <c r="B17" s="210"/>
      <c r="C17" s="210"/>
      <c r="D17" s="210"/>
    </row>
    <row r="18" spans="1:4" s="214" customFormat="1">
      <c r="A18" s="212" t="s">
        <v>156</v>
      </c>
      <c r="B18" s="213">
        <f>+'Հավելված N 2'!D11</f>
        <v>-4750</v>
      </c>
      <c r="C18" s="213">
        <f>+'Հավելված N 2'!E11</f>
        <v>0</v>
      </c>
      <c r="D18" s="213">
        <f>+'Հավելված N 2'!F11</f>
        <v>0</v>
      </c>
    </row>
  </sheetData>
  <mergeCells count="3">
    <mergeCell ref="A5:D5"/>
    <mergeCell ref="A8:A9"/>
    <mergeCell ref="B8:D8"/>
  </mergeCells>
  <pageMargins left="0.25" right="0.25" top="0.75" bottom="0.75" header="0.3" footer="0.3"/>
  <pageSetup paperSize="9" scale="2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2"/>
  <sheetViews>
    <sheetView topLeftCell="A22" zoomScale="76" zoomScaleNormal="76" zoomScaleSheetLayoutView="100" workbookViewId="0">
      <selection activeCell="F22" sqref="F22"/>
    </sheetView>
  </sheetViews>
  <sheetFormatPr defaultColWidth="9.09765625" defaultRowHeight="17.75"/>
  <cols>
    <col min="1" max="1" width="9.69921875" style="3" customWidth="1"/>
    <col min="2" max="2" width="24.69921875" style="3" customWidth="1"/>
    <col min="3" max="3" width="64.3984375" style="3" customWidth="1"/>
    <col min="4" max="6" width="19.19921875" style="3" customWidth="1"/>
    <col min="7" max="7" width="15.8984375" style="3" customWidth="1"/>
    <col min="8" max="8" width="15.69921875" style="3" customWidth="1"/>
    <col min="9" max="9" width="13.8984375" style="3" customWidth="1"/>
    <col min="10" max="11" width="12.19921875" style="3" customWidth="1"/>
    <col min="12" max="16384" width="9.09765625" style="3"/>
  </cols>
  <sheetData>
    <row r="1" spans="1:6" ht="37.5" customHeight="1">
      <c r="D1" s="94"/>
      <c r="E1" s="226" t="s">
        <v>36</v>
      </c>
      <c r="F1" s="226"/>
    </row>
    <row r="2" spans="1:6" ht="17.5" customHeight="1">
      <c r="D2" s="95"/>
      <c r="E2" s="91" t="s">
        <v>107</v>
      </c>
      <c r="F2" s="91"/>
    </row>
    <row r="3" spans="1:6" ht="17.5" customHeight="1">
      <c r="D3" s="95"/>
      <c r="E3" s="232" t="s">
        <v>5</v>
      </c>
      <c r="F3" s="232"/>
    </row>
    <row r="6" spans="1:6" ht="75.900000000000006" customHeight="1">
      <c r="A6" s="227" t="s">
        <v>123</v>
      </c>
      <c r="B6" s="227"/>
      <c r="C6" s="227"/>
      <c r="D6" s="227"/>
      <c r="E6" s="227"/>
      <c r="F6" s="227"/>
    </row>
    <row r="8" spans="1:6">
      <c r="D8" s="95"/>
      <c r="F8" s="95" t="s">
        <v>17</v>
      </c>
    </row>
    <row r="9" spans="1:6" s="14" customFormat="1" ht="55.35" customHeight="1">
      <c r="A9" s="228" t="s">
        <v>7</v>
      </c>
      <c r="B9" s="229"/>
      <c r="C9" s="230" t="s">
        <v>8</v>
      </c>
      <c r="D9" s="233" t="s">
        <v>122</v>
      </c>
      <c r="E9" s="234"/>
      <c r="F9" s="235"/>
    </row>
    <row r="10" spans="1:6" s="14" customFormat="1" ht="36" customHeight="1">
      <c r="A10" s="43" t="s">
        <v>31</v>
      </c>
      <c r="B10" s="96" t="s">
        <v>12</v>
      </c>
      <c r="C10" s="231"/>
      <c r="D10" s="99" t="s">
        <v>50</v>
      </c>
      <c r="E10" s="99" t="s">
        <v>9</v>
      </c>
      <c r="F10" s="99" t="s">
        <v>10</v>
      </c>
    </row>
    <row r="11" spans="1:6" s="14" customFormat="1" ht="34.950000000000003" customHeight="1">
      <c r="A11" s="44" t="s">
        <v>30</v>
      </c>
      <c r="B11" s="45"/>
      <c r="C11" s="46" t="s">
        <v>16</v>
      </c>
      <c r="D11" s="12">
        <f>+D13</f>
        <v>-4750</v>
      </c>
      <c r="E11" s="12">
        <f t="shared" ref="E11:F11" si="0">+E13</f>
        <v>0</v>
      </c>
      <c r="F11" s="12">
        <f t="shared" si="0"/>
        <v>0</v>
      </c>
    </row>
    <row r="12" spans="1:6" s="14" customFormat="1" ht="18" customHeight="1">
      <c r="A12" s="44"/>
      <c r="B12" s="45"/>
      <c r="C12" s="38" t="s">
        <v>26</v>
      </c>
      <c r="D12" s="47"/>
      <c r="E12" s="47"/>
      <c r="F12" s="47"/>
    </row>
    <row r="13" spans="1:6" s="14" customFormat="1" ht="33.35">
      <c r="A13" s="48"/>
      <c r="B13" s="49"/>
      <c r="C13" s="97" t="s">
        <v>34</v>
      </c>
      <c r="D13" s="2">
        <f>+D15</f>
        <v>-4750</v>
      </c>
      <c r="E13" s="2">
        <f t="shared" ref="E13:F13" si="1">+E15</f>
        <v>0</v>
      </c>
      <c r="F13" s="2">
        <f t="shared" si="1"/>
        <v>0</v>
      </c>
    </row>
    <row r="14" spans="1:6" s="14" customFormat="1">
      <c r="A14" s="221">
        <v>1075</v>
      </c>
      <c r="B14" s="224"/>
      <c r="C14" s="177" t="s">
        <v>20</v>
      </c>
      <c r="D14" s="181"/>
      <c r="E14" s="181"/>
      <c r="F14" s="181"/>
    </row>
    <row r="15" spans="1:6" s="14" customFormat="1">
      <c r="A15" s="222"/>
      <c r="B15" s="225"/>
      <c r="C15" s="168" t="s">
        <v>110</v>
      </c>
      <c r="D15" s="182">
        <f>+D22+D28</f>
        <v>-4750</v>
      </c>
      <c r="E15" s="17">
        <f t="shared" ref="E15:F15" si="2">+E22+E28</f>
        <v>0</v>
      </c>
      <c r="F15" s="17">
        <f t="shared" si="2"/>
        <v>0</v>
      </c>
    </row>
    <row r="16" spans="1:6" s="14" customFormat="1">
      <c r="A16" s="222"/>
      <c r="B16" s="225"/>
      <c r="C16" s="178" t="s">
        <v>21</v>
      </c>
      <c r="D16" s="181"/>
      <c r="E16" s="181"/>
      <c r="F16" s="181"/>
    </row>
    <row r="17" spans="1:6" s="14" customFormat="1" ht="35.5">
      <c r="A17" s="222"/>
      <c r="B17" s="225"/>
      <c r="C17" s="179" t="s">
        <v>111</v>
      </c>
      <c r="D17" s="163"/>
      <c r="E17" s="163"/>
      <c r="F17" s="163"/>
    </row>
    <row r="18" spans="1:6" s="14" customFormat="1">
      <c r="A18" s="222"/>
      <c r="B18" s="225"/>
      <c r="C18" s="178" t="s">
        <v>22</v>
      </c>
      <c r="D18" s="163"/>
      <c r="E18" s="163"/>
      <c r="F18" s="163"/>
    </row>
    <row r="19" spans="1:6" s="14" customFormat="1" ht="35.5">
      <c r="A19" s="222"/>
      <c r="B19" s="225"/>
      <c r="C19" s="179" t="s">
        <v>112</v>
      </c>
      <c r="D19" s="163"/>
      <c r="E19" s="163"/>
      <c r="F19" s="163"/>
    </row>
    <row r="20" spans="1:6" s="14" customFormat="1" ht="15.75" customHeight="1">
      <c r="A20" s="222"/>
      <c r="B20" s="163"/>
      <c r="C20" s="180" t="s">
        <v>29</v>
      </c>
      <c r="D20" s="183"/>
      <c r="E20" s="183"/>
      <c r="F20" s="183"/>
    </row>
    <row r="21" spans="1:6" s="14" customFormat="1" ht="20.95" customHeight="1">
      <c r="A21" s="222"/>
      <c r="B21" s="220">
        <v>21001</v>
      </c>
      <c r="C21" s="178" t="s">
        <v>23</v>
      </c>
      <c r="D21" s="184"/>
      <c r="E21" s="184"/>
      <c r="F21" s="184"/>
    </row>
    <row r="22" spans="1:6" s="14" customFormat="1" ht="33.35">
      <c r="A22" s="222"/>
      <c r="B22" s="220"/>
      <c r="C22" s="165" t="s">
        <v>100</v>
      </c>
      <c r="D22" s="184">
        <f>+'Հավելված N 3'!G39</f>
        <v>0</v>
      </c>
      <c r="E22" s="184">
        <f>+'Հավելված N 3'!H39</f>
        <v>34952.400000000001</v>
      </c>
      <c r="F22" s="184">
        <f>+'Հավելված N 3'!I39</f>
        <v>66127.3</v>
      </c>
    </row>
    <row r="23" spans="1:6" s="14" customFormat="1">
      <c r="A23" s="222"/>
      <c r="B23" s="220"/>
      <c r="C23" s="178" t="s">
        <v>24</v>
      </c>
      <c r="D23" s="163"/>
      <c r="E23" s="163"/>
      <c r="F23" s="163"/>
    </row>
    <row r="24" spans="1:6" s="14" customFormat="1" ht="83.3">
      <c r="A24" s="222"/>
      <c r="B24" s="220"/>
      <c r="C24" s="165" t="s">
        <v>108</v>
      </c>
      <c r="D24" s="163"/>
      <c r="E24" s="163"/>
      <c r="F24" s="163"/>
    </row>
    <row r="25" spans="1:6" s="14" customFormat="1">
      <c r="A25" s="222"/>
      <c r="B25" s="220"/>
      <c r="C25" s="178" t="s">
        <v>25</v>
      </c>
      <c r="D25" s="163"/>
      <c r="E25" s="163"/>
      <c r="F25" s="163"/>
    </row>
    <row r="26" spans="1:6" s="14" customFormat="1" ht="35.5">
      <c r="A26" s="222"/>
      <c r="B26" s="220"/>
      <c r="C26" s="185" t="s">
        <v>109</v>
      </c>
      <c r="D26" s="163"/>
      <c r="E26" s="163"/>
      <c r="F26" s="163"/>
    </row>
    <row r="27" spans="1:6" s="14" customFormat="1" ht="20.95" customHeight="1">
      <c r="A27" s="222"/>
      <c r="B27" s="220">
        <v>32001</v>
      </c>
      <c r="C27" s="178" t="s">
        <v>23</v>
      </c>
      <c r="D27" s="184"/>
      <c r="E27" s="184"/>
      <c r="F27" s="184"/>
    </row>
    <row r="28" spans="1:6" s="14" customFormat="1" ht="33.35">
      <c r="A28" s="222"/>
      <c r="B28" s="220"/>
      <c r="C28" s="190" t="s">
        <v>135</v>
      </c>
      <c r="D28" s="184">
        <f>+'Հավելված N 3'!G24</f>
        <v>-4750</v>
      </c>
      <c r="E28" s="184">
        <f>+'Հավելված N 3'!H24</f>
        <v>-34952.400000000001</v>
      </c>
      <c r="F28" s="184">
        <f>+'Հավելված N 3'!I24</f>
        <v>-66127.3</v>
      </c>
    </row>
    <row r="29" spans="1:6" s="14" customFormat="1">
      <c r="A29" s="222"/>
      <c r="B29" s="220"/>
      <c r="C29" s="178" t="s">
        <v>24</v>
      </c>
      <c r="D29" s="163"/>
      <c r="E29" s="163"/>
      <c r="F29" s="163"/>
    </row>
    <row r="30" spans="1:6" s="14" customFormat="1" ht="83.3">
      <c r="A30" s="222"/>
      <c r="B30" s="220"/>
      <c r="C30" s="190" t="s">
        <v>145</v>
      </c>
      <c r="D30" s="163"/>
      <c r="E30" s="163"/>
      <c r="F30" s="163"/>
    </row>
    <row r="31" spans="1:6" s="14" customFormat="1">
      <c r="A31" s="222"/>
      <c r="B31" s="220"/>
      <c r="C31" s="178" t="s">
        <v>25</v>
      </c>
      <c r="D31" s="163"/>
      <c r="E31" s="163"/>
      <c r="F31" s="163"/>
    </row>
    <row r="32" spans="1:6" s="14" customFormat="1" ht="53.2">
      <c r="A32" s="223"/>
      <c r="B32" s="220"/>
      <c r="C32" s="185" t="s">
        <v>124</v>
      </c>
      <c r="D32" s="163"/>
      <c r="E32" s="163"/>
      <c r="F32" s="163"/>
    </row>
  </sheetData>
  <mergeCells count="10">
    <mergeCell ref="B27:B32"/>
    <mergeCell ref="A14:A32"/>
    <mergeCell ref="B14:B19"/>
    <mergeCell ref="B21:B26"/>
    <mergeCell ref="E1:F1"/>
    <mergeCell ref="A6:F6"/>
    <mergeCell ref="A9:B9"/>
    <mergeCell ref="C9:C10"/>
    <mergeCell ref="E3:F3"/>
    <mergeCell ref="D9:F9"/>
  </mergeCells>
  <pageMargins left="0" right="0" top="0" bottom="0" header="0.3" footer="0.3"/>
  <pageSetup paperSize="9" scale="9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7"/>
  <sheetViews>
    <sheetView topLeftCell="A31" zoomScale="74" zoomScaleNormal="74" zoomScaleSheetLayoutView="100" workbookViewId="0">
      <selection activeCell="F1" sqref="F1:I1"/>
    </sheetView>
  </sheetViews>
  <sheetFormatPr defaultColWidth="9.09765625" defaultRowHeight="17.75"/>
  <cols>
    <col min="1" max="3" width="8.09765625" style="3" customWidth="1"/>
    <col min="4" max="4" width="11.59765625" style="3" customWidth="1"/>
    <col min="5" max="5" width="13.8984375" style="3" customWidth="1"/>
    <col min="6" max="6" width="62.09765625" style="3" customWidth="1"/>
    <col min="7" max="9" width="19.19921875" style="3" customWidth="1"/>
    <col min="10" max="12" width="15" style="3" customWidth="1"/>
    <col min="13" max="16384" width="9.09765625" style="3"/>
  </cols>
  <sheetData>
    <row r="1" spans="1:9" s="42" customFormat="1" ht="37.5" customHeight="1">
      <c r="F1" s="226" t="s">
        <v>59</v>
      </c>
      <c r="G1" s="226"/>
      <c r="H1" s="226"/>
      <c r="I1" s="226"/>
    </row>
    <row r="2" spans="1:9" s="40" customFormat="1" ht="17.5" customHeight="1">
      <c r="F2" s="232" t="s">
        <v>82</v>
      </c>
      <c r="G2" s="232"/>
      <c r="H2" s="232"/>
      <c r="I2" s="232"/>
    </row>
    <row r="3" spans="1:9" s="40" customFormat="1" ht="17.5" customHeight="1">
      <c r="F3" s="232" t="s">
        <v>5</v>
      </c>
      <c r="G3" s="232"/>
      <c r="H3" s="232"/>
      <c r="I3" s="232"/>
    </row>
    <row r="4" spans="1:9" ht="13.6" customHeight="1"/>
    <row r="5" spans="1:9" ht="13.6" customHeight="1"/>
    <row r="6" spans="1:9" ht="52.55" customHeight="1">
      <c r="A6" s="227" t="s">
        <v>121</v>
      </c>
      <c r="B6" s="227"/>
      <c r="C6" s="227"/>
      <c r="D6" s="227"/>
      <c r="E6" s="227"/>
      <c r="F6" s="227"/>
      <c r="G6" s="227"/>
      <c r="H6" s="227"/>
      <c r="I6" s="227"/>
    </row>
    <row r="8" spans="1:9">
      <c r="G8" s="51"/>
      <c r="I8" s="40" t="s">
        <v>17</v>
      </c>
    </row>
    <row r="9" spans="1:9" s="14" customFormat="1" ht="59.65" customHeight="1">
      <c r="A9" s="246" t="s">
        <v>18</v>
      </c>
      <c r="B9" s="246"/>
      <c r="C9" s="246"/>
      <c r="D9" s="246" t="s">
        <v>7</v>
      </c>
      <c r="E9" s="246"/>
      <c r="F9" s="246" t="s">
        <v>13</v>
      </c>
      <c r="G9" s="233" t="s">
        <v>122</v>
      </c>
      <c r="H9" s="234"/>
      <c r="I9" s="235"/>
    </row>
    <row r="10" spans="1:9" s="14" customFormat="1" ht="35.5">
      <c r="A10" s="41" t="s">
        <v>42</v>
      </c>
      <c r="B10" s="41" t="s">
        <v>43</v>
      </c>
      <c r="C10" s="41" t="s">
        <v>19</v>
      </c>
      <c r="D10" s="41" t="s">
        <v>11</v>
      </c>
      <c r="E10" s="41" t="s">
        <v>32</v>
      </c>
      <c r="F10" s="246"/>
      <c r="G10" s="52" t="s">
        <v>50</v>
      </c>
      <c r="H10" s="41" t="s">
        <v>9</v>
      </c>
      <c r="I10" s="41" t="s">
        <v>10</v>
      </c>
    </row>
    <row r="11" spans="1:9" s="14" customFormat="1" ht="34.950000000000003" customHeight="1">
      <c r="A11" s="13"/>
      <c r="B11" s="13"/>
      <c r="C11" s="13"/>
      <c r="D11" s="41"/>
      <c r="E11" s="41"/>
      <c r="F11" s="21" t="s">
        <v>16</v>
      </c>
      <c r="G11" s="12">
        <f>+G13</f>
        <v>-4750</v>
      </c>
      <c r="H11" s="12">
        <f t="shared" ref="H11:I11" si="0">+H13</f>
        <v>0</v>
      </c>
      <c r="I11" s="12">
        <f t="shared" si="0"/>
        <v>0</v>
      </c>
    </row>
    <row r="12" spans="1:9" s="14" customFormat="1">
      <c r="A12" s="13"/>
      <c r="B12" s="13"/>
      <c r="C12" s="13"/>
      <c r="D12" s="41"/>
      <c r="E12" s="41"/>
      <c r="F12" s="13" t="s">
        <v>26</v>
      </c>
      <c r="G12" s="2"/>
      <c r="H12" s="2"/>
      <c r="I12" s="2"/>
    </row>
    <row r="13" spans="1:9" s="14" customFormat="1" ht="33.35">
      <c r="A13" s="13"/>
      <c r="B13" s="13"/>
      <c r="C13" s="13"/>
      <c r="D13" s="41"/>
      <c r="E13" s="41"/>
      <c r="F13" s="4" t="s">
        <v>34</v>
      </c>
      <c r="G13" s="2">
        <f>+G14</f>
        <v>-4750</v>
      </c>
      <c r="H13" s="2">
        <f t="shared" ref="H13:I13" si="1">+H14</f>
        <v>0</v>
      </c>
      <c r="I13" s="2">
        <f t="shared" si="1"/>
        <v>0</v>
      </c>
    </row>
    <row r="14" spans="1:9" s="14" customFormat="1" ht="17.5" customHeight="1">
      <c r="A14" s="240" t="s">
        <v>39</v>
      </c>
      <c r="B14" s="247"/>
      <c r="C14" s="160"/>
      <c r="D14" s="170"/>
      <c r="E14" s="174"/>
      <c r="F14" s="93" t="s">
        <v>40</v>
      </c>
      <c r="G14" s="2">
        <f>+G16</f>
        <v>-4750</v>
      </c>
      <c r="H14" s="2">
        <f t="shared" ref="H14:I14" si="2">+H16</f>
        <v>0</v>
      </c>
      <c r="I14" s="2">
        <f t="shared" si="2"/>
        <v>0</v>
      </c>
    </row>
    <row r="15" spans="1:9" s="14" customFormat="1" ht="16.95" customHeight="1">
      <c r="A15" s="241"/>
      <c r="B15" s="248"/>
      <c r="C15" s="161"/>
      <c r="D15" s="171"/>
      <c r="E15" s="90"/>
      <c r="F15" s="24" t="s">
        <v>14</v>
      </c>
      <c r="G15" s="5"/>
      <c r="H15" s="5"/>
      <c r="I15" s="5"/>
    </row>
    <row r="16" spans="1:9" s="14" customFormat="1">
      <c r="A16" s="241"/>
      <c r="B16" s="243" t="s">
        <v>51</v>
      </c>
      <c r="C16" s="160"/>
      <c r="D16" s="171"/>
      <c r="E16" s="90"/>
      <c r="F16" s="166" t="s">
        <v>106</v>
      </c>
      <c r="G16" s="6">
        <f>+G18+G33</f>
        <v>-4750</v>
      </c>
      <c r="H16" s="6">
        <f t="shared" ref="H16:I16" si="3">+H18+H33</f>
        <v>0</v>
      </c>
      <c r="I16" s="6">
        <f t="shared" si="3"/>
        <v>0</v>
      </c>
    </row>
    <row r="17" spans="1:17" s="14" customFormat="1" ht="16.95" customHeight="1">
      <c r="A17" s="241"/>
      <c r="B17" s="244"/>
      <c r="C17" s="162"/>
      <c r="D17" s="171"/>
      <c r="E17" s="90"/>
      <c r="F17" s="164" t="s">
        <v>14</v>
      </c>
      <c r="G17" s="5"/>
      <c r="H17" s="6"/>
      <c r="I17" s="5"/>
    </row>
    <row r="18" spans="1:17" s="14" customFormat="1">
      <c r="A18" s="241"/>
      <c r="B18" s="244"/>
      <c r="C18" s="243" t="s">
        <v>51</v>
      </c>
      <c r="D18" s="171"/>
      <c r="E18" s="90"/>
      <c r="F18" s="169" t="s">
        <v>132</v>
      </c>
      <c r="G18" s="6">
        <f>+G20</f>
        <v>-4750</v>
      </c>
      <c r="H18" s="6">
        <f t="shared" ref="H18:I18" si="4">+H20</f>
        <v>-34952.400000000001</v>
      </c>
      <c r="I18" s="6">
        <f t="shared" si="4"/>
        <v>-66127.3</v>
      </c>
      <c r="J18" s="15"/>
      <c r="K18" s="15"/>
      <c r="L18" s="15"/>
      <c r="M18" s="15"/>
      <c r="N18" s="15"/>
      <c r="O18" s="15"/>
      <c r="P18" s="15"/>
      <c r="Q18" s="15"/>
    </row>
    <row r="19" spans="1:17" s="14" customFormat="1" ht="16.95" customHeight="1">
      <c r="A19" s="241"/>
      <c r="B19" s="244"/>
      <c r="C19" s="244"/>
      <c r="D19" s="171"/>
      <c r="E19" s="90"/>
      <c r="F19" s="24" t="s">
        <v>14</v>
      </c>
      <c r="G19" s="16"/>
      <c r="H19" s="6"/>
      <c r="I19" s="16"/>
      <c r="J19" s="15"/>
      <c r="K19" s="15"/>
      <c r="L19" s="15"/>
      <c r="M19" s="15"/>
      <c r="N19" s="15"/>
      <c r="O19" s="15"/>
      <c r="P19" s="15"/>
      <c r="Q19" s="15"/>
    </row>
    <row r="20" spans="1:17" s="14" customFormat="1" ht="35.5">
      <c r="A20" s="241"/>
      <c r="B20" s="244"/>
      <c r="C20" s="244"/>
      <c r="D20" s="171"/>
      <c r="E20" s="90"/>
      <c r="F20" s="25" t="s">
        <v>27</v>
      </c>
      <c r="G20" s="16">
        <f>+G22</f>
        <v>-4750</v>
      </c>
      <c r="H20" s="6">
        <f t="shared" ref="H20:I20" si="5">+H22</f>
        <v>-34952.400000000001</v>
      </c>
      <c r="I20" s="16">
        <f t="shared" si="5"/>
        <v>-66127.3</v>
      </c>
      <c r="J20" s="15"/>
      <c r="K20" s="15"/>
      <c r="L20" s="15"/>
      <c r="M20" s="15"/>
      <c r="N20" s="15"/>
      <c r="O20" s="15"/>
      <c r="P20" s="15"/>
      <c r="Q20" s="15"/>
    </row>
    <row r="21" spans="1:17" s="14" customFormat="1" ht="16.95" customHeight="1">
      <c r="A21" s="241"/>
      <c r="B21" s="244"/>
      <c r="C21" s="244"/>
      <c r="D21" s="171"/>
      <c r="E21" s="90"/>
      <c r="F21" s="24" t="s">
        <v>14</v>
      </c>
      <c r="G21" s="16"/>
      <c r="H21" s="6"/>
      <c r="I21" s="16"/>
      <c r="J21" s="15"/>
      <c r="K21" s="15"/>
      <c r="L21" s="15"/>
      <c r="M21" s="15"/>
      <c r="N21" s="15"/>
      <c r="O21" s="15"/>
      <c r="P21" s="15"/>
      <c r="Q21" s="15"/>
    </row>
    <row r="22" spans="1:17" s="14" customFormat="1" ht="18" customHeight="1">
      <c r="A22" s="241"/>
      <c r="B22" s="244"/>
      <c r="C22" s="244"/>
      <c r="D22" s="236">
        <v>1075</v>
      </c>
      <c r="E22" s="237" t="s">
        <v>105</v>
      </c>
      <c r="F22" s="238"/>
      <c r="G22" s="2">
        <f>+G24</f>
        <v>-4750</v>
      </c>
      <c r="H22" s="2">
        <f t="shared" ref="H22:I22" si="6">+H24</f>
        <v>-34952.400000000001</v>
      </c>
      <c r="I22" s="2">
        <f t="shared" si="6"/>
        <v>-66127.3</v>
      </c>
      <c r="J22" s="15"/>
      <c r="K22" s="15"/>
      <c r="L22" s="15"/>
      <c r="M22" s="15"/>
      <c r="N22" s="15"/>
      <c r="O22" s="15"/>
      <c r="P22" s="15"/>
      <c r="Q22" s="15"/>
    </row>
    <row r="23" spans="1:17" s="14" customFormat="1" ht="16.95" customHeight="1">
      <c r="A23" s="241"/>
      <c r="B23" s="244"/>
      <c r="C23" s="244"/>
      <c r="D23" s="236"/>
      <c r="E23" s="167"/>
      <c r="F23" s="164" t="s">
        <v>14</v>
      </c>
      <c r="G23" s="2"/>
      <c r="H23" s="2"/>
      <c r="I23" s="2"/>
      <c r="J23" s="15"/>
      <c r="K23" s="15"/>
      <c r="L23" s="15"/>
      <c r="M23" s="15"/>
      <c r="N23" s="15"/>
      <c r="O23" s="15"/>
      <c r="P23" s="15"/>
      <c r="Q23" s="15"/>
    </row>
    <row r="24" spans="1:17" s="14" customFormat="1" ht="33.35">
      <c r="A24" s="241"/>
      <c r="B24" s="244"/>
      <c r="C24" s="244"/>
      <c r="D24" s="236"/>
      <c r="E24" s="191">
        <v>32001</v>
      </c>
      <c r="F24" s="168" t="s">
        <v>135</v>
      </c>
      <c r="G24" s="17">
        <f>+G26</f>
        <v>-4750</v>
      </c>
      <c r="H24" s="17">
        <f t="shared" ref="H24:I24" si="7">+H26</f>
        <v>-34952.400000000001</v>
      </c>
      <c r="I24" s="17">
        <f t="shared" si="7"/>
        <v>-66127.3</v>
      </c>
      <c r="J24" s="15"/>
      <c r="K24" s="15"/>
      <c r="L24" s="15"/>
      <c r="M24" s="15"/>
      <c r="N24" s="15"/>
      <c r="O24" s="15"/>
      <c r="P24" s="15"/>
      <c r="Q24" s="15"/>
    </row>
    <row r="25" spans="1:17" s="14" customFormat="1">
      <c r="A25" s="241"/>
      <c r="B25" s="244"/>
      <c r="C25" s="244"/>
      <c r="D25" s="236"/>
      <c r="E25" s="239"/>
      <c r="F25" s="24" t="s">
        <v>33</v>
      </c>
      <c r="G25" s="5"/>
      <c r="H25" s="6"/>
      <c r="I25" s="5"/>
    </row>
    <row r="26" spans="1:17" s="18" customFormat="1" ht="35.5" customHeight="1">
      <c r="A26" s="241"/>
      <c r="B26" s="244"/>
      <c r="C26" s="244"/>
      <c r="D26" s="236"/>
      <c r="E26" s="239"/>
      <c r="F26" s="26" t="s">
        <v>143</v>
      </c>
      <c r="G26" s="7">
        <f t="shared" ref="G26:I26" si="8">+G28</f>
        <v>-4750</v>
      </c>
      <c r="H26" s="11">
        <f t="shared" si="8"/>
        <v>-34952.400000000001</v>
      </c>
      <c r="I26" s="7">
        <f t="shared" si="8"/>
        <v>-66127.3</v>
      </c>
    </row>
    <row r="27" spans="1:17" s="14" customFormat="1" ht="53.2">
      <c r="A27" s="241"/>
      <c r="B27" s="244"/>
      <c r="C27" s="244"/>
      <c r="D27" s="236"/>
      <c r="E27" s="239"/>
      <c r="F27" s="24" t="s">
        <v>28</v>
      </c>
      <c r="G27" s="5"/>
      <c r="H27" s="9"/>
      <c r="I27" s="5"/>
    </row>
    <row r="28" spans="1:17" s="14" customFormat="1">
      <c r="A28" s="241"/>
      <c r="B28" s="244"/>
      <c r="C28" s="244"/>
      <c r="D28" s="236"/>
      <c r="E28" s="239"/>
      <c r="F28" s="98" t="s">
        <v>15</v>
      </c>
      <c r="G28" s="8">
        <f t="shared" ref="G28:I31" si="9">+G29</f>
        <v>-4750</v>
      </c>
      <c r="H28" s="9">
        <f t="shared" si="9"/>
        <v>-34952.400000000001</v>
      </c>
      <c r="I28" s="8">
        <f t="shared" si="9"/>
        <v>-66127.3</v>
      </c>
    </row>
    <row r="29" spans="1:17" s="14" customFormat="1">
      <c r="A29" s="241"/>
      <c r="B29" s="244"/>
      <c r="C29" s="244"/>
      <c r="D29" s="236"/>
      <c r="E29" s="239"/>
      <c r="F29" s="89" t="s">
        <v>56</v>
      </c>
      <c r="G29" s="9">
        <f t="shared" si="9"/>
        <v>-4750</v>
      </c>
      <c r="H29" s="9">
        <f t="shared" si="9"/>
        <v>-34952.400000000001</v>
      </c>
      <c r="I29" s="9">
        <f t="shared" si="9"/>
        <v>-66127.3</v>
      </c>
    </row>
    <row r="30" spans="1:17" s="14" customFormat="1">
      <c r="A30" s="241"/>
      <c r="B30" s="244"/>
      <c r="C30" s="244"/>
      <c r="D30" s="236"/>
      <c r="E30" s="239"/>
      <c r="F30" s="89" t="s">
        <v>57</v>
      </c>
      <c r="G30" s="9">
        <f>+G31</f>
        <v>-4750</v>
      </c>
      <c r="H30" s="9">
        <f>+H31</f>
        <v>-34952.400000000001</v>
      </c>
      <c r="I30" s="9">
        <f>+I31</f>
        <v>-66127.3</v>
      </c>
    </row>
    <row r="31" spans="1:17" s="14" customFormat="1">
      <c r="A31" s="241"/>
      <c r="B31" s="244"/>
      <c r="C31" s="244"/>
      <c r="D31" s="236"/>
      <c r="E31" s="239"/>
      <c r="F31" s="89" t="s">
        <v>58</v>
      </c>
      <c r="G31" s="9">
        <f t="shared" si="9"/>
        <v>-4750</v>
      </c>
      <c r="H31" s="9">
        <f t="shared" si="9"/>
        <v>-34952.400000000001</v>
      </c>
      <c r="I31" s="9">
        <f t="shared" si="9"/>
        <v>-66127.3</v>
      </c>
      <c r="J31" s="19"/>
    </row>
    <row r="32" spans="1:17" s="14" customFormat="1">
      <c r="A32" s="241"/>
      <c r="B32" s="244"/>
      <c r="C32" s="245"/>
      <c r="D32" s="236"/>
      <c r="E32" s="239"/>
      <c r="F32" s="89" t="s">
        <v>73</v>
      </c>
      <c r="G32" s="9">
        <f>+'Հավելված N 5'!E22</f>
        <v>-4750</v>
      </c>
      <c r="H32" s="9">
        <f>+'Հավելված N 5'!F22</f>
        <v>-34952.400000000001</v>
      </c>
      <c r="I32" s="9">
        <f>+'Հավելված N 5'!G22</f>
        <v>-66127.3</v>
      </c>
      <c r="J32" s="20"/>
    </row>
    <row r="33" spans="1:17" s="14" customFormat="1" ht="33.35">
      <c r="A33" s="241"/>
      <c r="B33" s="244"/>
      <c r="C33" s="243" t="s">
        <v>104</v>
      </c>
      <c r="D33" s="172"/>
      <c r="E33" s="90"/>
      <c r="F33" s="166" t="s">
        <v>98</v>
      </c>
      <c r="G33" s="6">
        <f>+G35</f>
        <v>0</v>
      </c>
      <c r="H33" s="6">
        <f t="shared" ref="H33:I33" si="10">+H35</f>
        <v>34952.400000000001</v>
      </c>
      <c r="I33" s="6">
        <f t="shared" si="10"/>
        <v>66127.3</v>
      </c>
      <c r="J33" s="15"/>
      <c r="K33" s="15"/>
      <c r="L33" s="15"/>
      <c r="M33" s="15"/>
      <c r="N33" s="15"/>
      <c r="O33" s="15"/>
      <c r="P33" s="15"/>
      <c r="Q33" s="15"/>
    </row>
    <row r="34" spans="1:17" s="14" customFormat="1" ht="16.95" customHeight="1">
      <c r="A34" s="241"/>
      <c r="B34" s="244"/>
      <c r="C34" s="244"/>
      <c r="D34" s="172"/>
      <c r="E34" s="90"/>
      <c r="F34" s="24" t="s">
        <v>14</v>
      </c>
      <c r="G34" s="16"/>
      <c r="H34" s="6"/>
      <c r="I34" s="16"/>
      <c r="J34" s="15"/>
      <c r="K34" s="15"/>
      <c r="L34" s="15"/>
      <c r="M34" s="15"/>
      <c r="N34" s="15"/>
      <c r="O34" s="15"/>
      <c r="P34" s="15"/>
      <c r="Q34" s="15"/>
    </row>
    <row r="35" spans="1:17" s="14" customFormat="1" ht="35.5">
      <c r="A35" s="241"/>
      <c r="B35" s="244"/>
      <c r="C35" s="244"/>
      <c r="D35" s="172"/>
      <c r="E35" s="90"/>
      <c r="F35" s="25" t="s">
        <v>27</v>
      </c>
      <c r="G35" s="16">
        <f t="shared" ref="G35" si="11">+G37</f>
        <v>0</v>
      </c>
      <c r="H35" s="6">
        <f t="shared" ref="H35:I35" si="12">+H37</f>
        <v>34952.400000000001</v>
      </c>
      <c r="I35" s="16">
        <f t="shared" si="12"/>
        <v>66127.3</v>
      </c>
      <c r="J35" s="15"/>
      <c r="K35" s="15"/>
      <c r="L35" s="15"/>
      <c r="M35" s="15"/>
      <c r="N35" s="15"/>
      <c r="O35" s="15"/>
      <c r="P35" s="15"/>
      <c r="Q35" s="15"/>
    </row>
    <row r="36" spans="1:17" s="14" customFormat="1" ht="16.95" customHeight="1">
      <c r="A36" s="241"/>
      <c r="B36" s="244"/>
      <c r="C36" s="244"/>
      <c r="D36" s="173"/>
      <c r="E36" s="175"/>
      <c r="F36" s="24" t="s">
        <v>14</v>
      </c>
      <c r="G36" s="16"/>
      <c r="H36" s="6"/>
      <c r="I36" s="16"/>
      <c r="J36" s="15"/>
      <c r="K36" s="15"/>
      <c r="L36" s="15"/>
      <c r="M36" s="15"/>
      <c r="N36" s="15"/>
      <c r="O36" s="15"/>
      <c r="P36" s="15"/>
      <c r="Q36" s="15"/>
    </row>
    <row r="37" spans="1:17" s="14" customFormat="1" ht="18" customHeight="1">
      <c r="A37" s="241"/>
      <c r="B37" s="244"/>
      <c r="C37" s="244"/>
      <c r="D37" s="159">
        <v>1075</v>
      </c>
      <c r="E37" s="237" t="s">
        <v>105</v>
      </c>
      <c r="F37" s="238"/>
      <c r="G37" s="2">
        <f>+G39</f>
        <v>0</v>
      </c>
      <c r="H37" s="2">
        <f t="shared" ref="H37:I37" si="13">+H39</f>
        <v>34952.400000000001</v>
      </c>
      <c r="I37" s="2">
        <f t="shared" si="13"/>
        <v>66127.3</v>
      </c>
      <c r="J37" s="15"/>
      <c r="K37" s="15"/>
      <c r="L37" s="15"/>
      <c r="M37" s="15"/>
      <c r="N37" s="15"/>
      <c r="O37" s="15"/>
      <c r="P37" s="15"/>
      <c r="Q37" s="15"/>
    </row>
    <row r="38" spans="1:17" s="14" customFormat="1" ht="16.95" customHeight="1">
      <c r="A38" s="241"/>
      <c r="B38" s="244"/>
      <c r="C38" s="244"/>
      <c r="D38" s="221"/>
      <c r="E38" s="167"/>
      <c r="F38" s="164" t="s">
        <v>14</v>
      </c>
      <c r="G38" s="2"/>
      <c r="H38" s="2"/>
      <c r="I38" s="2"/>
      <c r="J38" s="15"/>
      <c r="K38" s="15"/>
      <c r="L38" s="15"/>
      <c r="M38" s="15"/>
      <c r="N38" s="15"/>
      <c r="O38" s="15"/>
      <c r="P38" s="15"/>
      <c r="Q38" s="15"/>
    </row>
    <row r="39" spans="1:17" s="14" customFormat="1" ht="33.35">
      <c r="A39" s="241"/>
      <c r="B39" s="244"/>
      <c r="C39" s="244"/>
      <c r="D39" s="222"/>
      <c r="E39" s="176">
        <v>21001</v>
      </c>
      <c r="F39" s="168" t="s">
        <v>100</v>
      </c>
      <c r="G39" s="17">
        <f t="shared" ref="G39:I39" si="14">+G41</f>
        <v>0</v>
      </c>
      <c r="H39" s="17">
        <f t="shared" si="14"/>
        <v>34952.400000000001</v>
      </c>
      <c r="I39" s="17">
        <f t="shared" si="14"/>
        <v>66127.3</v>
      </c>
      <c r="J39" s="15"/>
      <c r="K39" s="15"/>
      <c r="L39" s="15"/>
      <c r="M39" s="15"/>
      <c r="N39" s="15"/>
      <c r="O39" s="15"/>
      <c r="P39" s="15"/>
      <c r="Q39" s="15"/>
    </row>
    <row r="40" spans="1:17" s="14" customFormat="1">
      <c r="A40" s="241"/>
      <c r="B40" s="244"/>
      <c r="C40" s="244"/>
      <c r="D40" s="222"/>
      <c r="E40" s="249"/>
      <c r="F40" s="24" t="s">
        <v>33</v>
      </c>
      <c r="G40" s="5"/>
      <c r="H40" s="6"/>
      <c r="I40" s="5"/>
    </row>
    <row r="41" spans="1:17" s="18" customFormat="1" ht="35.5">
      <c r="A41" s="241"/>
      <c r="B41" s="244"/>
      <c r="C41" s="244"/>
      <c r="D41" s="222"/>
      <c r="E41" s="250"/>
      <c r="F41" s="26" t="s">
        <v>27</v>
      </c>
      <c r="G41" s="7">
        <f t="shared" ref="G41:I41" si="15">+G43</f>
        <v>0</v>
      </c>
      <c r="H41" s="11">
        <f t="shared" si="15"/>
        <v>34952.400000000001</v>
      </c>
      <c r="I41" s="7">
        <f t="shared" si="15"/>
        <v>66127.3</v>
      </c>
    </row>
    <row r="42" spans="1:17" s="14" customFormat="1" ht="53.2">
      <c r="A42" s="241"/>
      <c r="B42" s="244"/>
      <c r="C42" s="244"/>
      <c r="D42" s="222"/>
      <c r="E42" s="250"/>
      <c r="F42" s="24" t="s">
        <v>28</v>
      </c>
      <c r="G42" s="5"/>
      <c r="H42" s="9"/>
      <c r="I42" s="5"/>
    </row>
    <row r="43" spans="1:17" s="14" customFormat="1">
      <c r="A43" s="241"/>
      <c r="B43" s="244"/>
      <c r="C43" s="244"/>
      <c r="D43" s="222"/>
      <c r="E43" s="250"/>
      <c r="F43" s="98" t="s">
        <v>15</v>
      </c>
      <c r="G43" s="8">
        <f t="shared" ref="G43:I46" si="16">+G44</f>
        <v>0</v>
      </c>
      <c r="H43" s="9">
        <f t="shared" si="16"/>
        <v>34952.400000000001</v>
      </c>
      <c r="I43" s="8">
        <f t="shared" si="16"/>
        <v>66127.3</v>
      </c>
    </row>
    <row r="44" spans="1:17" s="14" customFormat="1">
      <c r="A44" s="241"/>
      <c r="B44" s="244"/>
      <c r="C44" s="244"/>
      <c r="D44" s="222"/>
      <c r="E44" s="250"/>
      <c r="F44" s="89" t="s">
        <v>56</v>
      </c>
      <c r="G44" s="9">
        <f t="shared" si="16"/>
        <v>0</v>
      </c>
      <c r="H44" s="9">
        <f t="shared" si="16"/>
        <v>34952.400000000001</v>
      </c>
      <c r="I44" s="9">
        <f t="shared" si="16"/>
        <v>66127.3</v>
      </c>
    </row>
    <row r="45" spans="1:17" s="14" customFormat="1">
      <c r="A45" s="241"/>
      <c r="B45" s="244"/>
      <c r="C45" s="244"/>
      <c r="D45" s="222"/>
      <c r="E45" s="250"/>
      <c r="F45" s="89" t="s">
        <v>57</v>
      </c>
      <c r="G45" s="9">
        <f>+G46</f>
        <v>0</v>
      </c>
      <c r="H45" s="9">
        <f>+H46</f>
        <v>34952.400000000001</v>
      </c>
      <c r="I45" s="9">
        <f>+I46</f>
        <v>66127.3</v>
      </c>
    </row>
    <row r="46" spans="1:17" s="14" customFormat="1">
      <c r="A46" s="241"/>
      <c r="B46" s="244"/>
      <c r="C46" s="244"/>
      <c r="D46" s="222"/>
      <c r="E46" s="250"/>
      <c r="F46" s="89" t="s">
        <v>58</v>
      </c>
      <c r="G46" s="9">
        <f t="shared" si="16"/>
        <v>0</v>
      </c>
      <c r="H46" s="9">
        <f t="shared" si="16"/>
        <v>34952.400000000001</v>
      </c>
      <c r="I46" s="9">
        <f t="shared" si="16"/>
        <v>66127.3</v>
      </c>
      <c r="J46" s="19"/>
    </row>
    <row r="47" spans="1:17" s="14" customFormat="1">
      <c r="A47" s="242"/>
      <c r="B47" s="245"/>
      <c r="C47" s="245"/>
      <c r="D47" s="223"/>
      <c r="E47" s="251"/>
      <c r="F47" s="89" t="s">
        <v>73</v>
      </c>
      <c r="G47" s="9">
        <f>+'Հավելված N 5'!E14</f>
        <v>0</v>
      </c>
      <c r="H47" s="9">
        <f>+'Հավելված N 5'!F14</f>
        <v>34952.400000000001</v>
      </c>
      <c r="I47" s="9">
        <f>+'Հավելված N 5'!G14</f>
        <v>66127.3</v>
      </c>
      <c r="J47" s="20"/>
    </row>
  </sheetData>
  <mergeCells count="19">
    <mergeCell ref="F1:I1"/>
    <mergeCell ref="E37:F37"/>
    <mergeCell ref="F3:I3"/>
    <mergeCell ref="A6:I6"/>
    <mergeCell ref="A9:C9"/>
    <mergeCell ref="B14:B15"/>
    <mergeCell ref="D9:E9"/>
    <mergeCell ref="F2:I2"/>
    <mergeCell ref="F9:F10"/>
    <mergeCell ref="C33:C47"/>
    <mergeCell ref="E40:E47"/>
    <mergeCell ref="G9:I9"/>
    <mergeCell ref="C18:C32"/>
    <mergeCell ref="D38:D47"/>
    <mergeCell ref="D22:D32"/>
    <mergeCell ref="E22:F22"/>
    <mergeCell ref="E25:E32"/>
    <mergeCell ref="A14:A47"/>
    <mergeCell ref="B16:B47"/>
  </mergeCells>
  <pageMargins left="0.7" right="0.7" top="0.75" bottom="0.75" header="0.3" footer="0.3"/>
  <pageSetup paperSize="9" scale="5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opLeftCell="A13" zoomScale="85" zoomScaleNormal="85" workbookViewId="0">
      <selection activeCell="C24" sqref="C24"/>
    </sheetView>
  </sheetViews>
  <sheetFormatPr defaultColWidth="9.09765625" defaultRowHeight="17.75"/>
  <cols>
    <col min="1" max="1" width="9.09765625" style="61"/>
    <col min="2" max="2" width="9.09765625" style="61" customWidth="1"/>
    <col min="3" max="3" width="54.296875" style="61" customWidth="1"/>
    <col min="4" max="4" width="16.5" style="61" customWidth="1"/>
    <col min="5" max="8" width="20.3984375" style="61" customWidth="1"/>
    <col min="9" max="9" width="15.5" style="61" bestFit="1" customWidth="1"/>
    <col min="10" max="10" width="13.796875" style="61" bestFit="1" customWidth="1"/>
    <col min="11" max="16384" width="9.09765625" style="61"/>
  </cols>
  <sheetData>
    <row r="1" spans="1:10" s="58" customFormat="1" ht="26.35" customHeight="1">
      <c r="A1" s="56"/>
      <c r="B1" s="57"/>
      <c r="C1" s="57"/>
      <c r="D1" s="57"/>
      <c r="E1" s="56"/>
      <c r="F1" s="261" t="s">
        <v>38</v>
      </c>
      <c r="G1" s="261"/>
      <c r="H1" s="261"/>
    </row>
    <row r="2" spans="1:10">
      <c r="A2" s="59"/>
      <c r="B2" s="59"/>
      <c r="C2" s="59"/>
      <c r="D2" s="59"/>
      <c r="E2" s="60"/>
      <c r="F2" s="262" t="s">
        <v>77</v>
      </c>
      <c r="G2" s="262"/>
      <c r="H2" s="262"/>
    </row>
    <row r="3" spans="1:10">
      <c r="A3" s="59"/>
      <c r="B3" s="59"/>
      <c r="C3" s="59"/>
      <c r="D3" s="59"/>
      <c r="E3" s="60"/>
      <c r="F3" s="262" t="s">
        <v>37</v>
      </c>
      <c r="G3" s="262"/>
      <c r="H3" s="262"/>
    </row>
    <row r="4" spans="1:10">
      <c r="A4" s="62"/>
      <c r="B4" s="62"/>
      <c r="C4" s="63"/>
      <c r="D4" s="60"/>
      <c r="E4" s="60"/>
      <c r="F4" s="60"/>
      <c r="G4" s="60"/>
      <c r="H4" s="60"/>
    </row>
    <row r="5" spans="1:10" ht="37.5" customHeight="1">
      <c r="A5" s="263" t="s">
        <v>127</v>
      </c>
      <c r="B5" s="264"/>
      <c r="C5" s="264"/>
      <c r="D5" s="264"/>
      <c r="E5" s="264"/>
      <c r="F5" s="264"/>
      <c r="G5" s="264"/>
      <c r="H5" s="264"/>
    </row>
    <row r="6" spans="1:10" ht="37.5" customHeight="1">
      <c r="A6" s="264"/>
      <c r="B6" s="264"/>
      <c r="C6" s="264"/>
      <c r="D6" s="264"/>
      <c r="E6" s="264"/>
      <c r="F6" s="264"/>
      <c r="G6" s="264"/>
      <c r="H6" s="264"/>
    </row>
    <row r="7" spans="1:10">
      <c r="E7" s="60"/>
      <c r="F7" s="60"/>
      <c r="G7" s="60"/>
    </row>
    <row r="8" spans="1:10">
      <c r="A8" s="64"/>
      <c r="B8" s="64"/>
      <c r="C8" s="64"/>
      <c r="D8" s="65"/>
      <c r="E8" s="60"/>
      <c r="F8" s="60"/>
      <c r="G8" s="265" t="s">
        <v>17</v>
      </c>
      <c r="H8" s="265"/>
    </row>
    <row r="9" spans="1:10" ht="45" customHeight="1">
      <c r="A9" s="252" t="s">
        <v>60</v>
      </c>
      <c r="B9" s="253"/>
      <c r="C9" s="254" t="s">
        <v>61</v>
      </c>
      <c r="D9" s="256" t="s">
        <v>62</v>
      </c>
      <c r="E9" s="258" t="s">
        <v>120</v>
      </c>
      <c r="F9" s="259"/>
      <c r="G9" s="259"/>
      <c r="H9" s="260"/>
    </row>
    <row r="10" spans="1:10" ht="99.95">
      <c r="A10" s="66" t="s">
        <v>31</v>
      </c>
      <c r="B10" s="66" t="s">
        <v>32</v>
      </c>
      <c r="C10" s="255"/>
      <c r="D10" s="257"/>
      <c r="E10" s="67" t="s">
        <v>63</v>
      </c>
      <c r="F10" s="67" t="s">
        <v>64</v>
      </c>
      <c r="G10" s="67" t="s">
        <v>65</v>
      </c>
      <c r="H10" s="67" t="s">
        <v>66</v>
      </c>
    </row>
    <row r="11" spans="1:10">
      <c r="A11" s="66"/>
      <c r="B11" s="66"/>
      <c r="C11" s="68" t="s">
        <v>67</v>
      </c>
      <c r="D11" s="69">
        <f>SUM(E11:H11)</f>
        <v>0</v>
      </c>
      <c r="E11" s="69">
        <f>+E13</f>
        <v>0</v>
      </c>
      <c r="F11" s="69">
        <f>+F13</f>
        <v>0</v>
      </c>
      <c r="G11" s="69">
        <f>+G13</f>
        <v>0</v>
      </c>
      <c r="H11" s="69">
        <f>+H13</f>
        <v>0</v>
      </c>
      <c r="I11" s="70"/>
      <c r="J11" s="70"/>
    </row>
    <row r="12" spans="1:10">
      <c r="A12" s="66"/>
      <c r="B12" s="66"/>
      <c r="C12" s="68" t="s">
        <v>68</v>
      </c>
      <c r="D12" s="69"/>
      <c r="E12" s="69"/>
      <c r="F12" s="69"/>
      <c r="G12" s="69"/>
      <c r="H12" s="69"/>
      <c r="I12" s="70"/>
      <c r="J12" s="71"/>
    </row>
    <row r="13" spans="1:10" ht="33.35">
      <c r="A13" s="72"/>
      <c r="B13" s="73"/>
      <c r="C13" s="73" t="s">
        <v>34</v>
      </c>
      <c r="D13" s="69">
        <f>SUM(E13:H13)</f>
        <v>0</v>
      </c>
      <c r="E13" s="69">
        <f>+E15+E21</f>
        <v>0</v>
      </c>
      <c r="F13" s="69">
        <f t="shared" ref="F13:H13" si="0">+F15+F21</f>
        <v>0</v>
      </c>
      <c r="G13" s="69">
        <f t="shared" si="0"/>
        <v>0</v>
      </c>
      <c r="H13" s="69">
        <f t="shared" si="0"/>
        <v>0</v>
      </c>
      <c r="I13" s="70"/>
    </row>
    <row r="14" spans="1:10">
      <c r="A14" s="72"/>
      <c r="B14" s="72"/>
      <c r="C14" s="72" t="s">
        <v>69</v>
      </c>
      <c r="D14" s="74"/>
      <c r="E14" s="74"/>
      <c r="F14" s="74"/>
      <c r="G14" s="74"/>
      <c r="H14" s="74"/>
    </row>
    <row r="15" spans="1:10" ht="33.35">
      <c r="A15" s="75">
        <v>1075</v>
      </c>
      <c r="B15" s="76">
        <v>21001</v>
      </c>
      <c r="C15" s="54" t="s">
        <v>78</v>
      </c>
      <c r="D15" s="50">
        <f>SUM(E15:H15)</f>
        <v>66127.3</v>
      </c>
      <c r="E15" s="50">
        <f>+E17</f>
        <v>0</v>
      </c>
      <c r="F15" s="50">
        <f t="shared" ref="F15:H15" si="1">+F17</f>
        <v>66127.3</v>
      </c>
      <c r="G15" s="50">
        <f t="shared" si="1"/>
        <v>0</v>
      </c>
      <c r="H15" s="50">
        <f t="shared" si="1"/>
        <v>0</v>
      </c>
    </row>
    <row r="16" spans="1:10" s="1" customFormat="1">
      <c r="A16" s="77"/>
      <c r="B16" s="77"/>
      <c r="C16" s="78" t="s">
        <v>14</v>
      </c>
      <c r="D16" s="30"/>
      <c r="E16" s="79"/>
      <c r="F16" s="79"/>
      <c r="G16" s="79"/>
      <c r="H16" s="79"/>
    </row>
    <row r="17" spans="1:8" s="102" customFormat="1" ht="20.95" customHeight="1">
      <c r="A17" s="100"/>
      <c r="B17" s="100"/>
      <c r="C17" s="100" t="s">
        <v>79</v>
      </c>
      <c r="D17" s="101">
        <f>SUM(E17:H17)</f>
        <v>66127.3</v>
      </c>
      <c r="E17" s="101">
        <f>+E19</f>
        <v>0</v>
      </c>
      <c r="F17" s="101">
        <f t="shared" ref="F17:H17" si="2">+F19</f>
        <v>66127.3</v>
      </c>
      <c r="G17" s="101">
        <f t="shared" si="2"/>
        <v>0</v>
      </c>
      <c r="H17" s="101">
        <f t="shared" si="2"/>
        <v>0</v>
      </c>
    </row>
    <row r="18" spans="1:8" s="106" customFormat="1">
      <c r="A18" s="103"/>
      <c r="B18" s="103"/>
      <c r="C18" s="104" t="s">
        <v>80</v>
      </c>
      <c r="D18" s="105"/>
      <c r="E18" s="105"/>
      <c r="F18" s="105"/>
      <c r="G18" s="105"/>
      <c r="H18" s="105"/>
    </row>
    <row r="19" spans="1:8" s="102" customFormat="1" ht="16.7">
      <c r="A19" s="107"/>
      <c r="B19" s="107"/>
      <c r="C19" s="108" t="s">
        <v>128</v>
      </c>
      <c r="D19" s="109">
        <f t="shared" ref="D19:D20" si="3">SUM(E19:H19)</f>
        <v>66127.3</v>
      </c>
      <c r="E19" s="110">
        <f>+E20</f>
        <v>0</v>
      </c>
      <c r="F19" s="110">
        <f t="shared" ref="F19:H19" si="4">+F20</f>
        <v>66127.3</v>
      </c>
      <c r="G19" s="110">
        <f t="shared" si="4"/>
        <v>0</v>
      </c>
      <c r="H19" s="110">
        <f t="shared" si="4"/>
        <v>0</v>
      </c>
    </row>
    <row r="20" spans="1:8" s="114" customFormat="1" ht="35.5" customHeight="1">
      <c r="A20" s="115"/>
      <c r="B20" s="115"/>
      <c r="C20" s="111" t="s">
        <v>129</v>
      </c>
      <c r="D20" s="112">
        <f t="shared" si="3"/>
        <v>66127.3</v>
      </c>
      <c r="E20" s="113"/>
      <c r="F20" s="113">
        <f>+'Հավելված N 8'!I25+'Հավելված N 8'!I27+'Հավելված N 8'!I28</f>
        <v>66127.3</v>
      </c>
      <c r="G20" s="113"/>
      <c r="H20" s="113"/>
    </row>
    <row r="21" spans="1:8" ht="33.35">
      <c r="A21" s="75">
        <v>1075</v>
      </c>
      <c r="B21" s="92">
        <v>32001</v>
      </c>
      <c r="C21" s="93" t="s">
        <v>130</v>
      </c>
      <c r="D21" s="50">
        <f>SUM(E21:H21)</f>
        <v>-66127.3</v>
      </c>
      <c r="E21" s="50">
        <f>+E23</f>
        <v>0</v>
      </c>
      <c r="F21" s="50">
        <f t="shared" ref="F21:H21" si="5">+F23</f>
        <v>-66127.3</v>
      </c>
      <c r="G21" s="50">
        <f t="shared" si="5"/>
        <v>0</v>
      </c>
      <c r="H21" s="50">
        <f t="shared" si="5"/>
        <v>0</v>
      </c>
    </row>
    <row r="22" spans="1:8" s="1" customFormat="1">
      <c r="A22" s="77"/>
      <c r="B22" s="77"/>
      <c r="C22" s="78" t="s">
        <v>14</v>
      </c>
      <c r="D22" s="30"/>
      <c r="E22" s="79"/>
      <c r="F22" s="79"/>
      <c r="G22" s="79"/>
      <c r="H22" s="79"/>
    </row>
    <row r="23" spans="1:8" s="102" customFormat="1" ht="16.7">
      <c r="A23" s="107"/>
      <c r="B23" s="107"/>
      <c r="C23" s="108" t="s">
        <v>81</v>
      </c>
      <c r="D23" s="109">
        <f t="shared" ref="D23:D24" si="6">SUM(E23:H23)</f>
        <v>-66127.3</v>
      </c>
      <c r="E23" s="110">
        <f>+E24</f>
        <v>0</v>
      </c>
      <c r="F23" s="110">
        <f t="shared" ref="F23:H23" si="7">+F24</f>
        <v>-66127.3</v>
      </c>
      <c r="G23" s="110">
        <f t="shared" si="7"/>
        <v>0</v>
      </c>
      <c r="H23" s="110">
        <f t="shared" si="7"/>
        <v>0</v>
      </c>
    </row>
    <row r="24" spans="1:8" s="114" customFormat="1" ht="53.2">
      <c r="A24" s="115"/>
      <c r="B24" s="115"/>
      <c r="C24" s="111" t="s">
        <v>131</v>
      </c>
      <c r="D24" s="112">
        <f t="shared" si="6"/>
        <v>-66127.3</v>
      </c>
      <c r="E24" s="113"/>
      <c r="F24" s="113">
        <f>+'Հավելված N 8'!I17+'Հավելված N 8'!I19+'Հավելված N 8'!I20</f>
        <v>-66127.3</v>
      </c>
      <c r="G24" s="113"/>
      <c r="H24" s="113"/>
    </row>
  </sheetData>
  <mergeCells count="9">
    <mergeCell ref="A9:B9"/>
    <mergeCell ref="C9:C10"/>
    <mergeCell ref="D9:D10"/>
    <mergeCell ref="E9:H9"/>
    <mergeCell ref="F1:H1"/>
    <mergeCell ref="F2:H2"/>
    <mergeCell ref="F3:H3"/>
    <mergeCell ref="A5:H6"/>
    <mergeCell ref="G8:H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5"/>
  <sheetViews>
    <sheetView topLeftCell="A13" zoomScale="90" zoomScaleNormal="90" workbookViewId="0">
      <selection activeCell="H21" sqref="H21"/>
    </sheetView>
  </sheetViews>
  <sheetFormatPr defaultColWidth="9.09765625" defaultRowHeight="17.75"/>
  <cols>
    <col min="1" max="3" width="9.09765625" style="81"/>
    <col min="4" max="4" width="54.296875" style="81" customWidth="1"/>
    <col min="5" max="7" width="17.09765625" style="81" customWidth="1"/>
    <col min="8" max="8" width="33.69921875" style="81" customWidth="1"/>
    <col min="9" max="10" width="9.09765625" style="81"/>
    <col min="11" max="11" width="12.296875" style="81" customWidth="1"/>
    <col min="12" max="16384" width="9.09765625" style="81"/>
  </cols>
  <sheetData>
    <row r="1" spans="2:8" s="80" customFormat="1" ht="25.55" customHeight="1">
      <c r="F1" s="266" t="s">
        <v>48</v>
      </c>
      <c r="G1" s="266"/>
    </row>
    <row r="2" spans="2:8">
      <c r="D2" s="82"/>
      <c r="E2" s="82"/>
      <c r="F2" s="267" t="s">
        <v>49</v>
      </c>
      <c r="G2" s="267"/>
    </row>
    <row r="3" spans="2:8">
      <c r="D3" s="82"/>
      <c r="E3" s="82"/>
      <c r="F3" s="267" t="s">
        <v>37</v>
      </c>
      <c r="G3" s="267"/>
    </row>
    <row r="4" spans="2:8" ht="13.6" customHeight="1">
      <c r="D4" s="82"/>
      <c r="E4" s="82"/>
      <c r="F4" s="82"/>
      <c r="G4" s="82"/>
    </row>
    <row r="5" spans="2:8" ht="85.6" customHeight="1">
      <c r="B5" s="268" t="s">
        <v>142</v>
      </c>
      <c r="C5" s="268"/>
      <c r="D5" s="268"/>
      <c r="E5" s="268"/>
      <c r="F5" s="268"/>
      <c r="G5" s="268"/>
      <c r="H5" s="83"/>
    </row>
    <row r="7" spans="2:8">
      <c r="E7" s="84"/>
      <c r="F7" s="84"/>
      <c r="G7" s="84" t="s">
        <v>17</v>
      </c>
    </row>
    <row r="8" spans="2:8" ht="59.65" customHeight="1">
      <c r="B8" s="252" t="s">
        <v>60</v>
      </c>
      <c r="C8" s="253"/>
      <c r="D8" s="254" t="s">
        <v>61</v>
      </c>
      <c r="E8" s="269" t="s">
        <v>120</v>
      </c>
      <c r="F8" s="270"/>
      <c r="G8" s="271"/>
    </row>
    <row r="9" spans="2:8" ht="65.55">
      <c r="B9" s="66" t="s">
        <v>31</v>
      </c>
      <c r="C9" s="66" t="s">
        <v>32</v>
      </c>
      <c r="D9" s="255"/>
      <c r="E9" s="146" t="s">
        <v>50</v>
      </c>
      <c r="F9" s="146" t="s">
        <v>9</v>
      </c>
      <c r="G9" s="146" t="s">
        <v>10</v>
      </c>
    </row>
    <row r="10" spans="2:8" ht="33.35">
      <c r="B10" s="66"/>
      <c r="C10" s="66"/>
      <c r="D10" s="85" t="s">
        <v>34</v>
      </c>
      <c r="E10" s="50">
        <f>+E12+E20</f>
        <v>-4750</v>
      </c>
      <c r="F10" s="69">
        <f t="shared" ref="F10:G10" si="0">+F12+F20</f>
        <v>0</v>
      </c>
      <c r="G10" s="69">
        <f t="shared" si="0"/>
        <v>0</v>
      </c>
    </row>
    <row r="11" spans="2:8">
      <c r="B11" s="66"/>
      <c r="C11" s="66"/>
      <c r="D11" s="87" t="s">
        <v>70</v>
      </c>
      <c r="E11" s="86"/>
      <c r="F11" s="86"/>
      <c r="G11" s="86"/>
    </row>
    <row r="12" spans="2:8" ht="33.35">
      <c r="B12" s="75">
        <v>1075</v>
      </c>
      <c r="C12" s="92">
        <v>21001</v>
      </c>
      <c r="D12" s="93" t="s">
        <v>78</v>
      </c>
      <c r="E12" s="50">
        <f t="shared" ref="E12:G12" si="1">+E14</f>
        <v>0</v>
      </c>
      <c r="F12" s="50">
        <f t="shared" si="1"/>
        <v>34952.400000000001</v>
      </c>
      <c r="G12" s="50">
        <f t="shared" si="1"/>
        <v>66127.3</v>
      </c>
    </row>
    <row r="13" spans="2:8">
      <c r="B13" s="88"/>
      <c r="C13" s="88"/>
      <c r="D13" s="104" t="s">
        <v>102</v>
      </c>
      <c r="E13" s="147"/>
      <c r="F13" s="147"/>
      <c r="G13" s="148"/>
    </row>
    <row r="14" spans="2:8" ht="33.35">
      <c r="B14" s="157"/>
      <c r="C14" s="157"/>
      <c r="D14" s="100" t="s">
        <v>27</v>
      </c>
      <c r="E14" s="149">
        <f>+E16+E84</f>
        <v>0</v>
      </c>
      <c r="F14" s="149">
        <f>+F16+F84</f>
        <v>34952.400000000001</v>
      </c>
      <c r="G14" s="150">
        <f>+G16+G84</f>
        <v>66127.3</v>
      </c>
    </row>
    <row r="15" spans="2:8">
      <c r="B15" s="158"/>
      <c r="C15" s="158"/>
      <c r="D15" s="104" t="s">
        <v>103</v>
      </c>
      <c r="E15" s="151"/>
      <c r="F15" s="151"/>
      <c r="G15" s="152"/>
    </row>
    <row r="16" spans="2:8">
      <c r="B16" s="158"/>
      <c r="C16" s="158"/>
      <c r="D16" s="103" t="s">
        <v>79</v>
      </c>
      <c r="E16" s="153">
        <f t="shared" ref="E16:G16" si="2">+E18</f>
        <v>0</v>
      </c>
      <c r="F16" s="153">
        <f t="shared" si="2"/>
        <v>34952.400000000001</v>
      </c>
      <c r="G16" s="153">
        <f t="shared" si="2"/>
        <v>66127.3</v>
      </c>
    </row>
    <row r="17" spans="2:7">
      <c r="B17" s="158"/>
      <c r="C17" s="158"/>
      <c r="D17" s="104" t="s">
        <v>80</v>
      </c>
      <c r="E17" s="151"/>
      <c r="F17" s="151"/>
      <c r="G17" s="152"/>
    </row>
    <row r="18" spans="2:7">
      <c r="B18" s="158"/>
      <c r="C18" s="158"/>
      <c r="D18" s="108" t="s">
        <v>128</v>
      </c>
      <c r="E18" s="147">
        <f>+E19</f>
        <v>0</v>
      </c>
      <c r="F18" s="147">
        <f>+F19</f>
        <v>34952.400000000001</v>
      </c>
      <c r="G18" s="148">
        <f>+G19</f>
        <v>66127.3</v>
      </c>
    </row>
    <row r="19" spans="2:7" ht="35.5">
      <c r="B19" s="158"/>
      <c r="C19" s="158"/>
      <c r="D19" s="154" t="str">
        <f>+'Հավելված N 4'!C20</f>
        <v>Կիրանց գյուղի Սուրբ Երրորդություն եկեղեցու վերականգնում</v>
      </c>
      <c r="E19" s="155">
        <v>0</v>
      </c>
      <c r="F19" s="155">
        <f>-F25</f>
        <v>34952.400000000001</v>
      </c>
      <c r="G19" s="156">
        <f>+'Հավելված N 4'!D20</f>
        <v>66127.3</v>
      </c>
    </row>
    <row r="20" spans="2:7" ht="33.35">
      <c r="B20" s="75">
        <v>1075</v>
      </c>
      <c r="C20" s="92">
        <v>32001</v>
      </c>
      <c r="D20" s="93" t="s">
        <v>130</v>
      </c>
      <c r="E20" s="50">
        <f>+E22</f>
        <v>-4750</v>
      </c>
      <c r="F20" s="50">
        <f t="shared" ref="F20:G20" si="3">+F22</f>
        <v>-34952.400000000001</v>
      </c>
      <c r="G20" s="50">
        <f t="shared" si="3"/>
        <v>-66127.3</v>
      </c>
    </row>
    <row r="21" spans="2:7">
      <c r="B21" s="88"/>
      <c r="C21" s="88"/>
      <c r="D21" s="104" t="s">
        <v>102</v>
      </c>
      <c r="E21" s="147"/>
      <c r="F21" s="147"/>
      <c r="G21" s="147"/>
    </row>
    <row r="22" spans="2:7">
      <c r="B22" s="157"/>
      <c r="C22" s="157"/>
      <c r="D22" s="100" t="s">
        <v>143</v>
      </c>
      <c r="E22" s="149">
        <f>+E24</f>
        <v>-4750</v>
      </c>
      <c r="F22" s="149">
        <f t="shared" ref="F22:G22" si="4">+F24</f>
        <v>-34952.400000000001</v>
      </c>
      <c r="G22" s="149">
        <f t="shared" si="4"/>
        <v>-66127.3</v>
      </c>
    </row>
    <row r="23" spans="2:7">
      <c r="B23" s="158"/>
      <c r="C23" s="158"/>
      <c r="D23" s="104" t="s">
        <v>103</v>
      </c>
      <c r="E23" s="151"/>
      <c r="F23" s="151"/>
      <c r="G23" s="151"/>
    </row>
    <row r="24" spans="2:7">
      <c r="B24" s="158"/>
      <c r="C24" s="158"/>
      <c r="D24" s="108" t="s">
        <v>81</v>
      </c>
      <c r="E24" s="147">
        <f>+E25</f>
        <v>-4750</v>
      </c>
      <c r="F24" s="147">
        <f t="shared" ref="F24:G24" si="5">+F25</f>
        <v>-34952.400000000001</v>
      </c>
      <c r="G24" s="147">
        <f t="shared" si="5"/>
        <v>-66127.3</v>
      </c>
    </row>
    <row r="25" spans="2:7" ht="53.2">
      <c r="B25" s="158"/>
      <c r="C25" s="158"/>
      <c r="D25" s="154" t="str">
        <f>+'Հավելված N 4'!C24</f>
        <v>Հայաստանի ազգային պատկերասրահ  ՊՈԱԿ-ի Արա Սարգսյանի և Հակոբ Կոջոյանի տուն-թանգարան մասնաճյուղ</v>
      </c>
      <c r="E25" s="155">
        <v>-4750</v>
      </c>
      <c r="F25" s="155">
        <v>-34952.400000000001</v>
      </c>
      <c r="G25" s="156">
        <f>+'Հավելված N 4'!D24</f>
        <v>-66127.3</v>
      </c>
    </row>
  </sheetData>
  <mergeCells count="7">
    <mergeCell ref="F1:G1"/>
    <mergeCell ref="F2:G2"/>
    <mergeCell ref="F3:G3"/>
    <mergeCell ref="B8:C8"/>
    <mergeCell ref="D8:D9"/>
    <mergeCell ref="B5:G5"/>
    <mergeCell ref="E8:G8"/>
  </mergeCells>
  <pageMargins left="0.25" right="0.25" top="0.75" bottom="0.75" header="0.3" footer="0.3"/>
  <pageSetup paperSize="9" scale="5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topLeftCell="A31" zoomScale="85" zoomScaleNormal="85" zoomScaleSheetLayoutView="100" workbookViewId="0">
      <selection activeCell="G22" sqref="G22"/>
    </sheetView>
  </sheetViews>
  <sheetFormatPr defaultColWidth="9.09765625" defaultRowHeight="17.75"/>
  <cols>
    <col min="1" max="1" width="5.19921875" style="1" customWidth="1"/>
    <col min="2" max="2" width="24.59765625" style="1" customWidth="1"/>
    <col min="3" max="3" width="67.8984375" style="1" customWidth="1"/>
    <col min="4" max="6" width="16.09765625" style="1" customWidth="1"/>
    <col min="7" max="7" width="49.8984375" style="1" customWidth="1"/>
    <col min="8" max="16384" width="9.09765625" style="1"/>
  </cols>
  <sheetData>
    <row r="1" spans="1:6" ht="37.5" customHeight="1">
      <c r="C1" s="261" t="s">
        <v>72</v>
      </c>
      <c r="D1" s="261"/>
      <c r="E1" s="261"/>
      <c r="F1" s="261"/>
    </row>
    <row r="2" spans="1:6" ht="17.5" customHeight="1">
      <c r="C2" s="262" t="s">
        <v>77</v>
      </c>
      <c r="D2" s="262"/>
      <c r="E2" s="262"/>
      <c r="F2" s="262"/>
    </row>
    <row r="3" spans="1:6" ht="17.5" customHeight="1">
      <c r="C3" s="262" t="s">
        <v>37</v>
      </c>
      <c r="D3" s="262"/>
      <c r="E3" s="262"/>
      <c r="F3" s="262"/>
    </row>
    <row r="6" spans="1:6" ht="59.55" customHeight="1">
      <c r="A6" s="35"/>
      <c r="B6" s="283" t="s">
        <v>157</v>
      </c>
      <c r="C6" s="283"/>
      <c r="D6" s="283"/>
      <c r="E6" s="283"/>
      <c r="F6" s="283"/>
    </row>
    <row r="7" spans="1:6" ht="23.55" customHeight="1"/>
    <row r="8" spans="1:6" ht="21.9" customHeight="1">
      <c r="A8" s="282" t="s">
        <v>46</v>
      </c>
      <c r="B8" s="282"/>
      <c r="C8" s="282"/>
      <c r="D8" s="282"/>
      <c r="E8" s="282"/>
      <c r="F8" s="282"/>
    </row>
    <row r="9" spans="1:6" ht="38.950000000000003" customHeight="1">
      <c r="C9" s="284" t="s">
        <v>41</v>
      </c>
      <c r="D9" s="284"/>
      <c r="E9" s="188"/>
      <c r="F9" s="10"/>
    </row>
    <row r="10" spans="1:6">
      <c r="B10" s="281" t="s">
        <v>6</v>
      </c>
      <c r="C10" s="281"/>
      <c r="D10" s="281"/>
      <c r="E10" s="281"/>
      <c r="F10" s="281"/>
    </row>
    <row r="11" spans="1:6" s="22" customFormat="1">
      <c r="B11" s="36"/>
      <c r="C11" s="36"/>
      <c r="D11" s="37"/>
      <c r="E11" s="37"/>
      <c r="F11" s="37"/>
    </row>
    <row r="12" spans="1:6" s="22" customFormat="1">
      <c r="B12" s="36"/>
      <c r="C12" s="36"/>
    </row>
    <row r="13" spans="1:6" s="3" customFormat="1">
      <c r="B13" s="31" t="s">
        <v>47</v>
      </c>
      <c r="C13" s="31" t="s">
        <v>1</v>
      </c>
      <c r="D13" s="29"/>
      <c r="E13" s="29"/>
      <c r="F13" s="29"/>
    </row>
    <row r="14" spans="1:6" s="3" customFormat="1">
      <c r="B14" s="32">
        <v>1075</v>
      </c>
      <c r="C14" s="23" t="s">
        <v>118</v>
      </c>
      <c r="D14" s="31"/>
      <c r="E14" s="31"/>
      <c r="F14" s="31"/>
    </row>
    <row r="15" spans="1:6" s="3" customFormat="1"/>
    <row r="16" spans="1:6" s="3" customFormat="1">
      <c r="B16" s="274" t="s">
        <v>2</v>
      </c>
      <c r="C16" s="275"/>
      <c r="D16" s="31"/>
      <c r="E16" s="31"/>
      <c r="F16" s="31"/>
    </row>
    <row r="17" spans="2:6" s="3" customFormat="1" ht="37.1" customHeight="1">
      <c r="B17" s="23" t="s">
        <v>3</v>
      </c>
      <c r="C17" s="28">
        <v>1075</v>
      </c>
      <c r="D17" s="233" t="s">
        <v>125</v>
      </c>
      <c r="E17" s="234"/>
      <c r="F17" s="235"/>
    </row>
    <row r="18" spans="2:6" s="3" customFormat="1" ht="35.5">
      <c r="B18" s="23" t="s">
        <v>113</v>
      </c>
      <c r="C18" s="28" t="s">
        <v>114</v>
      </c>
      <c r="D18" s="53" t="s">
        <v>50</v>
      </c>
      <c r="E18" s="53" t="s">
        <v>74</v>
      </c>
      <c r="F18" s="53" t="s">
        <v>75</v>
      </c>
    </row>
    <row r="19" spans="2:6" s="3" customFormat="1" ht="35.5">
      <c r="B19" s="33" t="s">
        <v>52</v>
      </c>
      <c r="C19" s="34" t="s">
        <v>115</v>
      </c>
      <c r="D19" s="276"/>
      <c r="E19" s="276"/>
      <c r="F19" s="276"/>
    </row>
    <row r="20" spans="2:6" s="3" customFormat="1" ht="70.95">
      <c r="B20" s="23" t="s">
        <v>53</v>
      </c>
      <c r="C20" s="34" t="s">
        <v>116</v>
      </c>
      <c r="D20" s="277"/>
      <c r="E20" s="277"/>
      <c r="F20" s="277"/>
    </row>
    <row r="21" spans="2:6" s="3" customFormat="1" ht="35.5">
      <c r="B21" s="33" t="s">
        <v>54</v>
      </c>
      <c r="C21" s="34" t="s">
        <v>117</v>
      </c>
      <c r="D21" s="277"/>
      <c r="E21" s="277"/>
      <c r="F21" s="277"/>
    </row>
    <row r="22" spans="2:6" s="3" customFormat="1" ht="53.2">
      <c r="B22" s="24" t="s">
        <v>119</v>
      </c>
      <c r="C22" s="186" t="s">
        <v>55</v>
      </c>
      <c r="D22" s="277"/>
      <c r="E22" s="277"/>
      <c r="F22" s="277"/>
    </row>
    <row r="23" spans="2:6" s="3" customFormat="1">
      <c r="B23" s="279" t="s">
        <v>0</v>
      </c>
      <c r="C23" s="280"/>
      <c r="D23" s="278"/>
      <c r="E23" s="278"/>
      <c r="F23" s="278"/>
    </row>
    <row r="24" spans="2:6" s="3" customFormat="1">
      <c r="B24" s="272" t="s">
        <v>158</v>
      </c>
      <c r="C24" s="273"/>
      <c r="D24" s="189">
        <v>0</v>
      </c>
      <c r="E24" s="189"/>
      <c r="F24" s="189">
        <v>1</v>
      </c>
    </row>
    <row r="25" spans="2:6" s="39" customFormat="1">
      <c r="B25" s="55" t="s">
        <v>4</v>
      </c>
      <c r="C25" s="55"/>
      <c r="D25" s="27">
        <f>+'Հավելված N 2'!D22</f>
        <v>0</v>
      </c>
      <c r="E25" s="27">
        <f>+'Հավելված N 2'!E22</f>
        <v>34952.400000000001</v>
      </c>
      <c r="F25" s="27">
        <f>+'Հավելված N 2'!F22</f>
        <v>66127.3</v>
      </c>
    </row>
    <row r="26" spans="2:6" ht="8.1" customHeight="1"/>
    <row r="27" spans="2:6" s="3" customFormat="1">
      <c r="B27" s="274" t="s">
        <v>2</v>
      </c>
      <c r="C27" s="275"/>
      <c r="D27" s="31"/>
      <c r="E27" s="31"/>
      <c r="F27" s="31"/>
    </row>
    <row r="28" spans="2:6" s="3" customFormat="1" ht="37.1" customHeight="1">
      <c r="B28" s="23" t="s">
        <v>3</v>
      </c>
      <c r="C28" s="28">
        <v>1075</v>
      </c>
      <c r="D28" s="233" t="s">
        <v>44</v>
      </c>
      <c r="E28" s="234"/>
      <c r="F28" s="235"/>
    </row>
    <row r="29" spans="2:6" s="3" customFormat="1" ht="35.5">
      <c r="B29" s="23" t="s">
        <v>113</v>
      </c>
      <c r="C29" s="28">
        <v>32001</v>
      </c>
      <c r="D29" s="98" t="s">
        <v>50</v>
      </c>
      <c r="E29" s="98" t="s">
        <v>74</v>
      </c>
      <c r="F29" s="98" t="s">
        <v>75</v>
      </c>
    </row>
    <row r="30" spans="2:6" s="3" customFormat="1" ht="35.5">
      <c r="B30" s="33" t="s">
        <v>52</v>
      </c>
      <c r="C30" s="34" t="s">
        <v>159</v>
      </c>
      <c r="D30" s="276"/>
      <c r="E30" s="276"/>
      <c r="F30" s="276"/>
    </row>
    <row r="31" spans="2:6" s="3" customFormat="1" ht="70.95">
      <c r="B31" s="23" t="s">
        <v>53</v>
      </c>
      <c r="C31" s="34" t="s">
        <v>160</v>
      </c>
      <c r="D31" s="277"/>
      <c r="E31" s="277"/>
      <c r="F31" s="277"/>
    </row>
    <row r="32" spans="2:6" s="3" customFormat="1" ht="35.5">
      <c r="B32" s="33" t="s">
        <v>54</v>
      </c>
      <c r="C32" s="34" t="s">
        <v>161</v>
      </c>
      <c r="D32" s="277"/>
      <c r="E32" s="277"/>
      <c r="F32" s="277"/>
    </row>
    <row r="33" spans="2:6" s="3" customFormat="1" ht="53.2">
      <c r="B33" s="24" t="s">
        <v>162</v>
      </c>
      <c r="C33" s="186" t="s">
        <v>163</v>
      </c>
      <c r="D33" s="277"/>
      <c r="E33" s="277"/>
      <c r="F33" s="277"/>
    </row>
    <row r="34" spans="2:6" s="3" customFormat="1">
      <c r="B34" s="279" t="s">
        <v>0</v>
      </c>
      <c r="C34" s="280"/>
      <c r="D34" s="278"/>
      <c r="E34" s="278"/>
      <c r="F34" s="278"/>
    </row>
    <row r="35" spans="2:6" s="39" customFormat="1">
      <c r="B35" s="55" t="s">
        <v>4</v>
      </c>
      <c r="C35" s="55"/>
      <c r="D35" s="27">
        <f>+'Հավելված N 2'!D28</f>
        <v>-4750</v>
      </c>
      <c r="E35" s="27">
        <f>+'Հավելված N 2'!E28</f>
        <v>-34952.400000000001</v>
      </c>
      <c r="F35" s="27">
        <f>+'Հավելված N 2'!F28</f>
        <v>-66127.3</v>
      </c>
    </row>
  </sheetData>
  <mergeCells count="20">
    <mergeCell ref="B16:C16"/>
    <mergeCell ref="D19:D23"/>
    <mergeCell ref="E19:E23"/>
    <mergeCell ref="F19:F23"/>
    <mergeCell ref="B23:C23"/>
    <mergeCell ref="D17:F17"/>
    <mergeCell ref="C1:F1"/>
    <mergeCell ref="C2:F2"/>
    <mergeCell ref="C3:F3"/>
    <mergeCell ref="B10:F10"/>
    <mergeCell ref="A8:F8"/>
    <mergeCell ref="B6:F6"/>
    <mergeCell ref="C9:D9"/>
    <mergeCell ref="B24:C24"/>
    <mergeCell ref="B27:C27"/>
    <mergeCell ref="D28:F28"/>
    <mergeCell ref="D30:D34"/>
    <mergeCell ref="E30:E34"/>
    <mergeCell ref="F30:F34"/>
    <mergeCell ref="B34:C3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opLeftCell="A37" zoomScale="85" zoomScaleNormal="85" zoomScaleSheetLayoutView="100" workbookViewId="0">
      <selection activeCell="D54" sqref="D54"/>
    </sheetView>
  </sheetViews>
  <sheetFormatPr defaultColWidth="9.09765625" defaultRowHeight="17.75"/>
  <cols>
    <col min="1" max="1" width="5.19921875" style="1" customWidth="1"/>
    <col min="2" max="2" width="24.59765625" style="1" customWidth="1"/>
    <col min="3" max="3" width="67.8984375" style="1" customWidth="1"/>
    <col min="4" max="6" width="16.09765625" style="1" customWidth="1"/>
    <col min="7" max="7" width="49.8984375" style="1" customWidth="1"/>
    <col min="8" max="16384" width="9.09765625" style="1"/>
  </cols>
  <sheetData>
    <row r="1" spans="1:6" ht="37.5" customHeight="1">
      <c r="C1" s="261" t="s">
        <v>71</v>
      </c>
      <c r="D1" s="261"/>
      <c r="E1" s="261"/>
      <c r="F1" s="261"/>
    </row>
    <row r="2" spans="1:6" ht="17.5" customHeight="1">
      <c r="C2" s="262" t="s">
        <v>77</v>
      </c>
      <c r="D2" s="262"/>
      <c r="E2" s="262"/>
      <c r="F2" s="262"/>
    </row>
    <row r="3" spans="1:6" ht="17.5" customHeight="1">
      <c r="C3" s="262" t="s">
        <v>37</v>
      </c>
      <c r="D3" s="262"/>
      <c r="E3" s="262"/>
      <c r="F3" s="262"/>
    </row>
    <row r="6" spans="1:6" ht="59.55" customHeight="1">
      <c r="A6" s="35"/>
      <c r="B6" s="283" t="s">
        <v>164</v>
      </c>
      <c r="C6" s="283"/>
      <c r="D6" s="283"/>
      <c r="E6" s="283"/>
      <c r="F6" s="283"/>
    </row>
    <row r="7" spans="1:6" ht="23.55" customHeight="1"/>
    <row r="8" spans="1:6" ht="21.9" customHeight="1">
      <c r="A8" s="282" t="s">
        <v>126</v>
      </c>
      <c r="B8" s="282"/>
      <c r="C8" s="282"/>
      <c r="D8" s="282"/>
      <c r="E8" s="282"/>
      <c r="F8" s="282"/>
    </row>
    <row r="9" spans="1:6" ht="38.950000000000003" customHeight="1">
      <c r="C9" s="284" t="s">
        <v>41</v>
      </c>
      <c r="D9" s="284"/>
      <c r="E9" s="188"/>
      <c r="F9" s="10"/>
    </row>
    <row r="10" spans="1:6">
      <c r="B10" s="281" t="s">
        <v>45</v>
      </c>
      <c r="C10" s="281"/>
      <c r="D10" s="281"/>
      <c r="E10" s="281"/>
      <c r="F10" s="281"/>
    </row>
    <row r="11" spans="1:6" s="22" customFormat="1">
      <c r="B11" s="36"/>
      <c r="C11" s="36"/>
      <c r="D11" s="37"/>
      <c r="E11" s="37"/>
      <c r="F11" s="37"/>
    </row>
    <row r="12" spans="1:6" s="22" customFormat="1">
      <c r="B12" s="36"/>
      <c r="C12" s="36"/>
    </row>
    <row r="13" spans="1:6" s="3" customFormat="1">
      <c r="B13" s="31" t="s">
        <v>47</v>
      </c>
      <c r="C13" s="31" t="s">
        <v>1</v>
      </c>
      <c r="D13" s="29"/>
      <c r="E13" s="29"/>
      <c r="F13" s="29"/>
    </row>
    <row r="14" spans="1:6" s="3" customFormat="1">
      <c r="B14" s="32">
        <v>1075</v>
      </c>
      <c r="C14" s="23" t="s">
        <v>118</v>
      </c>
      <c r="D14" s="31"/>
      <c r="E14" s="31"/>
      <c r="F14" s="31"/>
    </row>
    <row r="15" spans="1:6" s="3" customFormat="1"/>
    <row r="16" spans="1:6" s="3" customFormat="1">
      <c r="B16" s="274" t="s">
        <v>2</v>
      </c>
      <c r="C16" s="275"/>
      <c r="D16" s="31"/>
      <c r="E16" s="31"/>
      <c r="F16" s="31"/>
    </row>
    <row r="17" spans="1:6" s="3" customFormat="1" ht="37.1" customHeight="1">
      <c r="B17" s="23" t="s">
        <v>3</v>
      </c>
      <c r="C17" s="28">
        <v>1075</v>
      </c>
      <c r="D17" s="233" t="s">
        <v>125</v>
      </c>
      <c r="E17" s="234"/>
      <c r="F17" s="235"/>
    </row>
    <row r="18" spans="1:6" s="3" customFormat="1" ht="35.5">
      <c r="B18" s="23" t="s">
        <v>113</v>
      </c>
      <c r="C18" s="28" t="s">
        <v>114</v>
      </c>
      <c r="D18" s="98" t="s">
        <v>50</v>
      </c>
      <c r="E18" s="98" t="s">
        <v>74</v>
      </c>
      <c r="F18" s="98" t="s">
        <v>75</v>
      </c>
    </row>
    <row r="19" spans="1:6" s="3" customFormat="1" ht="35.5">
      <c r="B19" s="33" t="s">
        <v>52</v>
      </c>
      <c r="C19" s="34" t="s">
        <v>115</v>
      </c>
      <c r="D19" s="276"/>
      <c r="E19" s="276"/>
      <c r="F19" s="276"/>
    </row>
    <row r="20" spans="1:6" s="3" customFormat="1" ht="70.95">
      <c r="B20" s="23" t="s">
        <v>53</v>
      </c>
      <c r="C20" s="34" t="s">
        <v>116</v>
      </c>
      <c r="D20" s="277"/>
      <c r="E20" s="277"/>
      <c r="F20" s="277"/>
    </row>
    <row r="21" spans="1:6" s="3" customFormat="1" ht="35.5">
      <c r="B21" s="33" t="s">
        <v>54</v>
      </c>
      <c r="C21" s="34" t="s">
        <v>117</v>
      </c>
      <c r="D21" s="277"/>
      <c r="E21" s="277"/>
      <c r="F21" s="277"/>
    </row>
    <row r="22" spans="1:6" s="3" customFormat="1" ht="53.2">
      <c r="B22" s="24" t="s">
        <v>119</v>
      </c>
      <c r="C22" s="186" t="s">
        <v>55</v>
      </c>
      <c r="D22" s="277"/>
      <c r="E22" s="277"/>
      <c r="F22" s="277"/>
    </row>
    <row r="23" spans="1:6" s="3" customFormat="1" ht="17.75" customHeight="1">
      <c r="B23" s="279" t="s">
        <v>0</v>
      </c>
      <c r="C23" s="280"/>
      <c r="D23" s="278"/>
      <c r="E23" s="278"/>
      <c r="F23" s="278"/>
    </row>
    <row r="24" spans="1:6" s="3" customFormat="1">
      <c r="B24" s="272" t="s">
        <v>158</v>
      </c>
      <c r="C24" s="273"/>
      <c r="D24" s="189">
        <v>0</v>
      </c>
      <c r="E24" s="189"/>
      <c r="F24" s="189">
        <v>1</v>
      </c>
    </row>
    <row r="25" spans="1:6" s="39" customFormat="1">
      <c r="B25" s="55" t="s">
        <v>4</v>
      </c>
      <c r="C25" s="55"/>
      <c r="D25" s="27">
        <f>+'Հավելված N 3'!G41</f>
        <v>0</v>
      </c>
      <c r="E25" s="27">
        <f>+'Հավելված N 3'!H41</f>
        <v>34952.400000000001</v>
      </c>
      <c r="F25" s="27">
        <f>+'Հավելված N 3'!I41</f>
        <v>66127.3</v>
      </c>
    </row>
    <row r="31" spans="1:6" ht="21.9" customHeight="1">
      <c r="A31" s="285" t="s">
        <v>165</v>
      </c>
      <c r="B31" s="285"/>
      <c r="C31" s="285"/>
      <c r="D31" s="285"/>
      <c r="E31" s="285"/>
      <c r="F31" s="285"/>
    </row>
    <row r="32" spans="1:6" ht="38.700000000000003" customHeight="1">
      <c r="C32" s="284" t="s">
        <v>143</v>
      </c>
      <c r="D32" s="284"/>
      <c r="E32" s="188"/>
      <c r="F32" s="188"/>
    </row>
    <row r="33" spans="2:6">
      <c r="B33" s="281" t="s">
        <v>45</v>
      </c>
      <c r="C33" s="281"/>
      <c r="D33" s="281"/>
      <c r="E33" s="281"/>
      <c r="F33" s="281"/>
    </row>
    <row r="34" spans="2:6" s="22" customFormat="1">
      <c r="B34" s="36"/>
      <c r="C34" s="36"/>
      <c r="D34" s="37"/>
      <c r="E34" s="37"/>
      <c r="F34" s="37"/>
    </row>
    <row r="35" spans="2:6" s="22" customFormat="1">
      <c r="B35" s="36"/>
      <c r="C35" s="36"/>
    </row>
    <row r="36" spans="2:6" s="3" customFormat="1">
      <c r="B36" s="31" t="s">
        <v>47</v>
      </c>
      <c r="C36" s="31" t="s">
        <v>1</v>
      </c>
      <c r="D36" s="29"/>
      <c r="E36" s="29"/>
      <c r="F36" s="29"/>
    </row>
    <row r="37" spans="2:6" s="3" customFormat="1">
      <c r="B37" s="32">
        <v>1075</v>
      </c>
      <c r="C37" s="23" t="s">
        <v>118</v>
      </c>
      <c r="D37" s="31"/>
      <c r="E37" s="31"/>
      <c r="F37" s="31"/>
    </row>
    <row r="38" spans="2:6" s="3" customFormat="1"/>
    <row r="39" spans="2:6" s="3" customFormat="1">
      <c r="B39" s="274" t="s">
        <v>2</v>
      </c>
      <c r="C39" s="275"/>
      <c r="D39" s="31"/>
      <c r="E39" s="31"/>
      <c r="F39" s="31"/>
    </row>
    <row r="40" spans="2:6" s="3" customFormat="1" ht="37.1" customHeight="1">
      <c r="B40" s="23" t="s">
        <v>3</v>
      </c>
      <c r="C40" s="28">
        <v>1075</v>
      </c>
      <c r="D40" s="233" t="s">
        <v>44</v>
      </c>
      <c r="E40" s="234"/>
      <c r="F40" s="235"/>
    </row>
    <row r="41" spans="2:6" s="3" customFormat="1" ht="35.5">
      <c r="B41" s="23" t="s">
        <v>113</v>
      </c>
      <c r="C41" s="28">
        <v>32001</v>
      </c>
      <c r="D41" s="98" t="s">
        <v>50</v>
      </c>
      <c r="E41" s="98" t="s">
        <v>74</v>
      </c>
      <c r="F41" s="98" t="s">
        <v>75</v>
      </c>
    </row>
    <row r="42" spans="2:6" s="3" customFormat="1" ht="35.5">
      <c r="B42" s="33" t="s">
        <v>52</v>
      </c>
      <c r="C42" s="34" t="s">
        <v>159</v>
      </c>
      <c r="D42" s="276"/>
      <c r="E42" s="276"/>
      <c r="F42" s="276"/>
    </row>
    <row r="43" spans="2:6" s="3" customFormat="1" ht="70.95">
      <c r="B43" s="23" t="s">
        <v>53</v>
      </c>
      <c r="C43" s="34" t="s">
        <v>160</v>
      </c>
      <c r="D43" s="277"/>
      <c r="E43" s="277"/>
      <c r="F43" s="277"/>
    </row>
    <row r="44" spans="2:6" s="3" customFormat="1" ht="35.5">
      <c r="B44" s="33" t="s">
        <v>54</v>
      </c>
      <c r="C44" s="34" t="s">
        <v>161</v>
      </c>
      <c r="D44" s="277"/>
      <c r="E44" s="277"/>
      <c r="F44" s="277"/>
    </row>
    <row r="45" spans="2:6" s="3" customFormat="1" ht="53.2">
      <c r="B45" s="24" t="s">
        <v>162</v>
      </c>
      <c r="C45" s="186" t="s">
        <v>163</v>
      </c>
      <c r="D45" s="277"/>
      <c r="E45" s="277"/>
      <c r="F45" s="277"/>
    </row>
    <row r="46" spans="2:6" s="3" customFormat="1">
      <c r="B46" s="279" t="s">
        <v>0</v>
      </c>
      <c r="C46" s="280"/>
      <c r="D46" s="278"/>
      <c r="E46" s="278"/>
      <c r="F46" s="278"/>
    </row>
    <row r="47" spans="2:6" s="39" customFormat="1">
      <c r="B47" s="55" t="s">
        <v>4</v>
      </c>
      <c r="C47" s="55"/>
      <c r="D47" s="27">
        <f>+'Հավելված N 3'!G26</f>
        <v>-4750</v>
      </c>
      <c r="E47" s="27">
        <f>+'Հավելված N 3'!H26</f>
        <v>-34952.400000000001</v>
      </c>
      <c r="F47" s="27">
        <f>+'Հավելված N 3'!I26</f>
        <v>-66127.3</v>
      </c>
    </row>
  </sheetData>
  <mergeCells count="23">
    <mergeCell ref="B10:F10"/>
    <mergeCell ref="C9:D9"/>
    <mergeCell ref="C1:F1"/>
    <mergeCell ref="C2:F2"/>
    <mergeCell ref="C3:F3"/>
    <mergeCell ref="B6:F6"/>
    <mergeCell ref="A8:F8"/>
    <mergeCell ref="B16:C16"/>
    <mergeCell ref="D17:F17"/>
    <mergeCell ref="D19:D23"/>
    <mergeCell ref="E19:E23"/>
    <mergeCell ref="F19:F23"/>
    <mergeCell ref="B23:C23"/>
    <mergeCell ref="B24:C24"/>
    <mergeCell ref="B39:C39"/>
    <mergeCell ref="D40:F40"/>
    <mergeCell ref="D42:D46"/>
    <mergeCell ref="E42:E46"/>
    <mergeCell ref="F42:F46"/>
    <mergeCell ref="B46:C46"/>
    <mergeCell ref="A31:F31"/>
    <mergeCell ref="C32:D32"/>
    <mergeCell ref="B33:F3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abSelected="1" topLeftCell="A7" zoomScale="85" zoomScaleNormal="85" workbookViewId="0">
      <selection activeCell="B31" sqref="B31"/>
    </sheetView>
  </sheetViews>
  <sheetFormatPr defaultColWidth="9.09765625" defaultRowHeight="17.75"/>
  <cols>
    <col min="1" max="4" width="18.19921875" style="119" customWidth="1"/>
    <col min="5" max="6" width="14.3984375" style="126" customWidth="1"/>
    <col min="7" max="7" width="17.69921875" style="127" customWidth="1"/>
    <col min="8" max="8" width="14.3984375" style="127" customWidth="1"/>
    <col min="9" max="9" width="30.19921875" style="126" customWidth="1"/>
    <col min="10" max="10" width="18" style="119" customWidth="1"/>
    <col min="11" max="11" width="37.09765625" style="119" customWidth="1"/>
    <col min="12" max="12" width="20.19921875" style="119" customWidth="1"/>
    <col min="13" max="13" width="14" style="119" bestFit="1" customWidth="1"/>
    <col min="14" max="16384" width="9.09765625" style="119"/>
  </cols>
  <sheetData>
    <row r="1" spans="1:10" ht="33.450000000000003" customHeight="1">
      <c r="A1" s="116"/>
      <c r="B1" s="116"/>
      <c r="C1" s="116"/>
      <c r="D1" s="116"/>
      <c r="E1" s="117"/>
      <c r="F1" s="117"/>
      <c r="G1" s="118"/>
      <c r="H1" s="300" t="s">
        <v>76</v>
      </c>
      <c r="I1" s="300"/>
    </row>
    <row r="2" spans="1:10">
      <c r="A2" s="116"/>
      <c r="B2" s="116"/>
      <c r="C2" s="116"/>
      <c r="D2" s="116"/>
      <c r="E2" s="117"/>
      <c r="F2" s="117"/>
      <c r="G2" s="118"/>
      <c r="H2" s="301" t="s">
        <v>82</v>
      </c>
      <c r="I2" s="301"/>
    </row>
    <row r="3" spans="1:10">
      <c r="A3" s="116"/>
      <c r="B3" s="116"/>
      <c r="C3" s="116"/>
      <c r="D3" s="116"/>
      <c r="E3" s="117"/>
      <c r="F3" s="117"/>
      <c r="G3" s="118"/>
      <c r="H3" s="301" t="s">
        <v>5</v>
      </c>
      <c r="I3" s="301"/>
    </row>
    <row r="4" spans="1:10">
      <c r="A4" s="116"/>
      <c r="B4" s="116"/>
      <c r="C4" s="116"/>
      <c r="D4" s="116"/>
      <c r="E4" s="117"/>
      <c r="F4" s="117"/>
      <c r="G4" s="118"/>
      <c r="H4" s="118"/>
      <c r="I4" s="120"/>
    </row>
    <row r="5" spans="1:10">
      <c r="A5" s="116"/>
      <c r="B5" s="116"/>
      <c r="C5" s="116"/>
      <c r="D5" s="116"/>
      <c r="E5" s="117"/>
      <c r="F5" s="117"/>
      <c r="G5" s="118"/>
      <c r="H5" s="118"/>
      <c r="I5" s="120"/>
    </row>
    <row r="6" spans="1:10" ht="32.25" customHeight="1">
      <c r="A6" s="302" t="s">
        <v>144</v>
      </c>
      <c r="B6" s="302"/>
      <c r="C6" s="302"/>
      <c r="D6" s="302"/>
      <c r="E6" s="302"/>
      <c r="F6" s="302"/>
      <c r="G6" s="302"/>
      <c r="H6" s="302"/>
      <c r="I6" s="302"/>
    </row>
    <row r="7" spans="1:10" ht="20.95" customHeight="1">
      <c r="A7" s="302"/>
      <c r="B7" s="302"/>
      <c r="C7" s="302"/>
      <c r="D7" s="302"/>
      <c r="E7" s="302"/>
      <c r="F7" s="302"/>
      <c r="G7" s="302"/>
      <c r="H7" s="302"/>
      <c r="I7" s="302"/>
    </row>
    <row r="8" spans="1:10" ht="20.95" customHeight="1">
      <c r="A8" s="128"/>
      <c r="B8" s="128"/>
      <c r="C8" s="128"/>
      <c r="D8" s="128"/>
      <c r="E8" s="128"/>
      <c r="F8" s="128"/>
      <c r="G8" s="128"/>
      <c r="H8" s="128"/>
      <c r="I8" s="128"/>
    </row>
    <row r="9" spans="1:10" ht="20.95" customHeight="1">
      <c r="A9" s="128"/>
      <c r="B9" s="128"/>
      <c r="C9" s="128"/>
      <c r="D9" s="128"/>
      <c r="E9" s="128"/>
      <c r="F9" s="128"/>
      <c r="G9" s="128"/>
      <c r="H9" s="128"/>
      <c r="I9" s="128"/>
    </row>
    <row r="10" spans="1:10" ht="72.55" customHeight="1">
      <c r="A10" s="303" t="s">
        <v>83</v>
      </c>
      <c r="B10" s="303" t="s">
        <v>84</v>
      </c>
      <c r="C10" s="303"/>
      <c r="D10" s="303"/>
      <c r="E10" s="303" t="s">
        <v>85</v>
      </c>
      <c r="F10" s="303" t="s">
        <v>86</v>
      </c>
      <c r="G10" s="303" t="s">
        <v>87</v>
      </c>
      <c r="H10" s="304" t="s">
        <v>120</v>
      </c>
      <c r="I10" s="304"/>
    </row>
    <row r="11" spans="1:10" ht="20.95" customHeight="1">
      <c r="A11" s="303"/>
      <c r="B11" s="303"/>
      <c r="C11" s="303"/>
      <c r="D11" s="303"/>
      <c r="E11" s="303"/>
      <c r="F11" s="303"/>
      <c r="G11" s="303"/>
      <c r="H11" s="121" t="s">
        <v>88</v>
      </c>
      <c r="I11" s="122" t="s">
        <v>89</v>
      </c>
    </row>
    <row r="12" spans="1:10">
      <c r="A12" s="123">
        <v>1</v>
      </c>
      <c r="B12" s="291">
        <v>2</v>
      </c>
      <c r="C12" s="292"/>
      <c r="D12" s="293"/>
      <c r="E12" s="121">
        <v>3</v>
      </c>
      <c r="F12" s="121">
        <v>4</v>
      </c>
      <c r="G12" s="121">
        <v>5</v>
      </c>
      <c r="H12" s="121">
        <v>6</v>
      </c>
      <c r="I12" s="121">
        <v>7</v>
      </c>
      <c r="J12" s="124"/>
    </row>
    <row r="13" spans="1:10" ht="44.9" customHeight="1">
      <c r="A13" s="286" t="s">
        <v>143</v>
      </c>
      <c r="B13" s="286"/>
      <c r="C13" s="286"/>
      <c r="D13" s="286"/>
      <c r="E13" s="286"/>
      <c r="F13" s="286"/>
      <c r="G13" s="286"/>
      <c r="H13" s="286"/>
      <c r="I13" s="125">
        <f>+I14</f>
        <v>-66127.3</v>
      </c>
      <c r="J13" s="129"/>
    </row>
    <row r="14" spans="1:10" s="126" customFormat="1" ht="38.15" customHeight="1">
      <c r="A14" s="130" t="s">
        <v>90</v>
      </c>
      <c r="B14" s="130" t="s">
        <v>96</v>
      </c>
      <c r="C14" s="130" t="s">
        <v>133</v>
      </c>
      <c r="D14" s="294" t="s">
        <v>132</v>
      </c>
      <c r="E14" s="295"/>
      <c r="F14" s="295"/>
      <c r="G14" s="295"/>
      <c r="H14" s="296"/>
      <c r="I14" s="131">
        <f>+I15</f>
        <v>-66127.3</v>
      </c>
      <c r="J14" s="132"/>
    </row>
    <row r="15" spans="1:10" ht="54.8" customHeight="1">
      <c r="A15" s="133" t="s">
        <v>134</v>
      </c>
      <c r="B15" s="297" t="s">
        <v>135</v>
      </c>
      <c r="C15" s="298"/>
      <c r="D15" s="298"/>
      <c r="E15" s="298"/>
      <c r="F15" s="298"/>
      <c r="G15" s="298"/>
      <c r="H15" s="299"/>
      <c r="I15" s="134">
        <f>+I16+I18</f>
        <v>-66127.3</v>
      </c>
    </row>
    <row r="16" spans="1:10" ht="16.55" customHeight="1">
      <c r="A16" s="135"/>
      <c r="B16" s="288" t="s">
        <v>101</v>
      </c>
      <c r="C16" s="289"/>
      <c r="D16" s="290"/>
      <c r="E16" s="136"/>
      <c r="F16" s="136"/>
      <c r="G16" s="137"/>
      <c r="H16" s="137"/>
      <c r="I16" s="138">
        <f>+I17</f>
        <v>-65004.9</v>
      </c>
      <c r="J16" s="139"/>
    </row>
    <row r="17" spans="1:10" s="144" customFormat="1" ht="17.75" customHeight="1">
      <c r="A17" s="145" t="s">
        <v>136</v>
      </c>
      <c r="B17" s="287" t="s">
        <v>137</v>
      </c>
      <c r="C17" s="287"/>
      <c r="D17" s="287"/>
      <c r="E17" s="140" t="s">
        <v>93</v>
      </c>
      <c r="F17" s="140" t="s">
        <v>94</v>
      </c>
      <c r="G17" s="192"/>
      <c r="H17" s="141"/>
      <c r="I17" s="142">
        <v>-65004.9</v>
      </c>
      <c r="J17" s="143"/>
    </row>
    <row r="18" spans="1:10" ht="16.55" customHeight="1">
      <c r="A18" s="135"/>
      <c r="B18" s="288" t="s">
        <v>91</v>
      </c>
      <c r="C18" s="289"/>
      <c r="D18" s="290"/>
      <c r="E18" s="136"/>
      <c r="F18" s="136"/>
      <c r="G18" s="137"/>
      <c r="H18" s="137"/>
      <c r="I18" s="138">
        <f>SUM(I19:I20)</f>
        <v>-1122.4000000000001</v>
      </c>
      <c r="J18" s="139"/>
    </row>
    <row r="19" spans="1:10" s="144" customFormat="1" ht="17.75" customHeight="1">
      <c r="A19" s="145" t="s">
        <v>138</v>
      </c>
      <c r="B19" s="287" t="s">
        <v>141</v>
      </c>
      <c r="C19" s="287"/>
      <c r="D19" s="287"/>
      <c r="E19" s="140" t="s">
        <v>92</v>
      </c>
      <c r="F19" s="140" t="s">
        <v>94</v>
      </c>
      <c r="G19" s="192"/>
      <c r="H19" s="141"/>
      <c r="I19" s="142">
        <v>-801.7</v>
      </c>
      <c r="J19" s="143"/>
    </row>
    <row r="20" spans="1:10" s="144" customFormat="1" ht="17.75" customHeight="1">
      <c r="A20" s="145" t="s">
        <v>139</v>
      </c>
      <c r="B20" s="287" t="s">
        <v>140</v>
      </c>
      <c r="C20" s="287"/>
      <c r="D20" s="287"/>
      <c r="E20" s="140" t="s">
        <v>95</v>
      </c>
      <c r="F20" s="140" t="s">
        <v>94</v>
      </c>
      <c r="G20" s="192"/>
      <c r="H20" s="141"/>
      <c r="I20" s="142">
        <v>-320.7</v>
      </c>
      <c r="J20" s="143"/>
    </row>
    <row r="21" spans="1:10" ht="44.9" customHeight="1">
      <c r="A21" s="286" t="s">
        <v>27</v>
      </c>
      <c r="B21" s="286"/>
      <c r="C21" s="286"/>
      <c r="D21" s="286"/>
      <c r="E21" s="286"/>
      <c r="F21" s="286"/>
      <c r="G21" s="286"/>
      <c r="H21" s="286"/>
      <c r="I21" s="125">
        <f>+I22</f>
        <v>66127.3</v>
      </c>
      <c r="J21" s="129"/>
    </row>
    <row r="22" spans="1:10" s="126" customFormat="1" ht="38.15" customHeight="1">
      <c r="A22" s="130" t="s">
        <v>90</v>
      </c>
      <c r="B22" s="130" t="s">
        <v>96</v>
      </c>
      <c r="C22" s="130" t="s">
        <v>97</v>
      </c>
      <c r="D22" s="294" t="s">
        <v>98</v>
      </c>
      <c r="E22" s="295"/>
      <c r="F22" s="295"/>
      <c r="G22" s="295"/>
      <c r="H22" s="296"/>
      <c r="I22" s="131">
        <f>+I23</f>
        <v>66127.3</v>
      </c>
      <c r="J22" s="132"/>
    </row>
    <row r="23" spans="1:10" ht="54.8" customHeight="1">
      <c r="A23" s="133" t="s">
        <v>99</v>
      </c>
      <c r="B23" s="297" t="s">
        <v>100</v>
      </c>
      <c r="C23" s="298"/>
      <c r="D23" s="298"/>
      <c r="E23" s="298"/>
      <c r="F23" s="298"/>
      <c r="G23" s="298"/>
      <c r="H23" s="299"/>
      <c r="I23" s="134">
        <f>+I24+I26</f>
        <v>66127.3</v>
      </c>
    </row>
    <row r="24" spans="1:10" ht="16.55" customHeight="1">
      <c r="A24" s="135"/>
      <c r="B24" s="288" t="s">
        <v>101</v>
      </c>
      <c r="C24" s="289"/>
      <c r="D24" s="290"/>
      <c r="E24" s="136"/>
      <c r="F24" s="136"/>
      <c r="G24" s="137"/>
      <c r="H24" s="137"/>
      <c r="I24" s="138">
        <f>+I25</f>
        <v>64388.800000000003</v>
      </c>
      <c r="J24" s="139"/>
    </row>
    <row r="25" spans="1:10" s="144" customFormat="1">
      <c r="A25" s="145">
        <v>45451600</v>
      </c>
      <c r="B25" s="287" t="s">
        <v>166</v>
      </c>
      <c r="C25" s="287"/>
      <c r="D25" s="287"/>
      <c r="E25" s="140" t="s">
        <v>92</v>
      </c>
      <c r="F25" s="140" t="s">
        <v>94</v>
      </c>
      <c r="G25" s="192">
        <v>64388830</v>
      </c>
      <c r="H25" s="141">
        <v>1</v>
      </c>
      <c r="I25" s="142">
        <f>+ROUND(H25*G25/1000,1)</f>
        <v>64388.800000000003</v>
      </c>
      <c r="J25" s="143"/>
    </row>
    <row r="26" spans="1:10" ht="16.55" customHeight="1">
      <c r="A26" s="135"/>
      <c r="B26" s="288" t="s">
        <v>91</v>
      </c>
      <c r="C26" s="289"/>
      <c r="D26" s="290"/>
      <c r="E26" s="136"/>
      <c r="F26" s="136"/>
      <c r="G26" s="137"/>
      <c r="H26" s="137"/>
      <c r="I26" s="138">
        <f>SUM(I27:I28)</f>
        <v>1738.5</v>
      </c>
      <c r="J26" s="139"/>
    </row>
    <row r="27" spans="1:10" s="144" customFormat="1" ht="17.75" customHeight="1">
      <c r="A27" s="145">
        <v>71351540</v>
      </c>
      <c r="B27" s="287" t="s">
        <v>141</v>
      </c>
      <c r="C27" s="287"/>
      <c r="D27" s="287"/>
      <c r="E27" s="140" t="s">
        <v>92</v>
      </c>
      <c r="F27" s="140" t="s">
        <v>94</v>
      </c>
      <c r="G27" s="192">
        <v>965830</v>
      </c>
      <c r="H27" s="141">
        <v>1</v>
      </c>
      <c r="I27" s="142">
        <f>+ROUND(H27*G27/1000,1)</f>
        <v>965.8</v>
      </c>
      <c r="J27" s="143"/>
    </row>
    <row r="28" spans="1:10" s="144" customFormat="1" ht="17.75" customHeight="1">
      <c r="A28" s="145">
        <v>98111140</v>
      </c>
      <c r="B28" s="287" t="s">
        <v>140</v>
      </c>
      <c r="C28" s="287"/>
      <c r="D28" s="287"/>
      <c r="E28" s="140" t="s">
        <v>95</v>
      </c>
      <c r="F28" s="140" t="s">
        <v>94</v>
      </c>
      <c r="G28" s="192">
        <v>772660</v>
      </c>
      <c r="H28" s="141">
        <v>1</v>
      </c>
      <c r="I28" s="142">
        <f>+ROUND(H28*G28/1000,1)</f>
        <v>772.7</v>
      </c>
      <c r="J28" s="143"/>
    </row>
  </sheetData>
  <mergeCells count="27">
    <mergeCell ref="B20:D20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A21:H21"/>
    <mergeCell ref="B27:D27"/>
    <mergeCell ref="B26:D26"/>
    <mergeCell ref="B28:D28"/>
    <mergeCell ref="B12:D12"/>
    <mergeCell ref="A13:H13"/>
    <mergeCell ref="D22:H22"/>
    <mergeCell ref="B23:H23"/>
    <mergeCell ref="B24:D24"/>
    <mergeCell ref="B25:D25"/>
    <mergeCell ref="D14:H14"/>
    <mergeCell ref="B15:H15"/>
    <mergeCell ref="B16:D16"/>
    <mergeCell ref="B17:D17"/>
    <mergeCell ref="B18:D18"/>
    <mergeCell ref="B19:D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Հավելված N 1 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https:/mul-edu.gov.am/tasks/docs/attachment.php?id=336010&amp;fn=havelvacner+%282%29.xlsx&amp;out=1&amp;token=</cp:keywords>
  <cp:lastModifiedBy>User</cp:lastModifiedBy>
  <cp:lastPrinted>2024-06-10T07:02:25Z</cp:lastPrinted>
  <dcterms:created xsi:type="dcterms:W3CDTF">2022-01-04T07:12:58Z</dcterms:created>
  <dcterms:modified xsi:type="dcterms:W3CDTF">2024-06-12T10:59:16Z</dcterms:modified>
</cp:coreProperties>
</file>