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2480"/>
  </bookViews>
  <sheets>
    <sheet name="1" sheetId="2" r:id="rId1"/>
    <sheet name="2" sheetId="9" r:id="rId2"/>
    <sheet name="3" sheetId="8" r:id="rId3"/>
    <sheet name="4" sheetId="10" r:id="rId4"/>
    <sheet name="5" sheetId="5" r:id="rId5"/>
    <sheet name="6" sheetId="6" r:id="rId6"/>
    <sheet name="7" sheetId="7" r:id="rId7"/>
    <sheet name="8" sheetId="11" r:id="rId8"/>
  </sheets>
  <definedNames>
    <definedName name="_xlnm.Print_Area" localSheetId="0">'1'!$A$1:$E$32</definedName>
    <definedName name="_xlnm.Print_Area" localSheetId="1">'2'!$A$1:$E$18</definedName>
    <definedName name="_xlnm.Print_Area" localSheetId="4">'5'!$A$1:$D$55</definedName>
    <definedName name="_xlnm.Print_Area" localSheetId="5">'6'!$A$1:$D$50</definedName>
    <definedName name="_xlnm.Print_Area" localSheetId="6">'7'!$A$1:$I$46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4" i="8" l="1"/>
  <c r="G24" i="8"/>
  <c r="I11" i="7"/>
  <c r="D28" i="2" l="1"/>
  <c r="H40" i="8"/>
  <c r="G40" i="8"/>
  <c r="D16" i="2"/>
  <c r="G13" i="11" l="1"/>
  <c r="G15" i="11"/>
  <c r="H13" i="11"/>
  <c r="G69" i="8"/>
  <c r="G19" i="8"/>
  <c r="H84" i="8" l="1"/>
  <c r="G84" i="8"/>
  <c r="H76" i="8"/>
  <c r="G76" i="8"/>
  <c r="H43" i="11" l="1"/>
  <c r="H42" i="11" s="1"/>
  <c r="H41" i="11" s="1"/>
  <c r="H39" i="11" s="1"/>
  <c r="H37" i="11" s="1"/>
  <c r="H35" i="11" s="1"/>
  <c r="G43" i="11"/>
  <c r="G42" i="11" s="1"/>
  <c r="G41" i="11" s="1"/>
  <c r="G39" i="11" s="1"/>
  <c r="G37" i="11" s="1"/>
  <c r="G35" i="11" s="1"/>
  <c r="H24" i="11"/>
  <c r="H23" i="11" s="1"/>
  <c r="H22" i="11" s="1"/>
  <c r="H21" i="11" s="1"/>
  <c r="H19" i="11" s="1"/>
  <c r="H17" i="11" s="1"/>
  <c r="H15" i="11" s="1"/>
  <c r="H11" i="11" s="1"/>
  <c r="H9" i="11" s="1"/>
  <c r="H7" i="11" s="1"/>
  <c r="G24" i="11"/>
  <c r="G23" i="11" s="1"/>
  <c r="G22" i="11" s="1"/>
  <c r="G21" i="11" s="1"/>
  <c r="G19" i="11" s="1"/>
  <c r="G17" i="11" s="1"/>
  <c r="G11" i="11" l="1"/>
  <c r="G9" i="11" s="1"/>
  <c r="G7" i="11" s="1"/>
  <c r="H31" i="11"/>
  <c r="H29" i="11" s="1"/>
  <c r="H27" i="11" s="1"/>
  <c r="G31" i="11"/>
  <c r="G29" i="11" s="1"/>
  <c r="G27" i="11" s="1"/>
  <c r="G26" i="11" s="1"/>
  <c r="G33" i="11"/>
  <c r="G6" i="11" l="1"/>
  <c r="H26" i="11"/>
  <c r="H6" i="11"/>
  <c r="H33" i="11"/>
  <c r="C67" i="6" l="1"/>
  <c r="D67" i="6"/>
  <c r="C76" i="6"/>
  <c r="D76" i="6"/>
  <c r="C72" i="5"/>
  <c r="D72" i="5"/>
  <c r="C82" i="5"/>
  <c r="D82" i="5"/>
  <c r="H83" i="8"/>
  <c r="H82" i="8" s="1"/>
  <c r="H81" i="8" s="1"/>
  <c r="H79" i="8" s="1"/>
  <c r="H77" i="8" s="1"/>
  <c r="G83" i="8"/>
  <c r="G82" i="8" s="1"/>
  <c r="G81" i="8" s="1"/>
  <c r="G79" i="8" s="1"/>
  <c r="G77" i="8" s="1"/>
  <c r="H75" i="8"/>
  <c r="H74" i="8" s="1"/>
  <c r="H73" i="8" s="1"/>
  <c r="H71" i="8" s="1"/>
  <c r="H69" i="8" s="1"/>
  <c r="G75" i="8"/>
  <c r="G74" i="8" s="1"/>
  <c r="G73" i="8" s="1"/>
  <c r="G71" i="8" s="1"/>
  <c r="D34" i="2"/>
  <c r="D33" i="2" s="1"/>
  <c r="E34" i="2"/>
  <c r="E33" i="2" s="1"/>
  <c r="H67" i="8" l="1"/>
  <c r="H65" i="8" s="1"/>
  <c r="G67" i="8"/>
  <c r="G65" i="8" s="1"/>
  <c r="H63" i="8" l="1"/>
  <c r="H61" i="8" s="1"/>
  <c r="H59" i="8" s="1"/>
  <c r="H58" i="8" s="1"/>
  <c r="G63" i="8"/>
  <c r="G61" i="8" s="1"/>
  <c r="G59" i="8" s="1"/>
  <c r="G58" i="8" s="1"/>
  <c r="D34" i="5"/>
  <c r="I46" i="7" l="1"/>
  <c r="G56" i="8"/>
  <c r="I32" i="7" l="1"/>
  <c r="I31" i="7"/>
  <c r="I27" i="7"/>
  <c r="I40" i="7" l="1"/>
  <c r="E28" i="2" l="1"/>
  <c r="H56" i="8"/>
  <c r="H55" i="8" s="1"/>
  <c r="H54" i="8" s="1"/>
  <c r="H53" i="8" s="1"/>
  <c r="G55" i="8"/>
  <c r="E15" i="10" l="1"/>
  <c r="C11" i="9"/>
  <c r="E13" i="10" l="1"/>
  <c r="E11" i="10" s="1"/>
  <c r="D15" i="10"/>
  <c r="D29" i="6"/>
  <c r="D30" i="6"/>
  <c r="D31" i="6"/>
  <c r="D32" i="6"/>
  <c r="D33" i="6"/>
  <c r="D34" i="6"/>
  <c r="D35" i="6"/>
  <c r="D36" i="6"/>
  <c r="D28" i="6"/>
  <c r="A29" i="6"/>
  <c r="A30" i="6"/>
  <c r="A31" i="6"/>
  <c r="A32" i="6"/>
  <c r="A33" i="6"/>
  <c r="A34" i="6"/>
  <c r="A35" i="6"/>
  <c r="A36" i="6"/>
  <c r="A28" i="6"/>
  <c r="E9" i="10" l="1"/>
  <c r="G30" i="8"/>
  <c r="H30" i="8"/>
  <c r="I42" i="7" l="1"/>
  <c r="I37" i="7"/>
  <c r="I36" i="7"/>
  <c r="I35" i="7"/>
  <c r="I34" i="7"/>
  <c r="I33" i="7" l="1"/>
  <c r="I30" i="7" l="1"/>
  <c r="I22" i="7" l="1"/>
  <c r="I24" i="7"/>
  <c r="I23" i="7"/>
  <c r="I15" i="7"/>
  <c r="I16" i="7"/>
  <c r="I17" i="7"/>
  <c r="I18" i="7"/>
  <c r="I19" i="7"/>
  <c r="I20" i="7"/>
  <c r="I14" i="7"/>
  <c r="I13" i="7" l="1"/>
  <c r="I21" i="7"/>
  <c r="I12" i="7" l="1"/>
  <c r="H13" i="10"/>
  <c r="F13" i="10"/>
  <c r="F11" i="10" s="1"/>
  <c r="G13" i="10"/>
  <c r="G11" i="10" s="1"/>
  <c r="G9" i="10" s="1"/>
  <c r="F9" i="10" l="1"/>
  <c r="D13" i="10"/>
  <c r="I45" i="7" l="1"/>
  <c r="I44" i="7" l="1"/>
  <c r="I43" i="7" s="1"/>
  <c r="G54" i="8"/>
  <c r="G53" i="8" l="1"/>
  <c r="G49" i="8" l="1"/>
  <c r="G47" i="8" s="1"/>
  <c r="G45" i="8" s="1"/>
  <c r="G43" i="8" s="1"/>
  <c r="G41" i="8" s="1"/>
  <c r="G51" i="8"/>
  <c r="D18" i="9"/>
  <c r="H51" i="8"/>
  <c r="H49" i="8"/>
  <c r="H47" i="8" l="1"/>
  <c r="H45" i="8" s="1"/>
  <c r="H43" i="8" s="1"/>
  <c r="H41" i="8" s="1"/>
  <c r="E18" i="9"/>
  <c r="C53" i="5"/>
  <c r="C50" i="6"/>
  <c r="D16" i="9"/>
  <c r="D14" i="9" s="1"/>
  <c r="D53" i="5" l="1"/>
  <c r="D50" i="6"/>
  <c r="E16" i="9"/>
  <c r="E14" i="9" s="1"/>
  <c r="I29" i="7" l="1"/>
  <c r="C16" i="10" l="1"/>
  <c r="G26" i="8" l="1"/>
  <c r="H26" i="8"/>
  <c r="H28" i="8"/>
  <c r="G28" i="8"/>
  <c r="I28" i="7"/>
  <c r="I26" i="7" s="1"/>
  <c r="I25" i="7" s="1"/>
  <c r="I10" i="7" s="1"/>
  <c r="H23" i="8" l="1"/>
  <c r="G23" i="8"/>
  <c r="G22" i="8" s="1"/>
  <c r="G21" i="8" s="1"/>
  <c r="G17" i="8" s="1"/>
  <c r="D37" i="5"/>
  <c r="D37" i="6" s="1"/>
  <c r="C19" i="5" l="1"/>
  <c r="H39" i="8"/>
  <c r="H38" i="8" s="1"/>
  <c r="H37" i="8" s="1"/>
  <c r="H36" i="8" s="1"/>
  <c r="H34" i="8" s="1"/>
  <c r="H32" i="8" s="1"/>
  <c r="H22" i="8"/>
  <c r="H21" i="8" s="1"/>
  <c r="H19" i="8" s="1"/>
  <c r="H17" i="8" s="1"/>
  <c r="H13" i="8" l="1"/>
  <c r="H15" i="8"/>
  <c r="H11" i="8" s="1"/>
  <c r="H9" i="8" s="1"/>
  <c r="H7" i="8" s="1"/>
  <c r="H6" i="8" s="1"/>
  <c r="E16" i="2"/>
  <c r="E21" i="2"/>
  <c r="E13" i="9"/>
  <c r="H16" i="10"/>
  <c r="C19" i="6"/>
  <c r="D19" i="5"/>
  <c r="D19" i="6" s="1"/>
  <c r="D16" i="10" l="1"/>
  <c r="H11" i="10"/>
  <c r="E9" i="2"/>
  <c r="E7" i="2"/>
  <c r="E6" i="2" s="1"/>
  <c r="E11" i="9"/>
  <c r="E9" i="9" s="1"/>
  <c r="E7" i="9" s="1"/>
  <c r="C37" i="5"/>
  <c r="C37" i="6" s="1"/>
  <c r="G39" i="8"/>
  <c r="G38" i="8" s="1"/>
  <c r="G37" i="8" s="1"/>
  <c r="G36" i="8" s="1"/>
  <c r="G34" i="8" s="1"/>
  <c r="G32" i="8" s="1"/>
  <c r="H9" i="10" l="1"/>
  <c r="D9" i="10" s="1"/>
  <c r="D11" i="10"/>
  <c r="D13" i="9"/>
  <c r="G15" i="8"/>
  <c r="G11" i="8" s="1"/>
  <c r="G13" i="8"/>
  <c r="G9" i="8"/>
  <c r="G7" i="8" s="1"/>
  <c r="G6" i="8" s="1"/>
  <c r="D21" i="2"/>
  <c r="D9" i="2" s="1"/>
  <c r="D7" i="2" s="1"/>
  <c r="D6" i="2" s="1"/>
  <c r="D11" i="9"/>
  <c r="D9" i="9" s="1"/>
  <c r="D7" i="9" s="1"/>
</calcChain>
</file>

<file path=xl/sharedStrings.xml><?xml version="1.0" encoding="utf-8"?>
<sst xmlns="http://schemas.openxmlformats.org/spreadsheetml/2006/main" count="640" uniqueCount="250">
  <si>
    <t xml:space="preserve"> Ծրագրային դասիչը</t>
  </si>
  <si>
    <t xml:space="preserve"> Ծրագիր</t>
  </si>
  <si>
    <t xml:space="preserve"> ԸՆԴԱՄԵՆԸ</t>
  </si>
  <si>
    <t xml:space="preserve"> այդ թվում`</t>
  </si>
  <si>
    <t xml:space="preserve"> ՀՀ քաղաքաշինության կոմիտե</t>
  </si>
  <si>
    <t xml:space="preserve"> 1103</t>
  </si>
  <si>
    <t xml:space="preserve"> Քաղաքաշինության և ճարտարապետության բնագավառում պետական քաղաքականության իրականացում և կանոնակարգում</t>
  </si>
  <si>
    <t xml:space="preserve"> 11001</t>
  </si>
  <si>
    <t xml:space="preserve"> Քաղաքաշինության և ճարտարապետության բնագավառում պետական քաղաքականության մշակման, իրականացման, համակարգման, պլանավորման, մոնիտորինգի, կապիտալ ծրագրերի կատարման, պետական գնումների իրականացման ծառայություն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</si>
  <si>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</si>
  <si>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</si>
  <si>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ԸՆԴԱՄԵՆԸ ԾԱԽՍԵՐ</t>
  </si>
  <si>
    <t xml:space="preserve"> ԸՆԹԱՑԻԿ ԾԱԽՍԵՐ</t>
  </si>
  <si>
    <t xml:space="preserve"> ԾԱՌԱՅՈՒԹՅՈՒՆՆԵՐԻ  ԵՎ   ԱՊՐԱՆՔՆԵՐԻ  ՁԵՌՔԲԵՐՈՒՄ</t>
  </si>
  <si>
    <t xml:space="preserve"> ՈՉ ՖԻՆԱՆՍԱԿԱՆ ԱԿՏԻՎՆԵՐԻ ԳԾՈՎ ԾԱԽՍԵՐ</t>
  </si>
  <si>
    <t xml:space="preserve"> ՀԻՄՆԱԿԱՆ ՄԻՋՈՑՆԵՐ</t>
  </si>
  <si>
    <t xml:space="preserve"> 31001</t>
  </si>
  <si>
    <t xml:space="preserve"> Քաղաքաշինության  կոմիտեի կարողությունների զարգացում և տեխնիկական հագեցվածության ապահովում</t>
  </si>
  <si>
    <t xml:space="preserve"> ՄԵՔԵՆԱՆԵՐ  ԵՎ  ՍԱՐՔԱՎՈՐՈՒՄՆԵՐ</t>
  </si>
  <si>
    <t xml:space="preserve"> - Վարչական սարքավորումներ</t>
  </si>
  <si>
    <t xml:space="preserve"> Բյուջետային հատկացումների գլխավոր կարգադրիչների, ծրագրերի և միջոցառումների անվանումները</t>
  </si>
  <si>
    <t xml:space="preserve"> Միջոցառում</t>
  </si>
  <si>
    <t xml:space="preserve"> Ծրագրի անվանումը`</t>
  </si>
  <si>
    <t xml:space="preserve"> Ծրագրի նպատակը`</t>
  </si>
  <si>
    <t xml:space="preserve"> Քաղաքաշինության և ճարտարապետության բնագավառում պետական քաղաքականության մշակմանն աջակցություն և իրականացման ապահովում</t>
  </si>
  <si>
    <t xml:space="preserve"> Վերջնական արդյունքի նկարագրությունը`</t>
  </si>
  <si>
    <t xml:space="preserve"> Քաղաքաշինության գործունեության կանոնակարգում, քաղաքաշինական տեղեկատվական համակարգի ձևավորում և քաղաքաշինության բնագավառում պետական ծրագրերի իրականացման ապահովում</t>
  </si>
  <si>
    <t xml:space="preserve"> Ծրագրի միջոցառումներ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</si>
  <si>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</si>
  <si>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</si>
  <si>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</si>
  <si>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Ծառայությունների մատուցում</t>
  </si>
  <si>
    <t xml:space="preserve"> Քաղաքաշինության  կոմիտեի աշխատանքային պայմանների բարելավման համար վարչական սարքավորումների ձեռք բերում</t>
  </si>
  <si>
    <t xml:space="preserve"> Պետական մարմինների կողմից օգտագործվող ոչ ֆինանսական ակտիվների հետ գործառնություններ</t>
  </si>
  <si>
    <t>Տարի</t>
  </si>
  <si>
    <t xml:space="preserve"> ՀՀ քաղաքաշինության կոմիտե </t>
  </si>
  <si>
    <t xml:space="preserve"> Ծրագրի դասիչը </t>
  </si>
  <si>
    <t xml:space="preserve"> Ծրագրի անվանումը </t>
  </si>
  <si>
    <t xml:space="preserve"> 1103 </t>
  </si>
  <si>
    <t xml:space="preserve"> Քաղաքաշինության և ճարտարապետության բնագավառում պետական քաղաքականության իրականացում և կանոնակարգում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</si>
  <si>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</si>
  <si>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</si>
  <si>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</si>
  <si>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11001 </t>
  </si>
  <si>
    <t xml:space="preserve"> Ինն ամիս </t>
  </si>
  <si>
    <t xml:space="preserve"> Տարի </t>
  </si>
  <si>
    <t xml:space="preserve"> Միջոցառման անվանումը` </t>
  </si>
  <si>
    <t xml:space="preserve"> Քաղաքաշինության և ճարտարապետության բնագավառում պետական քաղաքականության մշակման, իրականացման, համակարգման, պլանավորման, մոնիտորինգի, կապիտալ ծրագրերի կատարման, պետական գնումների իրականացման ծառայություն </t>
  </si>
  <si>
    <t xml:space="preserve"> Նկարագրությունը` </t>
  </si>
  <si>
    <t xml:space="preserve"> Քաղաքաշինության և ճարտարապետության բնագավառում քաղաքականության մշակում, կատարման համակարգում, պլանավորում, իրականացում, մոնիտորինգ, լիցենզավորում,  հաշվետվողականություն, աուդիտ, պետական գնումների իրականացում, հասարակությանը ոլորտի ծրագրերի իրազեկում </t>
  </si>
  <si>
    <t xml:space="preserve"> Միջոցառման տեսակը` </t>
  </si>
  <si>
    <t xml:space="preserve"> Ծառայությունների մատուցում </t>
  </si>
  <si>
    <t xml:space="preserve"> Միջոցառումն իրականացնողի անվանումը </t>
  </si>
  <si>
    <t xml:space="preserve"> Արդյունքի չափորոշիչներ </t>
  </si>
  <si>
    <t xml:space="preserve"> ԲԳԿ-ի գծով հաստատված բյուջեի նկատմամբ կատարման նվազագույն տոկոս </t>
  </si>
  <si>
    <t xml:space="preserve">  </t>
  </si>
  <si>
    <t xml:space="preserve"> Միջոցառման վրա կատարվող ծախսը (հազար դրամ) </t>
  </si>
  <si>
    <t xml:space="preserve"> 31001 </t>
  </si>
  <si>
    <t xml:space="preserve"> Քաղաքաշինության  կոմիտեի կարողությունների զարգացում և տեխնիկական հագեցվածության ապահովում </t>
  </si>
  <si>
    <t xml:space="preserve"> Քաղաքաշինության  կոմիտեի աշխատանքային պայմանների բարելավման համար վարչական սարքավորումների ձեռք բերում </t>
  </si>
  <si>
    <t xml:space="preserve"> Պետական մարմինների կողմից օգտագործվող ոչ ֆինանսական ակտիվների հետ գործառնություններ </t>
  </si>
  <si>
    <t xml:space="preserve"> Ակտիվն օգտագործող կազմակերպության անվանումը </t>
  </si>
  <si>
    <t xml:space="preserve"> ՄԱՍ 1. ՊԵՏԱԿԱՆ ՄԱՐՄՆԻ ԳԾՈՎ ԱՐԴՅՈՒՆՔԱՅԻՆ (ԿԱՏԱՐՈՂԱԿԱՆ) ՑՈՒՑԱՆԻՇՆԵՐԸ </t>
  </si>
  <si>
    <t xml:space="preserve"> Գումարը  (հազար դրամով)</t>
  </si>
  <si>
    <t xml:space="preserve"> Դաս N 01</t>
  </si>
  <si>
    <t xml:space="preserve"> Օրենսդիր և  գործադիր մարմիններ, պետական կառավարում</t>
  </si>
  <si>
    <t xml:space="preserve"> </t>
  </si>
  <si>
    <t xml:space="preserve"> դրամ</t>
  </si>
  <si>
    <t xml:space="preserve"> Բնակարանային շինարարության և կոմունալ ծառայություններ  (այլ դասերին չպատկանող)</t>
  </si>
  <si>
    <t xml:space="preserve"> 1103  11001</t>
  </si>
  <si>
    <t xml:space="preserve"> ՄԱՍ I. Ա Պ Ր Ա Ն Ք Ն Ե Ր</t>
  </si>
  <si>
    <t xml:space="preserve"> հատ</t>
  </si>
  <si>
    <t xml:space="preserve"> Գործառական դասիչը</t>
  </si>
  <si>
    <t xml:space="preserve">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</si>
  <si>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 xml:space="preserve"> Բաժին</t>
  </si>
  <si>
    <t xml:space="preserve"> Խումբ</t>
  </si>
  <si>
    <t xml:space="preserve"> Դաս</t>
  </si>
  <si>
    <t xml:space="preserve"> 01</t>
  </si>
  <si>
    <t xml:space="preserve"> 06</t>
  </si>
  <si>
    <t xml:space="preserve"> ԲՆԱԿԱՐԱՆԱՅԻՆ ՇԻՆԱՐԱՐՈՒԹՅՈՒՆ ԵՎ ԿՈՄՈՒՆԱԼ ԾԱՌԱՅՈՒԹՅՈՒՆՆԵՐ</t>
  </si>
  <si>
    <t xml:space="preserve"> Քաղաքաշինության և ճարտարապետության բնագավառում քաղաքականության մշակում, կատարման համակարգում, պլանավորում, իրականացում, մոնիտորինգ, լիցենզավորում,  հաշվետվողականություն, աուդիտ, պետական գնումների իրականացում, հասարակությանը ոլորտի ծրագրերի իրազեկում</t>
  </si>
  <si>
    <t>(հազ. դրամ)</t>
  </si>
  <si>
    <t>ՀՀ Քաղաքաշինության կոմիտե</t>
  </si>
  <si>
    <t>ՄԱՍ 2. ՊԵՏԱԿԱՆ ՄԱՐՄՆԻ ԳԾՈՎ ԱՐԴՅՈՒՆՔԱՅԻՆ (ԿԱՏԱՐՈՂԱԿԱՆ) ՑՈՒՑԱՆԻՇՆԵՐԸ</t>
  </si>
  <si>
    <t>Ցուցանիշների փոփոխությունը (ավելացումները նշված են դրական նշանով, իսկ նվազեցումները՝ փակագծերում)</t>
  </si>
  <si>
    <t xml:space="preserve">Գնման ձևը </t>
  </si>
  <si>
    <t>Չափի միավորը</t>
  </si>
  <si>
    <t xml:space="preserve">Միավորի գինը   </t>
  </si>
  <si>
    <t>Քանակը</t>
  </si>
  <si>
    <t xml:space="preserve"> 1103  31001</t>
  </si>
  <si>
    <t>ՄԱ</t>
  </si>
  <si>
    <t>ԳՀ</t>
  </si>
  <si>
    <t>օդորակիչ</t>
  </si>
  <si>
    <t>համակարգիչ ամբողջը մեկում</t>
  </si>
  <si>
    <t>ՄԱՍ I. Ա Պ Ր Ա Ն Ք Ն Ե Ր</t>
  </si>
  <si>
    <t xml:space="preserve"> Ընթացիկ նորոգում և պահպանում (ծառայություններ և նյութեր)</t>
  </si>
  <si>
    <t>Ինն ամիս</t>
  </si>
  <si>
    <t>Ծրագրային դասիչը</t>
  </si>
  <si>
    <t xml:space="preserve">Բյուջետային գլխավոր կարգադրիչների, ծրագրերի, միջոցառումների, միջոցառումները կատարող պետական մարմինների և ուղղությունների անվանումները </t>
  </si>
  <si>
    <t>Ցուցանիշների փոփոխությունը (ավելացումները նշված են դրական նշանով)</t>
  </si>
  <si>
    <t>ծրագիրը</t>
  </si>
  <si>
    <t>միջոցառումը</t>
  </si>
  <si>
    <t>ԸՆԴԱՄԵՆԸ</t>
  </si>
  <si>
    <t>այդ թվում`</t>
  </si>
  <si>
    <t>Քաղաքաշինության բնագավառում պետական ծրագրերի իրականացման ապահովում</t>
  </si>
  <si>
    <t>այդ թվում` ըստ կատարողների</t>
  </si>
  <si>
    <t>ՀՀ քաղաքաշինության կոմիտե</t>
  </si>
  <si>
    <t>Անվանումը</t>
  </si>
  <si>
    <t xml:space="preserve"> Կոդը </t>
  </si>
  <si>
    <t>Ծրագիր</t>
  </si>
  <si>
    <t xml:space="preserve">Միջոցառման վրա կատարվող ծախսը (հազար դրամ) </t>
  </si>
  <si>
    <t xml:space="preserve"> Ինն ամիս</t>
  </si>
  <si>
    <t>ԷԱՃ</t>
  </si>
  <si>
    <t>ՄԱՍ III. ԾԱՌԱՅՈՒԹՅՈՒՆՆԵՐ</t>
  </si>
  <si>
    <t>01</t>
  </si>
  <si>
    <t>Նախագծանախահաշվային փաստաթղթերի, ինչպես նաեւ հիմնանորոգման, վերակառուցման,
կառուցման աշխատանքների ձեռքբերում</t>
  </si>
  <si>
    <t xml:space="preserve">Հանրության կողմից անմիջականորեն օգտագործվող ակտիվների հետ կապված միջոցառումներ
</t>
  </si>
  <si>
    <t>Հավելված  № 3
ՀՀ կառավարության           2024 թվականի
№ ------------ -Ն որոշման</t>
  </si>
  <si>
    <t>Հավելված  № 1
ՀՀ կառավարության           2024 թվականի
№ ------------ -Ն որոշման</t>
  </si>
  <si>
    <t>Հավելված  № 2
ՀՀ կառավարության           2024 թվականի
№ ------------ -Ն որոշման</t>
  </si>
  <si>
    <t>այդ թվում` ըստ ուղղությունների</t>
  </si>
  <si>
    <t>ՀՀ Լոռու մարզի Ստեփանավան համայնքի Աշոտաբերդ թաղամասի կառուցապատման աշխատանքներ</t>
  </si>
  <si>
    <t xml:space="preserve"> Բնակարանային շինարարություն</t>
  </si>
  <si>
    <t>այդ թվում՝</t>
  </si>
  <si>
    <t xml:space="preserve"> Քաղաքաշինության բնագավառում պետական ծրագրերի իրականացման ապահովում</t>
  </si>
  <si>
    <t xml:space="preserve"> ՇԵՆՔԵՐ ԵՎ ՇԻՆՈՒԹՅՈՒՆՆԵՐ</t>
  </si>
  <si>
    <t xml:space="preserve"> - Շենքերի և շինությունների շինարարություն</t>
  </si>
  <si>
    <t>Հավելված  № 4
ՀՀ կառավարության 2024 թվականի
№ ------------ -Ն որոշման</t>
  </si>
  <si>
    <t>Հավելված  № 5
ՀՀ կառավարության 2024 թվականի
№ ------------ -Ն որոշման</t>
  </si>
  <si>
    <t>Ցուցանիշների փոփոխությունը (նվազեցումները  նշված են փակագծերում)</t>
  </si>
  <si>
    <t>Նախագծանախահաշվային փաստաթղթերի, ինչպես նաև հիմնանորոգման, վերակառուցման, կառուցման աշխատանքների ձեռքբերում</t>
  </si>
  <si>
    <t xml:space="preserve"> Հանրության կողմից անմիջականորեն օգտագործվող ակտիվների հետ կապված միջոցառումներ</t>
  </si>
  <si>
    <t xml:space="preserve"> ՀՀ Լոռու մարզի Ստեփանավան համայնքներում նոր բնակելի թաղամասերի կառուցում, հատ </t>
  </si>
  <si>
    <t xml:space="preserve"> Անբավարար տեխնիկական վիճակում գտնվող բնակարանային ֆոնդի փոխարեն նոր շենքերի կառուցման մեկնարկ, հատ(Աշոտաբերդ թաղամաս) </t>
  </si>
  <si>
    <t xml:space="preserve"> ՀՀ Սյունիքի մարզի Շուռնուխ բնակավայրում կառուցվող բնակելի թաղամաս (բնակելի տների, ճանապարհների և այլ ենթակառուցվածքների), հատ </t>
  </si>
  <si>
    <t xml:space="preserve"> Շուռնուխ բնակավայրում կառուցման ենթակա բնակելի տների թիվը, հատ </t>
  </si>
  <si>
    <t>Հավելված  № 6
ՀՀ կառավարության 2024 թվականի
№ ------------ -Ն որոշման</t>
  </si>
  <si>
    <t>1103 21001</t>
  </si>
  <si>
    <t xml:space="preserve"> ՄԱՍ II.  ԱՇԽԱՏԱՆՔՆԵՐ</t>
  </si>
  <si>
    <t>Բաժին 06</t>
  </si>
  <si>
    <t>Խումբ 01</t>
  </si>
  <si>
    <t>Դաս 01</t>
  </si>
  <si>
    <t>Բնակարանային շինարարություն</t>
  </si>
  <si>
    <t>Հավելված  № 7
ՀՀ կառավարության 2024 թվականի
№ ------------ -Ն որոշման</t>
  </si>
  <si>
    <t xml:space="preserve"> Ծառայողական գործուղումների գծով ծախսեր</t>
  </si>
  <si>
    <t xml:space="preserve"> - Ներքին գործուղումներ</t>
  </si>
  <si>
    <t xml:space="preserve"> Շարունակական ծախսեր</t>
  </si>
  <si>
    <t xml:space="preserve"> - Կապի ծառայություններ</t>
  </si>
  <si>
    <t xml:space="preserve"> Պայմանագրային այլ ծառայությունների ձեռքբերում</t>
  </si>
  <si>
    <t xml:space="preserve"> - Ընդհանուր բնույթի այլ ծառայություններ</t>
  </si>
  <si>
    <t xml:space="preserve"> - Գրասենյակային նյութեր և հագուստ</t>
  </si>
  <si>
    <t xml:space="preserve"> 21001</t>
  </si>
  <si>
    <t xml:space="preserve">այդ թվում՝ </t>
  </si>
  <si>
    <t xml:space="preserve">51311400   </t>
  </si>
  <si>
    <t>30236100</t>
  </si>
  <si>
    <t xml:space="preserve">30121700 </t>
  </si>
  <si>
    <t>30197655</t>
  </si>
  <si>
    <t>Լուսանկարչական ծառայություններ</t>
  </si>
  <si>
    <t xml:space="preserve">Տեսագրման սարքերի տեղադրման ծառայություններ </t>
  </si>
  <si>
    <t>Համակարգչի հիշողությունը մեծացնող սարք</t>
  </si>
  <si>
    <t xml:space="preserve">Օպերատիվ հիշողություն(ram)  </t>
  </si>
  <si>
    <t>Տոներային քարտրիջներ</t>
  </si>
  <si>
    <t>Պլոտեր սարքի մասեր</t>
  </si>
  <si>
    <t>Թուղթ A3 ֆորմատի</t>
  </si>
  <si>
    <t>Կուտակիչ մարտկոցներ</t>
  </si>
  <si>
    <t>Համացանց</t>
  </si>
  <si>
    <t>30211280</t>
  </si>
  <si>
    <t>30232130</t>
  </si>
  <si>
    <t>30211290</t>
  </si>
  <si>
    <t>Դյուրակիր համակարգիչ</t>
  </si>
  <si>
    <t>Գունավոր տպիչ</t>
  </si>
  <si>
    <t>Համակարգչային  պլանշետ</t>
  </si>
  <si>
    <t>հատ</t>
  </si>
  <si>
    <t>32411130</t>
  </si>
  <si>
    <t>ուղեգորգեր</t>
  </si>
  <si>
    <t xml:space="preserve"> ԷԱՃ</t>
  </si>
  <si>
    <t xml:space="preserve"> մ2</t>
  </si>
  <si>
    <t xml:space="preserve"> Բաժին N 06</t>
  </si>
  <si>
    <t xml:space="preserve"> Խումբ N 06</t>
  </si>
  <si>
    <t>30211280/508</t>
  </si>
  <si>
    <t>30121110/502</t>
  </si>
  <si>
    <t>30211200/502</t>
  </si>
  <si>
    <t>30239170/509</t>
  </si>
  <si>
    <t>30239170/510</t>
  </si>
  <si>
    <t>39714200-1</t>
  </si>
  <si>
    <t>31151120/504</t>
  </si>
  <si>
    <t>Անխափան սնուցման աղբյուր</t>
  </si>
  <si>
    <t>30191400/1</t>
  </si>
  <si>
    <t>փաստաթղթերի ոչնչացման սարքեր</t>
  </si>
  <si>
    <t>լուսապատճանեհանող մեքենաներ</t>
  </si>
  <si>
    <t xml:space="preserve">Դյուրակիր համակարգիչ </t>
  </si>
  <si>
    <t>բազմաֆունկցիոնալ սարք` լազերային</t>
  </si>
  <si>
    <t>30239170/511</t>
  </si>
  <si>
    <t xml:space="preserve"> 45221142-1</t>
  </si>
  <si>
    <t xml:space="preserve">  ընդհանուր շինարարական աշխատանքներ</t>
  </si>
  <si>
    <t xml:space="preserve"> ԲՄ</t>
  </si>
  <si>
    <t xml:space="preserve">  Սկաներ </t>
  </si>
  <si>
    <t>Գունավոր տպիչներ</t>
  </si>
  <si>
    <t xml:space="preserve"> Պահարան </t>
  </si>
  <si>
    <t xml:space="preserve"> Համակարգիչ ամբողջը մեկում </t>
  </si>
  <si>
    <t xml:space="preserve"> Բազկաթոռ </t>
  </si>
  <si>
    <t xml:space="preserve"> Աշխատանքային սեղան կողադիրով </t>
  </si>
  <si>
    <t xml:space="preserve"> Տպիչ բազմաֆունկցիոնալ սարք </t>
  </si>
  <si>
    <t xml:space="preserve"> Դյուրակիր համակարգիչ </t>
  </si>
  <si>
    <t xml:space="preserve">ՀԱՅԱՍՏԱՆԻ ՀԱՆՐԱՊԵՏՈՒԹՅԱՆ 2024 ԹՎԱԿԱՆԻ ՊԵՏԱԿԱՆ ԲՅՈՒՋԵԻ ՄԱՍԻՆ» ՀԱՅԱՍՏԱՆԻ ՀԱՆՐԱՊԵՏՈՒԹՅԱՆ ՕՐԵՆՔԻ N 1 ՀԱՎԵԼՎԱԾԻ N 2 ԱՂՅՈՒՍԱԿՈՒՄ ԿԱՏԱՐՎՈՂ ՎԵՐԱԲԱՇԽՈՒՄԸ  ԵՎ ՀԱՅԱՍՏԱՆԻ ՀԱՆՐԱՊԵՏՈՒԹՅԱՆ ԿԱՌԱՎԱՐՈՒԹՅԱՆ 2023 ԹՎԱԿԱՆԻ ԴԵԿՏԵՄԲԵՐԻ 28-Ի  №  2323-Ն ՈՐՈՇՄԱՆ № 5 ՀԱՎԵԼՎԱԾԻ № 1 ԱՂՅՈՒՍԱԿՈՒՄ ԿԱՏԱՐՎՈՂ ՓՈՓՈԽՈՒԹՅՈՒՆԸ </t>
  </si>
  <si>
    <t xml:space="preserve">ՀԱՅԱՍՏԱՆԻ ՀԱՆՐԱՊԵՏՈՒԹՅԱՆ ԿԱՌԱՎԱՐՈՒԹՅԱՆ 2023 ԹՎԱԿԱՆԻ ԴԵԿՏԵՄԲԵՐԻ 28-Ի N 2323-Ն ՈՐՈՇՄԱՆ N 5 ՀԱՎԵԼՎԱԾԻ N 2 ԱՂՅՈՒՍԱԿՈՒՄ ԿԱՏԱՐՎՈՂ ՓՈՓՈԽՈՒԹՅՈՒՆԸ </t>
  </si>
  <si>
    <t xml:space="preserve">ՀԱՅԱՍՏԱՆԻ ՀԱՆՐԱՊԵՏՈՒԹՅԱՆ ԿԱՌԱՎԱՐՈՒԹՅԱՆ 2023 ԹՎԱԿԱՆԻ ԴԵԿՏԵՄԲԵՐԻ 28-Ի № 2323-Ն ՈՐՈՇՄԱՆ NN 3 և 4 ՀԱՎԵԼՎԱԾՆԵՐՈՒՄ ԿԱՏԱՐՎՈՂ ՓՈՓՈԽՈՒԹՅՈՒՆԸ </t>
  </si>
  <si>
    <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11"/>
        <rFont val="GHEA Grapalat"/>
        <family val="3"/>
      </rPr>
      <t xml:space="preserve">ՀԱՅԱՍՏԱՆԻ ՀԱՆՐԱՊԵՏՈՒԹՅԱՆ ԿԱՌԱՎԱՐՈՒԹՅԱՆ 2023 ԹՎԱԿԱՆԻ ԴԵԿՏԵՄԲԵՐԻ 28-Ի N 2323-Ն ՈՐՈՇՄԱՆ N  9 ՀԱՎԵԼՎԱԾԻ 9.33 ԱՂՅՈՒՍԱԿՈՒՄ ԿԱՏԱՐՎՈՂ ՓՈՓՈԽՈՒԹՅՈՒՆԸ </t>
    </r>
    <r>
      <rPr>
        <sz val="11"/>
        <color indexed="8"/>
        <rFont val="GHEA Grapalat"/>
        <family val="3"/>
      </rPr>
      <t xml:space="preserve">
 </t>
    </r>
  </si>
  <si>
    <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11"/>
        <rFont val="GHEA Grapalat"/>
        <family val="3"/>
      </rPr>
      <t xml:space="preserve">ՀԱՅԱՍՏԱՆԻ ՀԱՆՐԱՊԵՏՈՒԹՅԱՆ ԿԱՌԱՎԱՐՈՒԹՅԱՆ 2022 ԹՎԱԿԱՆԻ ԴԵԿՏԵՄԲԵՐԻ 29-Ի N 2111-Ն ՈՐՈՇՄԱՆ N  9.1 ՀԱՎԵԼՎԱԾԻ 9.1.41 ԱՂՅՈՒՍԱԿՈՒՄ ԿԱՏԱՐՎՈՂ ՓՈՓՈԽՈՒԹՅՈՒՆԸ </t>
    </r>
    <r>
      <rPr>
        <sz val="11"/>
        <rFont val="GHEA Grapalat"/>
        <family val="3"/>
      </rPr>
      <t xml:space="preserve">
 </t>
    </r>
  </si>
  <si>
    <t>39531700-1</t>
  </si>
  <si>
    <t>տուփ</t>
  </si>
  <si>
    <t xml:space="preserve">ՀԱՅԱՍՏԱՆԻ ՀԱՆՐԱՊԵՏՈՒԹՅԱՆ ԿԱՌԱՎԱՐՈՒԹՅԱՆ 2023 ԹՎԱԿԱՆԻ ԴԵԿՏԵՄԲԵՐԻ 28-Ի № 2323-Ն ՈՐՈՇՄԱՆ N 10 ՀԱՎԵԼՎԱԾՈՒՄ ԿԱՏԱՐՎՈՂ ՓՈՓՈԽՈՒԹՅՈՒՆԸ ԵՎ ԼՐԱՑՈՒՄԸ      </t>
  </si>
  <si>
    <t xml:space="preserve"> 1139</t>
  </si>
  <si>
    <t xml:space="preserve"> ՀՀ կառավարության պահուստային ֆոնդ</t>
  </si>
  <si>
    <t xml:space="preserve"> Պահուստային ֆոնդի կառավարման արդյունավետության և թափանցիկության ապահովում</t>
  </si>
  <si>
    <t xml:space="preserve"> ՀԻՄՆԱԿԱՆ ԲԱԺԻՆՆԵՐԻՆ ՉԴԱՍՎՈՂ ՊԱՀՈՒՍՏԱՅԻՆ ՖՈՆԴԵՐ</t>
  </si>
  <si>
    <t xml:space="preserve"> ՀՀ կառավարության և համայնքների պահուստային ֆոնդ</t>
  </si>
  <si>
    <t xml:space="preserve"> ՀՀ կառավարություն</t>
  </si>
  <si>
    <t>ՀԱՅԱՍՏԱՆԻ ՀԱՆՐԱՊԵՏՈՒԹՅԱՆ ԿԱՌԱՎԱՐՈՒԹՅԱՆ 2023 ԹՎԱԿԱՆԻ ԴԵԿՏԵՄԲԵՐԻ 28-Ի N 2323-Ն ՈՐՈՇՄԱՆ N  9 ՀԱՎԵԼՎԱԾԻ 9.48 ԱՂՅՈՒՍԱԿՈՒՄ ԿԱՏԱՐՎՈՂ ՓՈՓՈԽՈՒԹՅՈՒՆԸ</t>
  </si>
  <si>
    <t>ՀՀ Կառավարություն</t>
  </si>
  <si>
    <t xml:space="preserve">Ծրագրի դասիչը </t>
  </si>
  <si>
    <t>ՀՀ կառավարության պահուստային ֆոնդ</t>
  </si>
  <si>
    <t xml:space="preserve"> ՀՀ կառավարության պահուստային ֆոնդ 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</si>
  <si>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 </t>
  </si>
  <si>
    <t xml:space="preserve"> ՀՀ կառավարություն </t>
  </si>
  <si>
    <r>
      <t xml:space="preserve">  </t>
    </r>
    <r>
      <rPr>
        <b/>
        <sz val="12"/>
        <rFont val="GHEA Grapalat"/>
        <family val="3"/>
      </rPr>
      <t>ՀԱՅԱՍՏԱՆԻ ՀԱՆՐԱՊԵՏՈՒԹՅԱՆ ԿԱՌԱՎԱՐՈՒԹՅԱՆ 2023 ԹՎԱԿԱՆԻ ԴԵԿՏԵՄԲԵՐԻ 28-Ի N 2323-Ն ՈՐՈՇՄԱՆ N  9.1 ՀԱՎԵԼՎԱԾԻ 9.1.58 ԱՂՅՈՒՍԱԿՈՒՄ ԿԱՏԱՐՎՈՂ ՓՈՓՈԽՈՒԹՅՈՒՆԸ</t>
    </r>
  </si>
  <si>
    <t>ՄԱՍ 1. ՊԵՏԱԿԱՆ ՄԱՐՄՆԻ ԳԾՈՎ ԱՐԴՅՈՒՆՔԱՅԻՆ (ԿԱՏԱՐՈՂԱԿԱՆ) ՑՈՒՑԱՆԻՇՆԵՐԸ</t>
  </si>
  <si>
    <t>Ինը ամիս</t>
  </si>
  <si>
    <t xml:space="preserve">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 </t>
  </si>
  <si>
    <t xml:space="preserve">Միջոցառման տեսակը` </t>
  </si>
  <si>
    <t>Ծառայությունների մատուցում</t>
  </si>
  <si>
    <t>Միջոցառման վրա կատարվող ծախսը (հազար դրամ)</t>
  </si>
  <si>
    <t>ՀՀ ԿԱՌԱՎԱՐՈՒԹՅՈՒՆ</t>
  </si>
  <si>
    <t xml:space="preserve"> Պետական բյուջեում չկանխատեսված, ինչպես նաև բյուջետային երաշխիքների ապահովման ծախսերի ֆինանսավորման ապահովում</t>
  </si>
  <si>
    <t xml:space="preserve"> ՀՀ պետական բյուջեում նախատեսված ելքերի լրացուցիչ ֆինանսավորման՝ պետական բյուջեում չկանխատեսված ելքերի, ինչպես նաև բյուջետային երաշխիքների ապահովման ելքերի ֆինանսավորման ապահովում</t>
  </si>
  <si>
    <t xml:space="preserve"> 11</t>
  </si>
  <si>
    <t xml:space="preserve"> ԱՅԼ ԾԱԽՍԵՐ</t>
  </si>
  <si>
    <t xml:space="preserve"> Պահուստային միջոցներ</t>
  </si>
  <si>
    <t xml:space="preserve">Ցուցանիշների փոփոխությունը (ավելացումները նշված են դրական նշանով)  </t>
  </si>
  <si>
    <t>Հավելված  № 8
ՀՀ կառավարության           2024 թվականի
№ ------------ -Ն որոշման</t>
  </si>
  <si>
    <t xml:space="preserve">ՀԱՅԱՍՏԱՆԻ ՀԱՆՐԱՊԵՏՈՒԹՅԱՆ 2024 ԹՎԱԿԱՆԻ ՊԵՏԱԿԱՆ ԲՅՈՒՋԵՈՎ ՆԱԽԱՏԵՍՎԱԾ` ՀԱՅԱՍՏԱՆԻ 
ՀԱՆՐԱՊԵՏՈՒԹՅԱՆ ԿԱՌԱՎԱՐՈՒԹՅԱՆ ՊԱՀՈՒՍՏԱՅԻՆ ՖՈՆԴԻՑ ՀԱՏԿԱՑՈՒՄՆԵՐ ԿԱՏԱՐԵԼՈՒ ՎԵՐԱԲԵՐՅԱԼ </t>
  </si>
  <si>
    <t xml:space="preserve">
Ծրագիր</t>
  </si>
  <si>
    <t>Ցուցանիշների փոփոխությունը
 (նվազեցումը նշված են փակագծերում)</t>
  </si>
  <si>
    <t>«ՀԱՅԱՍՏԱՆԻ ՀԱՆՐԱՊԵՏՈՒԹՅԱՆ 2023 ԹՎԱԿԱՆԻ ՊԵՏԱԿԱՆ ԲՅՈՒՋԵԻ ՄԱՍԻՆ» ՀԱՅԱՍՏԱՆԻ ՀԱՆՐԱՊԵՏՈՒԹՅԱՆ ՕՐԵՆՔԻ N 1 ՀԱՎԵԼՎԱԾԻ N 3 ԱՂՅՈՒՍԱԿՈՒՄ ԿԱՏԱՐՎՈՂ ՎԵՐԱԲԱՇԽՈՒՄԸ</t>
  </si>
  <si>
    <t>Ցուցանիշների փոփոխությունը 
(ավելացումները նշված են դրական նշանով, իսկ նվազեցումները` փակագծերում)</t>
  </si>
  <si>
    <t>Ընդամենը,</t>
  </si>
  <si>
    <t>Կառուցման
աշխատանքներ</t>
  </si>
  <si>
    <t>Վերակառուցման,
վերանորոգման և
վերականգնման
աշխատանքներ</t>
  </si>
  <si>
    <t>Նախագծահե-
տազոտական,
գեոդեզիա-
քարտեզագրա-
կան աշխա-
տանքներ</t>
  </si>
  <si>
    <t>Ոչ
ֆինանսական
այլ ակտիվների
ձեռքբերում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</si>
</sst>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1">
    <numFmt numFmtId="43" formatCode="_(* #,##0.00_);_(* \(#,##0.00\);_(* &quot;-&quot;??_);_(@_)"/>
    <numFmt numFmtId="164" formatCode="##,##0.0;\(##,##0.0\);\-"/>
    <numFmt numFmtId="165" formatCode="#,##0.0_);\(#,##0.0\)"/>
    <numFmt numFmtId="166" formatCode="_(* #,##0.0_);_(* \(#,##0.0\);_(* &quot;-&quot;??_);_(@_)"/>
    <numFmt numFmtId="167" formatCode="_-* #,##0.0\ _₽_-;\-* #,##0.0\ _₽_-;_-* &quot;-&quot;??\ _₽_-;_-@_-"/>
    <numFmt numFmtId="168" formatCode="_(* #,##0_);_(* \(#,##0\);_(* &quot;-&quot;??_);_(@_)"/>
    <numFmt numFmtId="169" formatCode="_(* #,##0.0_);_(* \(#,##0.0\);_(* &quot;-&quot;?_);_(@_)"/>
    <numFmt numFmtId="170" formatCode="#,##0.0"/>
    <numFmt numFmtId="171" formatCode="_-* #,##0.00\ _₽_-;\-* #,##0.00\ _₽_-;_-* &quot;-&quot;??\ _₽_-;_-@_-"/>
    <numFmt numFmtId="172" formatCode="_-* #,##0.00_р_._-;\-* #,##0.00_р_._-;_-* &quot;-&quot;??_р_._-;_-@_-"/>
    <numFmt numFmtId="173" formatCode="_-* #,##0.00_-;\-* #,##0.00_-;_-* &quot;-&quot;??_-;_-@_-"/>
  </numFmts>
  <fonts count="99" x14ac:knownFonts="1">
    <font>
      <sz val="11"/>
      <color theme="1"/>
      <name val="Calibri"/>
      <family val="2"/>
      <scheme val="minor"/>
    </font>
    <font>
      <b/>
      <sz val="8"/>
      <name val="GHEA Grapalat"/>
      <family val="2"/>
    </font>
    <font>
      <sz val="8"/>
      <name val="GHEA Grapalat"/>
      <family val="2"/>
    </font>
    <font>
      <i/>
      <sz val="8"/>
      <name val="GHEA Grapalat"/>
      <family val="2"/>
    </font>
    <font>
      <sz val="10"/>
      <name val="Arial Armenian"/>
      <family val="2"/>
    </font>
    <font>
      <sz val="11"/>
      <color theme="1"/>
      <name val="Calibri"/>
      <family val="2"/>
      <scheme val="minor"/>
    </font>
    <font>
      <sz val="11"/>
      <name val="GHEA Grapalat"/>
      <family val="3"/>
    </font>
    <font>
      <i/>
      <sz val="11"/>
      <name val="GHEA Grapalat"/>
      <family val="3"/>
    </font>
    <font>
      <b/>
      <sz val="11"/>
      <name val="GHEA Grapalat"/>
      <family val="3"/>
    </font>
    <font>
      <sz val="11"/>
      <color theme="1"/>
      <name val="GHEA Grapalat"/>
      <family val="3"/>
    </font>
    <font>
      <b/>
      <sz val="11"/>
      <color theme="1"/>
      <name val="GHEA Grapalat"/>
      <family val="3"/>
    </font>
    <font>
      <b/>
      <i/>
      <sz val="11"/>
      <name val="GHEA Grapalat"/>
      <family val="3"/>
    </font>
    <font>
      <sz val="10"/>
      <name val="Arial"/>
      <family val="2"/>
      <charset val="204"/>
    </font>
    <font>
      <sz val="10"/>
      <name val="Arial"/>
      <family val="2"/>
    </font>
    <font>
      <b/>
      <u/>
      <sz val="11"/>
      <name val="GHEA Grapalat"/>
      <family val="3"/>
    </font>
    <font>
      <b/>
      <sz val="11"/>
      <color indexed="8"/>
      <name val="GHEA Grapalat"/>
      <family val="3"/>
    </font>
    <font>
      <sz val="11"/>
      <color indexed="8"/>
      <name val="GHEA Grapalat"/>
      <family val="3"/>
    </font>
    <font>
      <sz val="11"/>
      <color rgb="FFFF0000"/>
      <name val="GHEA Grapalat"/>
      <family val="3"/>
    </font>
    <font>
      <sz val="12"/>
      <name val="GHEA Grapalat"/>
      <family val="3"/>
    </font>
    <font>
      <i/>
      <sz val="12"/>
      <name val="GHEA Grapalat"/>
      <family val="3"/>
    </font>
    <font>
      <b/>
      <sz val="12"/>
      <name val="GHEA Grapalat"/>
      <family val="3"/>
    </font>
    <font>
      <sz val="12"/>
      <color theme="1"/>
      <name val="GHEA Grapalat"/>
      <family val="3"/>
    </font>
    <font>
      <b/>
      <sz val="10"/>
      <name val="GHEA Grapalat"/>
      <family val="3"/>
    </font>
    <font>
      <sz val="10"/>
      <color theme="1"/>
      <name val="GHEA Grapalat"/>
      <family val="3"/>
    </font>
    <font>
      <sz val="10"/>
      <name val="GHEA Grapalat"/>
      <family val="3"/>
    </font>
    <font>
      <b/>
      <sz val="12"/>
      <color theme="1"/>
      <name val="GHEA Grapalat"/>
      <family val="3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0"/>
      <color indexed="8"/>
      <name val="MS Sans Serif"/>
      <family val="2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1"/>
      <color indexed="8"/>
      <name val="Times Armenian"/>
      <family val="2"/>
    </font>
    <font>
      <sz val="11"/>
      <color indexed="9"/>
      <name val="Times Armenian"/>
      <family val="2"/>
    </font>
    <font>
      <sz val="11"/>
      <color indexed="20"/>
      <name val="Times Armenian"/>
      <family val="2"/>
    </font>
    <font>
      <b/>
      <sz val="11"/>
      <color indexed="52"/>
      <name val="Times Armenian"/>
      <family val="2"/>
    </font>
    <font>
      <b/>
      <sz val="11"/>
      <color indexed="9"/>
      <name val="Times Armenian"/>
      <family val="2"/>
    </font>
    <font>
      <i/>
      <sz val="11"/>
      <color indexed="23"/>
      <name val="Times Armenian"/>
      <family val="2"/>
    </font>
    <font>
      <sz val="11"/>
      <color indexed="17"/>
      <name val="Times Armenian"/>
      <family val="2"/>
    </font>
    <font>
      <b/>
      <sz val="15"/>
      <color indexed="56"/>
      <name val="Times Armenian"/>
      <family val="2"/>
    </font>
    <font>
      <b/>
      <sz val="13"/>
      <color indexed="56"/>
      <name val="Times Armenian"/>
      <family val="2"/>
    </font>
    <font>
      <b/>
      <sz val="11"/>
      <color indexed="56"/>
      <name val="Times Armenian"/>
      <family val="2"/>
    </font>
    <font>
      <sz val="11"/>
      <color indexed="62"/>
      <name val="Times Armenian"/>
      <family val="2"/>
    </font>
    <font>
      <sz val="11"/>
      <color indexed="52"/>
      <name val="Times Armenian"/>
      <family val="2"/>
    </font>
    <font>
      <sz val="11"/>
      <color indexed="60"/>
      <name val="Times Armenian"/>
      <family val="2"/>
    </font>
    <font>
      <b/>
      <sz val="11"/>
      <color indexed="63"/>
      <name val="Times Armenian"/>
      <family val="2"/>
    </font>
    <font>
      <b/>
      <sz val="18"/>
      <color indexed="56"/>
      <name val="Cambria"/>
      <family val="2"/>
    </font>
    <font>
      <b/>
      <sz val="11"/>
      <color indexed="8"/>
      <name val="Times Armenian"/>
      <family val="2"/>
    </font>
    <font>
      <sz val="11"/>
      <color indexed="10"/>
      <name val="Times Armenian"/>
      <family val="2"/>
    </font>
    <font>
      <b/>
      <sz val="18"/>
      <color theme="3"/>
      <name val="Calibri Light"/>
      <family val="2"/>
      <scheme val="major"/>
    </font>
    <font>
      <sz val="11"/>
      <color indexed="8"/>
      <name val="Calibri"/>
      <family val="2"/>
    </font>
    <font>
      <sz val="10"/>
      <name val="Times Armenian"/>
      <family val="1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2"/>
      <name val="Arial Armenian"/>
      <family val="2"/>
    </font>
    <font>
      <sz val="11"/>
      <color theme="1"/>
      <name val="Calibri"/>
      <family val="2"/>
      <charset val="1"/>
      <scheme val="minor"/>
    </font>
  </fonts>
  <fills count="5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 style="thin">
        <color indexed="64"/>
      </right>
      <top/>
      <bottom/>
      <diagonal/>
    </border>
  </borders>
  <cellStyleXfs count="335">
    <xf numFmtId="0" fontId="0" fillId="0" borderId="0"/>
    <xf numFmtId="164" fontId="1" fillId="0" borderId="0" applyFill="0" applyBorder="0" applyProtection="0">
      <alignment horizontal="right" vertical="top"/>
    </xf>
    <xf numFmtId="164" fontId="2" fillId="0" borderId="0" applyFill="0" applyBorder="0" applyProtection="0">
      <alignment horizontal="right" vertical="top"/>
    </xf>
    <xf numFmtId="164" fontId="3" fillId="0" borderId="0" applyFill="0" applyBorder="0" applyProtection="0">
      <alignment horizontal="right" vertical="top"/>
    </xf>
    <xf numFmtId="43" fontId="4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4" fillId="0" borderId="0"/>
    <xf numFmtId="0" fontId="12" fillId="0" borderId="0"/>
    <xf numFmtId="0" fontId="5" fillId="0" borderId="0"/>
    <xf numFmtId="0" fontId="13" fillId="0" borderId="0"/>
    <xf numFmtId="0" fontId="2" fillId="0" borderId="0">
      <alignment horizontal="left" vertical="top" wrapText="1"/>
    </xf>
    <xf numFmtId="0" fontId="2" fillId="0" borderId="0">
      <alignment horizontal="left" vertical="top" wrapText="1"/>
    </xf>
    <xf numFmtId="0" fontId="26" fillId="0" borderId="0" applyNumberFormat="0" applyFill="0" applyBorder="0" applyAlignment="0" applyProtection="0"/>
    <xf numFmtId="0" fontId="27" fillId="0" borderId="15" applyNumberFormat="0" applyFill="0" applyAlignment="0" applyProtection="0"/>
    <xf numFmtId="0" fontId="28" fillId="0" borderId="16" applyNumberFormat="0" applyFill="0" applyAlignment="0" applyProtection="0"/>
    <xf numFmtId="0" fontId="29" fillId="0" borderId="17" applyNumberFormat="0" applyFill="0" applyAlignment="0" applyProtection="0"/>
    <xf numFmtId="0" fontId="29" fillId="0" borderId="0" applyNumberFormat="0" applyFill="0" applyBorder="0" applyAlignment="0" applyProtection="0"/>
    <xf numFmtId="0" fontId="30" fillId="3" borderId="0" applyNumberFormat="0" applyBorder="0" applyAlignment="0" applyProtection="0"/>
    <xf numFmtId="0" fontId="31" fillId="4" borderId="0" applyNumberFormat="0" applyBorder="0" applyAlignment="0" applyProtection="0"/>
    <xf numFmtId="0" fontId="32" fillId="5" borderId="0" applyNumberFormat="0" applyBorder="0" applyAlignment="0" applyProtection="0"/>
    <xf numFmtId="0" fontId="33" fillId="6" borderId="18" applyNumberFormat="0" applyAlignment="0" applyProtection="0"/>
    <xf numFmtId="0" fontId="34" fillId="7" borderId="19" applyNumberFormat="0" applyAlignment="0" applyProtection="0"/>
    <xf numFmtId="0" fontId="35" fillId="7" borderId="18" applyNumberFormat="0" applyAlignment="0" applyProtection="0"/>
    <xf numFmtId="0" fontId="36" fillId="0" borderId="20" applyNumberFormat="0" applyFill="0" applyAlignment="0" applyProtection="0"/>
    <xf numFmtId="0" fontId="37" fillId="8" borderId="21" applyNumberFormat="0" applyAlignment="0" applyProtection="0"/>
    <xf numFmtId="0" fontId="38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40" fillId="0" borderId="23" applyNumberFormat="0" applyFill="0" applyAlignment="0" applyProtection="0"/>
    <xf numFmtId="0" fontId="41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41" fillId="13" borderId="0" applyNumberFormat="0" applyBorder="0" applyAlignment="0" applyProtection="0"/>
    <xf numFmtId="0" fontId="41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41" fillId="17" borderId="0" applyNumberFormat="0" applyBorder="0" applyAlignment="0" applyProtection="0"/>
    <xf numFmtId="0" fontId="41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41" fillId="21" borderId="0" applyNumberFormat="0" applyBorder="0" applyAlignment="0" applyProtection="0"/>
    <xf numFmtId="0" fontId="41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41" fillId="25" borderId="0" applyNumberFormat="0" applyBorder="0" applyAlignment="0" applyProtection="0"/>
    <xf numFmtId="0" fontId="41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28" borderId="0" applyNumberFormat="0" applyBorder="0" applyAlignment="0" applyProtection="0"/>
    <xf numFmtId="0" fontId="41" fillId="29" borderId="0" applyNumberFormat="0" applyBorder="0" applyAlignment="0" applyProtection="0"/>
    <xf numFmtId="0" fontId="41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32" borderId="0" applyNumberFormat="0" applyBorder="0" applyAlignment="0" applyProtection="0"/>
    <xf numFmtId="0" fontId="41" fillId="33" borderId="0" applyNumberFormat="0" applyBorder="0" applyAlignment="0" applyProtection="0"/>
    <xf numFmtId="0" fontId="42" fillId="0" borderId="0"/>
    <xf numFmtId="0" fontId="13" fillId="0" borderId="0"/>
    <xf numFmtId="0" fontId="43" fillId="34" borderId="0" applyNumberFormat="0" applyBorder="0" applyAlignment="0" applyProtection="0"/>
    <xf numFmtId="0" fontId="43" fillId="35" borderId="0" applyNumberFormat="0" applyBorder="0" applyAlignment="0" applyProtection="0"/>
    <xf numFmtId="0" fontId="43" fillId="36" borderId="0" applyNumberFormat="0" applyBorder="0" applyAlignment="0" applyProtection="0"/>
    <xf numFmtId="0" fontId="43" fillId="37" borderId="0" applyNumberFormat="0" applyBorder="0" applyAlignment="0" applyProtection="0"/>
    <xf numFmtId="0" fontId="43" fillId="38" borderId="0" applyNumberFormat="0" applyBorder="0" applyAlignment="0" applyProtection="0"/>
    <xf numFmtId="0" fontId="43" fillId="39" borderId="0" applyNumberFormat="0" applyBorder="0" applyAlignment="0" applyProtection="0"/>
    <xf numFmtId="0" fontId="43" fillId="40" borderId="0" applyNumberFormat="0" applyBorder="0" applyAlignment="0" applyProtection="0"/>
    <xf numFmtId="0" fontId="43" fillId="41" borderId="0" applyNumberFormat="0" applyBorder="0" applyAlignment="0" applyProtection="0"/>
    <xf numFmtId="0" fontId="43" fillId="42" borderId="0" applyNumberFormat="0" applyBorder="0" applyAlignment="0" applyProtection="0"/>
    <xf numFmtId="0" fontId="43" fillId="37" borderId="0" applyNumberFormat="0" applyBorder="0" applyAlignment="0" applyProtection="0"/>
    <xf numFmtId="0" fontId="43" fillId="40" borderId="0" applyNumberFormat="0" applyBorder="0" applyAlignment="0" applyProtection="0"/>
    <xf numFmtId="0" fontId="43" fillId="43" borderId="0" applyNumberFormat="0" applyBorder="0" applyAlignment="0" applyProtection="0"/>
    <xf numFmtId="0" fontId="44" fillId="44" borderId="0" applyNumberFormat="0" applyBorder="0" applyAlignment="0" applyProtection="0"/>
    <xf numFmtId="0" fontId="44" fillId="41" borderId="0" applyNumberFormat="0" applyBorder="0" applyAlignment="0" applyProtection="0"/>
    <xf numFmtId="0" fontId="44" fillId="42" borderId="0" applyNumberFormat="0" applyBorder="0" applyAlignment="0" applyProtection="0"/>
    <xf numFmtId="0" fontId="44" fillId="45" borderId="0" applyNumberFormat="0" applyBorder="0" applyAlignment="0" applyProtection="0"/>
    <xf numFmtId="0" fontId="44" fillId="46" borderId="0" applyNumberFormat="0" applyBorder="0" applyAlignment="0" applyProtection="0"/>
    <xf numFmtId="0" fontId="44" fillId="47" borderId="0" applyNumberFormat="0" applyBorder="0" applyAlignment="0" applyProtection="0"/>
    <xf numFmtId="0" fontId="13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2" fontId="13" fillId="0" borderId="0" applyFont="0" applyFill="0" applyBorder="0" applyAlignment="0" applyProtection="0"/>
    <xf numFmtId="0" fontId="12" fillId="0" borderId="0"/>
    <xf numFmtId="0" fontId="13" fillId="0" borderId="0"/>
    <xf numFmtId="0" fontId="4" fillId="0" borderId="0"/>
    <xf numFmtId="0" fontId="4" fillId="0" borderId="0"/>
    <xf numFmtId="0" fontId="4" fillId="0" borderId="0"/>
    <xf numFmtId="0" fontId="12" fillId="0" borderId="0"/>
    <xf numFmtId="9" fontId="4" fillId="0" borderId="0" applyFont="0" applyFill="0" applyBorder="0" applyAlignment="0" applyProtection="0"/>
    <xf numFmtId="0" fontId="45" fillId="0" borderId="0"/>
    <xf numFmtId="0" fontId="44" fillId="48" borderId="0" applyNumberFormat="0" applyBorder="0" applyAlignment="0" applyProtection="0"/>
    <xf numFmtId="0" fontId="44" fillId="49" borderId="0" applyNumberFormat="0" applyBorder="0" applyAlignment="0" applyProtection="0"/>
    <xf numFmtId="0" fontId="44" fillId="50" borderId="0" applyNumberFormat="0" applyBorder="0" applyAlignment="0" applyProtection="0"/>
    <xf numFmtId="0" fontId="44" fillId="45" borderId="0" applyNumberFormat="0" applyBorder="0" applyAlignment="0" applyProtection="0"/>
    <xf numFmtId="0" fontId="44" fillId="46" borderId="0" applyNumberFormat="0" applyBorder="0" applyAlignment="0" applyProtection="0"/>
    <xf numFmtId="0" fontId="44" fillId="51" borderId="0" applyNumberFormat="0" applyBorder="0" applyAlignment="0" applyProtection="0"/>
    <xf numFmtId="0" fontId="46" fillId="39" borderId="24" applyNumberFormat="0" applyAlignment="0" applyProtection="0"/>
    <xf numFmtId="0" fontId="47" fillId="52" borderId="31" applyNumberFormat="0" applyAlignment="0" applyProtection="0"/>
    <xf numFmtId="0" fontId="48" fillId="52" borderId="24" applyNumberFormat="0" applyAlignment="0" applyProtection="0"/>
    <xf numFmtId="0" fontId="49" fillId="0" borderId="26" applyNumberFormat="0" applyFill="0" applyAlignment="0" applyProtection="0"/>
    <xf numFmtId="0" fontId="50" fillId="0" borderId="27" applyNumberFormat="0" applyFill="0" applyAlignment="0" applyProtection="0"/>
    <xf numFmtId="0" fontId="51" fillId="0" borderId="28" applyNumberFormat="0" applyFill="0" applyAlignment="0" applyProtection="0"/>
    <xf numFmtId="0" fontId="51" fillId="0" borderId="0" applyNumberFormat="0" applyFill="0" applyBorder="0" applyAlignment="0" applyProtection="0"/>
    <xf numFmtId="0" fontId="52" fillId="0" borderId="32" applyNumberFormat="0" applyFill="0" applyAlignment="0" applyProtection="0"/>
    <xf numFmtId="0" fontId="53" fillId="53" borderId="25" applyNumberFormat="0" applyAlignment="0" applyProtection="0"/>
    <xf numFmtId="0" fontId="54" fillId="0" borderId="0" applyNumberFormat="0" applyFill="0" applyBorder="0" applyAlignment="0" applyProtection="0"/>
    <xf numFmtId="0" fontId="55" fillId="54" borderId="0" applyNumberFormat="0" applyBorder="0" applyAlignment="0" applyProtection="0"/>
    <xf numFmtId="0" fontId="56" fillId="35" borderId="0" applyNumberFormat="0" applyBorder="0" applyAlignment="0" applyProtection="0"/>
    <xf numFmtId="0" fontId="57" fillId="0" borderId="0" applyNumberFormat="0" applyFill="0" applyBorder="0" applyAlignment="0" applyProtection="0"/>
    <xf numFmtId="0" fontId="13" fillId="55" borderId="30" applyNumberFormat="0" applyFont="0" applyAlignment="0" applyProtection="0"/>
    <xf numFmtId="0" fontId="58" fillId="0" borderId="29" applyNumberFormat="0" applyFill="0" applyAlignment="0" applyProtection="0"/>
    <xf numFmtId="0" fontId="59" fillId="0" borderId="0" applyNumberFormat="0" applyFill="0" applyBorder="0" applyAlignment="0" applyProtection="0"/>
    <xf numFmtId="0" fontId="60" fillId="36" borderId="0" applyNumberFormat="0" applyBorder="0" applyAlignment="0" applyProtection="0"/>
    <xf numFmtId="0" fontId="12" fillId="0" borderId="0"/>
    <xf numFmtId="0" fontId="61" fillId="34" borderId="0" applyNumberFormat="0" applyBorder="0" applyAlignment="0" applyProtection="0"/>
    <xf numFmtId="0" fontId="61" fillId="35" borderId="0" applyNumberFormat="0" applyBorder="0" applyAlignment="0" applyProtection="0"/>
    <xf numFmtId="0" fontId="61" fillId="36" borderId="0" applyNumberFormat="0" applyBorder="0" applyAlignment="0" applyProtection="0"/>
    <xf numFmtId="0" fontId="61" fillId="37" borderId="0" applyNumberFormat="0" applyBorder="0" applyAlignment="0" applyProtection="0"/>
    <xf numFmtId="0" fontId="61" fillId="38" borderId="0" applyNumberFormat="0" applyBorder="0" applyAlignment="0" applyProtection="0"/>
    <xf numFmtId="0" fontId="61" fillId="39" borderId="0" applyNumberFormat="0" applyBorder="0" applyAlignment="0" applyProtection="0"/>
    <xf numFmtId="0" fontId="61" fillId="40" borderId="0" applyNumberFormat="0" applyBorder="0" applyAlignment="0" applyProtection="0"/>
    <xf numFmtId="0" fontId="61" fillId="41" borderId="0" applyNumberFormat="0" applyBorder="0" applyAlignment="0" applyProtection="0"/>
    <xf numFmtId="0" fontId="61" fillId="42" borderId="0" applyNumberFormat="0" applyBorder="0" applyAlignment="0" applyProtection="0"/>
    <xf numFmtId="0" fontId="61" fillId="37" borderId="0" applyNumberFormat="0" applyBorder="0" applyAlignment="0" applyProtection="0"/>
    <xf numFmtId="0" fontId="61" fillId="40" borderId="0" applyNumberFormat="0" applyBorder="0" applyAlignment="0" applyProtection="0"/>
    <xf numFmtId="0" fontId="61" fillId="43" borderId="0" applyNumberFormat="0" applyBorder="0" applyAlignment="0" applyProtection="0"/>
    <xf numFmtId="0" fontId="62" fillId="44" borderId="0" applyNumberFormat="0" applyBorder="0" applyAlignment="0" applyProtection="0"/>
    <xf numFmtId="0" fontId="62" fillId="41" borderId="0" applyNumberFormat="0" applyBorder="0" applyAlignment="0" applyProtection="0"/>
    <xf numFmtId="0" fontId="62" fillId="42" borderId="0" applyNumberFormat="0" applyBorder="0" applyAlignment="0" applyProtection="0"/>
    <xf numFmtId="0" fontId="62" fillId="45" borderId="0" applyNumberFormat="0" applyBorder="0" applyAlignment="0" applyProtection="0"/>
    <xf numFmtId="0" fontId="62" fillId="46" borderId="0" applyNumberFormat="0" applyBorder="0" applyAlignment="0" applyProtection="0"/>
    <xf numFmtId="0" fontId="62" fillId="47" borderId="0" applyNumberFormat="0" applyBorder="0" applyAlignment="0" applyProtection="0"/>
    <xf numFmtId="0" fontId="62" fillId="48" borderId="0" applyNumberFormat="0" applyBorder="0" applyAlignment="0" applyProtection="0"/>
    <xf numFmtId="0" fontId="62" fillId="49" borderId="0" applyNumberFormat="0" applyBorder="0" applyAlignment="0" applyProtection="0"/>
    <xf numFmtId="0" fontId="62" fillId="50" borderId="0" applyNumberFormat="0" applyBorder="0" applyAlignment="0" applyProtection="0"/>
    <xf numFmtId="0" fontId="62" fillId="45" borderId="0" applyNumberFormat="0" applyBorder="0" applyAlignment="0" applyProtection="0"/>
    <xf numFmtId="0" fontId="62" fillId="46" borderId="0" applyNumberFormat="0" applyBorder="0" applyAlignment="0" applyProtection="0"/>
    <xf numFmtId="0" fontId="62" fillId="51" borderId="0" applyNumberFormat="0" applyBorder="0" applyAlignment="0" applyProtection="0"/>
    <xf numFmtId="0" fontId="63" fillId="35" borderId="0" applyNumberFormat="0" applyBorder="0" applyAlignment="0" applyProtection="0"/>
    <xf numFmtId="0" fontId="64" fillId="52" borderId="24" applyNumberFormat="0" applyAlignment="0" applyProtection="0"/>
    <xf numFmtId="0" fontId="65" fillId="53" borderId="25" applyNumberFormat="0" applyAlignment="0" applyProtection="0"/>
    <xf numFmtId="173" fontId="5" fillId="0" borderId="0" applyFont="0" applyFill="0" applyBorder="0" applyAlignment="0" applyProtection="0"/>
    <xf numFmtId="172" fontId="12" fillId="0" borderId="0" applyFont="0" applyFill="0" applyBorder="0" applyAlignment="0" applyProtection="0"/>
    <xf numFmtId="0" fontId="66" fillId="0" borderId="0" applyNumberFormat="0" applyFill="0" applyBorder="0" applyAlignment="0" applyProtection="0"/>
    <xf numFmtId="0" fontId="67" fillId="36" borderId="0" applyNumberFormat="0" applyBorder="0" applyAlignment="0" applyProtection="0"/>
    <xf numFmtId="0" fontId="68" fillId="0" borderId="26" applyNumberFormat="0" applyFill="0" applyAlignment="0" applyProtection="0"/>
    <xf numFmtId="0" fontId="69" fillId="0" borderId="27" applyNumberFormat="0" applyFill="0" applyAlignment="0" applyProtection="0"/>
    <xf numFmtId="0" fontId="70" fillId="0" borderId="28" applyNumberFormat="0" applyFill="0" applyAlignment="0" applyProtection="0"/>
    <xf numFmtId="0" fontId="70" fillId="0" borderId="0" applyNumberFormat="0" applyFill="0" applyBorder="0" applyAlignment="0" applyProtection="0"/>
    <xf numFmtId="0" fontId="71" fillId="39" borderId="24" applyNumberFormat="0" applyAlignment="0" applyProtection="0"/>
    <xf numFmtId="0" fontId="72" fillId="0" borderId="29" applyNumberFormat="0" applyFill="0" applyAlignment="0" applyProtection="0"/>
    <xf numFmtId="0" fontId="73" fillId="54" borderId="0" applyNumberFormat="0" applyBorder="0" applyAlignment="0" applyProtection="0"/>
    <xf numFmtId="0" fontId="4" fillId="0" borderId="0"/>
    <xf numFmtId="0" fontId="12" fillId="0" borderId="0"/>
    <xf numFmtId="0" fontId="5" fillId="0" borderId="0"/>
    <xf numFmtId="0" fontId="61" fillId="55" borderId="30" applyNumberFormat="0" applyFont="0" applyAlignment="0" applyProtection="0"/>
    <xf numFmtId="0" fontId="74" fillId="52" borderId="31" applyNumberFormat="0" applyAlignment="0" applyProtection="0"/>
    <xf numFmtId="0" fontId="75" fillId="0" borderId="0" applyNumberFormat="0" applyFill="0" applyBorder="0" applyAlignment="0" applyProtection="0"/>
    <xf numFmtId="0" fontId="76" fillId="0" borderId="32" applyNumberFormat="0" applyFill="0" applyAlignment="0" applyProtection="0"/>
    <xf numFmtId="0" fontId="77" fillId="0" borderId="0" applyNumberFormat="0" applyFill="0" applyBorder="0" applyAlignment="0" applyProtection="0"/>
    <xf numFmtId="0" fontId="13" fillId="0" borderId="0"/>
    <xf numFmtId="43" fontId="5" fillId="0" borderId="0" applyFont="0" applyFill="0" applyBorder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12" borderId="0" applyNumberFormat="0" applyBorder="0" applyAlignment="0" applyProtection="0"/>
    <xf numFmtId="0" fontId="5" fillId="16" borderId="0" applyNumberFormat="0" applyBorder="0" applyAlignment="0" applyProtection="0"/>
    <xf numFmtId="0" fontId="5" fillId="20" borderId="0" applyNumberFormat="0" applyBorder="0" applyAlignment="0" applyProtection="0"/>
    <xf numFmtId="0" fontId="5" fillId="24" borderId="0" applyNumberFormat="0" applyBorder="0" applyAlignment="0" applyProtection="0"/>
    <xf numFmtId="0" fontId="5" fillId="28" borderId="0" applyNumberFormat="0" applyBorder="0" applyAlignment="0" applyProtection="0"/>
    <xf numFmtId="0" fontId="5" fillId="32" borderId="0" applyNumberFormat="0" applyBorder="0" applyAlignment="0" applyProtection="0"/>
    <xf numFmtId="0" fontId="41" fillId="13" borderId="0" applyNumberFormat="0" applyBorder="0" applyAlignment="0" applyProtection="0"/>
    <xf numFmtId="0" fontId="41" fillId="17" borderId="0" applyNumberFormat="0" applyBorder="0" applyAlignment="0" applyProtection="0"/>
    <xf numFmtId="0" fontId="41" fillId="21" borderId="0" applyNumberFormat="0" applyBorder="0" applyAlignment="0" applyProtection="0"/>
    <xf numFmtId="0" fontId="41" fillId="25" borderId="0" applyNumberFormat="0" applyBorder="0" applyAlignment="0" applyProtection="0"/>
    <xf numFmtId="0" fontId="41" fillId="29" borderId="0" applyNumberFormat="0" applyBorder="0" applyAlignment="0" applyProtection="0"/>
    <xf numFmtId="0" fontId="41" fillId="33" borderId="0" applyNumberFormat="0" applyBorder="0" applyAlignment="0" applyProtection="0"/>
    <xf numFmtId="0" fontId="41" fillId="10" borderId="0" applyNumberFormat="0" applyBorder="0" applyAlignment="0" applyProtection="0"/>
    <xf numFmtId="0" fontId="41" fillId="14" borderId="0" applyNumberFormat="0" applyBorder="0" applyAlignment="0" applyProtection="0"/>
    <xf numFmtId="0" fontId="41" fillId="18" borderId="0" applyNumberFormat="0" applyBorder="0" applyAlignment="0" applyProtection="0"/>
    <xf numFmtId="0" fontId="41" fillId="22" borderId="0" applyNumberFormat="0" applyBorder="0" applyAlignment="0" applyProtection="0"/>
    <xf numFmtId="0" fontId="41" fillId="26" borderId="0" applyNumberFormat="0" applyBorder="0" applyAlignment="0" applyProtection="0"/>
    <xf numFmtId="0" fontId="41" fillId="30" borderId="0" applyNumberFormat="0" applyBorder="0" applyAlignment="0" applyProtection="0"/>
    <xf numFmtId="0" fontId="31" fillId="4" borderId="0" applyNumberFormat="0" applyBorder="0" applyAlignment="0" applyProtection="0"/>
    <xf numFmtId="0" fontId="35" fillId="7" borderId="18" applyNumberFormat="0" applyAlignment="0" applyProtection="0"/>
    <xf numFmtId="0" fontId="37" fillId="8" borderId="21" applyNumberFormat="0" applyAlignment="0" applyProtection="0"/>
    <xf numFmtId="0" fontId="39" fillId="0" borderId="0" applyNumberFormat="0" applyFill="0" applyBorder="0" applyAlignment="0" applyProtection="0"/>
    <xf numFmtId="0" fontId="30" fillId="3" borderId="0" applyNumberFormat="0" applyBorder="0" applyAlignment="0" applyProtection="0"/>
    <xf numFmtId="0" fontId="27" fillId="0" borderId="15" applyNumberFormat="0" applyFill="0" applyAlignment="0" applyProtection="0"/>
    <xf numFmtId="0" fontId="28" fillId="0" borderId="16" applyNumberFormat="0" applyFill="0" applyAlignment="0" applyProtection="0"/>
    <xf numFmtId="0" fontId="29" fillId="0" borderId="17" applyNumberFormat="0" applyFill="0" applyAlignment="0" applyProtection="0"/>
    <xf numFmtId="0" fontId="29" fillId="0" borderId="0" applyNumberFormat="0" applyFill="0" applyBorder="0" applyAlignment="0" applyProtection="0"/>
    <xf numFmtId="0" fontId="33" fillId="6" borderId="18" applyNumberFormat="0" applyAlignment="0" applyProtection="0"/>
    <xf numFmtId="0" fontId="36" fillId="0" borderId="20" applyNumberFormat="0" applyFill="0" applyAlignment="0" applyProtection="0"/>
    <xf numFmtId="0" fontId="32" fillId="5" borderId="0" applyNumberFormat="0" applyBorder="0" applyAlignment="0" applyProtection="0"/>
    <xf numFmtId="0" fontId="5" fillId="9" borderId="22" applyNumberFormat="0" applyFont="0" applyAlignment="0" applyProtection="0"/>
    <xf numFmtId="0" fontId="34" fillId="7" borderId="19" applyNumberFormat="0" applyAlignment="0" applyProtection="0"/>
    <xf numFmtId="0" fontId="78" fillId="0" borderId="0" applyNumberFormat="0" applyFill="0" applyBorder="0" applyAlignment="0" applyProtection="0"/>
    <xf numFmtId="0" fontId="40" fillId="0" borderId="23" applyNumberFormat="0" applyFill="0" applyAlignment="0" applyProtection="0"/>
    <xf numFmtId="0" fontId="38" fillId="0" borderId="0" applyNumberFormat="0" applyFill="0" applyBorder="0" applyAlignment="0" applyProtection="0"/>
    <xf numFmtId="171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0" fontId="80" fillId="0" borderId="0"/>
    <xf numFmtId="43" fontId="80" fillId="0" borderId="0" applyFont="0" applyFill="0" applyBorder="0" applyAlignment="0" applyProtection="0"/>
    <xf numFmtId="43" fontId="80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12" fillId="0" borderId="0"/>
    <xf numFmtId="0" fontId="81" fillId="5" borderId="0" applyNumberFormat="0" applyBorder="0" applyAlignment="0" applyProtection="0"/>
    <xf numFmtId="0" fontId="80" fillId="0" borderId="0"/>
    <xf numFmtId="0" fontId="13" fillId="0" borderId="0"/>
    <xf numFmtId="0" fontId="79" fillId="34" borderId="0" applyNumberFormat="0" applyBorder="0" applyAlignment="0" applyProtection="0"/>
    <xf numFmtId="0" fontId="79" fillId="35" borderId="0" applyNumberFormat="0" applyBorder="0" applyAlignment="0" applyProtection="0"/>
    <xf numFmtId="0" fontId="79" fillId="36" borderId="0" applyNumberFormat="0" applyBorder="0" applyAlignment="0" applyProtection="0"/>
    <xf numFmtId="0" fontId="79" fillId="37" borderId="0" applyNumberFormat="0" applyBorder="0" applyAlignment="0" applyProtection="0"/>
    <xf numFmtId="0" fontId="79" fillId="38" borderId="0" applyNumberFormat="0" applyBorder="0" applyAlignment="0" applyProtection="0"/>
    <xf numFmtId="0" fontId="79" fillId="39" borderId="0" applyNumberFormat="0" applyBorder="0" applyAlignment="0" applyProtection="0"/>
    <xf numFmtId="0" fontId="79" fillId="40" borderId="0" applyNumberFormat="0" applyBorder="0" applyAlignment="0" applyProtection="0"/>
    <xf numFmtId="0" fontId="79" fillId="41" borderId="0" applyNumberFormat="0" applyBorder="0" applyAlignment="0" applyProtection="0"/>
    <xf numFmtId="0" fontId="79" fillId="42" borderId="0" applyNumberFormat="0" applyBorder="0" applyAlignment="0" applyProtection="0"/>
    <xf numFmtId="0" fontId="79" fillId="37" borderId="0" applyNumberFormat="0" applyBorder="0" applyAlignment="0" applyProtection="0"/>
    <xf numFmtId="0" fontId="79" fillId="40" borderId="0" applyNumberFormat="0" applyBorder="0" applyAlignment="0" applyProtection="0"/>
    <xf numFmtId="0" fontId="79" fillId="43" borderId="0" applyNumberFormat="0" applyBorder="0" applyAlignment="0" applyProtection="0"/>
    <xf numFmtId="0" fontId="82" fillId="44" borderId="0" applyNumberFormat="0" applyBorder="0" applyAlignment="0" applyProtection="0"/>
    <xf numFmtId="0" fontId="82" fillId="41" borderId="0" applyNumberFormat="0" applyBorder="0" applyAlignment="0" applyProtection="0"/>
    <xf numFmtId="0" fontId="82" fillId="42" borderId="0" applyNumberFormat="0" applyBorder="0" applyAlignment="0" applyProtection="0"/>
    <xf numFmtId="0" fontId="82" fillId="45" borderId="0" applyNumberFormat="0" applyBorder="0" applyAlignment="0" applyProtection="0"/>
    <xf numFmtId="0" fontId="82" fillId="46" borderId="0" applyNumberFormat="0" applyBorder="0" applyAlignment="0" applyProtection="0"/>
    <xf numFmtId="0" fontId="82" fillId="47" borderId="0" applyNumberFormat="0" applyBorder="0" applyAlignment="0" applyProtection="0"/>
    <xf numFmtId="0" fontId="82" fillId="48" borderId="0" applyNumberFormat="0" applyBorder="0" applyAlignment="0" applyProtection="0"/>
    <xf numFmtId="0" fontId="82" fillId="49" borderId="0" applyNumberFormat="0" applyBorder="0" applyAlignment="0" applyProtection="0"/>
    <xf numFmtId="0" fontId="82" fillId="50" borderId="0" applyNumberFormat="0" applyBorder="0" applyAlignment="0" applyProtection="0"/>
    <xf numFmtId="0" fontId="82" fillId="45" borderId="0" applyNumberFormat="0" applyBorder="0" applyAlignment="0" applyProtection="0"/>
    <xf numFmtId="0" fontId="82" fillId="46" borderId="0" applyNumberFormat="0" applyBorder="0" applyAlignment="0" applyProtection="0"/>
    <xf numFmtId="0" fontId="82" fillId="51" borderId="0" applyNumberFormat="0" applyBorder="0" applyAlignment="0" applyProtection="0"/>
    <xf numFmtId="0" fontId="83" fillId="35" borderId="0" applyNumberFormat="0" applyBorder="0" applyAlignment="0" applyProtection="0"/>
    <xf numFmtId="0" fontId="84" fillId="52" borderId="24" applyNumberFormat="0" applyAlignment="0" applyProtection="0"/>
    <xf numFmtId="0" fontId="85" fillId="53" borderId="25" applyNumberFormat="0" applyAlignment="0" applyProtection="0"/>
    <xf numFmtId="43" fontId="4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86" fillId="0" borderId="0" applyNumberFormat="0" applyFill="0" applyBorder="0" applyAlignment="0" applyProtection="0"/>
    <xf numFmtId="0" fontId="87" fillId="36" borderId="0" applyNumberFormat="0" applyBorder="0" applyAlignment="0" applyProtection="0"/>
    <xf numFmtId="0" fontId="88" fillId="0" borderId="26" applyNumberFormat="0" applyFill="0" applyAlignment="0" applyProtection="0"/>
    <xf numFmtId="0" fontId="89" fillId="0" borderId="27" applyNumberFormat="0" applyFill="0" applyAlignment="0" applyProtection="0"/>
    <xf numFmtId="0" fontId="90" fillId="0" borderId="28" applyNumberFormat="0" applyFill="0" applyAlignment="0" applyProtection="0"/>
    <xf numFmtId="0" fontId="90" fillId="0" borderId="0" applyNumberFormat="0" applyFill="0" applyBorder="0" applyAlignment="0" applyProtection="0"/>
    <xf numFmtId="0" fontId="91" fillId="39" borderId="24" applyNumberFormat="0" applyAlignment="0" applyProtection="0"/>
    <xf numFmtId="0" fontId="92" fillId="0" borderId="29" applyNumberFormat="0" applyFill="0" applyAlignment="0" applyProtection="0"/>
    <xf numFmtId="0" fontId="93" fillId="54" borderId="0" applyNumberFormat="0" applyBorder="0" applyAlignment="0" applyProtection="0"/>
    <xf numFmtId="1" fontId="97" fillId="0" borderId="0"/>
    <xf numFmtId="1" fontId="97" fillId="0" borderId="0"/>
    <xf numFmtId="1" fontId="97" fillId="0" borderId="0"/>
    <xf numFmtId="0" fontId="5" fillId="0" borderId="0"/>
    <xf numFmtId="0" fontId="13" fillId="0" borderId="0"/>
    <xf numFmtId="0" fontId="13" fillId="0" borderId="0"/>
    <xf numFmtId="0" fontId="4" fillId="55" borderId="30" applyNumberFormat="0" applyFont="0" applyAlignment="0" applyProtection="0"/>
    <xf numFmtId="0" fontId="94" fillId="52" borderId="31" applyNumberFormat="0" applyAlignment="0" applyProtection="0"/>
    <xf numFmtId="0" fontId="45" fillId="0" borderId="0"/>
    <xf numFmtId="0" fontId="45" fillId="0" borderId="0"/>
    <xf numFmtId="0" fontId="95" fillId="0" borderId="32" applyNumberFormat="0" applyFill="0" applyAlignment="0" applyProtection="0"/>
    <xf numFmtId="0" fontId="96" fillId="0" borderId="0" applyNumberFormat="0" applyFill="0" applyBorder="0" applyAlignment="0" applyProtection="0"/>
    <xf numFmtId="0" fontId="12" fillId="0" borderId="0"/>
    <xf numFmtId="1" fontId="97" fillId="0" borderId="0"/>
    <xf numFmtId="0" fontId="45" fillId="0" borderId="0"/>
    <xf numFmtId="0" fontId="5" fillId="0" borderId="0"/>
    <xf numFmtId="0" fontId="5" fillId="0" borderId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4" fillId="0" borderId="0"/>
    <xf numFmtId="43" fontId="4" fillId="0" borderId="0" applyFont="0" applyFill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98" fillId="0" borderId="0"/>
    <xf numFmtId="43" fontId="98" fillId="0" borderId="0" applyFont="0" applyFill="0" applyBorder="0" applyAlignment="0" applyProtection="0"/>
    <xf numFmtId="0" fontId="2" fillId="0" borderId="0">
      <alignment horizontal="left" vertical="top" wrapText="1"/>
    </xf>
    <xf numFmtId="0" fontId="4" fillId="0" borderId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9" borderId="22" applyNumberFormat="0" applyFont="0" applyAlignment="0" applyProtection="0"/>
    <xf numFmtId="0" fontId="12" fillId="0" borderId="0"/>
    <xf numFmtId="0" fontId="2" fillId="0" borderId="0">
      <alignment horizontal="left" vertical="top" wrapText="1"/>
    </xf>
    <xf numFmtId="0" fontId="5" fillId="9" borderId="22" applyNumberFormat="0" applyFont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27" borderId="0" applyNumberFormat="0" applyBorder="0" applyAlignment="0" applyProtection="0"/>
    <xf numFmtId="0" fontId="5" fillId="28" borderId="0" applyNumberFormat="0" applyBorder="0" applyAlignment="0" applyProtection="0"/>
    <xf numFmtId="0" fontId="5" fillId="31" borderId="0" applyNumberFormat="0" applyBorder="0" applyAlignment="0" applyProtection="0"/>
    <xf numFmtId="0" fontId="5" fillId="32" borderId="0" applyNumberFormat="0" applyBorder="0" applyAlignment="0" applyProtection="0"/>
    <xf numFmtId="43" fontId="5" fillId="0" borderId="0" applyFont="0" applyFill="0" applyBorder="0" applyAlignment="0" applyProtection="0"/>
    <xf numFmtId="0" fontId="5" fillId="9" borderId="22" applyNumberFormat="0" applyFont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27" borderId="0" applyNumberFormat="0" applyBorder="0" applyAlignment="0" applyProtection="0"/>
    <xf numFmtId="0" fontId="5" fillId="28" borderId="0" applyNumberFormat="0" applyBorder="0" applyAlignment="0" applyProtection="0"/>
    <xf numFmtId="0" fontId="5" fillId="31" borderId="0" applyNumberFormat="0" applyBorder="0" applyAlignment="0" applyProtection="0"/>
    <xf numFmtId="0" fontId="5" fillId="32" borderId="0" applyNumberFormat="0" applyBorder="0" applyAlignment="0" applyProtection="0"/>
  </cellStyleXfs>
  <cellXfs count="422">
    <xf numFmtId="0" fontId="0" fillId="0" borderId="0" xfId="0"/>
    <xf numFmtId="0" fontId="6" fillId="0" borderId="0" xfId="0" applyFont="1" applyAlignment="1">
      <alignment wrapText="1"/>
    </xf>
    <xf numFmtId="0" fontId="6" fillId="0" borderId="0" xfId="0" applyFont="1" applyFill="1"/>
    <xf numFmtId="0" fontId="6" fillId="2" borderId="0" xfId="0" applyFont="1" applyFill="1" applyAlignment="1">
      <alignment wrapText="1"/>
    </xf>
    <xf numFmtId="0" fontId="6" fillId="2" borderId="1" xfId="0" applyFont="1" applyFill="1" applyBorder="1" applyAlignment="1">
      <alignment horizontal="center" wrapText="1"/>
    </xf>
    <xf numFmtId="164" fontId="6" fillId="0" borderId="1" xfId="2" applyNumberFormat="1" applyFont="1" applyBorder="1" applyAlignment="1">
      <alignment vertical="top"/>
    </xf>
    <xf numFmtId="0" fontId="6" fillId="0" borderId="0" xfId="0" applyFont="1" applyAlignment="1">
      <alignment horizontal="left" vertical="top" wrapText="1"/>
    </xf>
    <xf numFmtId="0" fontId="8" fillId="2" borderId="1" xfId="0" applyFont="1" applyFill="1" applyBorder="1" applyAlignment="1">
      <alignment horizontal="left" vertical="center" wrapText="1"/>
    </xf>
    <xf numFmtId="164" fontId="8" fillId="2" borderId="1" xfId="2" applyNumberFormat="1" applyFont="1" applyFill="1" applyBorder="1" applyAlignment="1">
      <alignment vertical="top"/>
    </xf>
    <xf numFmtId="0" fontId="6" fillId="2" borderId="0" xfId="0" applyFont="1" applyFill="1" applyAlignment="1">
      <alignment horizontal="left" vertical="top" wrapText="1"/>
    </xf>
    <xf numFmtId="0" fontId="9" fillId="2" borderId="1" xfId="0" applyFont="1" applyFill="1" applyBorder="1" applyAlignment="1">
      <alignment horizontal="left" vertical="top" wrapText="1"/>
    </xf>
    <xf numFmtId="0" fontId="6" fillId="0" borderId="0" xfId="0" applyFont="1" applyAlignment="1">
      <alignment horizontal="center" wrapText="1"/>
    </xf>
    <xf numFmtId="0" fontId="6" fillId="0" borderId="1" xfId="0" applyFont="1" applyBorder="1" applyAlignment="1">
      <alignment horizontal="center" wrapText="1"/>
    </xf>
    <xf numFmtId="0" fontId="6" fillId="0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wrapText="1"/>
    </xf>
    <xf numFmtId="0" fontId="8" fillId="2" borderId="0" xfId="0" applyFont="1" applyFill="1" applyAlignment="1">
      <alignment wrapText="1"/>
    </xf>
    <xf numFmtId="0" fontId="6" fillId="2" borderId="0" xfId="0" applyFont="1" applyFill="1" applyAlignment="1">
      <alignment horizontal="center" wrapText="1"/>
    </xf>
    <xf numFmtId="0" fontId="6" fillId="2" borderId="0" xfId="0" applyFont="1" applyFill="1"/>
    <xf numFmtId="0" fontId="6" fillId="2" borderId="2" xfId="0" applyFont="1" applyFill="1" applyBorder="1" applyAlignment="1">
      <alignment horizontal="center" wrapText="1"/>
    </xf>
    <xf numFmtId="0" fontId="6" fillId="2" borderId="0" xfId="0" applyFont="1" applyFill="1" applyBorder="1" applyAlignment="1">
      <alignment horizontal="left" vertical="top" wrapText="1"/>
    </xf>
    <xf numFmtId="0" fontId="8" fillId="2" borderId="1" xfId="0" applyFont="1" applyFill="1" applyBorder="1" applyAlignment="1">
      <alignment horizontal="center" wrapText="1"/>
    </xf>
    <xf numFmtId="164" fontId="6" fillId="2" borderId="1" xfId="2" applyNumberFormat="1" applyFont="1" applyFill="1" applyBorder="1" applyAlignment="1">
      <alignment horizontal="center" vertical="center"/>
    </xf>
    <xf numFmtId="164" fontId="8" fillId="2" borderId="1" xfId="1" applyNumberFormat="1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left" vertical="top" wrapText="1"/>
    </xf>
    <xf numFmtId="0" fontId="6" fillId="2" borderId="3" xfId="0" applyFont="1" applyFill="1" applyBorder="1" applyAlignment="1">
      <alignment vertical="top" wrapText="1"/>
    </xf>
    <xf numFmtId="0" fontId="9" fillId="2" borderId="0" xfId="0" applyFont="1" applyFill="1" applyAlignment="1">
      <alignment horizontal="left" vertical="top" wrapText="1"/>
    </xf>
    <xf numFmtId="164" fontId="8" fillId="2" borderId="1" xfId="1" applyNumberFormat="1" applyFont="1" applyFill="1" applyBorder="1" applyAlignment="1">
      <alignment horizontal="right" vertical="top"/>
    </xf>
    <xf numFmtId="164" fontId="6" fillId="2" borderId="1" xfId="2" applyNumberFormat="1" applyFont="1" applyFill="1" applyBorder="1" applyAlignment="1">
      <alignment horizontal="right" vertical="top"/>
    </xf>
    <xf numFmtId="0" fontId="10" fillId="2" borderId="1" xfId="0" applyFont="1" applyFill="1" applyBorder="1" applyAlignment="1">
      <alignment horizontal="left" vertical="top" wrapText="1"/>
    </xf>
    <xf numFmtId="164" fontId="8" fillId="2" borderId="1" xfId="2" applyNumberFormat="1" applyFont="1" applyFill="1" applyBorder="1" applyAlignment="1">
      <alignment horizontal="right" vertical="top"/>
    </xf>
    <xf numFmtId="0" fontId="10" fillId="2" borderId="0" xfId="0" applyFont="1" applyFill="1" applyAlignment="1">
      <alignment horizontal="left" vertical="top" wrapText="1"/>
    </xf>
    <xf numFmtId="0" fontId="11" fillId="2" borderId="1" xfId="0" applyFont="1" applyFill="1" applyBorder="1" applyAlignment="1">
      <alignment horizontal="left" vertical="top" wrapText="1"/>
    </xf>
    <xf numFmtId="164" fontId="7" fillId="2" borderId="1" xfId="3" applyNumberFormat="1" applyFont="1" applyFill="1" applyBorder="1" applyAlignment="1">
      <alignment horizontal="right" vertical="top"/>
    </xf>
    <xf numFmtId="0" fontId="6" fillId="0" borderId="0" xfId="0" applyFont="1" applyAlignment="1">
      <alignment horizontal="right" wrapText="1"/>
    </xf>
    <xf numFmtId="0" fontId="6" fillId="2" borderId="0" xfId="0" applyFont="1" applyFill="1" applyAlignment="1">
      <alignment horizontal="right" wrapText="1"/>
    </xf>
    <xf numFmtId="0" fontId="6" fillId="2" borderId="0" xfId="0" applyFont="1" applyFill="1" applyAlignment="1">
      <alignment vertical="top" wrapText="1"/>
    </xf>
    <xf numFmtId="0" fontId="6" fillId="0" borderId="0" xfId="0" applyFont="1"/>
    <xf numFmtId="0" fontId="7" fillId="0" borderId="0" xfId="0" applyFont="1" applyFill="1" applyAlignment="1"/>
    <xf numFmtId="0" fontId="7" fillId="0" borderId="0" xfId="0" applyFont="1" applyFill="1" applyBorder="1" applyAlignment="1">
      <alignment horizontal="center"/>
    </xf>
    <xf numFmtId="0" fontId="7" fillId="0" borderId="0" xfId="0" applyFont="1" applyFill="1" applyBorder="1" applyAlignment="1"/>
    <xf numFmtId="165" fontId="6" fillId="0" borderId="0" xfId="0" applyNumberFormat="1" applyFont="1" applyAlignment="1">
      <alignment horizontal="left" vertical="top" wrapText="1"/>
    </xf>
    <xf numFmtId="164" fontId="6" fillId="0" borderId="0" xfId="0" applyNumberFormat="1" applyFont="1" applyAlignment="1">
      <alignment horizontal="left" vertical="top" wrapText="1"/>
    </xf>
    <xf numFmtId="0" fontId="8" fillId="2" borderId="7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top" wrapText="1"/>
    </xf>
    <xf numFmtId="164" fontId="6" fillId="2" borderId="1" xfId="2" applyNumberFormat="1" applyFont="1" applyFill="1" applyBorder="1" applyAlignment="1">
      <alignment vertical="center"/>
    </xf>
    <xf numFmtId="164" fontId="6" fillId="2" borderId="1" xfId="2" applyNumberFormat="1" applyFont="1" applyFill="1" applyBorder="1" applyAlignment="1">
      <alignment horizontal="right" vertical="center"/>
    </xf>
    <xf numFmtId="164" fontId="8" fillId="2" borderId="1" xfId="2" applyNumberFormat="1" applyFont="1" applyFill="1" applyBorder="1" applyAlignment="1">
      <alignment vertical="center"/>
    </xf>
    <xf numFmtId="43" fontId="6" fillId="2" borderId="0" xfId="5" applyFont="1" applyFill="1" applyAlignment="1">
      <alignment horizontal="left" vertical="top" wrapText="1"/>
    </xf>
    <xf numFmtId="43" fontId="6" fillId="2" borderId="0" xfId="0" applyNumberFormat="1" applyFont="1" applyFill="1" applyAlignment="1">
      <alignment horizontal="left" vertical="top" wrapText="1"/>
    </xf>
    <xf numFmtId="0" fontId="8" fillId="2" borderId="0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top" wrapText="1"/>
    </xf>
    <xf numFmtId="0" fontId="7" fillId="0" borderId="1" xfId="0" applyFont="1" applyBorder="1" applyAlignment="1">
      <alignment horizontal="left" vertical="top" wrapText="1"/>
    </xf>
    <xf numFmtId="164" fontId="6" fillId="0" borderId="1" xfId="2" applyNumberFormat="1" applyFont="1" applyBorder="1" applyAlignment="1">
      <alignment horizontal="right" vertical="top"/>
    </xf>
    <xf numFmtId="0" fontId="14" fillId="0" borderId="1" xfId="0" applyFont="1" applyBorder="1" applyAlignment="1">
      <alignment horizontal="center" wrapText="1"/>
    </xf>
    <xf numFmtId="165" fontId="6" fillId="0" borderId="1" xfId="5" applyNumberFormat="1" applyFont="1" applyBorder="1" applyAlignment="1">
      <alignment horizontal="right" vertical="top" wrapText="1"/>
    </xf>
    <xf numFmtId="43" fontId="8" fillId="0" borderId="1" xfId="5" applyFont="1" applyBorder="1" applyAlignment="1">
      <alignment horizontal="right" vertical="center" wrapText="1"/>
    </xf>
    <xf numFmtId="43" fontId="6" fillId="0" borderId="1" xfId="5" applyFont="1" applyBorder="1" applyAlignment="1">
      <alignment horizontal="right" vertical="center" wrapText="1"/>
    </xf>
    <xf numFmtId="43" fontId="8" fillId="0" borderId="0" xfId="5" applyFont="1" applyFill="1" applyAlignment="1">
      <alignment horizontal="right" vertical="center"/>
    </xf>
    <xf numFmtId="0" fontId="15" fillId="2" borderId="1" xfId="9" applyFont="1" applyFill="1" applyBorder="1" applyAlignment="1">
      <alignment horizontal="left" vertical="center" wrapText="1"/>
    </xf>
    <xf numFmtId="0" fontId="6" fillId="0" borderId="0" xfId="0" applyFont="1" applyFill="1" applyAlignment="1">
      <alignment horizontal="left" vertical="top" wrapText="1"/>
    </xf>
    <xf numFmtId="0" fontId="6" fillId="2" borderId="1" xfId="7" applyFont="1" applyFill="1" applyBorder="1" applyAlignment="1">
      <alignment vertical="center"/>
    </xf>
    <xf numFmtId="0" fontId="16" fillId="2" borderId="1" xfId="9" applyFont="1" applyFill="1" applyBorder="1" applyAlignment="1">
      <alignment horizontal="left" vertical="center" wrapText="1"/>
    </xf>
    <xf numFmtId="0" fontId="8" fillId="2" borderId="1" xfId="9" applyFont="1" applyFill="1" applyBorder="1" applyAlignment="1">
      <alignment horizontal="left" vertical="center" wrapText="1"/>
    </xf>
    <xf numFmtId="43" fontId="8" fillId="2" borderId="1" xfId="5" applyFont="1" applyFill="1" applyBorder="1" applyAlignment="1">
      <alignment horizontal="right" vertical="center" wrapText="1"/>
    </xf>
    <xf numFmtId="0" fontId="9" fillId="0" borderId="0" xfId="0" applyFont="1" applyAlignment="1">
      <alignment vertical="center" wrapText="1"/>
    </xf>
    <xf numFmtId="0" fontId="9" fillId="0" borderId="0" xfId="0" applyFont="1" applyAlignment="1">
      <alignment horizontal="left" vertical="top" wrapText="1"/>
    </xf>
    <xf numFmtId="0" fontId="6" fillId="2" borderId="1" xfId="0" applyFont="1" applyFill="1" applyBorder="1" applyAlignment="1">
      <alignment wrapText="1"/>
    </xf>
    <xf numFmtId="0" fontId="6" fillId="2" borderId="1" xfId="10" applyFont="1" applyFill="1" applyBorder="1">
      <alignment horizontal="left" vertical="top" wrapText="1"/>
    </xf>
    <xf numFmtId="0" fontId="6" fillId="2" borderId="1" xfId="0" applyFont="1" applyFill="1" applyBorder="1"/>
    <xf numFmtId="0" fontId="6" fillId="2" borderId="1" xfId="0" applyFont="1" applyFill="1" applyBorder="1" applyAlignment="1">
      <alignment horizontal="right" vertical="top" wrapText="1"/>
    </xf>
    <xf numFmtId="0" fontId="9" fillId="2" borderId="0" xfId="0" applyFont="1" applyFill="1"/>
    <xf numFmtId="0" fontId="17" fillId="2" borderId="0" xfId="0" applyFont="1" applyFill="1"/>
    <xf numFmtId="164" fontId="6" fillId="2" borderId="1" xfId="2" applyNumberFormat="1" applyFont="1" applyFill="1" applyBorder="1" applyAlignment="1">
      <alignment horizontal="right"/>
    </xf>
    <xf numFmtId="0" fontId="8" fillId="2" borderId="5" xfId="0" applyFont="1" applyFill="1" applyBorder="1" applyAlignment="1">
      <alignment vertical="center" wrapText="1"/>
    </xf>
    <xf numFmtId="0" fontId="8" fillId="2" borderId="1" xfId="0" applyFont="1" applyFill="1" applyBorder="1" applyAlignment="1">
      <alignment vertical="center" wrapText="1"/>
    </xf>
    <xf numFmtId="164" fontId="8" fillId="0" borderId="1" xfId="2" applyNumberFormat="1" applyFont="1" applyBorder="1" applyAlignment="1">
      <alignment horizontal="right" vertical="top"/>
    </xf>
    <xf numFmtId="49" fontId="8" fillId="2" borderId="1" xfId="0" applyNumberFormat="1" applyFont="1" applyFill="1" applyBorder="1" applyAlignment="1">
      <alignment horizontal="center" wrapText="1"/>
    </xf>
    <xf numFmtId="164" fontId="8" fillId="2" borderId="1" xfId="2" applyNumberFormat="1" applyFont="1" applyFill="1" applyBorder="1" applyAlignment="1">
      <alignment horizontal="right" vertical="center"/>
    </xf>
    <xf numFmtId="43" fontId="8" fillId="0" borderId="1" xfId="5" applyFont="1" applyBorder="1" applyAlignment="1">
      <alignment horizontal="center" wrapText="1"/>
    </xf>
    <xf numFmtId="0" fontId="9" fillId="0" borderId="1" xfId="0" applyFont="1" applyBorder="1" applyAlignment="1">
      <alignment horizontal="left" vertical="center"/>
    </xf>
    <xf numFmtId="49" fontId="6" fillId="0" borderId="1" xfId="0" applyNumberFormat="1" applyFont="1" applyFill="1" applyBorder="1" applyAlignment="1">
      <alignment horizontal="left" vertical="center"/>
    </xf>
    <xf numFmtId="49" fontId="6" fillId="0" borderId="1" xfId="0" applyNumberFormat="1" applyFont="1" applyFill="1" applyBorder="1" applyAlignment="1">
      <alignment horizontal="left"/>
    </xf>
    <xf numFmtId="1" fontId="6" fillId="2" borderId="1" xfId="0" applyNumberFormat="1" applyFont="1" applyFill="1" applyBorder="1" applyAlignment="1">
      <alignment horizontal="center" vertical="center" wrapText="1"/>
    </xf>
    <xf numFmtId="49" fontId="6" fillId="2" borderId="1" xfId="0" applyNumberFormat="1" applyFont="1" applyFill="1" applyBorder="1" applyAlignment="1">
      <alignment horizontal="left" vertical="center"/>
    </xf>
    <xf numFmtId="0" fontId="9" fillId="2" borderId="1" xfId="0" applyFont="1" applyFill="1" applyBorder="1" applyAlignment="1">
      <alignment horizontal="left" vertical="center"/>
    </xf>
    <xf numFmtId="49" fontId="6" fillId="2" borderId="1" xfId="0" applyNumberFormat="1" applyFont="1" applyFill="1" applyBorder="1" applyAlignment="1">
      <alignment horizontal="left" vertical="center" wrapText="1"/>
    </xf>
    <xf numFmtId="168" fontId="6" fillId="2" borderId="1" xfId="5" applyNumberFormat="1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left" vertical="center" wrapText="1"/>
    </xf>
    <xf numFmtId="0" fontId="8" fillId="0" borderId="1" xfId="0" applyFont="1" applyBorder="1" applyAlignment="1">
      <alignment horizontal="center" vertical="top" wrapText="1"/>
    </xf>
    <xf numFmtId="39" fontId="8" fillId="0" borderId="1" xfId="0" applyNumberFormat="1" applyFont="1" applyBorder="1" applyAlignment="1">
      <alignment horizontal="right" vertical="center" wrapText="1"/>
    </xf>
    <xf numFmtId="164" fontId="8" fillId="0" borderId="1" xfId="2" applyNumberFormat="1" applyFont="1" applyBorder="1" applyAlignment="1">
      <alignment horizontal="right" vertical="center"/>
    </xf>
    <xf numFmtId="164" fontId="8" fillId="0" borderId="1" xfId="2" applyNumberFormat="1" applyFont="1" applyBorder="1" applyAlignment="1">
      <alignment vertical="center"/>
    </xf>
    <xf numFmtId="0" fontId="8" fillId="2" borderId="1" xfId="0" applyFont="1" applyFill="1" applyBorder="1" applyAlignment="1">
      <alignment horizontal="center" vertical="top" wrapText="1"/>
    </xf>
    <xf numFmtId="39" fontId="8" fillId="2" borderId="1" xfId="0" applyNumberFormat="1" applyFont="1" applyFill="1" applyBorder="1" applyAlignment="1">
      <alignment horizontal="right" vertical="center" wrapText="1"/>
    </xf>
    <xf numFmtId="0" fontId="8" fillId="2" borderId="0" xfId="0" applyFont="1" applyFill="1" applyAlignment="1">
      <alignment horizontal="left" vertical="top" wrapText="1"/>
    </xf>
    <xf numFmtId="165" fontId="8" fillId="2" borderId="1" xfId="0" applyNumberFormat="1" applyFont="1" applyFill="1" applyBorder="1" applyAlignment="1">
      <alignment horizontal="right" vertical="center" wrapText="1"/>
    </xf>
    <xf numFmtId="0" fontId="8" fillId="2" borderId="0" xfId="0" applyFont="1" applyFill="1" applyAlignment="1">
      <alignment horizontal="left" wrapText="1"/>
    </xf>
    <xf numFmtId="165" fontId="8" fillId="2" borderId="1" xfId="5" applyNumberFormat="1" applyFont="1" applyFill="1" applyBorder="1" applyAlignment="1">
      <alignment vertical="center" wrapText="1"/>
    </xf>
    <xf numFmtId="43" fontId="6" fillId="0" borderId="1" xfId="5" applyFont="1" applyBorder="1" applyAlignment="1">
      <alignment vertical="center" wrapText="1"/>
    </xf>
    <xf numFmtId="43" fontId="8" fillId="2" borderId="1" xfId="5" applyFont="1" applyFill="1" applyBorder="1" applyAlignment="1">
      <alignment vertical="center" wrapText="1"/>
    </xf>
    <xf numFmtId="0" fontId="6" fillId="2" borderId="1" xfId="0" applyFont="1" applyFill="1" applyBorder="1" applyAlignment="1">
      <alignment vertical="center" wrapText="1"/>
    </xf>
    <xf numFmtId="167" fontId="8" fillId="2" borderId="1" xfId="5" applyNumberFormat="1" applyFont="1" applyFill="1" applyBorder="1" applyAlignment="1">
      <alignment vertical="center" wrapText="1"/>
    </xf>
    <xf numFmtId="43" fontId="11" fillId="2" borderId="1" xfId="5" applyFont="1" applyFill="1" applyBorder="1" applyAlignment="1">
      <alignment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164" fontId="6" fillId="2" borderId="3" xfId="2" applyNumberFormat="1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2" borderId="0" xfId="0" applyFont="1" applyFill="1" applyAlignment="1">
      <alignment horizontal="right" vertical="top" wrapText="1"/>
    </xf>
    <xf numFmtId="0" fontId="6" fillId="0" borderId="1" xfId="0" applyFont="1" applyBorder="1" applyAlignment="1">
      <alignment horizontal="left" vertical="top" wrapText="1"/>
    </xf>
    <xf numFmtId="0" fontId="8" fillId="0" borderId="1" xfId="0" applyFont="1" applyBorder="1" applyAlignment="1">
      <alignment horizontal="left" vertical="top" wrapText="1"/>
    </xf>
    <xf numFmtId="0" fontId="8" fillId="2" borderId="1" xfId="0" applyFont="1" applyFill="1" applyBorder="1" applyAlignment="1">
      <alignment horizontal="left" vertical="top" wrapText="1"/>
    </xf>
    <xf numFmtId="0" fontId="6" fillId="2" borderId="1" xfId="0" applyFont="1" applyFill="1" applyBorder="1" applyAlignment="1">
      <alignment horizontal="left" vertical="top" wrapText="1"/>
    </xf>
    <xf numFmtId="0" fontId="9" fillId="2" borderId="1" xfId="0" applyFont="1" applyFill="1" applyBorder="1" applyAlignment="1">
      <alignment horizontal="left" wrapText="1"/>
    </xf>
    <xf numFmtId="0" fontId="6" fillId="2" borderId="1" xfId="0" applyFont="1" applyFill="1" applyBorder="1" applyAlignment="1">
      <alignment horizontal="left" wrapText="1"/>
    </xf>
    <xf numFmtId="0" fontId="9" fillId="2" borderId="0" xfId="0" applyFont="1" applyFill="1" applyAlignment="1">
      <alignment vertical="center" wrapText="1"/>
    </xf>
    <xf numFmtId="0" fontId="8" fillId="2" borderId="0" xfId="0" applyFont="1" applyFill="1" applyBorder="1" applyAlignment="1">
      <alignment vertical="top" wrapText="1"/>
    </xf>
    <xf numFmtId="0" fontId="8" fillId="2" borderId="0" xfId="0" applyFont="1" applyFill="1" applyBorder="1" applyAlignment="1">
      <alignment horizontal="left" vertical="top" wrapText="1"/>
    </xf>
    <xf numFmtId="0" fontId="6" fillId="0" borderId="1" xfId="0" applyFont="1" applyBorder="1" applyAlignment="1">
      <alignment horizontal="center" vertical="top" wrapText="1"/>
    </xf>
    <xf numFmtId="49" fontId="6" fillId="0" borderId="3" xfId="0" applyNumberFormat="1" applyFont="1" applyFill="1" applyBorder="1" applyAlignment="1">
      <alignment horizontal="left" vertical="center"/>
    </xf>
    <xf numFmtId="0" fontId="8" fillId="2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2" borderId="0" xfId="0" applyFont="1" applyFill="1" applyAlignment="1">
      <alignment horizontal="right" vertical="top" wrapText="1"/>
    </xf>
    <xf numFmtId="0" fontId="6" fillId="0" borderId="1" xfId="0" applyFont="1" applyBorder="1" applyAlignment="1">
      <alignment horizontal="left" vertical="top" wrapText="1"/>
    </xf>
    <xf numFmtId="0" fontId="8" fillId="0" borderId="0" xfId="0" applyFont="1" applyAlignment="1">
      <alignment horizontal="left" vertical="top" wrapText="1"/>
    </xf>
    <xf numFmtId="0" fontId="6" fillId="2" borderId="1" xfId="10" applyFont="1" applyFill="1" applyBorder="1" applyAlignment="1">
      <alignment horizontal="left" vertical="top" wrapText="1"/>
    </xf>
    <xf numFmtId="0" fontId="6" fillId="2" borderId="1" xfId="0" applyFont="1" applyFill="1" applyBorder="1" applyAlignment="1">
      <alignment horizontal="left" vertical="top" wrapText="1"/>
    </xf>
    <xf numFmtId="0" fontId="8" fillId="0" borderId="1" xfId="0" applyFont="1" applyBorder="1" applyAlignment="1">
      <alignment horizontal="left" vertical="top" wrapText="1"/>
    </xf>
    <xf numFmtId="0" fontId="8" fillId="2" borderId="1" xfId="0" applyFont="1" applyFill="1" applyBorder="1" applyAlignment="1">
      <alignment horizontal="left" vertical="top" wrapText="1"/>
    </xf>
    <xf numFmtId="0" fontId="7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left" vertical="center" wrapText="1"/>
    </xf>
    <xf numFmtId="0" fontId="7" fillId="2" borderId="1" xfId="0" applyFont="1" applyFill="1" applyBorder="1" applyAlignment="1">
      <alignment horizontal="right" vertical="top" wrapText="1"/>
    </xf>
    <xf numFmtId="0" fontId="9" fillId="2" borderId="0" xfId="0" applyFont="1" applyFill="1" applyBorder="1" applyAlignment="1">
      <alignment horizontal="left" vertical="top" wrapText="1"/>
    </xf>
    <xf numFmtId="168" fontId="7" fillId="2" borderId="1" xfId="5" applyNumberFormat="1" applyFont="1" applyFill="1" applyBorder="1" applyAlignment="1">
      <alignment horizontal="right" vertical="top" wrapText="1"/>
    </xf>
    <xf numFmtId="0" fontId="17" fillId="2" borderId="0" xfId="0" applyFont="1" applyFill="1" applyAlignment="1">
      <alignment horizontal="left" vertical="top" wrapText="1"/>
    </xf>
    <xf numFmtId="166" fontId="7" fillId="2" borderId="1" xfId="5" applyNumberFormat="1" applyFont="1" applyFill="1" applyBorder="1" applyAlignment="1">
      <alignment horizontal="right" vertical="top" wrapText="1"/>
    </xf>
    <xf numFmtId="166" fontId="7" fillId="2" borderId="0" xfId="5" applyNumberFormat="1" applyFont="1" applyFill="1" applyBorder="1" applyAlignment="1">
      <alignment horizontal="right" vertical="top" wrapText="1"/>
    </xf>
    <xf numFmtId="169" fontId="9" fillId="2" borderId="0" xfId="0" applyNumberFormat="1" applyFont="1" applyFill="1" applyAlignment="1">
      <alignment horizontal="left" vertical="top" wrapText="1"/>
    </xf>
    <xf numFmtId="0" fontId="9" fillId="0" borderId="1" xfId="0" applyFont="1" applyBorder="1" applyAlignment="1">
      <alignment horizontal="left" vertical="top" wrapText="1"/>
    </xf>
    <xf numFmtId="0" fontId="7" fillId="0" borderId="1" xfId="0" applyFont="1" applyBorder="1" applyAlignment="1">
      <alignment horizontal="right" vertical="top" wrapText="1"/>
    </xf>
    <xf numFmtId="168" fontId="9" fillId="0" borderId="1" xfId="5" applyNumberFormat="1" applyFont="1" applyBorder="1" applyAlignment="1">
      <alignment horizontal="right" vertical="top" wrapText="1"/>
    </xf>
    <xf numFmtId="166" fontId="7" fillId="0" borderId="1" xfId="5" applyNumberFormat="1" applyFont="1" applyBorder="1" applyAlignment="1">
      <alignment horizontal="right" vertical="top" wrapText="1"/>
    </xf>
    <xf numFmtId="0" fontId="6" fillId="2" borderId="1" xfId="0" applyFont="1" applyFill="1" applyBorder="1" applyAlignment="1">
      <alignment horizontal="left" vertical="top" wrapText="1"/>
    </xf>
    <xf numFmtId="0" fontId="6" fillId="2" borderId="1" xfId="0" applyFont="1" applyFill="1" applyBorder="1" applyAlignment="1">
      <alignment horizontal="center" vertical="top" wrapText="1"/>
    </xf>
    <xf numFmtId="0" fontId="6" fillId="2" borderId="1" xfId="0" applyFont="1" applyFill="1" applyBorder="1" applyAlignment="1">
      <alignment horizontal="center" vertical="top" wrapText="1"/>
    </xf>
    <xf numFmtId="43" fontId="6" fillId="0" borderId="0" xfId="5" applyFont="1" applyAlignment="1">
      <alignment horizontal="center" wrapText="1"/>
    </xf>
    <xf numFmtId="0" fontId="6" fillId="2" borderId="1" xfId="0" applyFont="1" applyFill="1" applyBorder="1" applyAlignment="1">
      <alignment horizontal="center" vertical="top" wrapText="1"/>
    </xf>
    <xf numFmtId="0" fontId="18" fillId="0" borderId="1" xfId="0" applyFont="1" applyBorder="1" applyAlignment="1">
      <alignment horizontal="left" vertical="top" wrapText="1"/>
    </xf>
    <xf numFmtId="43" fontId="18" fillId="2" borderId="1" xfId="5" applyFont="1" applyFill="1" applyBorder="1" applyAlignment="1">
      <alignment horizontal="right" vertical="center" wrapText="1"/>
    </xf>
    <xf numFmtId="43" fontId="20" fillId="2" borderId="1" xfId="5" applyFont="1" applyFill="1" applyBorder="1" applyAlignment="1">
      <alignment horizontal="right" vertical="center" wrapText="1"/>
    </xf>
    <xf numFmtId="0" fontId="21" fillId="0" borderId="0" xfId="0" applyFont="1" applyAlignment="1">
      <alignment horizontal="center" vertical="center" wrapText="1"/>
    </xf>
    <xf numFmtId="0" fontId="18" fillId="0" borderId="0" xfId="0" applyFont="1" applyAlignment="1">
      <alignment horizontal="left" vertical="top" wrapText="1"/>
    </xf>
    <xf numFmtId="0" fontId="23" fillId="0" borderId="0" xfId="0" applyFont="1" applyAlignment="1">
      <alignment horizontal="left" vertical="top" wrapText="1"/>
    </xf>
    <xf numFmtId="0" fontId="18" fillId="2" borderId="1" xfId="10" applyFont="1" applyFill="1" applyBorder="1" applyAlignment="1">
      <alignment horizontal="left" vertical="top" wrapText="1"/>
    </xf>
    <xf numFmtId="0" fontId="23" fillId="2" borderId="0" xfId="0" applyFont="1" applyFill="1"/>
    <xf numFmtId="0" fontId="24" fillId="2" borderId="0" xfId="0" applyFont="1" applyFill="1"/>
    <xf numFmtId="0" fontId="20" fillId="2" borderId="1" xfId="0" applyFont="1" applyFill="1" applyBorder="1" applyAlignment="1">
      <alignment wrapText="1"/>
    </xf>
    <xf numFmtId="0" fontId="18" fillId="2" borderId="1" xfId="10" applyFont="1" applyFill="1" applyBorder="1" applyAlignment="1">
      <alignment horizontal="right" vertical="top" wrapText="1"/>
    </xf>
    <xf numFmtId="0" fontId="18" fillId="2" borderId="1" xfId="0" applyFont="1" applyFill="1" applyBorder="1" applyAlignment="1">
      <alignment horizontal="right" vertical="center"/>
    </xf>
    <xf numFmtId="0" fontId="18" fillId="2" borderId="1" xfId="0" applyFont="1" applyFill="1" applyBorder="1" applyAlignment="1">
      <alignment wrapText="1"/>
    </xf>
    <xf numFmtId="0" fontId="18" fillId="2" borderId="1" xfId="0" applyFont="1" applyFill="1" applyBorder="1" applyAlignment="1">
      <alignment horizontal="right"/>
    </xf>
    <xf numFmtId="0" fontId="18" fillId="2" borderId="1" xfId="10" applyFont="1" applyFill="1" applyBorder="1" applyAlignment="1">
      <alignment horizontal="left" vertical="top" wrapText="1"/>
    </xf>
    <xf numFmtId="0" fontId="18" fillId="0" borderId="0" xfId="0" applyFont="1"/>
    <xf numFmtId="0" fontId="21" fillId="0" borderId="0" xfId="0" applyFont="1" applyAlignment="1">
      <alignment horizontal="left" vertical="top" wrapText="1"/>
    </xf>
    <xf numFmtId="0" fontId="20" fillId="0" borderId="1" xfId="0" applyFont="1" applyBorder="1" applyAlignment="1">
      <alignment horizontal="left" vertical="top" wrapText="1"/>
    </xf>
    <xf numFmtId="0" fontId="21" fillId="0" borderId="0" xfId="0" applyFont="1"/>
    <xf numFmtId="0" fontId="21" fillId="0" borderId="3" xfId="0" applyFont="1" applyBorder="1" applyAlignment="1">
      <alignment horizontal="left" vertical="top" wrapText="1"/>
    </xf>
    <xf numFmtId="0" fontId="21" fillId="0" borderId="1" xfId="0" applyFont="1" applyBorder="1" applyAlignment="1">
      <alignment horizontal="left" vertical="top" wrapText="1"/>
    </xf>
    <xf numFmtId="0" fontId="21" fillId="0" borderId="1" xfId="0" applyFont="1" applyFill="1" applyBorder="1" applyAlignment="1">
      <alignment horizontal="left" vertical="top" wrapText="1"/>
    </xf>
    <xf numFmtId="0" fontId="20" fillId="0" borderId="1" xfId="0" applyFont="1" applyFill="1" applyBorder="1" applyAlignment="1">
      <alignment horizontal="left" vertical="center" wrapText="1"/>
    </xf>
    <xf numFmtId="0" fontId="18" fillId="0" borderId="1" xfId="0" applyFont="1" applyFill="1" applyBorder="1" applyAlignment="1">
      <alignment horizontal="left" vertical="top" wrapText="1"/>
    </xf>
    <xf numFmtId="0" fontId="18" fillId="2" borderId="1" xfId="10" applyFont="1" applyFill="1" applyBorder="1">
      <alignment horizontal="left" vertical="top" wrapText="1"/>
    </xf>
    <xf numFmtId="0" fontId="18" fillId="2" borderId="1" xfId="0" applyFont="1" applyFill="1" applyBorder="1"/>
    <xf numFmtId="0" fontId="18" fillId="2" borderId="0" xfId="0" applyFont="1" applyFill="1"/>
    <xf numFmtId="0" fontId="18" fillId="0" borderId="1" xfId="0" applyFont="1" applyFill="1" applyBorder="1" applyAlignment="1">
      <alignment horizontal="center" vertical="center" wrapText="1"/>
    </xf>
    <xf numFmtId="0" fontId="18" fillId="2" borderId="0" xfId="0" applyFont="1" applyFill="1" applyAlignment="1">
      <alignment horizontal="left" vertical="top" wrapText="1"/>
    </xf>
    <xf numFmtId="165" fontId="20" fillId="2" borderId="1" xfId="5" applyNumberFormat="1" applyFont="1" applyFill="1" applyBorder="1" applyAlignment="1">
      <alignment horizontal="right" vertical="center" wrapText="1"/>
    </xf>
    <xf numFmtId="165" fontId="18" fillId="2" borderId="1" xfId="5" applyNumberFormat="1" applyFont="1" applyFill="1" applyBorder="1" applyAlignment="1">
      <alignment horizontal="right" vertical="center" wrapText="1"/>
    </xf>
    <xf numFmtId="0" fontId="18" fillId="2" borderId="1" xfId="0" applyFont="1" applyFill="1" applyBorder="1" applyAlignment="1">
      <alignment horizontal="left" vertical="top" wrapText="1"/>
    </xf>
    <xf numFmtId="165" fontId="19" fillId="2" borderId="1" xfId="5" applyNumberFormat="1" applyFont="1" applyFill="1" applyBorder="1" applyAlignment="1">
      <alignment horizontal="right" vertical="center" wrapText="1"/>
    </xf>
    <xf numFmtId="0" fontId="20" fillId="2" borderId="1" xfId="0" applyFont="1" applyFill="1" applyBorder="1" applyAlignment="1">
      <alignment horizontal="left" vertical="top" wrapText="1"/>
    </xf>
    <xf numFmtId="165" fontId="18" fillId="2" borderId="1" xfId="0" applyNumberFormat="1" applyFont="1" applyFill="1" applyBorder="1" applyAlignment="1">
      <alignment horizontal="right" vertical="center"/>
    </xf>
    <xf numFmtId="170" fontId="18" fillId="2" borderId="1" xfId="0" applyNumberFormat="1" applyFont="1" applyFill="1" applyBorder="1" applyAlignment="1">
      <alignment horizontal="right" vertical="center"/>
    </xf>
    <xf numFmtId="0" fontId="19" fillId="2" borderId="1" xfId="0" applyFont="1" applyFill="1" applyBorder="1" applyAlignment="1">
      <alignment horizontal="left" vertical="top" wrapText="1"/>
    </xf>
    <xf numFmtId="0" fontId="18" fillId="2" borderId="1" xfId="0" applyFont="1" applyFill="1" applyBorder="1" applyAlignment="1">
      <alignment horizontal="center" vertical="center" wrapText="1"/>
    </xf>
    <xf numFmtId="0" fontId="18" fillId="2" borderId="1" xfId="0" applyFont="1" applyFill="1" applyBorder="1" applyAlignment="1">
      <alignment vertical="top" wrapText="1"/>
    </xf>
    <xf numFmtId="0" fontId="20" fillId="2" borderId="5" xfId="0" applyFont="1" applyFill="1" applyBorder="1" applyAlignment="1">
      <alignment vertical="top" wrapText="1"/>
    </xf>
    <xf numFmtId="0" fontId="20" fillId="2" borderId="6" xfId="0" applyFont="1" applyFill="1" applyBorder="1" applyAlignment="1">
      <alignment vertical="top" wrapText="1"/>
    </xf>
    <xf numFmtId="0" fontId="20" fillId="2" borderId="1" xfId="0" applyFont="1" applyFill="1" applyBorder="1" applyAlignment="1">
      <alignment horizontal="left" vertical="center" wrapText="1"/>
    </xf>
    <xf numFmtId="166" fontId="20" fillId="2" borderId="1" xfId="5" applyNumberFormat="1" applyFont="1" applyFill="1" applyBorder="1" applyAlignment="1">
      <alignment horizontal="center" vertical="center"/>
    </xf>
    <xf numFmtId="0" fontId="19" fillId="2" borderId="4" xfId="0" applyFont="1" applyFill="1" applyBorder="1" applyAlignment="1">
      <alignment horizontal="left" vertical="top" wrapText="1"/>
    </xf>
    <xf numFmtId="166" fontId="18" fillId="2" borderId="1" xfId="5" applyNumberFormat="1" applyFont="1" applyFill="1" applyBorder="1" applyAlignment="1">
      <alignment horizontal="center" vertical="center"/>
    </xf>
    <xf numFmtId="0" fontId="18" fillId="2" borderId="1" xfId="11" applyFont="1" applyFill="1" applyBorder="1" applyAlignment="1">
      <alignment horizontal="left" vertical="center" wrapText="1"/>
    </xf>
    <xf numFmtId="0" fontId="18" fillId="2" borderId="3" xfId="11" applyFont="1" applyFill="1" applyBorder="1" applyAlignment="1">
      <alignment horizontal="left" vertical="top" wrapText="1"/>
    </xf>
    <xf numFmtId="166" fontId="25" fillId="2" borderId="1" xfId="5" applyNumberFormat="1" applyFont="1" applyFill="1" applyBorder="1" applyAlignment="1">
      <alignment horizontal="center" vertical="center"/>
    </xf>
    <xf numFmtId="0" fontId="20" fillId="2" borderId="1" xfId="11" applyFont="1" applyFill="1" applyBorder="1" applyAlignment="1">
      <alignment horizontal="left" vertical="center" wrapText="1"/>
    </xf>
    <xf numFmtId="165" fontId="20" fillId="2" borderId="1" xfId="0" applyNumberFormat="1" applyFont="1" applyFill="1" applyBorder="1" applyAlignment="1">
      <alignment horizontal="center" vertical="center"/>
    </xf>
    <xf numFmtId="165" fontId="18" fillId="2" borderId="1" xfId="0" applyNumberFormat="1" applyFont="1" applyFill="1" applyBorder="1" applyAlignment="1">
      <alignment horizontal="center" vertical="center"/>
    </xf>
    <xf numFmtId="0" fontId="18" fillId="2" borderId="1" xfId="11" applyFont="1" applyFill="1" applyBorder="1" applyAlignment="1">
      <alignment horizontal="left" vertical="top" wrapText="1"/>
    </xf>
    <xf numFmtId="165" fontId="25" fillId="2" borderId="1" xfId="0" applyNumberFormat="1" applyFont="1" applyFill="1" applyBorder="1" applyAlignment="1">
      <alignment horizontal="center" vertical="center"/>
    </xf>
    <xf numFmtId="0" fontId="18" fillId="2" borderId="1" xfId="0" applyFont="1" applyFill="1" applyBorder="1" applyAlignment="1">
      <alignment horizontal="left" vertical="center" wrapText="1"/>
    </xf>
    <xf numFmtId="43" fontId="20" fillId="2" borderId="1" xfId="5" applyFont="1" applyFill="1" applyBorder="1" applyAlignment="1">
      <alignment horizontal="right" vertical="center"/>
    </xf>
    <xf numFmtId="43" fontId="18" fillId="2" borderId="1" xfId="5" applyFont="1" applyFill="1" applyBorder="1" applyAlignment="1">
      <alignment horizontal="right" vertical="center"/>
    </xf>
    <xf numFmtId="0" fontId="18" fillId="2" borderId="1" xfId="0" applyFont="1" applyFill="1" applyBorder="1" applyAlignment="1">
      <alignment horizontal="center" vertical="top" wrapText="1"/>
    </xf>
    <xf numFmtId="166" fontId="18" fillId="2" borderId="1" xfId="5" applyNumberFormat="1" applyFont="1" applyFill="1" applyBorder="1" applyAlignment="1">
      <alignment horizontal="center" vertical="center" wrapText="1"/>
    </xf>
    <xf numFmtId="166" fontId="18" fillId="2" borderId="1" xfId="5" applyNumberFormat="1" applyFont="1" applyFill="1" applyBorder="1" applyAlignment="1">
      <alignment horizontal="right"/>
    </xf>
    <xf numFmtId="0" fontId="6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left" vertical="top" wrapText="1"/>
    </xf>
    <xf numFmtId="0" fontId="9" fillId="2" borderId="1" xfId="0" applyFont="1" applyFill="1" applyBorder="1" applyAlignment="1">
      <alignment horizontal="left" vertical="top" wrapText="1"/>
    </xf>
    <xf numFmtId="0" fontId="8" fillId="2" borderId="1" xfId="0" applyFont="1" applyFill="1" applyBorder="1" applyAlignment="1">
      <alignment horizontal="left" vertical="top" wrapText="1"/>
    </xf>
    <xf numFmtId="0" fontId="6" fillId="2" borderId="1" xfId="0" applyFont="1" applyFill="1" applyBorder="1" applyAlignment="1">
      <alignment horizontal="center" vertical="center" wrapText="1"/>
    </xf>
    <xf numFmtId="166" fontId="9" fillId="2" borderId="0" xfId="5" applyNumberFormat="1" applyFont="1" applyFill="1" applyAlignment="1">
      <alignment horizontal="left" vertical="top" wrapText="1"/>
    </xf>
    <xf numFmtId="166" fontId="6" fillId="2" borderId="0" xfId="5" applyNumberFormat="1" applyFont="1" applyFill="1" applyAlignment="1">
      <alignment horizontal="right" wrapText="1"/>
    </xf>
    <xf numFmtId="166" fontId="6" fillId="2" borderId="1" xfId="5" applyNumberFormat="1" applyFont="1" applyFill="1" applyBorder="1" applyAlignment="1">
      <alignment horizontal="center" vertical="center" wrapText="1"/>
    </xf>
    <xf numFmtId="166" fontId="8" fillId="2" borderId="1" xfId="5" applyNumberFormat="1" applyFont="1" applyFill="1" applyBorder="1" applyAlignment="1">
      <alignment horizontal="right" vertical="top"/>
    </xf>
    <xf numFmtId="166" fontId="6" fillId="2" borderId="1" xfId="5" applyNumberFormat="1" applyFont="1" applyFill="1" applyBorder="1" applyAlignment="1">
      <alignment horizontal="left" vertical="top" wrapText="1"/>
    </xf>
    <xf numFmtId="166" fontId="6" fillId="2" borderId="1" xfId="5" applyNumberFormat="1" applyFont="1" applyFill="1" applyBorder="1" applyAlignment="1">
      <alignment horizontal="right" vertical="top"/>
    </xf>
    <xf numFmtId="166" fontId="9" fillId="2" borderId="1" xfId="5" applyNumberFormat="1" applyFont="1" applyFill="1" applyBorder="1" applyAlignment="1">
      <alignment horizontal="left" vertical="top" wrapText="1"/>
    </xf>
    <xf numFmtId="166" fontId="7" fillId="2" borderId="1" xfId="5" applyNumberFormat="1" applyFont="1" applyFill="1" applyBorder="1" applyAlignment="1">
      <alignment horizontal="right" vertical="top"/>
    </xf>
    <xf numFmtId="166" fontId="20" fillId="2" borderId="1" xfId="5" applyNumberFormat="1" applyFont="1" applyFill="1" applyBorder="1" applyAlignment="1">
      <alignment horizontal="right" vertical="center" wrapText="1"/>
    </xf>
    <xf numFmtId="166" fontId="18" fillId="2" borderId="1" xfId="5" applyNumberFormat="1" applyFont="1" applyFill="1" applyBorder="1" applyAlignment="1">
      <alignment horizontal="right" vertical="center" wrapText="1"/>
    </xf>
    <xf numFmtId="166" fontId="20" fillId="2" borderId="1" xfId="5" applyNumberFormat="1" applyFont="1" applyFill="1" applyBorder="1" applyAlignment="1">
      <alignment horizontal="right" vertical="center"/>
    </xf>
    <xf numFmtId="166" fontId="18" fillId="2" borderId="1" xfId="5" applyNumberFormat="1" applyFont="1" applyFill="1" applyBorder="1" applyAlignment="1">
      <alignment horizontal="right" vertical="center"/>
    </xf>
    <xf numFmtId="166" fontId="19" fillId="2" borderId="1" xfId="5" applyNumberFormat="1" applyFont="1" applyFill="1" applyBorder="1" applyAlignment="1">
      <alignment horizontal="right" vertical="center" wrapText="1"/>
    </xf>
    <xf numFmtId="0" fontId="8" fillId="0" borderId="1" xfId="0" applyFont="1" applyFill="1" applyBorder="1" applyAlignment="1">
      <alignment horizontal="left" vertical="top" wrapText="1"/>
    </xf>
    <xf numFmtId="166" fontId="6" fillId="0" borderId="1" xfId="5" applyNumberFormat="1" applyFont="1" applyFill="1" applyBorder="1" applyAlignment="1">
      <alignment horizontal="left" vertical="top" wrapText="1"/>
    </xf>
    <xf numFmtId="0" fontId="9" fillId="0" borderId="0" xfId="0" applyFont="1" applyFill="1" applyAlignment="1">
      <alignment horizontal="left" vertical="top" wrapText="1"/>
    </xf>
    <xf numFmtId="0" fontId="6" fillId="0" borderId="1" xfId="0" applyFont="1" applyFill="1" applyBorder="1" applyAlignment="1">
      <alignment horizontal="left" vertical="top" wrapText="1"/>
    </xf>
    <xf numFmtId="0" fontId="11" fillId="0" borderId="1" xfId="0" applyFont="1" applyFill="1" applyBorder="1" applyAlignment="1">
      <alignment horizontal="left" vertical="top" wrapText="1"/>
    </xf>
    <xf numFmtId="164" fontId="6" fillId="0" borderId="1" xfId="0" applyNumberFormat="1" applyFont="1" applyFill="1" applyBorder="1" applyAlignment="1">
      <alignment horizontal="right" vertical="top" wrapText="1"/>
    </xf>
    <xf numFmtId="164" fontId="6" fillId="0" borderId="1" xfId="0" applyNumberFormat="1" applyFont="1" applyFill="1" applyBorder="1" applyAlignment="1">
      <alignment horizontal="left" vertical="top" wrapText="1"/>
    </xf>
    <xf numFmtId="0" fontId="9" fillId="0" borderId="0" xfId="0" applyFont="1" applyFill="1" applyBorder="1" applyAlignment="1">
      <alignment horizontal="left" vertical="top" wrapText="1"/>
    </xf>
    <xf numFmtId="0" fontId="6" fillId="0" borderId="1" xfId="0" applyFont="1" applyBorder="1" applyAlignment="1">
      <alignment horizontal="center" vertical="center" wrapText="1"/>
    </xf>
    <xf numFmtId="0" fontId="20" fillId="0" borderId="9" xfId="0" applyFont="1" applyBorder="1" applyAlignment="1">
      <alignment horizontal="left" vertical="top" wrapText="1"/>
    </xf>
    <xf numFmtId="0" fontId="20" fillId="0" borderId="10" xfId="0" applyFont="1" applyBorder="1" applyAlignment="1">
      <alignment horizontal="left" vertical="top" wrapText="1"/>
    </xf>
    <xf numFmtId="43" fontId="9" fillId="2" borderId="0" xfId="5" applyFont="1" applyFill="1" applyBorder="1" applyAlignment="1">
      <alignment horizontal="left" vertical="top" wrapText="1"/>
    </xf>
    <xf numFmtId="164" fontId="6" fillId="0" borderId="3" xfId="2" applyNumberFormat="1" applyFont="1" applyBorder="1" applyAlignment="1">
      <alignment horizontal="center" vertical="center"/>
    </xf>
    <xf numFmtId="164" fontId="6" fillId="0" borderId="8" xfId="2" applyNumberFormat="1" applyFont="1" applyBorder="1" applyAlignment="1">
      <alignment horizontal="center" vertical="center"/>
    </xf>
    <xf numFmtId="164" fontId="6" fillId="0" borderId="4" xfId="2" applyNumberFormat="1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top" wrapText="1"/>
    </xf>
    <xf numFmtId="0" fontId="6" fillId="0" borderId="8" xfId="0" applyFont="1" applyBorder="1" applyAlignment="1">
      <alignment horizontal="center" vertical="top" wrapText="1"/>
    </xf>
    <xf numFmtId="0" fontId="6" fillId="0" borderId="4" xfId="0" applyFont="1" applyBorder="1" applyAlignment="1">
      <alignment horizontal="center" vertical="top" wrapText="1"/>
    </xf>
    <xf numFmtId="0" fontId="6" fillId="2" borderId="8" xfId="0" applyFont="1" applyFill="1" applyBorder="1" applyAlignment="1">
      <alignment horizontal="center" vertical="top" wrapText="1"/>
    </xf>
    <xf numFmtId="0" fontId="6" fillId="2" borderId="4" xfId="0" applyFont="1" applyFill="1" applyBorder="1" applyAlignment="1">
      <alignment horizontal="center" vertical="top" wrapText="1"/>
    </xf>
    <xf numFmtId="164" fontId="6" fillId="2" borderId="3" xfId="2" applyNumberFormat="1" applyFont="1" applyFill="1" applyBorder="1" applyAlignment="1">
      <alignment horizontal="center" vertical="center"/>
    </xf>
    <xf numFmtId="164" fontId="6" fillId="2" borderId="8" xfId="2" applyNumberFormat="1" applyFont="1" applyFill="1" applyBorder="1" applyAlignment="1">
      <alignment horizontal="center" vertical="center"/>
    </xf>
    <xf numFmtId="164" fontId="6" fillId="2" borderId="4" xfId="2" applyNumberFormat="1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top" wrapText="1"/>
    </xf>
    <xf numFmtId="0" fontId="7" fillId="2" borderId="0" xfId="0" applyFont="1" applyFill="1" applyAlignment="1">
      <alignment horizontal="right" wrapText="1"/>
    </xf>
    <xf numFmtId="0" fontId="8" fillId="2" borderId="0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164" fontId="8" fillId="2" borderId="3" xfId="1" applyNumberFormat="1" applyFont="1" applyFill="1" applyBorder="1" applyAlignment="1">
      <alignment horizontal="center" vertical="center"/>
    </xf>
    <xf numFmtId="164" fontId="8" fillId="2" borderId="8" xfId="1" applyNumberFormat="1" applyFont="1" applyFill="1" applyBorder="1" applyAlignment="1">
      <alignment horizontal="center" vertical="center"/>
    </xf>
    <xf numFmtId="164" fontId="8" fillId="2" borderId="4" xfId="1" applyNumberFormat="1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 wrapText="1"/>
    </xf>
    <xf numFmtId="0" fontId="20" fillId="2" borderId="1" xfId="0" applyFont="1" applyFill="1" applyBorder="1" applyAlignment="1">
      <alignment horizontal="center" vertical="top" wrapText="1"/>
    </xf>
    <xf numFmtId="0" fontId="0" fillId="2" borderId="1" xfId="0" applyFill="1" applyBorder="1" applyAlignment="1">
      <alignment horizontal="center" vertical="top" wrapText="1"/>
    </xf>
    <xf numFmtId="0" fontId="18" fillId="2" borderId="3" xfId="0" applyFont="1" applyFill="1" applyBorder="1" applyAlignment="1">
      <alignment horizontal="center" vertical="top" wrapText="1"/>
    </xf>
    <xf numFmtId="0" fontId="18" fillId="2" borderId="8" xfId="0" applyFont="1" applyFill="1" applyBorder="1" applyAlignment="1">
      <alignment horizontal="center" vertical="top" wrapText="1"/>
    </xf>
    <xf numFmtId="0" fontId="18" fillId="2" borderId="4" xfId="0" applyFont="1" applyFill="1" applyBorder="1" applyAlignment="1">
      <alignment horizontal="center" vertical="top" wrapText="1"/>
    </xf>
    <xf numFmtId="0" fontId="8" fillId="2" borderId="1" xfId="0" applyFont="1" applyFill="1" applyBorder="1" applyAlignment="1">
      <alignment horizontal="center" vertical="center" wrapText="1"/>
    </xf>
    <xf numFmtId="0" fontId="8" fillId="0" borderId="0" xfId="8" applyFont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2" borderId="0" xfId="0" applyFont="1" applyFill="1" applyAlignment="1">
      <alignment horizontal="right" vertical="top" wrapText="1"/>
    </xf>
    <xf numFmtId="0" fontId="6" fillId="0" borderId="10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20" fillId="2" borderId="3" xfId="11" applyFont="1" applyFill="1" applyBorder="1" applyAlignment="1">
      <alignment horizontal="center" vertical="top" wrapText="1"/>
    </xf>
    <xf numFmtId="0" fontId="20" fillId="2" borderId="8" xfId="11" applyFont="1" applyFill="1" applyBorder="1" applyAlignment="1">
      <alignment horizontal="center" vertical="top" wrapText="1"/>
    </xf>
    <xf numFmtId="0" fontId="0" fillId="2" borderId="8" xfId="0" applyFill="1" applyBorder="1" applyAlignment="1">
      <alignment horizontal="center" vertical="top" wrapText="1"/>
    </xf>
    <xf numFmtId="0" fontId="0" fillId="2" borderId="4" xfId="0" applyFill="1" applyBorder="1" applyAlignment="1">
      <alignment horizontal="center" vertical="top" wrapText="1"/>
    </xf>
    <xf numFmtId="0" fontId="20" fillId="2" borderId="1" xfId="11" applyFont="1" applyFill="1" applyBorder="1" applyAlignment="1">
      <alignment horizontal="center" vertical="top" wrapText="1"/>
    </xf>
    <xf numFmtId="49" fontId="6" fillId="0" borderId="8" xfId="7" applyNumberFormat="1" applyFont="1" applyBorder="1" applyAlignment="1">
      <alignment horizontal="center" vertical="top"/>
    </xf>
    <xf numFmtId="49" fontId="6" fillId="0" borderId="4" xfId="7" applyNumberFormat="1" applyFont="1" applyBorder="1" applyAlignment="1">
      <alignment horizontal="center" vertical="top"/>
    </xf>
    <xf numFmtId="0" fontId="6" fillId="0" borderId="8" xfId="7" applyFont="1" applyBorder="1" applyAlignment="1">
      <alignment horizontal="center"/>
    </xf>
    <xf numFmtId="0" fontId="6" fillId="0" borderId="4" xfId="7" applyFont="1" applyBorder="1" applyAlignment="1">
      <alignment horizontal="center"/>
    </xf>
    <xf numFmtId="49" fontId="6" fillId="0" borderId="3" xfId="7" applyNumberFormat="1" applyFont="1" applyBorder="1" applyAlignment="1">
      <alignment horizontal="center" vertical="top"/>
    </xf>
    <xf numFmtId="0" fontId="6" fillId="2" borderId="5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top" wrapText="1"/>
    </xf>
    <xf numFmtId="0" fontId="8" fillId="2" borderId="8" xfId="0" applyFont="1" applyFill="1" applyBorder="1" applyAlignment="1">
      <alignment horizontal="center" vertical="top" wrapText="1"/>
    </xf>
    <xf numFmtId="0" fontId="8" fillId="2" borderId="4" xfId="0" applyFont="1" applyFill="1" applyBorder="1" applyAlignment="1">
      <alignment horizontal="center" vertical="top" wrapText="1"/>
    </xf>
    <xf numFmtId="0" fontId="9" fillId="2" borderId="8" xfId="0" applyFont="1" applyFill="1" applyBorder="1" applyAlignment="1">
      <alignment horizontal="center" vertical="top" wrapText="1"/>
    </xf>
    <xf numFmtId="0" fontId="9" fillId="2" borderId="4" xfId="0" applyFont="1" applyFill="1" applyBorder="1" applyAlignment="1">
      <alignment horizontal="center" vertical="top" wrapText="1"/>
    </xf>
    <xf numFmtId="0" fontId="9" fillId="2" borderId="3" xfId="0" applyFont="1" applyFill="1" applyBorder="1" applyAlignment="1">
      <alignment horizontal="center" vertical="top" wrapText="1"/>
    </xf>
    <xf numFmtId="0" fontId="9" fillId="2" borderId="14" xfId="0" applyFont="1" applyFill="1" applyBorder="1" applyAlignment="1">
      <alignment horizontal="center" vertical="top" wrapText="1"/>
    </xf>
    <xf numFmtId="0" fontId="9" fillId="2" borderId="1" xfId="0" applyFont="1" applyFill="1" applyBorder="1" applyAlignment="1">
      <alignment horizontal="center" vertical="top" wrapText="1"/>
    </xf>
    <xf numFmtId="0" fontId="20" fillId="2" borderId="1" xfId="0" applyFont="1" applyFill="1" applyBorder="1" applyAlignment="1">
      <alignment horizontal="center" wrapText="1"/>
    </xf>
    <xf numFmtId="0" fontId="6" fillId="0" borderId="3" xfId="7" applyFont="1" applyBorder="1" applyAlignment="1">
      <alignment horizontal="center" vertical="top"/>
    </xf>
    <xf numFmtId="0" fontId="6" fillId="0" borderId="8" xfId="7" applyFont="1" applyBorder="1" applyAlignment="1">
      <alignment horizontal="center" vertical="top"/>
    </xf>
    <xf numFmtId="0" fontId="6" fillId="0" borderId="4" xfId="7" applyFont="1" applyBorder="1" applyAlignment="1">
      <alignment horizontal="center" vertical="top"/>
    </xf>
    <xf numFmtId="0" fontId="8" fillId="0" borderId="0" xfId="0" applyFont="1" applyAlignment="1">
      <alignment horizontal="center" wrapText="1"/>
    </xf>
    <xf numFmtId="0" fontId="20" fillId="0" borderId="0" xfId="0" applyFont="1" applyBorder="1" applyAlignment="1">
      <alignment horizontal="left" vertical="top" wrapText="1"/>
    </xf>
    <xf numFmtId="0" fontId="20" fillId="0" borderId="5" xfId="0" applyFont="1" applyBorder="1" applyAlignment="1">
      <alignment horizontal="left" vertical="top" wrapText="1"/>
    </xf>
    <xf numFmtId="0" fontId="20" fillId="0" borderId="6" xfId="0" applyFont="1" applyBorder="1" applyAlignment="1">
      <alignment horizontal="left" vertical="top" wrapText="1"/>
    </xf>
    <xf numFmtId="0" fontId="20" fillId="0" borderId="7" xfId="0" applyFont="1" applyBorder="1" applyAlignment="1">
      <alignment horizontal="left" vertical="top" wrapText="1"/>
    </xf>
    <xf numFmtId="0" fontId="18" fillId="0" borderId="5" xfId="0" applyFont="1" applyFill="1" applyBorder="1" applyAlignment="1">
      <alignment horizontal="center" vertical="top" wrapText="1"/>
    </xf>
    <xf numFmtId="0" fontId="18" fillId="0" borderId="7" xfId="0" applyFont="1" applyFill="1" applyBorder="1" applyAlignment="1">
      <alignment horizontal="center" vertical="top" wrapText="1"/>
    </xf>
    <xf numFmtId="0" fontId="19" fillId="0" borderId="5" xfId="0" applyFont="1" applyFill="1" applyBorder="1" applyAlignment="1">
      <alignment horizontal="left" vertical="top" wrapText="1"/>
    </xf>
    <xf numFmtId="0" fontId="19" fillId="0" borderId="7" xfId="0" applyFont="1" applyFill="1" applyBorder="1" applyAlignment="1">
      <alignment horizontal="left" vertical="top" wrapText="1"/>
    </xf>
    <xf numFmtId="0" fontId="21" fillId="0" borderId="3" xfId="0" applyFont="1" applyBorder="1" applyAlignment="1">
      <alignment horizontal="center" vertical="top" wrapText="1"/>
    </xf>
    <xf numFmtId="0" fontId="21" fillId="0" borderId="8" xfId="0" applyFont="1" applyBorder="1" applyAlignment="1">
      <alignment horizontal="center" vertical="top" wrapText="1"/>
    </xf>
    <xf numFmtId="0" fontId="21" fillId="0" borderId="4" xfId="0" applyFont="1" applyBorder="1" applyAlignment="1">
      <alignment horizontal="center" vertical="top" wrapText="1"/>
    </xf>
    <xf numFmtId="0" fontId="21" fillId="0" borderId="1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8" fillId="2" borderId="0" xfId="0" applyFont="1" applyFill="1" applyAlignment="1">
      <alignment horizontal="center" vertical="center"/>
    </xf>
    <xf numFmtId="0" fontId="8" fillId="2" borderId="1" xfId="0" applyFont="1" applyFill="1" applyBorder="1" applyAlignment="1">
      <alignment horizontal="left" vertical="top" wrapText="1"/>
    </xf>
    <xf numFmtId="0" fontId="6" fillId="2" borderId="0" xfId="0" applyFont="1" applyFill="1" applyAlignment="1">
      <alignment horizontal="right" vertical="center" wrapText="1"/>
    </xf>
    <xf numFmtId="0" fontId="7" fillId="2" borderId="1" xfId="0" applyFont="1" applyFill="1" applyBorder="1" applyAlignment="1">
      <alignment horizontal="left" vertical="top" wrapText="1"/>
    </xf>
    <xf numFmtId="0" fontId="8" fillId="2" borderId="0" xfId="0" applyFont="1" applyFill="1" applyAlignment="1">
      <alignment horizontal="left" vertical="top" wrapText="1"/>
    </xf>
    <xf numFmtId="0" fontId="8" fillId="2" borderId="0" xfId="0" applyFont="1" applyFill="1" applyBorder="1" applyAlignment="1">
      <alignment horizontal="center" vertical="top" wrapText="1"/>
    </xf>
    <xf numFmtId="0" fontId="9" fillId="2" borderId="1" xfId="0" applyFont="1" applyFill="1" applyBorder="1" applyAlignment="1">
      <alignment horizontal="left" vertical="top" wrapText="1"/>
    </xf>
    <xf numFmtId="0" fontId="9" fillId="2" borderId="5" xfId="0" applyFont="1" applyFill="1" applyBorder="1" applyAlignment="1">
      <alignment horizontal="center" vertical="top" wrapText="1"/>
    </xf>
    <xf numFmtId="0" fontId="9" fillId="2" borderId="6" xfId="0" applyFont="1" applyFill="1" applyBorder="1" applyAlignment="1">
      <alignment horizontal="center" vertical="top" wrapText="1"/>
    </xf>
    <xf numFmtId="0" fontId="9" fillId="2" borderId="7" xfId="0" applyFont="1" applyFill="1" applyBorder="1" applyAlignment="1">
      <alignment horizontal="center" vertical="top" wrapText="1"/>
    </xf>
    <xf numFmtId="0" fontId="7" fillId="2" borderId="5" xfId="0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left" vertical="top" wrapText="1"/>
    </xf>
    <xf numFmtId="0" fontId="6" fillId="2" borderId="1" xfId="0" applyFont="1" applyFill="1" applyBorder="1" applyAlignment="1">
      <alignment horizontal="center" vertical="top" wrapText="1"/>
    </xf>
    <xf numFmtId="0" fontId="9" fillId="2" borderId="0" xfId="0" applyFont="1" applyFill="1" applyBorder="1" applyAlignment="1">
      <alignment horizontal="center" vertical="top" wrapText="1"/>
    </xf>
    <xf numFmtId="0" fontId="6" fillId="2" borderId="5" xfId="0" applyFont="1" applyFill="1" applyBorder="1" applyAlignment="1">
      <alignment horizontal="left" vertical="top" wrapText="1"/>
    </xf>
    <xf numFmtId="0" fontId="6" fillId="2" borderId="7" xfId="0" applyFont="1" applyFill="1" applyBorder="1" applyAlignment="1">
      <alignment horizontal="left" vertical="top" wrapText="1"/>
    </xf>
    <xf numFmtId="0" fontId="7" fillId="2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top" wrapText="1"/>
    </xf>
    <xf numFmtId="0" fontId="8" fillId="0" borderId="0" xfId="0" applyFont="1" applyAlignment="1">
      <alignment horizontal="left" vertical="top" wrapText="1"/>
    </xf>
    <xf numFmtId="0" fontId="6" fillId="2" borderId="1" xfId="10" applyFont="1" applyFill="1" applyBorder="1" applyAlignment="1">
      <alignment horizontal="center" vertical="top" wrapText="1"/>
    </xf>
    <xf numFmtId="0" fontId="6" fillId="2" borderId="5" xfId="10" applyFont="1" applyFill="1" applyBorder="1" applyAlignment="1">
      <alignment horizontal="left" vertical="top" wrapText="1"/>
    </xf>
    <xf numFmtId="0" fontId="6" fillId="2" borderId="7" xfId="10" applyFont="1" applyFill="1" applyBorder="1" applyAlignment="1">
      <alignment horizontal="left" vertical="top" wrapText="1"/>
    </xf>
    <xf numFmtId="0" fontId="6" fillId="2" borderId="5" xfId="10" applyFont="1" applyFill="1" applyBorder="1" applyAlignment="1">
      <alignment horizontal="center" vertical="top" wrapText="1"/>
    </xf>
    <xf numFmtId="0" fontId="6" fillId="2" borderId="7" xfId="10" applyFont="1" applyFill="1" applyBorder="1" applyAlignment="1">
      <alignment horizontal="center" vertical="top" wrapText="1"/>
    </xf>
    <xf numFmtId="0" fontId="18" fillId="2" borderId="5" xfId="10" applyFont="1" applyFill="1" applyBorder="1" applyAlignment="1">
      <alignment horizontal="center" vertical="top" wrapText="1"/>
    </xf>
    <xf numFmtId="0" fontId="18" fillId="2" borderId="7" xfId="10" applyFont="1" applyFill="1" applyBorder="1" applyAlignment="1">
      <alignment horizontal="center" vertical="top" wrapText="1"/>
    </xf>
    <xf numFmtId="0" fontId="18" fillId="2" borderId="5" xfId="10" applyFont="1" applyFill="1" applyBorder="1" applyAlignment="1">
      <alignment horizontal="left" vertical="top" wrapText="1"/>
    </xf>
    <xf numFmtId="0" fontId="18" fillId="2" borderId="7" xfId="10" applyFont="1" applyFill="1" applyBorder="1" applyAlignment="1">
      <alignment horizontal="left" vertical="top" wrapText="1"/>
    </xf>
    <xf numFmtId="0" fontId="21" fillId="0" borderId="0" xfId="0" applyFont="1" applyAlignment="1">
      <alignment horizontal="center" vertical="center" wrapText="1"/>
    </xf>
    <xf numFmtId="0" fontId="22" fillId="0" borderId="0" xfId="0" applyFont="1" applyAlignment="1">
      <alignment horizontal="center" vertical="center"/>
    </xf>
    <xf numFmtId="0" fontId="22" fillId="0" borderId="0" xfId="0" applyFont="1" applyBorder="1" applyAlignment="1">
      <alignment horizontal="left" vertical="top" wrapText="1"/>
    </xf>
    <xf numFmtId="0" fontId="6" fillId="2" borderId="1" xfId="10" applyFont="1" applyFill="1" applyBorder="1" applyAlignment="1">
      <alignment horizontal="left" vertical="top" wrapText="1"/>
    </xf>
    <xf numFmtId="0" fontId="8" fillId="0" borderId="1" xfId="0" applyFont="1" applyBorder="1" applyAlignment="1">
      <alignment horizontal="left" vertical="top" wrapText="1"/>
    </xf>
    <xf numFmtId="0" fontId="7" fillId="0" borderId="1" xfId="0" applyFont="1" applyBorder="1" applyAlignment="1">
      <alignment horizontal="left" vertical="top" wrapText="1"/>
    </xf>
    <xf numFmtId="0" fontId="6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8" fillId="0" borderId="0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center" vertical="top" wrapText="1"/>
    </xf>
    <xf numFmtId="0" fontId="9" fillId="0" borderId="3" xfId="0" applyFont="1" applyBorder="1" applyAlignment="1">
      <alignment horizontal="center" vertical="top" wrapText="1"/>
    </xf>
    <xf numFmtId="0" fontId="9" fillId="0" borderId="4" xfId="0" applyFont="1" applyBorder="1" applyAlignment="1">
      <alignment horizontal="center" vertical="top" wrapText="1"/>
    </xf>
    <xf numFmtId="0" fontId="9" fillId="0" borderId="5" xfId="0" applyFont="1" applyBorder="1" applyAlignment="1">
      <alignment horizontal="left" vertical="top" wrapText="1"/>
    </xf>
    <xf numFmtId="0" fontId="9" fillId="0" borderId="7" xfId="0" applyFont="1" applyBorder="1" applyAlignment="1">
      <alignment horizontal="left" vertical="top" wrapText="1"/>
    </xf>
    <xf numFmtId="0" fontId="9" fillId="0" borderId="1" xfId="0" applyFont="1" applyBorder="1" applyAlignment="1">
      <alignment horizontal="left" vertical="top" wrapText="1"/>
    </xf>
    <xf numFmtId="0" fontId="6" fillId="0" borderId="1" xfId="0" applyFont="1" applyBorder="1" applyAlignment="1">
      <alignment horizontal="center" vertical="top" wrapText="1"/>
    </xf>
    <xf numFmtId="0" fontId="21" fillId="0" borderId="5" xfId="0" applyFont="1" applyBorder="1" applyAlignment="1">
      <alignment horizontal="center" vertical="center" wrapText="1"/>
    </xf>
    <xf numFmtId="0" fontId="21" fillId="0" borderId="7" xfId="0" applyFont="1" applyBorder="1" applyAlignment="1">
      <alignment horizontal="center" vertical="center" wrapText="1"/>
    </xf>
    <xf numFmtId="0" fontId="20" fillId="0" borderId="0" xfId="0" applyFont="1" applyAlignment="1">
      <alignment horizontal="center" vertical="center"/>
    </xf>
    <xf numFmtId="0" fontId="6" fillId="2" borderId="5" xfId="0" applyFont="1" applyFill="1" applyBorder="1" applyAlignment="1">
      <alignment vertical="top" wrapText="1"/>
    </xf>
    <xf numFmtId="0" fontId="6" fillId="2" borderId="6" xfId="0" applyFont="1" applyFill="1" applyBorder="1" applyAlignment="1">
      <alignment vertical="top" wrapText="1"/>
    </xf>
    <xf numFmtId="0" fontId="6" fillId="2" borderId="7" xfId="0" applyFont="1" applyFill="1" applyBorder="1" applyAlignment="1">
      <alignment vertical="top" wrapText="1"/>
    </xf>
    <xf numFmtId="0" fontId="6" fillId="2" borderId="5" xfId="0" applyFont="1" applyFill="1" applyBorder="1" applyAlignment="1">
      <alignment horizontal="left" vertical="center" wrapText="1"/>
    </xf>
    <xf numFmtId="0" fontId="6" fillId="2" borderId="6" xfId="0" applyFont="1" applyFill="1" applyBorder="1" applyAlignment="1">
      <alignment horizontal="left" vertical="center" wrapText="1"/>
    </xf>
    <xf numFmtId="0" fontId="6" fillId="2" borderId="7" xfId="0" applyFont="1" applyFill="1" applyBorder="1" applyAlignment="1">
      <alignment horizontal="left" vertical="center" wrapText="1"/>
    </xf>
    <xf numFmtId="49" fontId="6" fillId="2" borderId="5" xfId="6" applyNumberFormat="1" applyFont="1" applyFill="1" applyBorder="1" applyAlignment="1" applyProtection="1">
      <alignment horizontal="left" vertical="center" wrapText="1"/>
    </xf>
    <xf numFmtId="49" fontId="6" fillId="2" borderId="6" xfId="6" applyNumberFormat="1" applyFont="1" applyFill="1" applyBorder="1" applyAlignment="1" applyProtection="1">
      <alignment horizontal="left" vertical="center" wrapText="1"/>
    </xf>
    <xf numFmtId="49" fontId="6" fillId="2" borderId="7" xfId="6" applyNumberFormat="1" applyFont="1" applyFill="1" applyBorder="1" applyAlignment="1" applyProtection="1">
      <alignment horizontal="left" vertical="center" wrapText="1"/>
    </xf>
    <xf numFmtId="49" fontId="9" fillId="2" borderId="5" xfId="0" applyNumberFormat="1" applyFont="1" applyFill="1" applyBorder="1" applyAlignment="1">
      <alignment horizontal="left" vertical="center" wrapText="1"/>
    </xf>
    <xf numFmtId="49" fontId="9" fillId="2" borderId="6" xfId="0" applyNumberFormat="1" applyFont="1" applyFill="1" applyBorder="1" applyAlignment="1">
      <alignment horizontal="left" vertical="center" wrapText="1"/>
    </xf>
    <xf numFmtId="49" fontId="9" fillId="2" borderId="7" xfId="0" applyNumberFormat="1" applyFont="1" applyFill="1" applyBorder="1" applyAlignment="1">
      <alignment horizontal="left" vertical="center" wrapText="1"/>
    </xf>
    <xf numFmtId="0" fontId="8" fillId="2" borderId="1" xfId="0" applyFont="1" applyFill="1" applyBorder="1" applyAlignment="1">
      <alignment wrapText="1"/>
    </xf>
    <xf numFmtId="0" fontId="6" fillId="0" borderId="1" xfId="0" applyFont="1" applyBorder="1" applyAlignment="1">
      <alignment vertical="top" wrapText="1"/>
    </xf>
    <xf numFmtId="0" fontId="8" fillId="2" borderId="5" xfId="0" applyFont="1" applyFill="1" applyBorder="1" applyAlignment="1">
      <alignment horizontal="left" vertical="center" wrapText="1"/>
    </xf>
    <xf numFmtId="0" fontId="8" fillId="2" borderId="6" xfId="0" applyFont="1" applyFill="1" applyBorder="1" applyAlignment="1">
      <alignment horizontal="left" vertical="center" wrapText="1"/>
    </xf>
    <xf numFmtId="0" fontId="8" fillId="2" borderId="7" xfId="0" applyFont="1" applyFill="1" applyBorder="1" applyAlignment="1">
      <alignment horizontal="left" vertical="center" wrapText="1"/>
    </xf>
    <xf numFmtId="0" fontId="6" fillId="2" borderId="5" xfId="0" applyFont="1" applyFill="1" applyBorder="1" applyAlignment="1">
      <alignment vertical="center"/>
    </xf>
    <xf numFmtId="0" fontId="6" fillId="2" borderId="6" xfId="0" applyFont="1" applyFill="1" applyBorder="1" applyAlignment="1">
      <alignment vertical="center"/>
    </xf>
    <xf numFmtId="0" fontId="6" fillId="2" borderId="7" xfId="0" applyFont="1" applyFill="1" applyBorder="1" applyAlignment="1">
      <alignment vertical="center"/>
    </xf>
    <xf numFmtId="0" fontId="6" fillId="2" borderId="1" xfId="0" applyFont="1" applyFill="1" applyBorder="1" applyAlignment="1">
      <alignment vertical="top" wrapText="1"/>
    </xf>
    <xf numFmtId="0" fontId="7" fillId="0" borderId="0" xfId="0" applyFont="1" applyFill="1" applyAlignment="1">
      <alignment horizontal="right" wrapText="1"/>
    </xf>
    <xf numFmtId="0" fontId="7" fillId="0" borderId="0" xfId="0" applyFont="1" applyFill="1" applyAlignment="1">
      <alignment horizontal="right"/>
    </xf>
    <xf numFmtId="0" fontId="8" fillId="2" borderId="5" xfId="0" applyFont="1" applyFill="1" applyBorder="1" applyAlignment="1">
      <alignment horizontal="left" vertical="top" wrapText="1"/>
    </xf>
    <xf numFmtId="0" fontId="8" fillId="2" borderId="6" xfId="0" applyFont="1" applyFill="1" applyBorder="1" applyAlignment="1">
      <alignment horizontal="left" vertical="top" wrapText="1"/>
    </xf>
    <xf numFmtId="0" fontId="8" fillId="2" borderId="7" xfId="0" applyFont="1" applyFill="1" applyBorder="1" applyAlignment="1">
      <alignment horizontal="left" vertical="top" wrapText="1"/>
    </xf>
    <xf numFmtId="0" fontId="6" fillId="0" borderId="5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wrapText="1"/>
    </xf>
    <xf numFmtId="0" fontId="6" fillId="2" borderId="6" xfId="0" applyFont="1" applyFill="1" applyBorder="1" applyAlignment="1">
      <alignment horizontal="center" wrapText="1"/>
    </xf>
    <xf numFmtId="0" fontId="6" fillId="2" borderId="7" xfId="0" applyFont="1" applyFill="1" applyBorder="1" applyAlignment="1">
      <alignment horizontal="center" wrapText="1"/>
    </xf>
    <xf numFmtId="0" fontId="8" fillId="0" borderId="0" xfId="0" applyFont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6" fillId="2" borderId="9" xfId="0" applyFont="1" applyFill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 vertical="center" wrapText="1"/>
    </xf>
    <xf numFmtId="0" fontId="6" fillId="2" borderId="11" xfId="0" applyFont="1" applyFill="1" applyBorder="1" applyAlignment="1">
      <alignment horizontal="center" vertical="center" wrapText="1"/>
    </xf>
    <xf numFmtId="0" fontId="6" fillId="2" borderId="12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13" xfId="0" applyFont="1" applyFill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2" borderId="5" xfId="0" applyFont="1" applyFill="1" applyBorder="1" applyAlignment="1">
      <alignment vertical="center" wrapText="1"/>
    </xf>
    <xf numFmtId="0" fontId="6" fillId="2" borderId="6" xfId="0" applyFont="1" applyFill="1" applyBorder="1" applyAlignment="1">
      <alignment vertical="center" wrapText="1"/>
    </xf>
    <xf numFmtId="0" fontId="6" fillId="2" borderId="7" xfId="0" applyFont="1" applyFill="1" applyBorder="1" applyAlignment="1">
      <alignment vertical="center" wrapText="1"/>
    </xf>
    <xf numFmtId="0" fontId="9" fillId="0" borderId="5" xfId="0" applyFont="1" applyBorder="1" applyAlignment="1">
      <alignment vertical="center" wrapText="1"/>
    </xf>
    <xf numFmtId="0" fontId="9" fillId="0" borderId="6" xfId="0" applyFont="1" applyBorder="1" applyAlignment="1">
      <alignment vertical="center" wrapText="1"/>
    </xf>
    <xf numFmtId="0" fontId="9" fillId="0" borderId="7" xfId="0" applyFont="1" applyBorder="1" applyAlignment="1">
      <alignment vertical="center" wrapText="1"/>
    </xf>
    <xf numFmtId="0" fontId="6" fillId="0" borderId="5" xfId="0" applyFont="1" applyFill="1" applyBorder="1" applyAlignment="1">
      <alignment vertical="center" wrapText="1"/>
    </xf>
    <xf numFmtId="0" fontId="6" fillId="0" borderId="6" xfId="0" applyFont="1" applyFill="1" applyBorder="1" applyAlignment="1">
      <alignment vertical="center" wrapText="1"/>
    </xf>
    <xf numFmtId="0" fontId="6" fillId="0" borderId="7" xfId="0" applyFont="1" applyFill="1" applyBorder="1" applyAlignment="1">
      <alignment vertical="center" wrapText="1"/>
    </xf>
    <xf numFmtId="0" fontId="6" fillId="0" borderId="5" xfId="0" applyFont="1" applyFill="1" applyBorder="1" applyAlignment="1">
      <alignment vertical="center"/>
    </xf>
    <xf numFmtId="0" fontId="6" fillId="0" borderId="6" xfId="0" applyFont="1" applyFill="1" applyBorder="1" applyAlignment="1">
      <alignment vertical="center"/>
    </xf>
    <xf numFmtId="0" fontId="6" fillId="0" borderId="7" xfId="0" applyFont="1" applyFill="1" applyBorder="1" applyAlignment="1">
      <alignment vertical="center"/>
    </xf>
    <xf numFmtId="0" fontId="9" fillId="0" borderId="5" xfId="0" applyFont="1" applyBorder="1" applyAlignment="1">
      <alignment vertical="center"/>
    </xf>
    <xf numFmtId="0" fontId="9" fillId="0" borderId="6" xfId="0" applyFont="1" applyBorder="1" applyAlignment="1">
      <alignment vertical="center"/>
    </xf>
    <xf numFmtId="0" fontId="9" fillId="0" borderId="7" xfId="0" applyFont="1" applyBorder="1" applyAlignment="1">
      <alignment vertical="center"/>
    </xf>
    <xf numFmtId="0" fontId="20" fillId="2" borderId="4" xfId="11" applyFont="1" applyFill="1" applyBorder="1" applyAlignment="1">
      <alignment horizontal="center" vertical="top" wrapText="1"/>
    </xf>
    <xf numFmtId="0" fontId="18" fillId="0" borderId="8" xfId="52" applyFont="1" applyBorder="1" applyAlignment="1">
      <alignment horizontal="center" vertical="center" wrapText="1"/>
    </xf>
    <xf numFmtId="0" fontId="18" fillId="0" borderId="3" xfId="52" applyFont="1" applyBorder="1" applyAlignment="1">
      <alignment horizontal="center" vertical="center" wrapText="1"/>
    </xf>
    <xf numFmtId="165" fontId="18" fillId="2" borderId="1" xfId="209" applyNumberFormat="1" applyFont="1" applyFill="1" applyBorder="1" applyAlignment="1">
      <alignment horizontal="center" vertical="center" wrapText="1"/>
    </xf>
    <xf numFmtId="0" fontId="18" fillId="0" borderId="9" xfId="52" applyFont="1" applyBorder="1" applyAlignment="1">
      <alignment horizontal="center" vertical="center" wrapText="1"/>
    </xf>
    <xf numFmtId="0" fontId="18" fillId="0" borderId="4" xfId="52" applyFont="1" applyBorder="1" applyAlignment="1">
      <alignment horizontal="center" vertical="center" wrapText="1"/>
    </xf>
    <xf numFmtId="0" fontId="18" fillId="0" borderId="14" xfId="52" applyFont="1" applyBorder="1" applyAlignment="1">
      <alignment horizontal="center" vertical="center" wrapText="1"/>
    </xf>
    <xf numFmtId="0" fontId="18" fillId="0" borderId="33" xfId="52" applyFont="1" applyBorder="1" applyAlignment="1">
      <alignment horizontal="center" vertical="center" wrapText="1"/>
    </xf>
    <xf numFmtId="0" fontId="18" fillId="0" borderId="11" xfId="52" applyFont="1" applyBorder="1" applyAlignment="1">
      <alignment horizontal="center" vertical="center" wrapText="1"/>
    </xf>
    <xf numFmtId="165" fontId="18" fillId="2" borderId="1" xfId="209" applyNumberFormat="1" applyFont="1" applyFill="1" applyBorder="1" applyAlignment="1">
      <alignment horizontal="center" vertical="center" wrapText="1"/>
    </xf>
  </cellXfs>
  <cellStyles count="335">
    <cellStyle name="_artabyuje" xfId="53"/>
    <cellStyle name="_artabyuje 2" xfId="108"/>
    <cellStyle name="20% - Accent1" xfId="29" builtinId="30" customBuiltin="1"/>
    <cellStyle name="20% - Accent1 2" xfId="109"/>
    <cellStyle name="20% - Accent1 2 2" xfId="210"/>
    <cellStyle name="20% - Accent1 2 3" xfId="309"/>
    <cellStyle name="20% - Accent1 3" xfId="157"/>
    <cellStyle name="20% - Accent1 4" xfId="323"/>
    <cellStyle name="20% - Accent2" xfId="33" builtinId="34" customBuiltin="1"/>
    <cellStyle name="20% - Accent2 2" xfId="110"/>
    <cellStyle name="20% - Accent2 2 2" xfId="211"/>
    <cellStyle name="20% - Accent2 2 3" xfId="311"/>
    <cellStyle name="20% - Accent2 3" xfId="158"/>
    <cellStyle name="20% - Accent2 4" xfId="325"/>
    <cellStyle name="20% - Accent3" xfId="37" builtinId="38" customBuiltin="1"/>
    <cellStyle name="20% - Accent3 2" xfId="111"/>
    <cellStyle name="20% - Accent3 2 2" xfId="212"/>
    <cellStyle name="20% - Accent3 2 3" xfId="313"/>
    <cellStyle name="20% - Accent3 3" xfId="159"/>
    <cellStyle name="20% - Accent3 4" xfId="327"/>
    <cellStyle name="20% - Accent4" xfId="41" builtinId="42" customBuiltin="1"/>
    <cellStyle name="20% - Accent4 2" xfId="112"/>
    <cellStyle name="20% - Accent4 2 2" xfId="213"/>
    <cellStyle name="20% - Accent4 2 3" xfId="315"/>
    <cellStyle name="20% - Accent4 3" xfId="160"/>
    <cellStyle name="20% - Accent4 4" xfId="329"/>
    <cellStyle name="20% - Accent5" xfId="45" builtinId="46" customBuiltin="1"/>
    <cellStyle name="20% - Accent5 2" xfId="113"/>
    <cellStyle name="20% - Accent5 2 2" xfId="214"/>
    <cellStyle name="20% - Accent5 2 3" xfId="317"/>
    <cellStyle name="20% - Accent5 3" xfId="161"/>
    <cellStyle name="20% - Accent5 4" xfId="331"/>
    <cellStyle name="20% - Accent6" xfId="49" builtinId="50" customBuiltin="1"/>
    <cellStyle name="20% - Accent6 2" xfId="114"/>
    <cellStyle name="20% - Accent6 2 2" xfId="215"/>
    <cellStyle name="20% - Accent6 2 3" xfId="319"/>
    <cellStyle name="20% - Accent6 3" xfId="162"/>
    <cellStyle name="20% - Accent6 4" xfId="333"/>
    <cellStyle name="20% - Акцент1" xfId="54"/>
    <cellStyle name="20% - Акцент2" xfId="55"/>
    <cellStyle name="20% - Акцент3" xfId="56"/>
    <cellStyle name="20% - Акцент4" xfId="57"/>
    <cellStyle name="20% - Акцент5" xfId="58"/>
    <cellStyle name="20% - Акцент6" xfId="59"/>
    <cellStyle name="40% - Accent1" xfId="30" builtinId="31" customBuiltin="1"/>
    <cellStyle name="40% - Accent1 2" xfId="115"/>
    <cellStyle name="40% - Accent1 2 2" xfId="216"/>
    <cellStyle name="40% - Accent1 2 3" xfId="310"/>
    <cellStyle name="40% - Accent1 3" xfId="163"/>
    <cellStyle name="40% - Accent1 4" xfId="324"/>
    <cellStyle name="40% - Accent2" xfId="34" builtinId="35" customBuiltin="1"/>
    <cellStyle name="40% - Accent2 2" xfId="116"/>
    <cellStyle name="40% - Accent2 2 2" xfId="217"/>
    <cellStyle name="40% - Accent2 2 3" xfId="312"/>
    <cellStyle name="40% - Accent2 3" xfId="164"/>
    <cellStyle name="40% - Accent2 4" xfId="326"/>
    <cellStyle name="40% - Accent3" xfId="38" builtinId="39" customBuiltin="1"/>
    <cellStyle name="40% - Accent3 2" xfId="117"/>
    <cellStyle name="40% - Accent3 2 2" xfId="218"/>
    <cellStyle name="40% - Accent3 2 3" xfId="314"/>
    <cellStyle name="40% - Accent3 3" xfId="165"/>
    <cellStyle name="40% - Accent3 4" xfId="328"/>
    <cellStyle name="40% - Accent4" xfId="42" builtinId="43" customBuiltin="1"/>
    <cellStyle name="40% - Accent4 2" xfId="118"/>
    <cellStyle name="40% - Accent4 2 2" xfId="219"/>
    <cellStyle name="40% - Accent4 2 3" xfId="316"/>
    <cellStyle name="40% - Accent4 3" xfId="166"/>
    <cellStyle name="40% - Accent4 4" xfId="330"/>
    <cellStyle name="40% - Accent5" xfId="46" builtinId="47" customBuiltin="1"/>
    <cellStyle name="40% - Accent5 2" xfId="119"/>
    <cellStyle name="40% - Accent5 2 2" xfId="220"/>
    <cellStyle name="40% - Accent5 2 3" xfId="318"/>
    <cellStyle name="40% - Accent5 3" xfId="167"/>
    <cellStyle name="40% - Accent5 4" xfId="332"/>
    <cellStyle name="40% - Accent6" xfId="50" builtinId="51" customBuiltin="1"/>
    <cellStyle name="40% - Accent6 2" xfId="120"/>
    <cellStyle name="40% - Accent6 2 2" xfId="221"/>
    <cellStyle name="40% - Accent6 2 3" xfId="320"/>
    <cellStyle name="40% - Accent6 3" xfId="168"/>
    <cellStyle name="40% - Accent6 4" xfId="334"/>
    <cellStyle name="40% - Акцент1" xfId="60"/>
    <cellStyle name="40% - Акцент2" xfId="61"/>
    <cellStyle name="40% - Акцент3" xfId="62"/>
    <cellStyle name="40% - Акцент4" xfId="63"/>
    <cellStyle name="40% - Акцент5" xfId="64"/>
    <cellStyle name="40% - Акцент6" xfId="65"/>
    <cellStyle name="60% - Accent1" xfId="31" builtinId="32" customBuiltin="1"/>
    <cellStyle name="60% - Accent1 2" xfId="121"/>
    <cellStyle name="60% - Accent1 2 2" xfId="222"/>
    <cellStyle name="60% - Accent1 3" xfId="169"/>
    <cellStyle name="60% - Accent2" xfId="35" builtinId="36" customBuiltin="1"/>
    <cellStyle name="60% - Accent2 2" xfId="122"/>
    <cellStyle name="60% - Accent2 2 2" xfId="223"/>
    <cellStyle name="60% - Accent2 3" xfId="170"/>
    <cellStyle name="60% - Accent3" xfId="39" builtinId="40" customBuiltin="1"/>
    <cellStyle name="60% - Accent3 2" xfId="123"/>
    <cellStyle name="60% - Accent3 2 2" xfId="224"/>
    <cellStyle name="60% - Accent3 3" xfId="171"/>
    <cellStyle name="60% - Accent4" xfId="43" builtinId="44" customBuiltin="1"/>
    <cellStyle name="60% - Accent4 2" xfId="124"/>
    <cellStyle name="60% - Accent4 2 2" xfId="225"/>
    <cellStyle name="60% - Accent4 3" xfId="172"/>
    <cellStyle name="60% - Accent5" xfId="47" builtinId="48" customBuiltin="1"/>
    <cellStyle name="60% - Accent5 2" xfId="125"/>
    <cellStyle name="60% - Accent5 2 2" xfId="226"/>
    <cellStyle name="60% - Accent5 3" xfId="173"/>
    <cellStyle name="60% - Accent6" xfId="51" builtinId="52" customBuiltin="1"/>
    <cellStyle name="60% - Accent6 2" xfId="126"/>
    <cellStyle name="60% - Accent6 2 2" xfId="227"/>
    <cellStyle name="60% - Accent6 3" xfId="174"/>
    <cellStyle name="60% - Акцент1" xfId="66"/>
    <cellStyle name="60% - Акцент2" xfId="67"/>
    <cellStyle name="60% - Акцент3" xfId="68"/>
    <cellStyle name="60% - Акцент4" xfId="69"/>
    <cellStyle name="60% - Акцент5" xfId="70"/>
    <cellStyle name="60% - Акцент6" xfId="71"/>
    <cellStyle name="Accent1" xfId="28" builtinId="29" customBuiltin="1"/>
    <cellStyle name="Accent1 2" xfId="127"/>
    <cellStyle name="Accent1 2 2" xfId="228"/>
    <cellStyle name="Accent1 3" xfId="175"/>
    <cellStyle name="Accent2" xfId="32" builtinId="33" customBuiltin="1"/>
    <cellStyle name="Accent2 2" xfId="128"/>
    <cellStyle name="Accent2 2 2" xfId="229"/>
    <cellStyle name="Accent2 3" xfId="176"/>
    <cellStyle name="Accent3" xfId="36" builtinId="37" customBuiltin="1"/>
    <cellStyle name="Accent3 2" xfId="129"/>
    <cellStyle name="Accent3 2 2" xfId="230"/>
    <cellStyle name="Accent3 3" xfId="177"/>
    <cellStyle name="Accent4" xfId="40" builtinId="41" customBuiltin="1"/>
    <cellStyle name="Accent4 2" xfId="130"/>
    <cellStyle name="Accent4 2 2" xfId="231"/>
    <cellStyle name="Accent4 3" xfId="178"/>
    <cellStyle name="Accent5" xfId="44" builtinId="45" customBuiltin="1"/>
    <cellStyle name="Accent5 2" xfId="131"/>
    <cellStyle name="Accent5 2 2" xfId="232"/>
    <cellStyle name="Accent5 3" xfId="179"/>
    <cellStyle name="Accent6" xfId="48" builtinId="49" customBuiltin="1"/>
    <cellStyle name="Accent6 2" xfId="132"/>
    <cellStyle name="Accent6 2 2" xfId="233"/>
    <cellStyle name="Accent6 3" xfId="180"/>
    <cellStyle name="Bad" xfId="18" builtinId="27" customBuiltin="1"/>
    <cellStyle name="Bad 2" xfId="133"/>
    <cellStyle name="Bad 2 2" xfId="234"/>
    <cellStyle name="Bad 3" xfId="181"/>
    <cellStyle name="Calculation" xfId="22" builtinId="22" customBuiltin="1"/>
    <cellStyle name="Calculation 2" xfId="134"/>
    <cellStyle name="Calculation 2 2" xfId="235"/>
    <cellStyle name="Calculation 3" xfId="182"/>
    <cellStyle name="Check Cell" xfId="24" builtinId="23" customBuiltin="1"/>
    <cellStyle name="Check Cell 2" xfId="135"/>
    <cellStyle name="Check Cell 2 2" xfId="236"/>
    <cellStyle name="Check Cell 3" xfId="183"/>
    <cellStyle name="Comma" xfId="5" builtinId="3"/>
    <cellStyle name="Comma 10" xfId="198"/>
    <cellStyle name="Comma 13 2" xfId="270"/>
    <cellStyle name="Comma 15" xfId="4"/>
    <cellStyle name="Comma 19" xfId="282"/>
    <cellStyle name="Comma 2" xfId="72"/>
    <cellStyle name="Comma 2 2" xfId="73"/>
    <cellStyle name="Comma 2 2 2" xfId="237"/>
    <cellStyle name="Comma 2 2 3" xfId="204"/>
    <cellStyle name="Comma 2 3" xfId="199"/>
    <cellStyle name="Comma 3" xfId="74"/>
    <cellStyle name="Comma 3 2" xfId="238"/>
    <cellStyle name="Comma 3 2 2" xfId="267"/>
    <cellStyle name="Comma 3 2 2 2" xfId="279"/>
    <cellStyle name="Comma 3 2 2 2 2" xfId="303"/>
    <cellStyle name="Comma 3 2 2 3" xfId="293"/>
    <cellStyle name="Comma 3 2 3" xfId="273"/>
    <cellStyle name="Comma 3 2 3 2" xfId="297"/>
    <cellStyle name="Comma 3 2 4" xfId="287"/>
    <cellStyle name="Comma 3 3" xfId="203"/>
    <cellStyle name="Comma 4" xfId="75"/>
    <cellStyle name="Comma 4 2" xfId="205"/>
    <cellStyle name="Comma 5" xfId="76"/>
    <cellStyle name="Comma 5 2" xfId="272"/>
    <cellStyle name="Comma 5 2 2" xfId="296"/>
    <cellStyle name="Comma 5 3" xfId="286"/>
    <cellStyle name="Comma 5 4" xfId="201"/>
    <cellStyle name="Comma 6" xfId="136"/>
    <cellStyle name="Comma 6 2" xfId="278"/>
    <cellStyle name="Comma 6 2 2" xfId="302"/>
    <cellStyle name="Comma 6 3" xfId="292"/>
    <cellStyle name="Comma 6 4" xfId="266"/>
    <cellStyle name="Comma 7" xfId="137"/>
    <cellStyle name="Comma 8" xfId="156"/>
    <cellStyle name="Comma 9" xfId="321"/>
    <cellStyle name="Explanatory Text" xfId="26" builtinId="53" customBuiltin="1"/>
    <cellStyle name="Explanatory Text 2" xfId="138"/>
    <cellStyle name="Explanatory Text 2 2" xfId="239"/>
    <cellStyle name="Explanatory Text 3" xfId="184"/>
    <cellStyle name="Good" xfId="17" builtinId="26" customBuiltin="1"/>
    <cellStyle name="Good 2" xfId="139"/>
    <cellStyle name="Good 2 2" xfId="240"/>
    <cellStyle name="Good 3" xfId="185"/>
    <cellStyle name="Heading 1" xfId="13" builtinId="16" customBuiltin="1"/>
    <cellStyle name="Heading 1 2" xfId="140"/>
    <cellStyle name="Heading 1 2 2" xfId="241"/>
    <cellStyle name="Heading 1 3" xfId="186"/>
    <cellStyle name="Heading 2" xfId="14" builtinId="17" customBuiltin="1"/>
    <cellStyle name="Heading 2 2" xfId="141"/>
    <cellStyle name="Heading 2 2 2" xfId="242"/>
    <cellStyle name="Heading 2 3" xfId="187"/>
    <cellStyle name="Heading 3" xfId="15" builtinId="18" customBuiltin="1"/>
    <cellStyle name="Heading 3 2" xfId="142"/>
    <cellStyle name="Heading 3 2 2" xfId="243"/>
    <cellStyle name="Heading 3 3" xfId="188"/>
    <cellStyle name="Heading 4" xfId="16" builtinId="19" customBuiltin="1"/>
    <cellStyle name="Heading 4 2" xfId="143"/>
    <cellStyle name="Heading 4 2 2" xfId="244"/>
    <cellStyle name="Heading 4 3" xfId="189"/>
    <cellStyle name="Input" xfId="20" builtinId="20" customBuiltin="1"/>
    <cellStyle name="Input 2" xfId="144"/>
    <cellStyle name="Input 2 2" xfId="245"/>
    <cellStyle name="Input 3" xfId="190"/>
    <cellStyle name="Linked Cell" xfId="23" builtinId="24" customBuiltin="1"/>
    <cellStyle name="Linked Cell 2" xfId="145"/>
    <cellStyle name="Linked Cell 2 2" xfId="246"/>
    <cellStyle name="Linked Cell 3" xfId="191"/>
    <cellStyle name="Neutral" xfId="19" builtinId="28" customBuiltin="1"/>
    <cellStyle name="Neutral 2" xfId="146"/>
    <cellStyle name="Neutral 2 2" xfId="207"/>
    <cellStyle name="Neutral 3" xfId="192"/>
    <cellStyle name="Neutral 3 2" xfId="247"/>
    <cellStyle name="Normal" xfId="0" builtinId="0"/>
    <cellStyle name="Normal 10" xfId="264"/>
    <cellStyle name="Normal 10 2" xfId="276"/>
    <cellStyle name="Normal 10 2 2" xfId="300"/>
    <cellStyle name="Normal 10 3" xfId="281"/>
    <cellStyle name="Normal 10 4" xfId="290"/>
    <cellStyle name="Normal 11" xfId="265"/>
    <cellStyle name="Normal 11 2" xfId="277"/>
    <cellStyle name="Normal 11 2 2" xfId="301"/>
    <cellStyle name="Normal 11 3" xfId="284"/>
    <cellStyle name="Normal 11 4" xfId="291"/>
    <cellStyle name="Normal 11 5" xfId="306"/>
    <cellStyle name="Normal 12" xfId="269"/>
    <cellStyle name="Normal 13" xfId="283"/>
    <cellStyle name="Normal 14" xfId="8"/>
    <cellStyle name="Normal 15" xfId="52"/>
    <cellStyle name="Normal 2" xfId="9"/>
    <cellStyle name="Normal 2 2" xfId="148"/>
    <cellStyle name="Normal 2 2 2" xfId="248"/>
    <cellStyle name="Normal 2 3" xfId="147"/>
    <cellStyle name="Normal 2 3 2" xfId="249"/>
    <cellStyle name="Normal 2 4" xfId="6"/>
    <cellStyle name="Normal 3" xfId="77"/>
    <cellStyle name="Normal 3 2" xfId="206"/>
    <cellStyle name="Normal 3 2 2" xfId="250"/>
    <cellStyle name="Normal 3 3" xfId="202"/>
    <cellStyle name="Normal 3 4" xfId="307"/>
    <cellStyle name="Normal 3_HavelvacN2axjusakN3" xfId="208"/>
    <cellStyle name="Normal 4" xfId="78"/>
    <cellStyle name="Normal 4 2" xfId="79"/>
    <cellStyle name="Normal 4 3" xfId="149"/>
    <cellStyle name="Normal 5" xfId="80"/>
    <cellStyle name="Normal 5 2" xfId="7"/>
    <cellStyle name="Normal 5 2 2" xfId="268"/>
    <cellStyle name="Normal 5 2 2 2" xfId="280"/>
    <cellStyle name="Normal 5 2 2 2 2" xfId="304"/>
    <cellStyle name="Normal 5 2 2 3" xfId="294"/>
    <cellStyle name="Normal 5 2 3" xfId="274"/>
    <cellStyle name="Normal 5 2 3 2" xfId="298"/>
    <cellStyle name="Normal 5 2 4" xfId="288"/>
    <cellStyle name="Normal 5 2 5" xfId="251"/>
    <cellStyle name="Normal 5 3" xfId="209"/>
    <cellStyle name="Normal 6" xfId="81"/>
    <cellStyle name="Normal 6 2" xfId="252"/>
    <cellStyle name="Normal 7" xfId="82"/>
    <cellStyle name="Normal 7 2" xfId="253"/>
    <cellStyle name="Normal 8" xfId="11"/>
    <cellStyle name="Normal 8 2" xfId="271"/>
    <cellStyle name="Normal 8 2 2" xfId="295"/>
    <cellStyle name="Normal 8 3" xfId="285"/>
    <cellStyle name="Normal 8 4" xfId="200"/>
    <cellStyle name="Normal 8 5" xfId="155"/>
    <cellStyle name="Normal 9" xfId="10"/>
    <cellStyle name="Normal 9 2" xfId="275"/>
    <cellStyle name="Normal 9 2 2" xfId="299"/>
    <cellStyle name="Normal 9 3" xfId="289"/>
    <cellStyle name="Normal 9 4" xfId="263"/>
    <cellStyle name="Note 2" xfId="150"/>
    <cellStyle name="Note 2 2" xfId="254"/>
    <cellStyle name="Note 2 3" xfId="308"/>
    <cellStyle name="Note 3" xfId="193"/>
    <cellStyle name="Note 4" xfId="305"/>
    <cellStyle name="Note 5" xfId="322"/>
    <cellStyle name="Output" xfId="21" builtinId="21" customBuiltin="1"/>
    <cellStyle name="Output 2" xfId="151"/>
    <cellStyle name="Output 2 2" xfId="255"/>
    <cellStyle name="Output 3" xfId="194"/>
    <cellStyle name="Percent 2" xfId="83"/>
    <cellStyle name="SN_241" xfId="2"/>
    <cellStyle name="SN_b" xfId="1"/>
    <cellStyle name="SN_it" xfId="3"/>
    <cellStyle name="Style 1" xfId="84"/>
    <cellStyle name="Style 1 2" xfId="256"/>
    <cellStyle name="Style 1 2 2" xfId="262"/>
    <cellStyle name="Style 1_verchnakan_ax21-25_2018" xfId="257"/>
    <cellStyle name="Title" xfId="12" builtinId="15" customBuiltin="1"/>
    <cellStyle name="Title 2" xfId="152"/>
    <cellStyle name="Title 3" xfId="195"/>
    <cellStyle name="Total" xfId="27" builtinId="25" customBuiltin="1"/>
    <cellStyle name="Total 2" xfId="153"/>
    <cellStyle name="Total 2 2" xfId="258"/>
    <cellStyle name="Total 3" xfId="196"/>
    <cellStyle name="Warning Text" xfId="25" builtinId="11" customBuiltin="1"/>
    <cellStyle name="Warning Text 2" xfId="154"/>
    <cellStyle name="Warning Text 2 2" xfId="259"/>
    <cellStyle name="Warning Text 3" xfId="197"/>
    <cellStyle name="Акцент1" xfId="85"/>
    <cellStyle name="Акцент2" xfId="86"/>
    <cellStyle name="Акцент3" xfId="87"/>
    <cellStyle name="Акцент4" xfId="88"/>
    <cellStyle name="Акцент5" xfId="89"/>
    <cellStyle name="Акцент6" xfId="90"/>
    <cellStyle name="Ввод " xfId="91"/>
    <cellStyle name="Вывод" xfId="92"/>
    <cellStyle name="Вычисление" xfId="93"/>
    <cellStyle name="Заголовок 1" xfId="94"/>
    <cellStyle name="Заголовок 2" xfId="95"/>
    <cellStyle name="Заголовок 3" xfId="96"/>
    <cellStyle name="Заголовок 4" xfId="97"/>
    <cellStyle name="Итог" xfId="98"/>
    <cellStyle name="Контрольная ячейка" xfId="99"/>
    <cellStyle name="Название" xfId="100"/>
    <cellStyle name="Нейтральный" xfId="101"/>
    <cellStyle name="Обычный 2" xfId="260"/>
    <cellStyle name="Обычный 2 2" xfId="261"/>
    <cellStyle name="Плохой" xfId="102"/>
    <cellStyle name="Пояснение" xfId="103"/>
    <cellStyle name="Примечание" xfId="104"/>
    <cellStyle name="Связанная ячейка" xfId="105"/>
    <cellStyle name="Текст предупреждения" xfId="106"/>
    <cellStyle name="Хороший" xfId="10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51"/>
  <sheetViews>
    <sheetView tabSelected="1" zoomScale="90" zoomScaleNormal="90" workbookViewId="0"/>
  </sheetViews>
  <sheetFormatPr defaultRowHeight="16.5" x14ac:dyDescent="0.25"/>
  <cols>
    <col min="1" max="1" width="10.28515625" style="9" customWidth="1"/>
    <col min="2" max="2" width="14.28515625" style="9" customWidth="1"/>
    <col min="3" max="3" width="76.140625" style="9" customWidth="1"/>
    <col min="4" max="5" width="18" style="9" customWidth="1"/>
    <col min="6" max="16384" width="9.140625" style="9"/>
  </cols>
  <sheetData>
    <row r="1" spans="1:6" s="17" customFormat="1" ht="59.25" customHeight="1" x14ac:dyDescent="0.3">
      <c r="C1" s="248" t="s">
        <v>118</v>
      </c>
      <c r="D1" s="248"/>
      <c r="E1" s="248"/>
    </row>
    <row r="2" spans="1:6" s="17" customFormat="1" ht="88.5" customHeight="1" x14ac:dyDescent="0.3">
      <c r="A2" s="249" t="s">
        <v>204</v>
      </c>
      <c r="B2" s="249"/>
      <c r="C2" s="249"/>
      <c r="D2" s="249"/>
      <c r="E2" s="249"/>
    </row>
    <row r="3" spans="1:6" s="17" customFormat="1" ht="27.75" customHeight="1" x14ac:dyDescent="0.3">
      <c r="A3" s="49"/>
      <c r="B3" s="49"/>
      <c r="C3" s="49"/>
      <c r="D3" s="18"/>
      <c r="E3" s="16" t="s">
        <v>81</v>
      </c>
    </row>
    <row r="4" spans="1:6" ht="77.25" customHeight="1" x14ac:dyDescent="0.25">
      <c r="A4" s="250" t="s">
        <v>0</v>
      </c>
      <c r="B4" s="250"/>
      <c r="C4" s="250" t="s">
        <v>20</v>
      </c>
      <c r="D4" s="254" t="s">
        <v>84</v>
      </c>
      <c r="E4" s="255"/>
    </row>
    <row r="5" spans="1:6" x14ac:dyDescent="0.25">
      <c r="A5" s="104" t="s">
        <v>1</v>
      </c>
      <c r="B5" s="104" t="s">
        <v>21</v>
      </c>
      <c r="C5" s="250"/>
      <c r="D5" s="104" t="s">
        <v>96</v>
      </c>
      <c r="E5" s="104" t="s">
        <v>34</v>
      </c>
    </row>
    <row r="6" spans="1:6" x14ac:dyDescent="0.3">
      <c r="A6" s="247"/>
      <c r="B6" s="247"/>
      <c r="C6" s="20" t="s">
        <v>2</v>
      </c>
      <c r="D6" s="21">
        <f t="shared" ref="D6:E6" si="0">+D7</f>
        <v>0</v>
      </c>
      <c r="E6" s="21">
        <f t="shared" si="0"/>
        <v>0</v>
      </c>
    </row>
    <row r="7" spans="1:6" x14ac:dyDescent="0.3">
      <c r="A7" s="243"/>
      <c r="B7" s="242"/>
      <c r="C7" s="20" t="s">
        <v>4</v>
      </c>
      <c r="D7" s="22">
        <f>+D9</f>
        <v>0</v>
      </c>
      <c r="E7" s="22">
        <f>+E9</f>
        <v>0</v>
      </c>
    </row>
    <row r="8" spans="1:6" x14ac:dyDescent="0.25">
      <c r="A8" s="247" t="s">
        <v>5</v>
      </c>
      <c r="B8" s="242"/>
      <c r="C8" s="23" t="s">
        <v>22</v>
      </c>
      <c r="D8" s="21"/>
      <c r="E8" s="21"/>
    </row>
    <row r="9" spans="1:6" ht="33" x14ac:dyDescent="0.25">
      <c r="A9" s="242"/>
      <c r="B9" s="242"/>
      <c r="C9" s="111" t="s">
        <v>6</v>
      </c>
      <c r="D9" s="251">
        <f t="shared" ref="D9:E9" si="1">D16+D21+D28</f>
        <v>0</v>
      </c>
      <c r="E9" s="251">
        <f t="shared" si="1"/>
        <v>0</v>
      </c>
      <c r="F9" s="19"/>
    </row>
    <row r="10" spans="1:6" x14ac:dyDescent="0.25">
      <c r="A10" s="242"/>
      <c r="B10" s="242"/>
      <c r="C10" s="23" t="s">
        <v>23</v>
      </c>
      <c r="D10" s="252"/>
      <c r="E10" s="252"/>
      <c r="F10" s="19"/>
    </row>
    <row r="11" spans="1:6" ht="49.5" x14ac:dyDescent="0.25">
      <c r="A11" s="242"/>
      <c r="B11" s="242"/>
      <c r="C11" s="111" t="s">
        <v>24</v>
      </c>
      <c r="D11" s="252"/>
      <c r="E11" s="252"/>
      <c r="F11" s="19"/>
    </row>
    <row r="12" spans="1:6" x14ac:dyDescent="0.25">
      <c r="A12" s="242"/>
      <c r="B12" s="242"/>
      <c r="C12" s="23" t="s">
        <v>25</v>
      </c>
      <c r="D12" s="252"/>
      <c r="E12" s="252"/>
      <c r="F12" s="19"/>
    </row>
    <row r="13" spans="1:6" ht="49.5" x14ac:dyDescent="0.25">
      <c r="A13" s="243"/>
      <c r="B13" s="243"/>
      <c r="C13" s="111" t="s">
        <v>26</v>
      </c>
      <c r="D13" s="253"/>
      <c r="E13" s="253"/>
      <c r="F13" s="19"/>
    </row>
    <row r="14" spans="1:6" x14ac:dyDescent="0.25">
      <c r="A14" s="261" t="s">
        <v>27</v>
      </c>
      <c r="B14" s="261"/>
      <c r="C14" s="261"/>
      <c r="D14" s="42"/>
      <c r="E14" s="103"/>
    </row>
    <row r="15" spans="1:6" x14ac:dyDescent="0.25">
      <c r="A15" s="24"/>
      <c r="B15" s="247" t="s">
        <v>7</v>
      </c>
      <c r="C15" s="23" t="s">
        <v>28</v>
      </c>
      <c r="D15" s="105"/>
      <c r="E15" s="105"/>
    </row>
    <row r="16" spans="1:6" ht="66" x14ac:dyDescent="0.25">
      <c r="A16" s="242"/>
      <c r="B16" s="242"/>
      <c r="C16" s="111" t="s">
        <v>8</v>
      </c>
      <c r="D16" s="245">
        <f>+'3'!G17</f>
        <v>10921</v>
      </c>
      <c r="E16" s="245">
        <f>+'3'!H17</f>
        <v>18121</v>
      </c>
    </row>
    <row r="17" spans="1:5" x14ac:dyDescent="0.25">
      <c r="A17" s="242"/>
      <c r="B17" s="242"/>
      <c r="C17" s="23" t="s">
        <v>29</v>
      </c>
      <c r="D17" s="245"/>
      <c r="E17" s="245"/>
    </row>
    <row r="18" spans="1:5" ht="82.5" x14ac:dyDescent="0.25">
      <c r="A18" s="242"/>
      <c r="B18" s="242"/>
      <c r="C18" s="111" t="s">
        <v>80</v>
      </c>
      <c r="D18" s="245"/>
      <c r="E18" s="245"/>
    </row>
    <row r="19" spans="1:5" x14ac:dyDescent="0.25">
      <c r="A19" s="242"/>
      <c r="B19" s="242"/>
      <c r="C19" s="23" t="s">
        <v>30</v>
      </c>
      <c r="D19" s="245"/>
      <c r="E19" s="245"/>
    </row>
    <row r="20" spans="1:5" x14ac:dyDescent="0.25">
      <c r="A20" s="242"/>
      <c r="B20" s="243"/>
      <c r="C20" s="111" t="s">
        <v>31</v>
      </c>
      <c r="D20" s="246"/>
      <c r="E20" s="246"/>
    </row>
    <row r="21" spans="1:5" x14ac:dyDescent="0.25">
      <c r="A21" s="242"/>
      <c r="B21" s="247" t="s">
        <v>16</v>
      </c>
      <c r="C21" s="23" t="s">
        <v>28</v>
      </c>
      <c r="D21" s="244">
        <f>+'3'!G32</f>
        <v>12749.7</v>
      </c>
      <c r="E21" s="244">
        <f>+'3'!H32</f>
        <v>12749.7</v>
      </c>
    </row>
    <row r="22" spans="1:5" ht="33" x14ac:dyDescent="0.25">
      <c r="A22" s="242"/>
      <c r="B22" s="242"/>
      <c r="C22" s="111" t="s">
        <v>17</v>
      </c>
      <c r="D22" s="245"/>
      <c r="E22" s="245"/>
    </row>
    <row r="23" spans="1:5" x14ac:dyDescent="0.25">
      <c r="A23" s="242"/>
      <c r="B23" s="242"/>
      <c r="C23" s="23" t="s">
        <v>29</v>
      </c>
      <c r="D23" s="245"/>
      <c r="E23" s="245"/>
    </row>
    <row r="24" spans="1:5" ht="33" x14ac:dyDescent="0.25">
      <c r="A24" s="242"/>
      <c r="B24" s="242"/>
      <c r="C24" s="111" t="s">
        <v>32</v>
      </c>
      <c r="D24" s="245"/>
      <c r="E24" s="245"/>
    </row>
    <row r="25" spans="1:5" x14ac:dyDescent="0.25">
      <c r="A25" s="242"/>
      <c r="B25" s="242"/>
      <c r="C25" s="23" t="s">
        <v>30</v>
      </c>
      <c r="D25" s="245"/>
      <c r="E25" s="245"/>
    </row>
    <row r="26" spans="1:5" ht="33" x14ac:dyDescent="0.25">
      <c r="A26" s="242"/>
      <c r="B26" s="243"/>
      <c r="C26" s="111" t="s">
        <v>33</v>
      </c>
      <c r="D26" s="246"/>
      <c r="E26" s="246"/>
    </row>
    <row r="27" spans="1:5" s="17" customFormat="1" x14ac:dyDescent="0.3">
      <c r="A27" s="242"/>
      <c r="B27" s="239">
        <v>21001</v>
      </c>
      <c r="C27" s="51" t="s">
        <v>28</v>
      </c>
      <c r="D27" s="52"/>
      <c r="E27" s="52"/>
    </row>
    <row r="28" spans="1:5" s="17" customFormat="1" ht="33" x14ac:dyDescent="0.3">
      <c r="A28" s="242"/>
      <c r="B28" s="240"/>
      <c r="C28" s="108" t="s">
        <v>104</v>
      </c>
      <c r="D28" s="236">
        <f>+'3'!G57</f>
        <v>-23670.7</v>
      </c>
      <c r="E28" s="236">
        <f>+'3'!H57</f>
        <v>-30870.7</v>
      </c>
    </row>
    <row r="29" spans="1:5" s="17" customFormat="1" x14ac:dyDescent="0.3">
      <c r="A29" s="242"/>
      <c r="B29" s="240"/>
      <c r="C29" s="51" t="s">
        <v>29</v>
      </c>
      <c r="D29" s="237"/>
      <c r="E29" s="237"/>
    </row>
    <row r="30" spans="1:5" s="17" customFormat="1" ht="49.5" x14ac:dyDescent="0.3">
      <c r="A30" s="242"/>
      <c r="B30" s="240"/>
      <c r="C30" s="108" t="s">
        <v>115</v>
      </c>
      <c r="D30" s="237"/>
      <c r="E30" s="237"/>
    </row>
    <row r="31" spans="1:5" s="17" customFormat="1" x14ac:dyDescent="0.3">
      <c r="A31" s="242"/>
      <c r="B31" s="240"/>
      <c r="C31" s="51" t="s">
        <v>30</v>
      </c>
      <c r="D31" s="237"/>
      <c r="E31" s="237"/>
    </row>
    <row r="32" spans="1:5" s="17" customFormat="1" ht="49.5" x14ac:dyDescent="0.3">
      <c r="A32" s="243"/>
      <c r="B32" s="241"/>
      <c r="C32" s="108" t="s">
        <v>116</v>
      </c>
      <c r="D32" s="238"/>
      <c r="E32" s="238"/>
    </row>
    <row r="33" spans="1:5" s="175" customFormat="1" ht="28.9" customHeight="1" x14ac:dyDescent="0.25">
      <c r="A33" s="186"/>
      <c r="B33" s="187"/>
      <c r="C33" s="188" t="s">
        <v>232</v>
      </c>
      <c r="D33" s="189">
        <f>D34</f>
        <v>0</v>
      </c>
      <c r="E33" s="189">
        <f>E34</f>
        <v>0</v>
      </c>
    </row>
    <row r="34" spans="1:5" s="175" customFormat="1" ht="25.9" customHeight="1" x14ac:dyDescent="0.25">
      <c r="A34" s="256">
        <v>1139</v>
      </c>
      <c r="B34" s="258"/>
      <c r="C34" s="190" t="s">
        <v>22</v>
      </c>
      <c r="D34" s="189">
        <f>D40+D46</f>
        <v>0</v>
      </c>
      <c r="E34" s="189">
        <f>E40+E46</f>
        <v>0</v>
      </c>
    </row>
    <row r="35" spans="1:5" s="175" customFormat="1" ht="18" customHeight="1" x14ac:dyDescent="0.25">
      <c r="A35" s="256"/>
      <c r="B35" s="259"/>
      <c r="C35" s="180" t="s">
        <v>213</v>
      </c>
      <c r="D35" s="189"/>
      <c r="E35" s="189"/>
    </row>
    <row r="36" spans="1:5" s="175" customFormat="1" ht="19.899999999999999" customHeight="1" x14ac:dyDescent="0.25">
      <c r="A36" s="256"/>
      <c r="B36" s="259"/>
      <c r="C36" s="183" t="s">
        <v>23</v>
      </c>
      <c r="D36" s="191"/>
      <c r="E36" s="191"/>
    </row>
    <row r="37" spans="1:5" s="175" customFormat="1" ht="57.6" customHeight="1" x14ac:dyDescent="0.25">
      <c r="A37" s="256"/>
      <c r="B37" s="259"/>
      <c r="C37" s="192" t="s">
        <v>233</v>
      </c>
      <c r="D37" s="191"/>
      <c r="E37" s="191"/>
    </row>
    <row r="38" spans="1:5" s="175" customFormat="1" ht="18" customHeight="1" x14ac:dyDescent="0.25">
      <c r="A38" s="256"/>
      <c r="B38" s="259"/>
      <c r="C38" s="183" t="s">
        <v>25</v>
      </c>
      <c r="D38" s="191"/>
      <c r="E38" s="191"/>
    </row>
    <row r="39" spans="1:5" s="175" customFormat="1" ht="18" customHeight="1" x14ac:dyDescent="0.25">
      <c r="A39" s="256"/>
      <c r="B39" s="260"/>
      <c r="C39" s="193" t="s">
        <v>214</v>
      </c>
      <c r="D39" s="191"/>
      <c r="E39" s="191"/>
    </row>
    <row r="40" spans="1:5" s="175" customFormat="1" ht="18" customHeight="1" x14ac:dyDescent="0.25">
      <c r="A40" s="256"/>
      <c r="B40" s="258" t="s">
        <v>7</v>
      </c>
      <c r="C40" s="183" t="s">
        <v>28</v>
      </c>
      <c r="D40" s="194">
        <v>4210.7</v>
      </c>
      <c r="E40" s="194">
        <v>4210.7</v>
      </c>
    </row>
    <row r="41" spans="1:5" s="175" customFormat="1" ht="18" customHeight="1" x14ac:dyDescent="0.25">
      <c r="A41" s="256"/>
      <c r="B41" s="259"/>
      <c r="C41" s="195" t="s">
        <v>213</v>
      </c>
      <c r="D41" s="196"/>
      <c r="E41" s="196"/>
    </row>
    <row r="42" spans="1:5" s="175" customFormat="1" ht="18" customHeight="1" x14ac:dyDescent="0.25">
      <c r="A42" s="256"/>
      <c r="B42" s="259"/>
      <c r="C42" s="183" t="s">
        <v>29</v>
      </c>
      <c r="D42" s="197"/>
      <c r="E42" s="197"/>
    </row>
    <row r="43" spans="1:5" s="175" customFormat="1" ht="18" customHeight="1" x14ac:dyDescent="0.25">
      <c r="A43" s="256"/>
      <c r="B43" s="259"/>
      <c r="C43" s="198" t="s">
        <v>234</v>
      </c>
      <c r="D43" s="197"/>
      <c r="E43" s="197"/>
    </row>
    <row r="44" spans="1:5" s="175" customFormat="1" ht="18" customHeight="1" x14ac:dyDescent="0.25">
      <c r="A44" s="256"/>
      <c r="B44" s="259"/>
      <c r="C44" s="183" t="s">
        <v>30</v>
      </c>
      <c r="D44" s="197"/>
      <c r="E44" s="197"/>
    </row>
    <row r="45" spans="1:5" s="175" customFormat="1" ht="18" customHeight="1" x14ac:dyDescent="0.25">
      <c r="A45" s="256"/>
      <c r="B45" s="260"/>
      <c r="C45" s="198" t="s">
        <v>31</v>
      </c>
      <c r="D45" s="197"/>
      <c r="E45" s="197"/>
    </row>
    <row r="46" spans="1:5" s="175" customFormat="1" ht="18" customHeight="1" x14ac:dyDescent="0.25">
      <c r="A46" s="257"/>
      <c r="B46" s="258" t="s">
        <v>7</v>
      </c>
      <c r="C46" s="183" t="s">
        <v>28</v>
      </c>
      <c r="D46" s="199">
        <v>-4210.7</v>
      </c>
      <c r="E46" s="199">
        <v>-4210.7</v>
      </c>
    </row>
    <row r="47" spans="1:5" s="175" customFormat="1" ht="18" customHeight="1" x14ac:dyDescent="0.25">
      <c r="A47" s="257"/>
      <c r="B47" s="259"/>
      <c r="C47" s="195" t="s">
        <v>213</v>
      </c>
      <c r="D47" s="196"/>
      <c r="E47" s="196"/>
    </row>
    <row r="48" spans="1:5" s="175" customFormat="1" ht="18" customHeight="1" x14ac:dyDescent="0.25">
      <c r="A48" s="257"/>
      <c r="B48" s="259"/>
      <c r="C48" s="183" t="s">
        <v>29</v>
      </c>
      <c r="D48" s="197"/>
      <c r="E48" s="197"/>
    </row>
    <row r="49" spans="1:5" s="175" customFormat="1" ht="18" customHeight="1" x14ac:dyDescent="0.25">
      <c r="A49" s="257"/>
      <c r="B49" s="259"/>
      <c r="C49" s="198" t="s">
        <v>234</v>
      </c>
      <c r="D49" s="197"/>
      <c r="E49" s="197"/>
    </row>
    <row r="50" spans="1:5" s="175" customFormat="1" ht="18" customHeight="1" x14ac:dyDescent="0.25">
      <c r="A50" s="257"/>
      <c r="B50" s="259"/>
      <c r="C50" s="183" t="s">
        <v>30</v>
      </c>
      <c r="D50" s="197"/>
      <c r="E50" s="197"/>
    </row>
    <row r="51" spans="1:5" s="175" customFormat="1" ht="18" customHeight="1" x14ac:dyDescent="0.25">
      <c r="A51" s="257"/>
      <c r="B51" s="260"/>
      <c r="C51" s="198" t="s">
        <v>31</v>
      </c>
      <c r="D51" s="197"/>
      <c r="E51" s="197"/>
    </row>
  </sheetData>
  <mergeCells count="25">
    <mergeCell ref="A34:A51"/>
    <mergeCell ref="B34:B39"/>
    <mergeCell ref="B40:B45"/>
    <mergeCell ref="B46:B51"/>
    <mergeCell ref="A14:C14"/>
    <mergeCell ref="B6:B13"/>
    <mergeCell ref="A8:A13"/>
    <mergeCell ref="A6:A7"/>
    <mergeCell ref="C1:E1"/>
    <mergeCell ref="A2:E2"/>
    <mergeCell ref="A4:B4"/>
    <mergeCell ref="C4:C5"/>
    <mergeCell ref="D9:D13"/>
    <mergeCell ref="E9:E13"/>
    <mergeCell ref="D4:E4"/>
    <mergeCell ref="D28:D32"/>
    <mergeCell ref="E28:E32"/>
    <mergeCell ref="B27:B32"/>
    <mergeCell ref="A16:A32"/>
    <mergeCell ref="D21:D26"/>
    <mergeCell ref="E21:E26"/>
    <mergeCell ref="B15:B20"/>
    <mergeCell ref="B21:B26"/>
    <mergeCell ref="D16:D20"/>
    <mergeCell ref="E16:E20"/>
  </mergeCells>
  <pageMargins left="0.7" right="0.7" top="0.75" bottom="0.75" header="0.3" footer="0.3"/>
  <pageSetup paperSize="9" scale="47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8"/>
  <sheetViews>
    <sheetView zoomScaleNormal="100" workbookViewId="0">
      <selection activeCell="N12" sqref="N12"/>
    </sheetView>
  </sheetViews>
  <sheetFormatPr defaultColWidth="8.85546875" defaultRowHeight="16.5" x14ac:dyDescent="0.3"/>
  <cols>
    <col min="1" max="1" width="12.140625" style="11" customWidth="1"/>
    <col min="2" max="2" width="14.85546875" style="11" customWidth="1"/>
    <col min="3" max="3" width="58.28515625" style="11" customWidth="1"/>
    <col min="4" max="5" width="19" style="11" customWidth="1"/>
    <col min="6" max="8" width="8.85546875" style="11"/>
    <col min="9" max="9" width="11.7109375" style="11" bestFit="1" customWidth="1"/>
    <col min="10" max="10" width="12.140625" style="11" bestFit="1" customWidth="1"/>
    <col min="11" max="11" width="11.7109375" style="11" bestFit="1" customWidth="1"/>
    <col min="12" max="16384" width="8.85546875" style="11"/>
  </cols>
  <sheetData>
    <row r="1" spans="1:11" s="25" customFormat="1" ht="61.5" customHeight="1" x14ac:dyDescent="0.25">
      <c r="A1" s="9"/>
      <c r="B1" s="9"/>
      <c r="C1" s="264" t="s">
        <v>119</v>
      </c>
      <c r="D1" s="264"/>
      <c r="E1" s="264"/>
      <c r="F1" s="107"/>
      <c r="G1" s="107"/>
    </row>
    <row r="2" spans="1:11" ht="54.75" customHeight="1" x14ac:dyDescent="0.3">
      <c r="A2" s="262" t="s">
        <v>205</v>
      </c>
      <c r="B2" s="262"/>
      <c r="C2" s="262"/>
      <c r="D2" s="262"/>
      <c r="E2" s="262"/>
    </row>
    <row r="3" spans="1:11" x14ac:dyDescent="0.3">
      <c r="E3" s="33" t="s">
        <v>81</v>
      </c>
    </row>
    <row r="4" spans="1:11" ht="16.5" customHeight="1" x14ac:dyDescent="0.3">
      <c r="A4" s="263" t="s">
        <v>97</v>
      </c>
      <c r="B4" s="263"/>
      <c r="C4" s="263" t="s">
        <v>98</v>
      </c>
      <c r="D4" s="265" t="s">
        <v>84</v>
      </c>
      <c r="E4" s="266"/>
    </row>
    <row r="5" spans="1:11" ht="51" customHeight="1" x14ac:dyDescent="0.3">
      <c r="A5" s="263"/>
      <c r="B5" s="263"/>
      <c r="C5" s="263"/>
      <c r="D5" s="267"/>
      <c r="E5" s="268"/>
    </row>
    <row r="6" spans="1:11" ht="35.25" customHeight="1" x14ac:dyDescent="0.3">
      <c r="A6" s="106" t="s">
        <v>100</v>
      </c>
      <c r="B6" s="106" t="s">
        <v>101</v>
      </c>
      <c r="C6" s="263"/>
      <c r="D6" s="13" t="s">
        <v>96</v>
      </c>
      <c r="E6" s="104" t="s">
        <v>34</v>
      </c>
    </row>
    <row r="7" spans="1:11" x14ac:dyDescent="0.3">
      <c r="A7" s="14"/>
      <c r="B7" s="14"/>
      <c r="C7" s="14" t="s">
        <v>102</v>
      </c>
      <c r="D7" s="78">
        <f>+D9</f>
        <v>-10921</v>
      </c>
      <c r="E7" s="78">
        <f>+E9</f>
        <v>-18121</v>
      </c>
      <c r="I7" s="145"/>
      <c r="J7" s="145"/>
      <c r="K7" s="145"/>
    </row>
    <row r="8" spans="1:11" x14ac:dyDescent="0.3">
      <c r="A8" s="12"/>
      <c r="B8" s="12"/>
      <c r="C8" s="12" t="s">
        <v>103</v>
      </c>
      <c r="D8" s="78"/>
      <c r="E8" s="78"/>
    </row>
    <row r="9" spans="1:11" x14ac:dyDescent="0.3">
      <c r="A9" s="12"/>
      <c r="B9" s="12"/>
      <c r="C9" s="53" t="s">
        <v>106</v>
      </c>
      <c r="D9" s="78">
        <f>+D11+D14</f>
        <v>-10921</v>
      </c>
      <c r="E9" s="78">
        <f>+E11+E14</f>
        <v>-18121</v>
      </c>
      <c r="H9" s="11" t="s">
        <v>66</v>
      </c>
    </row>
    <row r="10" spans="1:11" x14ac:dyDescent="0.3">
      <c r="A10" s="12"/>
      <c r="B10" s="12"/>
      <c r="C10" s="12" t="s">
        <v>103</v>
      </c>
      <c r="D10" s="78"/>
      <c r="E10" s="78"/>
    </row>
    <row r="11" spans="1:11" s="16" customFormat="1" ht="49.5" x14ac:dyDescent="0.3">
      <c r="A11" s="4">
        <v>1103</v>
      </c>
      <c r="B11" s="4">
        <v>31001</v>
      </c>
      <c r="C11" s="96" t="str">
        <f>+'1'!C22</f>
        <v xml:space="preserve"> Քաղաքաշինության  կոմիտեի կարողությունների զարգացում և տեխնիկական հագեցվածության ապահովում</v>
      </c>
      <c r="D11" s="78">
        <f>+D13</f>
        <v>12749.7</v>
      </c>
      <c r="E11" s="78">
        <f t="shared" ref="E11" si="0">+E13</f>
        <v>12749.7</v>
      </c>
    </row>
    <row r="12" spans="1:11" s="16" customFormat="1" ht="22.5" customHeight="1" x14ac:dyDescent="0.3">
      <c r="A12" s="4"/>
      <c r="B12" s="103"/>
      <c r="C12" s="104" t="s">
        <v>105</v>
      </c>
      <c r="D12" s="78"/>
      <c r="E12" s="78"/>
    </row>
    <row r="13" spans="1:11" s="16" customFormat="1" x14ac:dyDescent="0.3">
      <c r="A13" s="4"/>
      <c r="B13" s="103"/>
      <c r="C13" s="7" t="s">
        <v>106</v>
      </c>
      <c r="D13" s="78">
        <f>+'3'!G32</f>
        <v>12749.7</v>
      </c>
      <c r="E13" s="78">
        <f>+'3'!H32</f>
        <v>12749.7</v>
      </c>
    </row>
    <row r="14" spans="1:11" ht="40.5" customHeight="1" x14ac:dyDescent="0.3">
      <c r="A14" s="12">
        <v>1103</v>
      </c>
      <c r="B14" s="4">
        <v>21001</v>
      </c>
      <c r="C14" s="15" t="s">
        <v>104</v>
      </c>
      <c r="D14" s="78">
        <f t="shared" ref="D14" si="1">+D16</f>
        <v>-23670.7</v>
      </c>
      <c r="E14" s="78">
        <f>+E16</f>
        <v>-30870.7</v>
      </c>
    </row>
    <row r="15" spans="1:11" x14ac:dyDescent="0.3">
      <c r="A15" s="12"/>
      <c r="B15" s="111"/>
      <c r="C15" s="50" t="s">
        <v>9</v>
      </c>
      <c r="D15" s="78"/>
      <c r="E15" s="78"/>
    </row>
    <row r="16" spans="1:11" x14ac:dyDescent="0.3">
      <c r="A16" s="12"/>
      <c r="B16" s="111"/>
      <c r="C16" s="23" t="s">
        <v>4</v>
      </c>
      <c r="D16" s="78">
        <f t="shared" ref="D16:E16" si="2">+D18</f>
        <v>-23670.7</v>
      </c>
      <c r="E16" s="78">
        <f t="shared" si="2"/>
        <v>-30870.7</v>
      </c>
    </row>
    <row r="17" spans="1:5" x14ac:dyDescent="0.3">
      <c r="A17" s="12"/>
      <c r="B17" s="108"/>
      <c r="C17" s="50" t="s">
        <v>120</v>
      </c>
      <c r="D17" s="78"/>
      <c r="E17" s="78"/>
    </row>
    <row r="18" spans="1:5" ht="42" customHeight="1" x14ac:dyDescent="0.3">
      <c r="A18" s="12"/>
      <c r="B18" s="108"/>
      <c r="C18" s="23" t="s">
        <v>121</v>
      </c>
      <c r="D18" s="78">
        <f>+'3'!G49</f>
        <v>-23670.7</v>
      </c>
      <c r="E18" s="78">
        <f>+'3'!H49</f>
        <v>-30870.7</v>
      </c>
    </row>
  </sheetData>
  <mergeCells count="5">
    <mergeCell ref="A2:E2"/>
    <mergeCell ref="A4:B5"/>
    <mergeCell ref="C4:C6"/>
    <mergeCell ref="C1:E1"/>
    <mergeCell ref="D4:E5"/>
  </mergeCells>
  <pageMargins left="0.7" right="0.7" top="0.75" bottom="0.75" header="0.3" footer="0.3"/>
  <pageSetup paperSize="9" scale="77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84"/>
  <sheetViews>
    <sheetView topLeftCell="A13" zoomScale="90" zoomScaleNormal="90" workbookViewId="0">
      <selection activeCell="F35" sqref="F35"/>
    </sheetView>
  </sheetViews>
  <sheetFormatPr defaultRowHeight="16.5" x14ac:dyDescent="0.25"/>
  <cols>
    <col min="1" max="1" width="8.140625" style="25" customWidth="1"/>
    <col min="2" max="2" width="7.7109375" style="25" customWidth="1"/>
    <col min="3" max="3" width="6.140625" style="25" customWidth="1"/>
    <col min="4" max="4" width="9" style="25" customWidth="1"/>
    <col min="5" max="5" width="13" style="25" customWidth="1"/>
    <col min="6" max="6" width="48.140625" style="25" customWidth="1"/>
    <col min="7" max="8" width="16.7109375" style="25" customWidth="1"/>
    <col min="9" max="11" width="9.140625" style="25"/>
    <col min="12" max="12" width="23.140625" style="25" customWidth="1"/>
    <col min="13" max="16384" width="9.140625" style="25"/>
  </cols>
  <sheetData>
    <row r="1" spans="1:8" ht="51" customHeight="1" x14ac:dyDescent="0.25">
      <c r="A1" s="9"/>
      <c r="B1" s="9"/>
      <c r="C1" s="9"/>
      <c r="D1" s="9"/>
      <c r="E1" s="9"/>
      <c r="F1" s="264" t="s">
        <v>117</v>
      </c>
      <c r="G1" s="264"/>
      <c r="H1" s="264"/>
    </row>
    <row r="2" spans="1:8" ht="39" customHeight="1" x14ac:dyDescent="0.25">
      <c r="A2" s="280" t="s">
        <v>206</v>
      </c>
      <c r="B2" s="280"/>
      <c r="C2" s="280"/>
      <c r="D2" s="280"/>
      <c r="E2" s="280"/>
      <c r="F2" s="280"/>
      <c r="G2" s="280"/>
      <c r="H2" s="280"/>
    </row>
    <row r="3" spans="1:8" ht="12.75" customHeight="1" x14ac:dyDescent="0.3">
      <c r="H3" s="34" t="s">
        <v>81</v>
      </c>
    </row>
    <row r="4" spans="1:8" ht="67.5" customHeight="1" x14ac:dyDescent="0.25">
      <c r="A4" s="279" t="s">
        <v>72</v>
      </c>
      <c r="B4" s="254"/>
      <c r="C4" s="255"/>
      <c r="D4" s="279" t="s">
        <v>0</v>
      </c>
      <c r="E4" s="255"/>
      <c r="F4" s="250" t="s">
        <v>73</v>
      </c>
      <c r="G4" s="254" t="s">
        <v>84</v>
      </c>
      <c r="H4" s="255"/>
    </row>
    <row r="5" spans="1:8" ht="49.5" x14ac:dyDescent="0.25">
      <c r="A5" s="104" t="s">
        <v>74</v>
      </c>
      <c r="B5" s="104" t="s">
        <v>75</v>
      </c>
      <c r="C5" s="104" t="s">
        <v>76</v>
      </c>
      <c r="D5" s="104" t="s">
        <v>109</v>
      </c>
      <c r="E5" s="104" t="s">
        <v>21</v>
      </c>
      <c r="F5" s="250"/>
      <c r="G5" s="104" t="s">
        <v>96</v>
      </c>
      <c r="H5" s="104" t="s">
        <v>34</v>
      </c>
    </row>
    <row r="6" spans="1:8" x14ac:dyDescent="0.25">
      <c r="A6" s="111"/>
      <c r="B6" s="111"/>
      <c r="C6" s="111"/>
      <c r="D6" s="111"/>
      <c r="E6" s="111"/>
      <c r="F6" s="110" t="s">
        <v>11</v>
      </c>
      <c r="G6" s="26">
        <f>+G7</f>
        <v>0</v>
      </c>
      <c r="H6" s="26">
        <f>+H7</f>
        <v>0</v>
      </c>
    </row>
    <row r="7" spans="1:8" ht="33" x14ac:dyDescent="0.25">
      <c r="A7" s="281" t="s">
        <v>78</v>
      </c>
      <c r="B7" s="247"/>
      <c r="C7" s="247"/>
      <c r="D7" s="247"/>
      <c r="E7" s="247"/>
      <c r="F7" s="110" t="s">
        <v>79</v>
      </c>
      <c r="G7" s="26">
        <f>G9+G41</f>
        <v>0</v>
      </c>
      <c r="H7" s="26">
        <f>H9+H41</f>
        <v>0</v>
      </c>
    </row>
    <row r="8" spans="1:8" x14ac:dyDescent="0.25">
      <c r="A8" s="282"/>
      <c r="B8" s="243"/>
      <c r="C8" s="242"/>
      <c r="D8" s="242"/>
      <c r="E8" s="242"/>
      <c r="F8" s="111" t="s">
        <v>3</v>
      </c>
      <c r="G8" s="111"/>
      <c r="H8" s="111"/>
    </row>
    <row r="9" spans="1:8" ht="49.5" x14ac:dyDescent="0.25">
      <c r="A9" s="282"/>
      <c r="B9" s="281" t="s">
        <v>78</v>
      </c>
      <c r="C9" s="242"/>
      <c r="D9" s="242"/>
      <c r="E9" s="242"/>
      <c r="F9" s="110" t="s">
        <v>68</v>
      </c>
      <c r="G9" s="26">
        <f>G11</f>
        <v>23670.7</v>
      </c>
      <c r="H9" s="26">
        <f>H11</f>
        <v>30870.7</v>
      </c>
    </row>
    <row r="10" spans="1:8" x14ac:dyDescent="0.25">
      <c r="A10" s="282"/>
      <c r="B10" s="282"/>
      <c r="C10" s="243"/>
      <c r="D10" s="242"/>
      <c r="E10" s="242"/>
      <c r="F10" s="111" t="s">
        <v>3</v>
      </c>
      <c r="G10" s="111"/>
      <c r="H10" s="111"/>
    </row>
    <row r="11" spans="1:8" ht="49.5" x14ac:dyDescent="0.25">
      <c r="A11" s="282"/>
      <c r="B11" s="282"/>
      <c r="C11" s="281" t="s">
        <v>77</v>
      </c>
      <c r="D11" s="242"/>
      <c r="E11" s="242"/>
      <c r="F11" s="110" t="s">
        <v>68</v>
      </c>
      <c r="G11" s="26">
        <f>G15</f>
        <v>23670.7</v>
      </c>
      <c r="H11" s="26">
        <f>H15</f>
        <v>30870.7</v>
      </c>
    </row>
    <row r="12" spans="1:8" x14ac:dyDescent="0.25">
      <c r="A12" s="282"/>
      <c r="B12" s="282"/>
      <c r="C12" s="282"/>
      <c r="D12" s="242"/>
      <c r="E12" s="242"/>
      <c r="F12" s="111" t="s">
        <v>3</v>
      </c>
      <c r="G12" s="111"/>
      <c r="H12" s="111"/>
    </row>
    <row r="13" spans="1:8" s="226" customFormat="1" x14ac:dyDescent="0.25">
      <c r="A13" s="282"/>
      <c r="B13" s="282"/>
      <c r="C13" s="282"/>
      <c r="D13" s="242"/>
      <c r="E13" s="242"/>
      <c r="F13" s="228" t="s">
        <v>4</v>
      </c>
      <c r="G13" s="229">
        <f>+G17+G32</f>
        <v>23670.7</v>
      </c>
      <c r="H13" s="229">
        <f>+H17+H32</f>
        <v>30870.7</v>
      </c>
    </row>
    <row r="14" spans="1:8" s="226" customFormat="1" x14ac:dyDescent="0.25">
      <c r="A14" s="282"/>
      <c r="B14" s="282"/>
      <c r="C14" s="282"/>
      <c r="D14" s="243"/>
      <c r="E14" s="242"/>
      <c r="F14" s="227" t="s">
        <v>3</v>
      </c>
      <c r="G14" s="230"/>
      <c r="H14" s="227"/>
    </row>
    <row r="15" spans="1:8" ht="49.5" x14ac:dyDescent="0.25">
      <c r="A15" s="282"/>
      <c r="B15" s="282"/>
      <c r="C15" s="282"/>
      <c r="D15" s="286" t="s">
        <v>5</v>
      </c>
      <c r="E15" s="242"/>
      <c r="F15" s="10" t="s">
        <v>6</v>
      </c>
      <c r="G15" s="27">
        <f>G17+G32</f>
        <v>23670.7</v>
      </c>
      <c r="H15" s="27">
        <f>H17+H32</f>
        <v>30870.7</v>
      </c>
    </row>
    <row r="16" spans="1:8" ht="17.25" customHeight="1" x14ac:dyDescent="0.25">
      <c r="A16" s="282"/>
      <c r="B16" s="282"/>
      <c r="C16" s="282"/>
      <c r="D16" s="284"/>
      <c r="E16" s="243"/>
      <c r="F16" s="10" t="s">
        <v>3</v>
      </c>
      <c r="G16" s="10"/>
      <c r="H16" s="10"/>
    </row>
    <row r="17" spans="1:8" s="30" customFormat="1" ht="121.5" customHeight="1" x14ac:dyDescent="0.25">
      <c r="A17" s="282"/>
      <c r="B17" s="282"/>
      <c r="C17" s="282"/>
      <c r="D17" s="287"/>
      <c r="E17" s="288" t="s">
        <v>7</v>
      </c>
      <c r="F17" s="28" t="s">
        <v>8</v>
      </c>
      <c r="G17" s="29">
        <f>+G19</f>
        <v>10921</v>
      </c>
      <c r="H17" s="29">
        <f>+H19</f>
        <v>18121</v>
      </c>
    </row>
    <row r="18" spans="1:8" ht="17.25" customHeight="1" x14ac:dyDescent="0.25">
      <c r="A18" s="282"/>
      <c r="B18" s="282"/>
      <c r="C18" s="282"/>
      <c r="D18" s="287"/>
      <c r="E18" s="288"/>
      <c r="F18" s="10" t="s">
        <v>9</v>
      </c>
      <c r="G18" s="10"/>
      <c r="H18" s="10"/>
    </row>
    <row r="19" spans="1:8" x14ac:dyDescent="0.25">
      <c r="A19" s="282"/>
      <c r="B19" s="282"/>
      <c r="C19" s="282"/>
      <c r="D19" s="287"/>
      <c r="E19" s="288"/>
      <c r="F19" s="31" t="s">
        <v>4</v>
      </c>
      <c r="G19" s="32">
        <f>+G21</f>
        <v>10921</v>
      </c>
      <c r="H19" s="32">
        <f t="shared" ref="H19" si="0">+H21</f>
        <v>18121</v>
      </c>
    </row>
    <row r="20" spans="1:8" ht="49.5" x14ac:dyDescent="0.25">
      <c r="A20" s="282"/>
      <c r="B20" s="282"/>
      <c r="C20" s="282"/>
      <c r="D20" s="287"/>
      <c r="E20" s="288"/>
      <c r="F20" s="10" t="s">
        <v>10</v>
      </c>
      <c r="G20" s="10"/>
      <c r="H20" s="10"/>
    </row>
    <row r="21" spans="1:8" x14ac:dyDescent="0.3">
      <c r="A21" s="282"/>
      <c r="B21" s="282"/>
      <c r="C21" s="282"/>
      <c r="D21" s="287"/>
      <c r="E21" s="288"/>
      <c r="F21" s="112" t="s">
        <v>11</v>
      </c>
      <c r="G21" s="27">
        <f>G22</f>
        <v>10921</v>
      </c>
      <c r="H21" s="27">
        <f t="shared" ref="H21" si="1">H22</f>
        <v>18121</v>
      </c>
    </row>
    <row r="22" spans="1:8" x14ac:dyDescent="0.3">
      <c r="A22" s="282"/>
      <c r="B22" s="282"/>
      <c r="C22" s="282"/>
      <c r="D22" s="287"/>
      <c r="E22" s="288"/>
      <c r="F22" s="112" t="s">
        <v>12</v>
      </c>
      <c r="G22" s="27">
        <f>G23</f>
        <v>10921</v>
      </c>
      <c r="H22" s="27">
        <f t="shared" ref="H22" si="2">H23</f>
        <v>18121</v>
      </c>
    </row>
    <row r="23" spans="1:8" ht="33" x14ac:dyDescent="0.3">
      <c r="A23" s="282"/>
      <c r="B23" s="282"/>
      <c r="C23" s="282"/>
      <c r="D23" s="287"/>
      <c r="E23" s="288"/>
      <c r="F23" s="112" t="s">
        <v>13</v>
      </c>
      <c r="G23" s="27">
        <f>G24+G26+G28+G30</f>
        <v>10921</v>
      </c>
      <c r="H23" s="27">
        <f t="shared" ref="H23" si="3">H24+H26+H28+H30</f>
        <v>18121</v>
      </c>
    </row>
    <row r="24" spans="1:8" x14ac:dyDescent="0.3">
      <c r="A24" s="282"/>
      <c r="B24" s="282"/>
      <c r="C24" s="282"/>
      <c r="D24" s="287"/>
      <c r="E24" s="288"/>
      <c r="F24" s="113" t="s">
        <v>144</v>
      </c>
      <c r="G24" s="27">
        <f>+G25</f>
        <v>7000</v>
      </c>
      <c r="H24" s="27">
        <f>+H25</f>
        <v>14200</v>
      </c>
    </row>
    <row r="25" spans="1:8" x14ac:dyDescent="0.3">
      <c r="A25" s="282"/>
      <c r="B25" s="282"/>
      <c r="C25" s="282"/>
      <c r="D25" s="287"/>
      <c r="E25" s="288"/>
      <c r="F25" s="113" t="s">
        <v>145</v>
      </c>
      <c r="G25" s="27">
        <v>7000</v>
      </c>
      <c r="H25" s="27">
        <v>14200</v>
      </c>
    </row>
    <row r="26" spans="1:8" x14ac:dyDescent="0.3">
      <c r="A26" s="282"/>
      <c r="B26" s="282"/>
      <c r="C26" s="282"/>
      <c r="D26" s="287"/>
      <c r="E26" s="288"/>
      <c r="F26" s="113" t="s">
        <v>146</v>
      </c>
      <c r="G26" s="27">
        <f t="shared" ref="G26:H26" si="4">+G27</f>
        <v>700</v>
      </c>
      <c r="H26" s="27">
        <f t="shared" si="4"/>
        <v>700</v>
      </c>
    </row>
    <row r="27" spans="1:8" x14ac:dyDescent="0.3">
      <c r="A27" s="282"/>
      <c r="B27" s="282"/>
      <c r="C27" s="282"/>
      <c r="D27" s="287"/>
      <c r="E27" s="288"/>
      <c r="F27" s="113" t="s">
        <v>147</v>
      </c>
      <c r="G27" s="27">
        <v>700</v>
      </c>
      <c r="H27" s="27">
        <v>700</v>
      </c>
    </row>
    <row r="28" spans="1:8" ht="33" x14ac:dyDescent="0.3">
      <c r="A28" s="282"/>
      <c r="B28" s="282"/>
      <c r="C28" s="282"/>
      <c r="D28" s="287"/>
      <c r="E28" s="288"/>
      <c r="F28" s="113" t="s">
        <v>148</v>
      </c>
      <c r="G28" s="27">
        <f>+G29</f>
        <v>1866</v>
      </c>
      <c r="H28" s="27">
        <f>+H29</f>
        <v>1866</v>
      </c>
    </row>
    <row r="29" spans="1:8" x14ac:dyDescent="0.3">
      <c r="A29" s="282"/>
      <c r="B29" s="282"/>
      <c r="C29" s="282"/>
      <c r="D29" s="287"/>
      <c r="E29" s="288"/>
      <c r="F29" s="113" t="s">
        <v>149</v>
      </c>
      <c r="G29" s="27">
        <v>1866</v>
      </c>
      <c r="H29" s="27">
        <v>1866</v>
      </c>
    </row>
    <row r="30" spans="1:8" ht="33" x14ac:dyDescent="0.3">
      <c r="A30" s="282"/>
      <c r="B30" s="282"/>
      <c r="C30" s="282"/>
      <c r="D30" s="287"/>
      <c r="E30" s="288"/>
      <c r="F30" s="113" t="s">
        <v>95</v>
      </c>
      <c r="G30" s="27">
        <f t="shared" ref="G30:H30" si="5">+G31</f>
        <v>1355</v>
      </c>
      <c r="H30" s="27">
        <f t="shared" si="5"/>
        <v>1355</v>
      </c>
    </row>
    <row r="31" spans="1:8" x14ac:dyDescent="0.3">
      <c r="A31" s="282"/>
      <c r="B31" s="282"/>
      <c r="C31" s="282"/>
      <c r="D31" s="287"/>
      <c r="E31" s="288"/>
      <c r="F31" s="113" t="s">
        <v>150</v>
      </c>
      <c r="G31" s="27">
        <v>1355</v>
      </c>
      <c r="H31" s="27">
        <v>1355</v>
      </c>
    </row>
    <row r="32" spans="1:8" s="30" customFormat="1" ht="66" x14ac:dyDescent="0.25">
      <c r="A32" s="282"/>
      <c r="B32" s="282"/>
      <c r="C32" s="282"/>
      <c r="D32" s="284"/>
      <c r="E32" s="284" t="s">
        <v>16</v>
      </c>
      <c r="F32" s="28" t="s">
        <v>17</v>
      </c>
      <c r="G32" s="29">
        <f>+G34</f>
        <v>12749.7</v>
      </c>
      <c r="H32" s="29">
        <f t="shared" ref="H32" si="6">+H34</f>
        <v>12749.7</v>
      </c>
    </row>
    <row r="33" spans="1:8" x14ac:dyDescent="0.25">
      <c r="A33" s="282"/>
      <c r="B33" s="282"/>
      <c r="C33" s="282"/>
      <c r="D33" s="284"/>
      <c r="E33" s="284"/>
      <c r="F33" s="10" t="s">
        <v>9</v>
      </c>
      <c r="G33" s="10"/>
      <c r="H33" s="10"/>
    </row>
    <row r="34" spans="1:8" x14ac:dyDescent="0.25">
      <c r="A34" s="282"/>
      <c r="B34" s="282"/>
      <c r="C34" s="282"/>
      <c r="D34" s="284"/>
      <c r="E34" s="284"/>
      <c r="F34" s="31" t="s">
        <v>4</v>
      </c>
      <c r="G34" s="32">
        <f>+G36</f>
        <v>12749.7</v>
      </c>
      <c r="H34" s="32">
        <f t="shared" ref="H34" si="7">+H36</f>
        <v>12749.7</v>
      </c>
    </row>
    <row r="35" spans="1:8" ht="49.5" x14ac:dyDescent="0.25">
      <c r="A35" s="282"/>
      <c r="B35" s="282"/>
      <c r="C35" s="282"/>
      <c r="D35" s="284"/>
      <c r="E35" s="284"/>
      <c r="F35" s="10" t="s">
        <v>10</v>
      </c>
      <c r="G35" s="10"/>
      <c r="H35" s="10"/>
    </row>
    <row r="36" spans="1:8" x14ac:dyDescent="0.25">
      <c r="A36" s="282"/>
      <c r="B36" s="282"/>
      <c r="C36" s="282"/>
      <c r="D36" s="284"/>
      <c r="E36" s="284"/>
      <c r="F36" s="10" t="s">
        <v>11</v>
      </c>
      <c r="G36" s="27">
        <f t="shared" ref="G36:H36" si="8">G37</f>
        <v>12749.7</v>
      </c>
      <c r="H36" s="27">
        <f t="shared" si="8"/>
        <v>12749.7</v>
      </c>
    </row>
    <row r="37" spans="1:8" ht="33" x14ac:dyDescent="0.25">
      <c r="A37" s="282"/>
      <c r="B37" s="282"/>
      <c r="C37" s="282"/>
      <c r="D37" s="284"/>
      <c r="E37" s="284"/>
      <c r="F37" s="10" t="s">
        <v>14</v>
      </c>
      <c r="G37" s="27">
        <f t="shared" ref="G37:H37" si="9">G38</f>
        <v>12749.7</v>
      </c>
      <c r="H37" s="27">
        <f t="shared" si="9"/>
        <v>12749.7</v>
      </c>
    </row>
    <row r="38" spans="1:8" x14ac:dyDescent="0.25">
      <c r="A38" s="282"/>
      <c r="B38" s="282"/>
      <c r="C38" s="282"/>
      <c r="D38" s="284"/>
      <c r="E38" s="284"/>
      <c r="F38" s="10" t="s">
        <v>15</v>
      </c>
      <c r="G38" s="27">
        <f t="shared" ref="G38:H38" si="10">G39</f>
        <v>12749.7</v>
      </c>
      <c r="H38" s="27">
        <f t="shared" si="10"/>
        <v>12749.7</v>
      </c>
    </row>
    <row r="39" spans="1:8" ht="21.75" customHeight="1" x14ac:dyDescent="0.25">
      <c r="A39" s="282"/>
      <c r="B39" s="282"/>
      <c r="C39" s="282"/>
      <c r="D39" s="284"/>
      <c r="E39" s="284"/>
      <c r="F39" s="10" t="s">
        <v>18</v>
      </c>
      <c r="G39" s="27">
        <f t="shared" ref="G39:H39" si="11">G40</f>
        <v>12749.7</v>
      </c>
      <c r="H39" s="27">
        <f t="shared" si="11"/>
        <v>12749.7</v>
      </c>
    </row>
    <row r="40" spans="1:8" ht="24.75" customHeight="1" x14ac:dyDescent="0.25">
      <c r="A40" s="283"/>
      <c r="B40" s="283"/>
      <c r="C40" s="283"/>
      <c r="D40" s="285"/>
      <c r="E40" s="285"/>
      <c r="F40" s="10" t="s">
        <v>19</v>
      </c>
      <c r="G40" s="27">
        <f>20170-7420.3</f>
        <v>12749.7</v>
      </c>
      <c r="H40" s="27">
        <f>20170-7420.3</f>
        <v>12749.7</v>
      </c>
    </row>
    <row r="41" spans="1:8" s="2" customFormat="1" x14ac:dyDescent="0.3">
      <c r="A41" s="274"/>
      <c r="B41" s="278" t="s">
        <v>114</v>
      </c>
      <c r="C41" s="276"/>
      <c r="D41" s="276"/>
      <c r="E41" s="276"/>
      <c r="F41" s="109" t="s">
        <v>122</v>
      </c>
      <c r="G41" s="55">
        <f>+G43</f>
        <v>-23670.7</v>
      </c>
      <c r="H41" s="55">
        <f>+H43</f>
        <v>-30870.7</v>
      </c>
    </row>
    <row r="42" spans="1:8" s="2" customFormat="1" x14ac:dyDescent="0.3">
      <c r="A42" s="274"/>
      <c r="B42" s="274"/>
      <c r="C42" s="277"/>
      <c r="D42" s="276"/>
      <c r="E42" s="276"/>
      <c r="F42" s="108" t="s">
        <v>3</v>
      </c>
      <c r="G42" s="56"/>
      <c r="H42" s="56"/>
    </row>
    <row r="43" spans="1:8" s="2" customFormat="1" x14ac:dyDescent="0.3">
      <c r="A43" s="274"/>
      <c r="B43" s="274"/>
      <c r="C43" s="278" t="s">
        <v>114</v>
      </c>
      <c r="D43" s="276"/>
      <c r="E43" s="276"/>
      <c r="F43" s="110" t="s">
        <v>122</v>
      </c>
      <c r="G43" s="55">
        <f>G45</f>
        <v>-23670.7</v>
      </c>
      <c r="H43" s="55">
        <f>H45</f>
        <v>-30870.7</v>
      </c>
    </row>
    <row r="44" spans="1:8" s="2" customFormat="1" x14ac:dyDescent="0.3">
      <c r="A44" s="274"/>
      <c r="B44" s="274"/>
      <c r="C44" s="274"/>
      <c r="D44" s="276"/>
      <c r="E44" s="276"/>
      <c r="F44" s="111" t="s">
        <v>3</v>
      </c>
      <c r="G44" s="57"/>
      <c r="H44" s="57"/>
    </row>
    <row r="45" spans="1:8" s="59" customFormat="1" ht="39.75" customHeight="1" x14ac:dyDescent="0.25">
      <c r="A45" s="274"/>
      <c r="B45" s="274"/>
      <c r="C45" s="274"/>
      <c r="D45" s="276"/>
      <c r="E45" s="276"/>
      <c r="F45" s="58" t="s">
        <v>4</v>
      </c>
      <c r="G45" s="55">
        <f>G47</f>
        <v>-23670.7</v>
      </c>
      <c r="H45" s="55">
        <f>H47</f>
        <v>-30870.7</v>
      </c>
    </row>
    <row r="46" spans="1:8" s="59" customFormat="1" x14ac:dyDescent="0.25">
      <c r="A46" s="274"/>
      <c r="B46" s="274"/>
      <c r="C46" s="274"/>
      <c r="D46" s="277"/>
      <c r="E46" s="276"/>
      <c r="F46" s="60" t="s">
        <v>123</v>
      </c>
      <c r="G46" s="56"/>
      <c r="H46" s="56"/>
    </row>
    <row r="47" spans="1:8" s="9" customFormat="1" ht="49.5" customHeight="1" x14ac:dyDescent="0.25">
      <c r="A47" s="274"/>
      <c r="B47" s="274"/>
      <c r="C47" s="274"/>
      <c r="D47" s="290">
        <v>1103</v>
      </c>
      <c r="E47" s="276"/>
      <c r="F47" s="110" t="s">
        <v>6</v>
      </c>
      <c r="G47" s="55">
        <f>G49</f>
        <v>-23670.7</v>
      </c>
      <c r="H47" s="55">
        <f>H49</f>
        <v>-30870.7</v>
      </c>
    </row>
    <row r="48" spans="1:8" s="9" customFormat="1" ht="27.75" customHeight="1" x14ac:dyDescent="0.25">
      <c r="A48" s="274"/>
      <c r="B48" s="274"/>
      <c r="C48" s="274"/>
      <c r="D48" s="291"/>
      <c r="E48" s="277"/>
      <c r="F48" s="60" t="s">
        <v>123</v>
      </c>
      <c r="G48" s="56"/>
      <c r="H48" s="56"/>
    </row>
    <row r="49" spans="1:8" ht="49.5" customHeight="1" x14ac:dyDescent="0.25">
      <c r="A49" s="274"/>
      <c r="B49" s="274"/>
      <c r="C49" s="274"/>
      <c r="D49" s="291"/>
      <c r="E49" s="290">
        <v>21001</v>
      </c>
      <c r="F49" s="110" t="s">
        <v>124</v>
      </c>
      <c r="G49" s="55">
        <f>G53</f>
        <v>-23670.7</v>
      </c>
      <c r="H49" s="55">
        <f>H53</f>
        <v>-30870.7</v>
      </c>
    </row>
    <row r="50" spans="1:8" ht="27.75" customHeight="1" x14ac:dyDescent="0.25">
      <c r="A50" s="274"/>
      <c r="B50" s="274"/>
      <c r="C50" s="274"/>
      <c r="D50" s="291"/>
      <c r="E50" s="291"/>
      <c r="F50" s="61" t="s">
        <v>9</v>
      </c>
      <c r="G50" s="56"/>
      <c r="H50" s="56"/>
    </row>
    <row r="51" spans="1:8" ht="27.75" customHeight="1" x14ac:dyDescent="0.25">
      <c r="A51" s="274"/>
      <c r="B51" s="274"/>
      <c r="C51" s="274"/>
      <c r="D51" s="291"/>
      <c r="E51" s="291"/>
      <c r="F51" s="31" t="s">
        <v>4</v>
      </c>
      <c r="G51" s="56">
        <f>G53</f>
        <v>-23670.7</v>
      </c>
      <c r="H51" s="56">
        <f>H53</f>
        <v>-30870.7</v>
      </c>
    </row>
    <row r="52" spans="1:8" ht="49.5" x14ac:dyDescent="0.25">
      <c r="A52" s="274"/>
      <c r="B52" s="274"/>
      <c r="C52" s="274"/>
      <c r="D52" s="291"/>
      <c r="E52" s="291"/>
      <c r="F52" s="111" t="s">
        <v>10</v>
      </c>
      <c r="G52" s="56"/>
      <c r="H52" s="56"/>
    </row>
    <row r="53" spans="1:8" x14ac:dyDescent="0.25">
      <c r="A53" s="274"/>
      <c r="B53" s="274"/>
      <c r="C53" s="274"/>
      <c r="D53" s="291"/>
      <c r="E53" s="291"/>
      <c r="F53" s="62" t="s">
        <v>11</v>
      </c>
      <c r="G53" s="63">
        <f t="shared" ref="G53:H53" si="12">G54</f>
        <v>-23670.7</v>
      </c>
      <c r="H53" s="63">
        <f t="shared" si="12"/>
        <v>-30870.7</v>
      </c>
    </row>
    <row r="54" spans="1:8" ht="33" x14ac:dyDescent="0.25">
      <c r="A54" s="274"/>
      <c r="B54" s="274"/>
      <c r="C54" s="274"/>
      <c r="D54" s="291"/>
      <c r="E54" s="291"/>
      <c r="F54" s="108" t="s">
        <v>14</v>
      </c>
      <c r="G54" s="63">
        <f>G55</f>
        <v>-23670.7</v>
      </c>
      <c r="H54" s="63">
        <f>H55</f>
        <v>-30870.7</v>
      </c>
    </row>
    <row r="55" spans="1:8" x14ac:dyDescent="0.25">
      <c r="A55" s="274"/>
      <c r="B55" s="274"/>
      <c r="C55" s="274"/>
      <c r="D55" s="291"/>
      <c r="E55" s="291"/>
      <c r="F55" s="108" t="s">
        <v>15</v>
      </c>
      <c r="G55" s="63">
        <f>G56</f>
        <v>-23670.7</v>
      </c>
      <c r="H55" s="63">
        <f>H56</f>
        <v>-30870.7</v>
      </c>
    </row>
    <row r="56" spans="1:8" x14ac:dyDescent="0.25">
      <c r="A56" s="274"/>
      <c r="B56" s="274"/>
      <c r="C56" s="274"/>
      <c r="D56" s="291"/>
      <c r="E56" s="291"/>
      <c r="F56" s="108" t="s">
        <v>125</v>
      </c>
      <c r="G56" s="63">
        <f>+G57</f>
        <v>-23670.7</v>
      </c>
      <c r="H56" s="63">
        <f>+H57</f>
        <v>-30870.7</v>
      </c>
    </row>
    <row r="57" spans="1:8" x14ac:dyDescent="0.25">
      <c r="A57" s="275"/>
      <c r="B57" s="275"/>
      <c r="C57" s="275"/>
      <c r="D57" s="292"/>
      <c r="E57" s="292"/>
      <c r="F57" s="108" t="s">
        <v>126</v>
      </c>
      <c r="G57" s="63">
        <v>-23670.7</v>
      </c>
      <c r="H57" s="63">
        <v>-30870.7</v>
      </c>
    </row>
    <row r="58" spans="1:8" s="175" customFormat="1" ht="32.450000000000003" customHeight="1" x14ac:dyDescent="0.25">
      <c r="A58" s="200"/>
      <c r="B58" s="200"/>
      <c r="C58" s="200"/>
      <c r="D58" s="184"/>
      <c r="E58" s="184"/>
      <c r="F58" s="188" t="s">
        <v>232</v>
      </c>
      <c r="G58" s="149">
        <f>+G59</f>
        <v>0</v>
      </c>
      <c r="H58" s="149">
        <f>+H59</f>
        <v>0</v>
      </c>
    </row>
    <row r="59" spans="1:8" s="175" customFormat="1" ht="34.5" x14ac:dyDescent="0.25">
      <c r="A59" s="269" t="s">
        <v>235</v>
      </c>
      <c r="B59" s="273"/>
      <c r="C59" s="273"/>
      <c r="D59" s="273"/>
      <c r="E59" s="273"/>
      <c r="F59" s="188" t="s">
        <v>215</v>
      </c>
      <c r="G59" s="149">
        <f>+G61</f>
        <v>0</v>
      </c>
      <c r="H59" s="149">
        <f>+H61</f>
        <v>0</v>
      </c>
    </row>
    <row r="60" spans="1:8" s="175" customFormat="1" ht="17.25" x14ac:dyDescent="0.25">
      <c r="A60" s="270"/>
      <c r="B60" s="273"/>
      <c r="C60" s="273"/>
      <c r="D60" s="273"/>
      <c r="E60" s="273"/>
      <c r="F60" s="178" t="s">
        <v>3</v>
      </c>
      <c r="G60" s="149"/>
      <c r="H60" s="149"/>
    </row>
    <row r="61" spans="1:8" s="175" customFormat="1" ht="34.5" x14ac:dyDescent="0.25">
      <c r="A61" s="270"/>
      <c r="B61" s="269" t="s">
        <v>77</v>
      </c>
      <c r="C61" s="273"/>
      <c r="D61" s="273"/>
      <c r="E61" s="273"/>
      <c r="F61" s="188" t="s">
        <v>216</v>
      </c>
      <c r="G61" s="149">
        <f>+G63</f>
        <v>0</v>
      </c>
      <c r="H61" s="149">
        <f>+H63</f>
        <v>0</v>
      </c>
    </row>
    <row r="62" spans="1:8" s="175" customFormat="1" ht="17.25" x14ac:dyDescent="0.25">
      <c r="A62" s="270"/>
      <c r="B62" s="270"/>
      <c r="C62" s="273"/>
      <c r="D62" s="273"/>
      <c r="E62" s="273"/>
      <c r="F62" s="178" t="s">
        <v>3</v>
      </c>
      <c r="G62" s="149"/>
      <c r="H62" s="149"/>
    </row>
    <row r="63" spans="1:8" s="175" customFormat="1" ht="34.5" x14ac:dyDescent="0.25">
      <c r="A63" s="270"/>
      <c r="B63" s="270"/>
      <c r="C63" s="269" t="s">
        <v>77</v>
      </c>
      <c r="D63" s="273"/>
      <c r="E63" s="273"/>
      <c r="F63" s="180" t="s">
        <v>213</v>
      </c>
      <c r="G63" s="149">
        <f>+G67</f>
        <v>0</v>
      </c>
      <c r="H63" s="149">
        <f>+H67</f>
        <v>0</v>
      </c>
    </row>
    <row r="64" spans="1:8" s="175" customFormat="1" ht="17.45" customHeight="1" x14ac:dyDescent="0.25">
      <c r="A64" s="270"/>
      <c r="B64" s="270"/>
      <c r="C64" s="270"/>
      <c r="D64" s="273"/>
      <c r="E64" s="273"/>
      <c r="F64" s="178" t="s">
        <v>3</v>
      </c>
      <c r="G64" s="148"/>
      <c r="H64" s="148"/>
    </row>
    <row r="65" spans="1:8" s="175" customFormat="1" ht="17.45" customHeight="1" x14ac:dyDescent="0.25">
      <c r="A65" s="270"/>
      <c r="B65" s="270"/>
      <c r="C65" s="270"/>
      <c r="D65" s="273"/>
      <c r="E65" s="273"/>
      <c r="F65" s="178" t="s">
        <v>217</v>
      </c>
      <c r="G65" s="148">
        <f>+G67</f>
        <v>0</v>
      </c>
      <c r="H65" s="148">
        <f>+H67</f>
        <v>0</v>
      </c>
    </row>
    <row r="66" spans="1:8" s="175" customFormat="1" ht="17.25" x14ac:dyDescent="0.25">
      <c r="A66" s="270"/>
      <c r="B66" s="270"/>
      <c r="C66" s="270"/>
      <c r="D66" s="273"/>
      <c r="E66" s="273"/>
      <c r="F66" s="178" t="s">
        <v>3</v>
      </c>
      <c r="G66" s="201"/>
      <c r="H66" s="201"/>
    </row>
    <row r="67" spans="1:8" s="175" customFormat="1" ht="17.25" x14ac:dyDescent="0.3">
      <c r="A67" s="270"/>
      <c r="B67" s="270"/>
      <c r="C67" s="270"/>
      <c r="D67" s="269" t="s">
        <v>212</v>
      </c>
      <c r="E67" s="289" t="s">
        <v>213</v>
      </c>
      <c r="F67" s="289"/>
      <c r="G67" s="149">
        <f>G69+G77</f>
        <v>0</v>
      </c>
      <c r="H67" s="149">
        <f>H69+H77</f>
        <v>0</v>
      </c>
    </row>
    <row r="68" spans="1:8" s="175" customFormat="1" ht="17.25" x14ac:dyDescent="0.3">
      <c r="A68" s="270"/>
      <c r="B68" s="270"/>
      <c r="C68" s="270"/>
      <c r="D68" s="270"/>
      <c r="E68" s="156"/>
      <c r="F68" s="178" t="s">
        <v>3</v>
      </c>
      <c r="G68" s="202"/>
      <c r="H68" s="202"/>
    </row>
    <row r="69" spans="1:8" s="175" customFormat="1" ht="34.5" x14ac:dyDescent="0.25">
      <c r="A69" s="270"/>
      <c r="B69" s="270"/>
      <c r="C69" s="270"/>
      <c r="D69" s="270"/>
      <c r="E69" s="256">
        <v>11001</v>
      </c>
      <c r="F69" s="180" t="s">
        <v>213</v>
      </c>
      <c r="G69" s="176">
        <f>+G71</f>
        <v>-4210.7</v>
      </c>
      <c r="H69" s="176">
        <f>+H71</f>
        <v>-4210.7</v>
      </c>
    </row>
    <row r="70" spans="1:8" s="175" customFormat="1" ht="17.45" customHeight="1" x14ac:dyDescent="0.25">
      <c r="A70" s="270"/>
      <c r="B70" s="270"/>
      <c r="C70" s="270"/>
      <c r="D70" s="270"/>
      <c r="E70" s="256"/>
      <c r="F70" s="178" t="s">
        <v>9</v>
      </c>
      <c r="G70" s="181"/>
      <c r="H70" s="182"/>
    </row>
    <row r="71" spans="1:8" s="175" customFormat="1" ht="17.45" customHeight="1" x14ac:dyDescent="0.25">
      <c r="A71" s="270"/>
      <c r="B71" s="270"/>
      <c r="C71" s="270"/>
      <c r="D71" s="270"/>
      <c r="E71" s="256"/>
      <c r="F71" s="183" t="s">
        <v>217</v>
      </c>
      <c r="G71" s="179">
        <f>+G73</f>
        <v>-4210.7</v>
      </c>
      <c r="H71" s="179">
        <f>+H73</f>
        <v>-4210.7</v>
      </c>
    </row>
    <row r="72" spans="1:8" s="175" customFormat="1" ht="51.75" x14ac:dyDescent="0.25">
      <c r="A72" s="270"/>
      <c r="B72" s="270"/>
      <c r="C72" s="270"/>
      <c r="D72" s="270"/>
      <c r="E72" s="256"/>
      <c r="F72" s="178" t="s">
        <v>10</v>
      </c>
      <c r="G72" s="181"/>
      <c r="H72" s="182"/>
    </row>
    <row r="73" spans="1:8" s="175" customFormat="1" ht="17.45" customHeight="1" x14ac:dyDescent="0.25">
      <c r="A73" s="270"/>
      <c r="B73" s="270"/>
      <c r="C73" s="270"/>
      <c r="D73" s="270"/>
      <c r="E73" s="256"/>
      <c r="F73" s="203" t="s">
        <v>11</v>
      </c>
      <c r="G73" s="177">
        <f t="shared" ref="G73:H74" si="13">+G74</f>
        <v>-4210.7</v>
      </c>
      <c r="H73" s="177">
        <f t="shared" si="13"/>
        <v>-4210.7</v>
      </c>
    </row>
    <row r="74" spans="1:8" s="175" customFormat="1" ht="17.45" customHeight="1" x14ac:dyDescent="0.25">
      <c r="A74" s="270"/>
      <c r="B74" s="270"/>
      <c r="C74" s="270"/>
      <c r="D74" s="270"/>
      <c r="E74" s="256"/>
      <c r="F74" s="178" t="s">
        <v>12</v>
      </c>
      <c r="G74" s="177">
        <f t="shared" si="13"/>
        <v>-4210.7</v>
      </c>
      <c r="H74" s="177">
        <f t="shared" si="13"/>
        <v>-4210.7</v>
      </c>
    </row>
    <row r="75" spans="1:8" s="175" customFormat="1" ht="17.45" customHeight="1" x14ac:dyDescent="0.25">
      <c r="A75" s="270"/>
      <c r="B75" s="270"/>
      <c r="C75" s="270"/>
      <c r="D75" s="270"/>
      <c r="E75" s="256"/>
      <c r="F75" s="185" t="s">
        <v>236</v>
      </c>
      <c r="G75" s="177">
        <f>+G76</f>
        <v>-4210.7</v>
      </c>
      <c r="H75" s="177">
        <f>+H76</f>
        <v>-4210.7</v>
      </c>
    </row>
    <row r="76" spans="1:8" s="175" customFormat="1" ht="31.9" customHeight="1" x14ac:dyDescent="0.25">
      <c r="A76" s="270"/>
      <c r="B76" s="270"/>
      <c r="C76" s="270"/>
      <c r="D76" s="270"/>
      <c r="E76" s="256"/>
      <c r="F76" s="178" t="s">
        <v>237</v>
      </c>
      <c r="G76" s="177">
        <f>+'1'!D46</f>
        <v>-4210.7</v>
      </c>
      <c r="H76" s="177">
        <f>+'1'!E46</f>
        <v>-4210.7</v>
      </c>
    </row>
    <row r="77" spans="1:8" s="175" customFormat="1" ht="38.25" customHeight="1" x14ac:dyDescent="0.25">
      <c r="A77" s="271"/>
      <c r="B77" s="271"/>
      <c r="C77" s="271"/>
      <c r="D77" s="271"/>
      <c r="E77" s="256">
        <v>11001</v>
      </c>
      <c r="F77" s="180" t="s">
        <v>213</v>
      </c>
      <c r="G77" s="176">
        <f>+G79</f>
        <v>4210.7</v>
      </c>
      <c r="H77" s="176">
        <f>+H79</f>
        <v>4210.7</v>
      </c>
    </row>
    <row r="78" spans="1:8" s="175" customFormat="1" ht="31.9" customHeight="1" x14ac:dyDescent="0.25">
      <c r="A78" s="271"/>
      <c r="B78" s="271"/>
      <c r="C78" s="271"/>
      <c r="D78" s="271"/>
      <c r="E78" s="256"/>
      <c r="F78" s="178" t="s">
        <v>9</v>
      </c>
      <c r="G78" s="181"/>
      <c r="H78" s="182"/>
    </row>
    <row r="79" spans="1:8" s="175" customFormat="1" ht="31.9" customHeight="1" x14ac:dyDescent="0.25">
      <c r="A79" s="271"/>
      <c r="B79" s="271"/>
      <c r="C79" s="271"/>
      <c r="D79" s="271"/>
      <c r="E79" s="256"/>
      <c r="F79" s="183" t="s">
        <v>217</v>
      </c>
      <c r="G79" s="179">
        <f>+G81</f>
        <v>4210.7</v>
      </c>
      <c r="H79" s="179">
        <f>+H81</f>
        <v>4210.7</v>
      </c>
    </row>
    <row r="80" spans="1:8" s="175" customFormat="1" ht="37.9" customHeight="1" x14ac:dyDescent="0.25">
      <c r="A80" s="271"/>
      <c r="B80" s="271"/>
      <c r="C80" s="271"/>
      <c r="D80" s="271"/>
      <c r="E80" s="256"/>
      <c r="F80" s="178" t="s">
        <v>10</v>
      </c>
      <c r="G80" s="181"/>
      <c r="H80" s="182"/>
    </row>
    <row r="81" spans="1:8" s="175" customFormat="1" ht="31.9" customHeight="1" x14ac:dyDescent="0.25">
      <c r="A81" s="271"/>
      <c r="B81" s="271"/>
      <c r="C81" s="271"/>
      <c r="D81" s="271"/>
      <c r="E81" s="256"/>
      <c r="F81" s="184" t="s">
        <v>11</v>
      </c>
      <c r="G81" s="177">
        <f t="shared" ref="G81:H82" si="14">+G82</f>
        <v>4210.7</v>
      </c>
      <c r="H81" s="177">
        <f t="shared" si="14"/>
        <v>4210.7</v>
      </c>
    </row>
    <row r="82" spans="1:8" s="175" customFormat="1" ht="31.9" customHeight="1" x14ac:dyDescent="0.25">
      <c r="A82" s="271"/>
      <c r="B82" s="271"/>
      <c r="C82" s="271"/>
      <c r="D82" s="271"/>
      <c r="E82" s="256"/>
      <c r="F82" s="178" t="s">
        <v>12</v>
      </c>
      <c r="G82" s="177">
        <f t="shared" si="14"/>
        <v>4210.7</v>
      </c>
      <c r="H82" s="177">
        <f t="shared" si="14"/>
        <v>4210.7</v>
      </c>
    </row>
    <row r="83" spans="1:8" s="175" customFormat="1" ht="31.9" customHeight="1" x14ac:dyDescent="0.25">
      <c r="A83" s="271"/>
      <c r="B83" s="271"/>
      <c r="C83" s="271"/>
      <c r="D83" s="271"/>
      <c r="E83" s="256"/>
      <c r="F83" s="185" t="s">
        <v>236</v>
      </c>
      <c r="G83" s="177">
        <f>+G84</f>
        <v>4210.7</v>
      </c>
      <c r="H83" s="177">
        <f>+H84</f>
        <v>4210.7</v>
      </c>
    </row>
    <row r="84" spans="1:8" s="175" customFormat="1" ht="31.9" customHeight="1" x14ac:dyDescent="0.25">
      <c r="A84" s="272"/>
      <c r="B84" s="272"/>
      <c r="C84" s="272"/>
      <c r="D84" s="272"/>
      <c r="E84" s="256"/>
      <c r="F84" s="178" t="s">
        <v>237</v>
      </c>
      <c r="G84" s="177">
        <f>+'1'!D40</f>
        <v>4210.7</v>
      </c>
      <c r="H84" s="177">
        <f>+'1'!E40</f>
        <v>4210.7</v>
      </c>
    </row>
  </sheetData>
  <mergeCells count="35">
    <mergeCell ref="D67:D84"/>
    <mergeCell ref="E67:F67"/>
    <mergeCell ref="E69:E76"/>
    <mergeCell ref="E77:E84"/>
    <mergeCell ref="D41:D46"/>
    <mergeCell ref="E41:E48"/>
    <mergeCell ref="D47:D57"/>
    <mergeCell ref="E49:E57"/>
    <mergeCell ref="D59:D66"/>
    <mergeCell ref="E59:E66"/>
    <mergeCell ref="A7:A40"/>
    <mergeCell ref="B7:B8"/>
    <mergeCell ref="E32:E40"/>
    <mergeCell ref="D15:D40"/>
    <mergeCell ref="C11:C40"/>
    <mergeCell ref="E17:E31"/>
    <mergeCell ref="B9:B40"/>
    <mergeCell ref="C7:C10"/>
    <mergeCell ref="D7:D14"/>
    <mergeCell ref="E7:E16"/>
    <mergeCell ref="F1:H1"/>
    <mergeCell ref="A4:C4"/>
    <mergeCell ref="D4:E4"/>
    <mergeCell ref="F4:F5"/>
    <mergeCell ref="A2:H2"/>
    <mergeCell ref="G4:H4"/>
    <mergeCell ref="A59:A84"/>
    <mergeCell ref="B59:B60"/>
    <mergeCell ref="C59:C62"/>
    <mergeCell ref="A41:A57"/>
    <mergeCell ref="C41:C42"/>
    <mergeCell ref="B61:B84"/>
    <mergeCell ref="C63:C84"/>
    <mergeCell ref="B41:B57"/>
    <mergeCell ref="C43:C57"/>
  </mergeCells>
  <pageMargins left="0.7" right="0.7" top="0.75" bottom="0.75" header="0.3" footer="0.3"/>
  <pageSetup paperSize="9" scale="63" fitToHeight="1000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6"/>
  <sheetViews>
    <sheetView zoomScaleNormal="100" workbookViewId="0">
      <selection activeCell="F8" sqref="F8"/>
    </sheetView>
  </sheetViews>
  <sheetFormatPr defaultColWidth="8.85546875" defaultRowHeight="16.5" x14ac:dyDescent="0.3"/>
  <cols>
    <col min="1" max="1" width="10.5703125" style="1" customWidth="1"/>
    <col min="2" max="2" width="15.5703125" style="1" customWidth="1"/>
    <col min="3" max="3" width="44" style="1" customWidth="1"/>
    <col min="4" max="4" width="15.5703125" style="1" customWidth="1"/>
    <col min="5" max="5" width="18.5703125" style="1" customWidth="1"/>
    <col min="6" max="6" width="23" style="1" customWidth="1"/>
    <col min="7" max="7" width="20.28515625" style="1" customWidth="1"/>
    <col min="8" max="8" width="22.140625" style="1" customWidth="1"/>
    <col min="9" max="16384" width="8.85546875" style="1"/>
  </cols>
  <sheetData>
    <row r="1" spans="1:8" s="9" customFormat="1" ht="54" customHeight="1" x14ac:dyDescent="0.25">
      <c r="D1" s="264" t="s">
        <v>127</v>
      </c>
      <c r="E1" s="264"/>
      <c r="F1" s="264"/>
      <c r="G1" s="264"/>
      <c r="H1" s="264"/>
    </row>
    <row r="2" spans="1:8" ht="63.75" customHeight="1" x14ac:dyDescent="0.3">
      <c r="A2" s="293" t="s">
        <v>243</v>
      </c>
      <c r="B2" s="293"/>
      <c r="C2" s="293"/>
      <c r="D2" s="293"/>
      <c r="E2" s="293"/>
      <c r="F2" s="293"/>
      <c r="G2" s="293"/>
      <c r="H2" s="293"/>
    </row>
    <row r="4" spans="1:8" x14ac:dyDescent="0.3">
      <c r="H4" s="33" t="s">
        <v>81</v>
      </c>
    </row>
    <row r="5" spans="1:8" ht="6" customHeight="1" x14ac:dyDescent="0.3"/>
    <row r="6" spans="1:8" ht="48" customHeight="1" x14ac:dyDescent="0.3">
      <c r="A6" s="416" t="s">
        <v>97</v>
      </c>
      <c r="B6" s="420"/>
      <c r="C6" s="414" t="s">
        <v>98</v>
      </c>
      <c r="D6" s="415" t="s">
        <v>244</v>
      </c>
      <c r="E6" s="415"/>
      <c r="F6" s="415"/>
      <c r="G6" s="415"/>
      <c r="H6" s="415"/>
    </row>
    <row r="7" spans="1:8" ht="17.25" x14ac:dyDescent="0.3">
      <c r="A7" s="418"/>
      <c r="B7" s="419"/>
      <c r="C7" s="413"/>
      <c r="D7" s="415" t="s">
        <v>245</v>
      </c>
      <c r="E7" s="415" t="s">
        <v>123</v>
      </c>
      <c r="F7" s="415"/>
      <c r="G7" s="415"/>
      <c r="H7" s="415"/>
    </row>
    <row r="8" spans="1:8" ht="103.5" x14ac:dyDescent="0.3">
      <c r="A8" s="232" t="s">
        <v>100</v>
      </c>
      <c r="B8" s="232" t="s">
        <v>101</v>
      </c>
      <c r="C8" s="417"/>
      <c r="D8" s="415"/>
      <c r="E8" s="421" t="s">
        <v>246</v>
      </c>
      <c r="F8" s="421" t="s">
        <v>247</v>
      </c>
      <c r="G8" s="421" t="s">
        <v>248</v>
      </c>
      <c r="H8" s="421" t="s">
        <v>249</v>
      </c>
    </row>
    <row r="9" spans="1:8" x14ac:dyDescent="0.3">
      <c r="A9" s="232"/>
      <c r="B9" s="232"/>
      <c r="C9" s="14" t="s">
        <v>102</v>
      </c>
      <c r="D9" s="97">
        <f>SUM(E9:H9)</f>
        <v>-18121</v>
      </c>
      <c r="E9" s="97">
        <f>+E11</f>
        <v>-30870.7</v>
      </c>
      <c r="F9" s="99">
        <f t="shared" ref="F9:G9" si="0">+F11</f>
        <v>0</v>
      </c>
      <c r="G9" s="99">
        <f t="shared" si="0"/>
        <v>0</v>
      </c>
      <c r="H9" s="97">
        <f>+H11</f>
        <v>12749.7</v>
      </c>
    </row>
    <row r="10" spans="1:8" x14ac:dyDescent="0.3">
      <c r="A10" s="12"/>
      <c r="B10" s="12"/>
      <c r="C10" s="12" t="s">
        <v>103</v>
      </c>
      <c r="D10" s="97"/>
      <c r="E10" s="97"/>
      <c r="F10" s="98"/>
      <c r="G10" s="98"/>
      <c r="H10" s="98"/>
    </row>
    <row r="11" spans="1:8" x14ac:dyDescent="0.3">
      <c r="A11" s="12"/>
      <c r="B11" s="12"/>
      <c r="C11" s="14" t="s">
        <v>106</v>
      </c>
      <c r="D11" s="97">
        <f>SUM(E11:H11)</f>
        <v>-18121</v>
      </c>
      <c r="E11" s="97">
        <f>+E16+E13</f>
        <v>-30870.7</v>
      </c>
      <c r="F11" s="99">
        <f>+F16+F13</f>
        <v>0</v>
      </c>
      <c r="G11" s="99">
        <f>+G16+G13</f>
        <v>0</v>
      </c>
      <c r="H11" s="97">
        <f>+H16+H13</f>
        <v>12749.7</v>
      </c>
    </row>
    <row r="12" spans="1:8" x14ac:dyDescent="0.3">
      <c r="A12" s="12"/>
      <c r="B12" s="12"/>
      <c r="C12" s="12" t="s">
        <v>103</v>
      </c>
      <c r="D12" s="97"/>
      <c r="E12" s="97"/>
      <c r="F12" s="99"/>
      <c r="G12" s="99"/>
      <c r="H12" s="98"/>
    </row>
    <row r="13" spans="1:8" ht="66" x14ac:dyDescent="0.3">
      <c r="A13" s="103">
        <v>1103</v>
      </c>
      <c r="B13" s="103" t="s">
        <v>151</v>
      </c>
      <c r="C13" s="74" t="s">
        <v>124</v>
      </c>
      <c r="D13" s="97">
        <f>SUM(E13:H13)</f>
        <v>-30870.7</v>
      </c>
      <c r="E13" s="97">
        <f>+E15</f>
        <v>-30870.7</v>
      </c>
      <c r="F13" s="101">
        <f t="shared" ref="F13:H13" si="1">+F15</f>
        <v>0</v>
      </c>
      <c r="G13" s="101">
        <f t="shared" si="1"/>
        <v>0</v>
      </c>
      <c r="H13" s="101">
        <f t="shared" si="1"/>
        <v>0</v>
      </c>
    </row>
    <row r="14" spans="1:8" x14ac:dyDescent="0.3">
      <c r="A14" s="100"/>
      <c r="B14" s="43"/>
      <c r="C14" s="23" t="s">
        <v>152</v>
      </c>
      <c r="D14" s="97"/>
      <c r="E14" s="97"/>
      <c r="F14" s="102"/>
      <c r="G14" s="102"/>
      <c r="H14" s="101"/>
    </row>
    <row r="15" spans="1:8" ht="49.5" x14ac:dyDescent="0.3">
      <c r="A15" s="100"/>
      <c r="B15" s="43"/>
      <c r="C15" s="23" t="s">
        <v>121</v>
      </c>
      <c r="D15" s="97">
        <f>SUM(E15:H15)</f>
        <v>-30870.7</v>
      </c>
      <c r="E15" s="97">
        <f>+'3'!H57</f>
        <v>-30870.7</v>
      </c>
      <c r="F15" s="101"/>
      <c r="G15" s="101"/>
      <c r="H15" s="101"/>
    </row>
    <row r="16" spans="1:8" ht="66" x14ac:dyDescent="0.3">
      <c r="A16" s="103">
        <v>1103</v>
      </c>
      <c r="B16" s="103">
        <v>31001</v>
      </c>
      <c r="C16" s="74" t="str">
        <f>+'3'!F32</f>
        <v xml:space="preserve"> Քաղաքաշինության  կոմիտեի կարողությունների զարգացում և տեխնիկական հագեցվածության ապահովում</v>
      </c>
      <c r="D16" s="97">
        <f>SUM(E16:H16)</f>
        <v>12749.7</v>
      </c>
      <c r="E16" s="99">
        <v>0</v>
      </c>
      <c r="F16" s="101">
        <v>0</v>
      </c>
      <c r="G16" s="101">
        <v>0</v>
      </c>
      <c r="H16" s="101">
        <f>+'3'!H32</f>
        <v>12749.7</v>
      </c>
    </row>
  </sheetData>
  <mergeCells count="7">
    <mergeCell ref="D7:D8"/>
    <mergeCell ref="C6:C8"/>
    <mergeCell ref="D6:H6"/>
    <mergeCell ref="E7:H7"/>
    <mergeCell ref="A6:B7"/>
    <mergeCell ref="A2:H2"/>
    <mergeCell ref="D1:H1"/>
  </mergeCells>
  <pageMargins left="0.7" right="0.7" top="0.75" bottom="0.75" header="0.3" footer="0.3"/>
  <pageSetup paperSize="9" scale="82" orientation="landscape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82"/>
  <sheetViews>
    <sheetView topLeftCell="A25" zoomScaleNormal="100" workbookViewId="0">
      <selection activeCell="G70" sqref="G70"/>
    </sheetView>
  </sheetViews>
  <sheetFormatPr defaultRowHeight="16.5" x14ac:dyDescent="0.25"/>
  <cols>
    <col min="1" max="1" width="28.5703125" style="25" customWidth="1"/>
    <col min="2" max="2" width="47.5703125" style="25" customWidth="1"/>
    <col min="3" max="4" width="18.5703125" style="25" customWidth="1"/>
    <col min="5" max="7" width="9.140625" style="25" customWidth="1"/>
    <col min="8" max="16384" width="9.140625" style="25"/>
  </cols>
  <sheetData>
    <row r="1" spans="1:8" ht="61.5" customHeight="1" x14ac:dyDescent="0.25">
      <c r="A1" s="9"/>
      <c r="B1" s="309" t="s">
        <v>128</v>
      </c>
      <c r="C1" s="309"/>
      <c r="D1" s="309"/>
      <c r="E1" s="35"/>
      <c r="F1" s="35"/>
      <c r="G1" s="35"/>
    </row>
    <row r="2" spans="1:8" ht="45.6" customHeight="1" x14ac:dyDescent="0.25">
      <c r="A2" s="306" t="s">
        <v>207</v>
      </c>
      <c r="B2" s="306"/>
      <c r="C2" s="306"/>
      <c r="D2" s="306"/>
      <c r="E2" s="114"/>
      <c r="F2" s="114"/>
    </row>
    <row r="3" spans="1:8" ht="20.25" customHeight="1" x14ac:dyDescent="0.25">
      <c r="A3" s="307" t="s">
        <v>82</v>
      </c>
      <c r="B3" s="307"/>
      <c r="C3" s="307"/>
      <c r="D3" s="307"/>
    </row>
    <row r="4" spans="1:8" ht="24.75" customHeight="1" x14ac:dyDescent="0.25">
      <c r="A4" s="312" t="s">
        <v>83</v>
      </c>
      <c r="B4" s="312"/>
      <c r="C4" s="312"/>
      <c r="D4" s="312"/>
      <c r="E4" s="115"/>
      <c r="F4" s="115"/>
    </row>
    <row r="5" spans="1:8" ht="17.25" customHeight="1" x14ac:dyDescent="0.3">
      <c r="A5" s="116"/>
      <c r="B5" s="116"/>
      <c r="C5" s="116"/>
      <c r="D5" s="34" t="s">
        <v>81</v>
      </c>
      <c r="E5" s="116"/>
      <c r="F5" s="116"/>
    </row>
    <row r="6" spans="1:8" x14ac:dyDescent="0.25">
      <c r="A6" s="127" t="s">
        <v>36</v>
      </c>
      <c r="B6" s="308" t="s">
        <v>37</v>
      </c>
      <c r="C6" s="308"/>
      <c r="D6" s="308"/>
    </row>
    <row r="7" spans="1:8" x14ac:dyDescent="0.25">
      <c r="A7" s="23" t="s">
        <v>38</v>
      </c>
      <c r="B7" s="310" t="s">
        <v>39</v>
      </c>
      <c r="C7" s="310"/>
      <c r="D7" s="310"/>
    </row>
    <row r="8" spans="1:8" x14ac:dyDescent="0.25">
      <c r="A8" s="314"/>
      <c r="B8" s="315"/>
      <c r="C8" s="315"/>
      <c r="D8" s="316"/>
    </row>
    <row r="9" spans="1:8" x14ac:dyDescent="0.25">
      <c r="A9" s="311" t="s">
        <v>40</v>
      </c>
      <c r="B9" s="311"/>
      <c r="C9" s="311"/>
      <c r="D9" s="311"/>
    </row>
    <row r="11" spans="1:8" ht="66.75" customHeight="1" x14ac:dyDescent="0.25">
      <c r="A11" s="28" t="s">
        <v>41</v>
      </c>
      <c r="B11" s="31" t="s">
        <v>38</v>
      </c>
      <c r="C11" s="317" t="s">
        <v>84</v>
      </c>
      <c r="D11" s="318"/>
    </row>
    <row r="12" spans="1:8" x14ac:dyDescent="0.25">
      <c r="A12" s="28" t="s">
        <v>42</v>
      </c>
      <c r="B12" s="31" t="s">
        <v>43</v>
      </c>
      <c r="C12" s="128" t="s">
        <v>96</v>
      </c>
      <c r="D12" s="128" t="s">
        <v>34</v>
      </c>
    </row>
    <row r="13" spans="1:8" ht="115.5" x14ac:dyDescent="0.3">
      <c r="A13" s="129" t="s">
        <v>46</v>
      </c>
      <c r="B13" s="130" t="s">
        <v>47</v>
      </c>
      <c r="C13" s="286"/>
      <c r="D13" s="286"/>
      <c r="H13" s="16"/>
    </row>
    <row r="14" spans="1:8" ht="144" customHeight="1" x14ac:dyDescent="0.25">
      <c r="A14" s="129" t="s">
        <v>48</v>
      </c>
      <c r="B14" s="130" t="s">
        <v>49</v>
      </c>
      <c r="C14" s="285"/>
      <c r="D14" s="285"/>
    </row>
    <row r="15" spans="1:8" x14ac:dyDescent="0.25">
      <c r="A15" s="129" t="s">
        <v>50</v>
      </c>
      <c r="B15" s="128" t="s">
        <v>51</v>
      </c>
      <c r="C15" s="10"/>
      <c r="D15" s="10"/>
    </row>
    <row r="16" spans="1:8" ht="49.5" x14ac:dyDescent="0.25">
      <c r="A16" s="129" t="s">
        <v>52</v>
      </c>
      <c r="B16" s="128" t="s">
        <v>35</v>
      </c>
      <c r="C16" s="10"/>
      <c r="D16" s="10"/>
    </row>
    <row r="17" spans="1:4" x14ac:dyDescent="0.25">
      <c r="A17" s="288" t="s">
        <v>53</v>
      </c>
      <c r="B17" s="288"/>
      <c r="C17" s="10"/>
      <c r="D17" s="10"/>
    </row>
    <row r="18" spans="1:4" ht="34.5" customHeight="1" x14ac:dyDescent="0.25">
      <c r="A18" s="310" t="s">
        <v>54</v>
      </c>
      <c r="B18" s="310"/>
      <c r="C18" s="131" t="s">
        <v>55</v>
      </c>
      <c r="D18" s="131"/>
    </row>
    <row r="19" spans="1:4" x14ac:dyDescent="0.25">
      <c r="A19" s="313" t="s">
        <v>56</v>
      </c>
      <c r="B19" s="313"/>
      <c r="C19" s="27">
        <f>'3'!G17</f>
        <v>10921</v>
      </c>
      <c r="D19" s="27">
        <f>'3'!H17</f>
        <v>18121</v>
      </c>
    </row>
    <row r="20" spans="1:4" s="132" customFormat="1" ht="49.5" customHeight="1" x14ac:dyDescent="0.25">
      <c r="A20" s="321"/>
      <c r="B20" s="321"/>
      <c r="C20" s="321"/>
      <c r="D20" s="321"/>
    </row>
    <row r="21" spans="1:4" ht="75" customHeight="1" x14ac:dyDescent="0.25">
      <c r="A21" s="28" t="s">
        <v>41</v>
      </c>
      <c r="B21" s="31" t="s">
        <v>38</v>
      </c>
      <c r="C21" s="324" t="s">
        <v>84</v>
      </c>
      <c r="D21" s="324"/>
    </row>
    <row r="22" spans="1:4" x14ac:dyDescent="0.25">
      <c r="A22" s="28" t="s">
        <v>42</v>
      </c>
      <c r="B22" s="31" t="s">
        <v>57</v>
      </c>
      <c r="C22" s="128" t="s">
        <v>44</v>
      </c>
      <c r="D22" s="128" t="s">
        <v>45</v>
      </c>
    </row>
    <row r="23" spans="1:4" ht="49.5" x14ac:dyDescent="0.25">
      <c r="A23" s="10" t="s">
        <v>46</v>
      </c>
      <c r="B23" s="23" t="s">
        <v>58</v>
      </c>
      <c r="C23" s="10"/>
      <c r="D23" s="10"/>
    </row>
    <row r="24" spans="1:4" ht="66" x14ac:dyDescent="0.25">
      <c r="A24" s="10" t="s">
        <v>48</v>
      </c>
      <c r="B24" s="23" t="s">
        <v>59</v>
      </c>
      <c r="C24" s="10"/>
      <c r="D24" s="10"/>
    </row>
    <row r="25" spans="1:4" ht="49.5" x14ac:dyDescent="0.25">
      <c r="A25" s="10" t="s">
        <v>50</v>
      </c>
      <c r="B25" s="23" t="s">
        <v>60</v>
      </c>
      <c r="C25" s="10"/>
      <c r="D25" s="10"/>
    </row>
    <row r="26" spans="1:4" ht="49.5" x14ac:dyDescent="0.25">
      <c r="A26" s="10" t="s">
        <v>61</v>
      </c>
      <c r="B26" s="23" t="s">
        <v>35</v>
      </c>
      <c r="C26" s="10"/>
      <c r="D26" s="10"/>
    </row>
    <row r="27" spans="1:4" x14ac:dyDescent="0.25">
      <c r="A27" s="320" t="s">
        <v>53</v>
      </c>
      <c r="B27" s="320"/>
      <c r="C27" s="125"/>
      <c r="D27" s="125"/>
    </row>
    <row r="28" spans="1:4" x14ac:dyDescent="0.25">
      <c r="A28" s="319" t="s">
        <v>196</v>
      </c>
      <c r="B28" s="319"/>
      <c r="C28" s="133"/>
      <c r="D28" s="133"/>
    </row>
    <row r="29" spans="1:4" s="134" customFormat="1" x14ac:dyDescent="0.25">
      <c r="A29" s="319" t="s">
        <v>203</v>
      </c>
      <c r="B29" s="319"/>
      <c r="C29" s="133"/>
      <c r="D29" s="133">
        <v>10</v>
      </c>
    </row>
    <row r="30" spans="1:4" x14ac:dyDescent="0.25">
      <c r="A30" s="319" t="s">
        <v>202</v>
      </c>
      <c r="B30" s="319"/>
      <c r="C30" s="133"/>
      <c r="D30" s="133">
        <v>20</v>
      </c>
    </row>
    <row r="31" spans="1:4" ht="15" customHeight="1" x14ac:dyDescent="0.25">
      <c r="A31" s="319" t="s">
        <v>201</v>
      </c>
      <c r="B31" s="319"/>
      <c r="C31" s="133"/>
      <c r="D31" s="133"/>
    </row>
    <row r="32" spans="1:4" x14ac:dyDescent="0.25">
      <c r="A32" s="319" t="s">
        <v>200</v>
      </c>
      <c r="B32" s="319"/>
      <c r="C32" s="133"/>
      <c r="D32" s="133"/>
    </row>
    <row r="33" spans="1:4" x14ac:dyDescent="0.25">
      <c r="A33" s="319" t="s">
        <v>198</v>
      </c>
      <c r="B33" s="319"/>
      <c r="C33" s="133"/>
      <c r="D33" s="133"/>
    </row>
    <row r="34" spans="1:4" s="134" customFormat="1" x14ac:dyDescent="0.25">
      <c r="A34" s="319" t="s">
        <v>199</v>
      </c>
      <c r="B34" s="319"/>
      <c r="C34" s="133"/>
      <c r="D34" s="133">
        <f>1+20</f>
        <v>21</v>
      </c>
    </row>
    <row r="35" spans="1:4" s="134" customFormat="1" x14ac:dyDescent="0.25">
      <c r="A35" s="319" t="s">
        <v>197</v>
      </c>
      <c r="B35" s="319"/>
      <c r="C35" s="133"/>
      <c r="D35" s="133">
        <v>3</v>
      </c>
    </row>
    <row r="36" spans="1:4" s="134" customFormat="1" x14ac:dyDescent="0.25">
      <c r="A36" s="322" t="s">
        <v>171</v>
      </c>
      <c r="B36" s="323"/>
      <c r="C36" s="131"/>
      <c r="D36" s="131">
        <v>25</v>
      </c>
    </row>
    <row r="37" spans="1:4" x14ac:dyDescent="0.25">
      <c r="A37" s="319" t="s">
        <v>110</v>
      </c>
      <c r="B37" s="319"/>
      <c r="C37" s="135">
        <f>'3'!G40</f>
        <v>12749.7</v>
      </c>
      <c r="D37" s="135">
        <f>'3'!H40</f>
        <v>12749.7</v>
      </c>
    </row>
    <row r="38" spans="1:4" x14ac:dyDescent="0.25">
      <c r="A38" s="19"/>
      <c r="B38" s="19"/>
      <c r="C38" s="136"/>
      <c r="D38" s="136"/>
    </row>
    <row r="39" spans="1:4" s="65" customFormat="1" ht="6.75" customHeight="1" x14ac:dyDescent="0.25">
      <c r="A39" s="64"/>
      <c r="B39" s="64"/>
    </row>
    <row r="40" spans="1:4" s="6" customFormat="1" x14ac:dyDescent="0.25"/>
    <row r="41" spans="1:4" s="6" customFormat="1" x14ac:dyDescent="0.25">
      <c r="A41" s="326" t="s">
        <v>40</v>
      </c>
      <c r="B41" s="326"/>
      <c r="C41" s="326"/>
      <c r="D41" s="326"/>
    </row>
    <row r="42" spans="1:4" s="6" customFormat="1" ht="57.75" customHeight="1" x14ac:dyDescent="0.25">
      <c r="A42" s="124" t="s">
        <v>41</v>
      </c>
      <c r="B42" s="124" t="s">
        <v>38</v>
      </c>
      <c r="C42" s="330" t="s">
        <v>129</v>
      </c>
      <c r="D42" s="331"/>
    </row>
    <row r="43" spans="1:4" s="6" customFormat="1" x14ac:dyDescent="0.25">
      <c r="A43" s="124" t="s">
        <v>42</v>
      </c>
      <c r="B43" s="124">
        <v>21001</v>
      </c>
      <c r="C43" s="43" t="s">
        <v>44</v>
      </c>
      <c r="D43" s="43" t="s">
        <v>45</v>
      </c>
    </row>
    <row r="44" spans="1:4" s="6" customFormat="1" ht="33" x14ac:dyDescent="0.3">
      <c r="A44" s="124" t="s">
        <v>46</v>
      </c>
      <c r="B44" s="66" t="s">
        <v>104</v>
      </c>
      <c r="C44" s="67"/>
      <c r="D44" s="68"/>
    </row>
    <row r="45" spans="1:4" s="6" customFormat="1" ht="66" x14ac:dyDescent="0.3">
      <c r="A45" s="124" t="s">
        <v>48</v>
      </c>
      <c r="B45" s="66" t="s">
        <v>130</v>
      </c>
      <c r="C45" s="67"/>
      <c r="D45" s="68"/>
    </row>
    <row r="46" spans="1:4" s="6" customFormat="1" ht="49.5" x14ac:dyDescent="0.3">
      <c r="A46" s="124" t="s">
        <v>50</v>
      </c>
      <c r="B46" s="66" t="s">
        <v>131</v>
      </c>
      <c r="C46" s="67"/>
      <c r="D46" s="68"/>
    </row>
    <row r="47" spans="1:4" s="6" customFormat="1" ht="76.5" customHeight="1" x14ac:dyDescent="0.3">
      <c r="A47" s="124" t="s">
        <v>52</v>
      </c>
      <c r="B47" s="124" t="s">
        <v>35</v>
      </c>
      <c r="C47" s="67"/>
      <c r="D47" s="68"/>
    </row>
    <row r="48" spans="1:4" s="6" customFormat="1" ht="34.5" customHeight="1" x14ac:dyDescent="0.3">
      <c r="A48" s="327" t="s">
        <v>53</v>
      </c>
      <c r="B48" s="327"/>
      <c r="C48" s="67"/>
      <c r="D48" s="68"/>
    </row>
    <row r="49" spans="1:6" s="6" customFormat="1" ht="44.25" customHeight="1" x14ac:dyDescent="0.3">
      <c r="A49" s="328" t="s">
        <v>132</v>
      </c>
      <c r="B49" s="329"/>
      <c r="C49" s="67"/>
      <c r="D49" s="68"/>
    </row>
    <row r="50" spans="1:6" s="6" customFormat="1" ht="44.25" customHeight="1" x14ac:dyDescent="0.3">
      <c r="A50" s="328" t="s">
        <v>133</v>
      </c>
      <c r="B50" s="329"/>
      <c r="C50" s="67"/>
      <c r="D50" s="68"/>
    </row>
    <row r="51" spans="1:6" s="6" customFormat="1" ht="44.25" customHeight="1" x14ac:dyDescent="0.3">
      <c r="A51" s="328" t="s">
        <v>134</v>
      </c>
      <c r="B51" s="329"/>
      <c r="C51" s="67"/>
      <c r="D51" s="68"/>
    </row>
    <row r="52" spans="1:6" s="6" customFormat="1" ht="44.25" customHeight="1" x14ac:dyDescent="0.25">
      <c r="A52" s="310" t="s">
        <v>135</v>
      </c>
      <c r="B52" s="310"/>
      <c r="C52" s="69"/>
      <c r="D52" s="69"/>
    </row>
    <row r="53" spans="1:6" s="6" customFormat="1" x14ac:dyDescent="0.25">
      <c r="A53" s="325" t="s">
        <v>56</v>
      </c>
      <c r="B53" s="325"/>
      <c r="C53" s="54">
        <f>+'2'!D18</f>
        <v>-23670.7</v>
      </c>
      <c r="D53" s="54">
        <f>+'2'!E18</f>
        <v>-30870.7</v>
      </c>
    </row>
    <row r="54" spans="1:6" s="6" customFormat="1" x14ac:dyDescent="0.25"/>
    <row r="55" spans="1:6" ht="21.95" customHeight="1" x14ac:dyDescent="0.25">
      <c r="C55" s="137"/>
      <c r="D55" s="137"/>
    </row>
    <row r="56" spans="1:6" ht="84.75" customHeight="1" x14ac:dyDescent="0.25">
      <c r="A56" s="336" t="s">
        <v>218</v>
      </c>
      <c r="B56" s="336"/>
      <c r="C56" s="336"/>
      <c r="D56" s="336"/>
      <c r="E56" s="150"/>
      <c r="F56" s="151"/>
    </row>
    <row r="57" spans="1:6" x14ac:dyDescent="0.25">
      <c r="A57" s="337" t="s">
        <v>219</v>
      </c>
      <c r="B57" s="337"/>
      <c r="C57" s="337"/>
      <c r="D57" s="337"/>
      <c r="E57" s="152"/>
      <c r="F57" s="152"/>
    </row>
    <row r="58" spans="1:6" ht="40.5" customHeight="1" x14ac:dyDescent="0.25">
      <c r="A58" s="338" t="s">
        <v>83</v>
      </c>
      <c r="B58" s="338"/>
      <c r="C58" s="338"/>
      <c r="D58" s="338"/>
      <c r="E58" s="338"/>
      <c r="F58" s="338"/>
    </row>
    <row r="60" spans="1:6" ht="17.25" x14ac:dyDescent="0.25">
      <c r="A60" s="164" t="s">
        <v>220</v>
      </c>
      <c r="B60" s="295" t="s">
        <v>37</v>
      </c>
      <c r="C60" s="296"/>
      <c r="D60" s="297"/>
    </row>
    <row r="61" spans="1:6" ht="17.25" customHeight="1" x14ac:dyDescent="0.25">
      <c r="A61" s="164">
        <v>1139</v>
      </c>
      <c r="B61" s="295" t="s">
        <v>221</v>
      </c>
      <c r="C61" s="296"/>
      <c r="D61" s="297"/>
    </row>
    <row r="62" spans="1:6" ht="17.25" x14ac:dyDescent="0.25">
      <c r="A62" s="233"/>
      <c r="B62" s="234"/>
      <c r="C62" s="234"/>
      <c r="D62" s="234"/>
    </row>
    <row r="63" spans="1:6" s="132" customFormat="1" ht="17.25" customHeight="1" x14ac:dyDescent="0.25">
      <c r="A63" s="294" t="s">
        <v>40</v>
      </c>
      <c r="B63" s="294"/>
      <c r="C63" s="294"/>
      <c r="D63" s="294"/>
      <c r="E63" s="235"/>
    </row>
    <row r="64" spans="1:6" ht="17.25" x14ac:dyDescent="0.25">
      <c r="A64" s="151"/>
      <c r="B64" s="151"/>
      <c r="C64" s="151"/>
      <c r="D64" s="151"/>
      <c r="E64" s="151"/>
      <c r="F64" s="151"/>
    </row>
    <row r="65" spans="1:6" ht="63" customHeight="1" x14ac:dyDescent="0.25">
      <c r="A65" s="153" t="s">
        <v>41</v>
      </c>
      <c r="B65" s="153">
        <v>1139</v>
      </c>
      <c r="C65" s="332" t="s">
        <v>99</v>
      </c>
      <c r="D65" s="333"/>
      <c r="E65" s="154"/>
      <c r="F65" s="154"/>
    </row>
    <row r="66" spans="1:6" ht="17.25" x14ac:dyDescent="0.25">
      <c r="A66" s="153" t="s">
        <v>42</v>
      </c>
      <c r="B66" s="153">
        <v>11001</v>
      </c>
      <c r="C66" s="146" t="s">
        <v>44</v>
      </c>
      <c r="D66" s="146" t="s">
        <v>45</v>
      </c>
      <c r="E66" s="155"/>
      <c r="F66" s="155"/>
    </row>
    <row r="67" spans="1:6" ht="34.5" x14ac:dyDescent="0.3">
      <c r="A67" s="153" t="s">
        <v>46</v>
      </c>
      <c r="B67" s="156" t="s">
        <v>222</v>
      </c>
      <c r="C67" s="157"/>
      <c r="D67" s="158"/>
      <c r="E67" s="155"/>
      <c r="F67" s="155"/>
    </row>
    <row r="68" spans="1:6" ht="103.5" x14ac:dyDescent="0.3">
      <c r="A68" s="153" t="s">
        <v>48</v>
      </c>
      <c r="B68" s="159" t="s">
        <v>223</v>
      </c>
      <c r="C68" s="157"/>
      <c r="D68" s="160"/>
      <c r="E68" s="155"/>
      <c r="F68" s="155"/>
    </row>
    <row r="69" spans="1:6" ht="17.25" x14ac:dyDescent="0.3">
      <c r="A69" s="153" t="s">
        <v>50</v>
      </c>
      <c r="B69" s="159" t="s">
        <v>51</v>
      </c>
      <c r="C69" s="157"/>
      <c r="D69" s="160"/>
      <c r="E69" s="155"/>
      <c r="F69" s="155"/>
    </row>
    <row r="70" spans="1:6" ht="51.75" x14ac:dyDescent="0.3">
      <c r="A70" s="153" t="s">
        <v>52</v>
      </c>
      <c r="B70" s="159" t="s">
        <v>224</v>
      </c>
      <c r="C70" s="157"/>
      <c r="D70" s="160"/>
      <c r="E70" s="155"/>
      <c r="F70" s="155"/>
    </row>
    <row r="71" spans="1:6" ht="17.25" customHeight="1" x14ac:dyDescent="0.3">
      <c r="A71" s="332" t="s">
        <v>53</v>
      </c>
      <c r="B71" s="333"/>
      <c r="C71" s="157"/>
      <c r="D71" s="160"/>
      <c r="E71" s="155"/>
      <c r="F71" s="155"/>
    </row>
    <row r="72" spans="1:6" ht="17.25" customHeight="1" x14ac:dyDescent="0.3">
      <c r="A72" s="334" t="s">
        <v>56</v>
      </c>
      <c r="B72" s="335"/>
      <c r="C72" s="205">
        <f>+'1'!D40</f>
        <v>4210.7</v>
      </c>
      <c r="D72" s="205">
        <f>+'1'!E40</f>
        <v>4210.7</v>
      </c>
      <c r="E72" s="155"/>
      <c r="F72" s="155"/>
    </row>
    <row r="73" spans="1:6" ht="17.25" x14ac:dyDescent="0.25">
      <c r="A73" s="151"/>
      <c r="B73" s="151"/>
      <c r="C73" s="151"/>
      <c r="D73" s="151"/>
      <c r="E73" s="151"/>
      <c r="F73" s="151"/>
    </row>
    <row r="74" spans="1:6" ht="17.25" x14ac:dyDescent="0.3">
      <c r="A74" s="162"/>
      <c r="B74" s="162"/>
      <c r="C74" s="162"/>
      <c r="D74" s="162"/>
      <c r="E74" s="162"/>
      <c r="F74" s="162"/>
    </row>
    <row r="75" spans="1:6" ht="51" customHeight="1" x14ac:dyDescent="0.25">
      <c r="A75" s="166" t="s">
        <v>41</v>
      </c>
      <c r="B75" s="166">
        <v>1139</v>
      </c>
      <c r="C75" s="305" t="s">
        <v>242</v>
      </c>
      <c r="D75" s="305"/>
    </row>
    <row r="76" spans="1:6" ht="17.25" customHeight="1" x14ac:dyDescent="0.25">
      <c r="A76" s="167" t="s">
        <v>42</v>
      </c>
      <c r="B76" s="167">
        <v>11001</v>
      </c>
      <c r="C76" s="302" t="s">
        <v>227</v>
      </c>
      <c r="D76" s="302" t="s">
        <v>45</v>
      </c>
    </row>
    <row r="77" spans="1:6" ht="34.5" x14ac:dyDescent="0.25">
      <c r="A77" s="168" t="s">
        <v>46</v>
      </c>
      <c r="B77" s="169" t="s">
        <v>221</v>
      </c>
      <c r="C77" s="303"/>
      <c r="D77" s="303"/>
    </row>
    <row r="78" spans="1:6" ht="103.5" x14ac:dyDescent="0.25">
      <c r="A78" s="168" t="s">
        <v>48</v>
      </c>
      <c r="B78" s="147" t="s">
        <v>228</v>
      </c>
      <c r="C78" s="304"/>
      <c r="D78" s="304"/>
    </row>
    <row r="79" spans="1:6" ht="17.25" x14ac:dyDescent="0.25">
      <c r="A79" s="170" t="s">
        <v>229</v>
      </c>
      <c r="B79" s="170" t="s">
        <v>230</v>
      </c>
      <c r="C79" s="170"/>
      <c r="D79" s="170"/>
    </row>
    <row r="80" spans="1:6" ht="51.75" x14ac:dyDescent="0.3">
      <c r="A80" s="161" t="s">
        <v>52</v>
      </c>
      <c r="B80" s="159" t="s">
        <v>224</v>
      </c>
      <c r="C80" s="171"/>
      <c r="D80" s="172"/>
    </row>
    <row r="81" spans="1:4" ht="17.25" x14ac:dyDescent="0.25">
      <c r="A81" s="298" t="s">
        <v>53</v>
      </c>
      <c r="B81" s="299"/>
      <c r="C81" s="174"/>
      <c r="D81" s="174"/>
    </row>
    <row r="82" spans="1:4" ht="17.25" x14ac:dyDescent="0.25">
      <c r="A82" s="300" t="s">
        <v>231</v>
      </c>
      <c r="B82" s="301"/>
      <c r="C82" s="204">
        <f>+'1'!D46</f>
        <v>-4210.7</v>
      </c>
      <c r="D82" s="204">
        <f>+'1'!E46</f>
        <v>-4210.7</v>
      </c>
    </row>
  </sheetData>
  <mergeCells count="49">
    <mergeCell ref="A56:D56"/>
    <mergeCell ref="A57:D57"/>
    <mergeCell ref="A58:F58"/>
    <mergeCell ref="C65:D65"/>
    <mergeCell ref="A53:B53"/>
    <mergeCell ref="A41:D41"/>
    <mergeCell ref="A48:B48"/>
    <mergeCell ref="A49:B49"/>
    <mergeCell ref="A50:B50"/>
    <mergeCell ref="A51:B51"/>
    <mergeCell ref="A52:B52"/>
    <mergeCell ref="C42:D42"/>
    <mergeCell ref="A37:B37"/>
    <mergeCell ref="A27:B27"/>
    <mergeCell ref="A34:B34"/>
    <mergeCell ref="C13:C14"/>
    <mergeCell ref="A20:D20"/>
    <mergeCell ref="A35:B35"/>
    <mergeCell ref="A28:B28"/>
    <mergeCell ref="A29:B29"/>
    <mergeCell ref="A30:B30"/>
    <mergeCell ref="A31:B31"/>
    <mergeCell ref="A32:B32"/>
    <mergeCell ref="A33:B33"/>
    <mergeCell ref="A36:B36"/>
    <mergeCell ref="C21:D21"/>
    <mergeCell ref="A9:D9"/>
    <mergeCell ref="A17:B17"/>
    <mergeCell ref="A18:B18"/>
    <mergeCell ref="A4:D4"/>
    <mergeCell ref="A19:B19"/>
    <mergeCell ref="A8:D8"/>
    <mergeCell ref="D13:D14"/>
    <mergeCell ref="C11:D11"/>
    <mergeCell ref="A2:D2"/>
    <mergeCell ref="A3:D3"/>
    <mergeCell ref="B6:D6"/>
    <mergeCell ref="B1:D1"/>
    <mergeCell ref="B7:D7"/>
    <mergeCell ref="A63:D63"/>
    <mergeCell ref="B61:D61"/>
    <mergeCell ref="B60:D60"/>
    <mergeCell ref="A81:B81"/>
    <mergeCell ref="A82:B82"/>
    <mergeCell ref="C76:C78"/>
    <mergeCell ref="D76:D78"/>
    <mergeCell ref="C75:D75"/>
    <mergeCell ref="A71:B71"/>
    <mergeCell ref="A72:B72"/>
  </mergeCells>
  <pageMargins left="0.7" right="0.7" top="0.75" bottom="0.75" header="0.3" footer="0.3"/>
  <pageSetup paperSize="9" scale="37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76"/>
  <sheetViews>
    <sheetView zoomScaleNormal="100" workbookViewId="0">
      <selection activeCell="A69" sqref="A69"/>
    </sheetView>
  </sheetViews>
  <sheetFormatPr defaultRowHeight="16.5" x14ac:dyDescent="0.25"/>
  <cols>
    <col min="1" max="1" width="28.5703125" style="65" customWidth="1"/>
    <col min="2" max="2" width="47.5703125" style="65" customWidth="1"/>
    <col min="3" max="4" width="18.5703125" style="65" customWidth="1"/>
    <col min="5" max="5" width="18.140625" style="65" customWidth="1"/>
    <col min="6" max="6" width="11.7109375" style="65" customWidth="1"/>
    <col min="7" max="7" width="23.5703125" style="65" customWidth="1"/>
    <col min="8" max="16384" width="9.140625" style="65"/>
  </cols>
  <sheetData>
    <row r="1" spans="1:8" s="25" customFormat="1" ht="55.5" customHeight="1" x14ac:dyDescent="0.25">
      <c r="A1" s="9"/>
      <c r="B1" s="264" t="s">
        <v>136</v>
      </c>
      <c r="C1" s="264"/>
      <c r="D1" s="264"/>
      <c r="E1" s="121"/>
    </row>
    <row r="2" spans="1:8" ht="45.6" customHeight="1" x14ac:dyDescent="0.25">
      <c r="A2" s="342" t="s">
        <v>208</v>
      </c>
      <c r="B2" s="342"/>
      <c r="C2" s="342"/>
      <c r="D2" s="342"/>
    </row>
    <row r="3" spans="1:8" ht="20.25" customHeight="1" x14ac:dyDescent="0.25">
      <c r="A3" s="343" t="s">
        <v>82</v>
      </c>
      <c r="B3" s="343"/>
      <c r="C3" s="343"/>
      <c r="D3" s="343"/>
    </row>
    <row r="4" spans="1:8" ht="33.75" customHeight="1" x14ac:dyDescent="0.25">
      <c r="A4" s="344" t="s">
        <v>62</v>
      </c>
      <c r="B4" s="344"/>
      <c r="C4" s="344"/>
      <c r="D4" s="344"/>
    </row>
    <row r="5" spans="1:8" s="36" customFormat="1" x14ac:dyDescent="0.3">
      <c r="D5" s="36" t="s">
        <v>81</v>
      </c>
    </row>
    <row r="6" spans="1:8" x14ac:dyDescent="0.25">
      <c r="A6" s="126" t="s">
        <v>36</v>
      </c>
      <c r="B6" s="340" t="s">
        <v>37</v>
      </c>
      <c r="C6" s="340"/>
      <c r="D6" s="340"/>
    </row>
    <row r="7" spans="1:8" x14ac:dyDescent="0.25">
      <c r="A7" s="51" t="s">
        <v>38</v>
      </c>
      <c r="B7" s="341" t="s">
        <v>39</v>
      </c>
      <c r="C7" s="341"/>
      <c r="D7" s="341"/>
    </row>
    <row r="9" spans="1:8" x14ac:dyDescent="0.25">
      <c r="A9" s="326" t="s">
        <v>40</v>
      </c>
      <c r="B9" s="326"/>
      <c r="C9" s="326"/>
      <c r="D9" s="326"/>
    </row>
    <row r="11" spans="1:8" ht="67.5" customHeight="1" x14ac:dyDescent="0.25">
      <c r="A11" s="138" t="s">
        <v>41</v>
      </c>
      <c r="B11" s="51" t="s">
        <v>38</v>
      </c>
      <c r="C11" s="351" t="s">
        <v>84</v>
      </c>
      <c r="D11" s="351"/>
    </row>
    <row r="12" spans="1:8" ht="36.75" customHeight="1" x14ac:dyDescent="0.25">
      <c r="A12" s="138" t="s">
        <v>42</v>
      </c>
      <c r="B12" s="51" t="s">
        <v>43</v>
      </c>
      <c r="C12" s="120" t="s">
        <v>111</v>
      </c>
      <c r="D12" s="120" t="s">
        <v>45</v>
      </c>
    </row>
    <row r="13" spans="1:8" ht="115.5" x14ac:dyDescent="0.25">
      <c r="A13" s="138" t="s">
        <v>46</v>
      </c>
      <c r="B13" s="51" t="s">
        <v>47</v>
      </c>
      <c r="C13" s="346"/>
      <c r="D13" s="346"/>
      <c r="H13" s="65" t="s">
        <v>66</v>
      </c>
    </row>
    <row r="14" spans="1:8" ht="115.5" x14ac:dyDescent="0.25">
      <c r="A14" s="138" t="s">
        <v>48</v>
      </c>
      <c r="B14" s="51" t="s">
        <v>49</v>
      </c>
      <c r="C14" s="347"/>
      <c r="D14" s="347"/>
    </row>
    <row r="15" spans="1:8" x14ac:dyDescent="0.25">
      <c r="A15" s="138" t="s">
        <v>50</v>
      </c>
      <c r="B15" s="51" t="s">
        <v>51</v>
      </c>
      <c r="C15" s="138"/>
      <c r="D15" s="138"/>
    </row>
    <row r="16" spans="1:8" ht="49.5" x14ac:dyDescent="0.25">
      <c r="A16" s="138" t="s">
        <v>52</v>
      </c>
      <c r="B16" s="51" t="s">
        <v>35</v>
      </c>
      <c r="C16" s="138"/>
      <c r="D16" s="138"/>
    </row>
    <row r="17" spans="1:4" x14ac:dyDescent="0.25">
      <c r="A17" s="345" t="s">
        <v>53</v>
      </c>
      <c r="B17" s="345"/>
      <c r="C17" s="138"/>
      <c r="D17" s="138"/>
    </row>
    <row r="18" spans="1:4" x14ac:dyDescent="0.25">
      <c r="A18" s="310" t="s">
        <v>54</v>
      </c>
      <c r="B18" s="310"/>
      <c r="C18" s="139" t="s">
        <v>55</v>
      </c>
      <c r="D18" s="139"/>
    </row>
    <row r="19" spans="1:4" x14ac:dyDescent="0.25">
      <c r="A19" s="350" t="s">
        <v>56</v>
      </c>
      <c r="B19" s="350"/>
      <c r="C19" s="27">
        <f>'5'!C19</f>
        <v>10921</v>
      </c>
      <c r="D19" s="27">
        <f>'5'!D19</f>
        <v>18121</v>
      </c>
    </row>
    <row r="20" spans="1:4" ht="27.75" customHeight="1" x14ac:dyDescent="0.25"/>
    <row r="21" spans="1:4" ht="73.5" customHeight="1" x14ac:dyDescent="0.25">
      <c r="A21" s="138" t="s">
        <v>41</v>
      </c>
      <c r="B21" s="51" t="s">
        <v>38</v>
      </c>
      <c r="C21" s="351" t="s">
        <v>84</v>
      </c>
      <c r="D21" s="351"/>
    </row>
    <row r="22" spans="1:4" x14ac:dyDescent="0.25">
      <c r="A22" s="138" t="s">
        <v>42</v>
      </c>
      <c r="B22" s="51" t="s">
        <v>57</v>
      </c>
      <c r="C22" s="120" t="s">
        <v>44</v>
      </c>
      <c r="D22" s="120" t="s">
        <v>45</v>
      </c>
    </row>
    <row r="23" spans="1:4" ht="49.5" x14ac:dyDescent="0.25">
      <c r="A23" s="138" t="s">
        <v>46</v>
      </c>
      <c r="B23" s="51" t="s">
        <v>58</v>
      </c>
      <c r="C23" s="138"/>
      <c r="D23" s="138"/>
    </row>
    <row r="24" spans="1:4" ht="66" x14ac:dyDescent="0.25">
      <c r="A24" s="138" t="s">
        <v>48</v>
      </c>
      <c r="B24" s="51" t="s">
        <v>59</v>
      </c>
      <c r="C24" s="138"/>
      <c r="D24" s="138"/>
    </row>
    <row r="25" spans="1:4" ht="49.5" x14ac:dyDescent="0.25">
      <c r="A25" s="138" t="s">
        <v>50</v>
      </c>
      <c r="B25" s="51" t="s">
        <v>60</v>
      </c>
      <c r="C25" s="138"/>
      <c r="D25" s="138"/>
    </row>
    <row r="26" spans="1:4" ht="49.5" x14ac:dyDescent="0.25">
      <c r="A26" s="138" t="s">
        <v>61</v>
      </c>
      <c r="B26" s="51" t="s">
        <v>35</v>
      </c>
      <c r="C26" s="138"/>
      <c r="D26" s="138"/>
    </row>
    <row r="27" spans="1:4" x14ac:dyDescent="0.25">
      <c r="A27" s="345" t="s">
        <v>53</v>
      </c>
      <c r="B27" s="345"/>
      <c r="C27" s="138"/>
      <c r="D27" s="138"/>
    </row>
    <row r="28" spans="1:4" x14ac:dyDescent="0.25">
      <c r="A28" s="348" t="str">
        <f>+'5'!A28:B28</f>
        <v xml:space="preserve">  Սկաներ </v>
      </c>
      <c r="B28" s="349"/>
      <c r="C28" s="138"/>
      <c r="D28" s="140">
        <f>+'5'!D28</f>
        <v>0</v>
      </c>
    </row>
    <row r="29" spans="1:4" ht="15" customHeight="1" x14ac:dyDescent="0.25">
      <c r="A29" s="348" t="str">
        <f>+'5'!A29:B29</f>
        <v xml:space="preserve"> Դյուրակիր համակարգիչ </v>
      </c>
      <c r="B29" s="349"/>
      <c r="C29" s="138"/>
      <c r="D29" s="140">
        <f>+'5'!D29</f>
        <v>10</v>
      </c>
    </row>
    <row r="30" spans="1:4" ht="15" customHeight="1" x14ac:dyDescent="0.25">
      <c r="A30" s="348" t="str">
        <f>+'5'!A30:B30</f>
        <v xml:space="preserve"> Տպիչ բազմաֆունկցիոնալ սարք </v>
      </c>
      <c r="B30" s="349"/>
      <c r="C30" s="138"/>
      <c r="D30" s="140">
        <f>+'5'!D30</f>
        <v>20</v>
      </c>
    </row>
    <row r="31" spans="1:4" x14ac:dyDescent="0.25">
      <c r="A31" s="348" t="str">
        <f>+'5'!A31:B31</f>
        <v xml:space="preserve"> Աշխատանքային սեղան կողադիրով </v>
      </c>
      <c r="B31" s="349"/>
      <c r="C31" s="138"/>
      <c r="D31" s="140">
        <f>+'5'!D31</f>
        <v>0</v>
      </c>
    </row>
    <row r="32" spans="1:4" x14ac:dyDescent="0.25">
      <c r="A32" s="348" t="str">
        <f>+'5'!A32:B32</f>
        <v xml:space="preserve"> Բազկաթոռ </v>
      </c>
      <c r="B32" s="349"/>
      <c r="C32" s="138"/>
      <c r="D32" s="140">
        <f>+'5'!D32</f>
        <v>0</v>
      </c>
    </row>
    <row r="33" spans="1:9" ht="15" customHeight="1" x14ac:dyDescent="0.25">
      <c r="A33" s="348" t="str">
        <f>+'5'!A33:B33</f>
        <v xml:space="preserve"> Պահարան </v>
      </c>
      <c r="B33" s="349"/>
      <c r="C33" s="138"/>
      <c r="D33" s="140">
        <f>+'5'!D33</f>
        <v>0</v>
      </c>
    </row>
    <row r="34" spans="1:9" x14ac:dyDescent="0.25">
      <c r="A34" s="348" t="str">
        <f>+'5'!A34:B34</f>
        <v xml:space="preserve"> Համակարգիչ ամբողջը մեկում </v>
      </c>
      <c r="B34" s="349"/>
      <c r="C34" s="138"/>
      <c r="D34" s="140">
        <f>+'5'!D34</f>
        <v>21</v>
      </c>
    </row>
    <row r="35" spans="1:9" x14ac:dyDescent="0.25">
      <c r="A35" s="348" t="str">
        <f>+'5'!A35:B35</f>
        <v>Գունավոր տպիչներ</v>
      </c>
      <c r="B35" s="349"/>
      <c r="C35" s="139"/>
      <c r="D35" s="140">
        <f>+'5'!D35</f>
        <v>3</v>
      </c>
    </row>
    <row r="36" spans="1:9" ht="16.5" customHeight="1" x14ac:dyDescent="0.25">
      <c r="A36" s="348" t="str">
        <f>+'5'!A36:B36</f>
        <v>Համակարգչային  պլանշետ</v>
      </c>
      <c r="B36" s="349"/>
      <c r="C36" s="139"/>
      <c r="D36" s="140">
        <f>+'5'!D36</f>
        <v>25</v>
      </c>
    </row>
    <row r="37" spans="1:9" x14ac:dyDescent="0.25">
      <c r="A37" s="313" t="s">
        <v>56</v>
      </c>
      <c r="B37" s="313"/>
      <c r="C37" s="141">
        <f>'5'!C37</f>
        <v>12749.7</v>
      </c>
      <c r="D37" s="141">
        <f>'5'!D37</f>
        <v>12749.7</v>
      </c>
    </row>
    <row r="39" spans="1:9" s="6" customFormat="1" x14ac:dyDescent="0.25">
      <c r="A39" s="326" t="s">
        <v>40</v>
      </c>
      <c r="B39" s="326"/>
      <c r="C39" s="326"/>
      <c r="D39" s="326"/>
    </row>
    <row r="40" spans="1:9" s="70" customFormat="1" ht="54.75" customHeight="1" x14ac:dyDescent="0.3">
      <c r="A40" s="124" t="s">
        <v>41</v>
      </c>
      <c r="B40" s="124" t="s">
        <v>38</v>
      </c>
      <c r="C40" s="330" t="s">
        <v>129</v>
      </c>
      <c r="D40" s="331"/>
      <c r="I40" s="71"/>
    </row>
    <row r="41" spans="1:9" s="17" customFormat="1" x14ac:dyDescent="0.3">
      <c r="A41" s="124" t="s">
        <v>42</v>
      </c>
      <c r="B41" s="124">
        <v>21001</v>
      </c>
      <c r="C41" s="43" t="s">
        <v>44</v>
      </c>
      <c r="D41" s="43" t="s">
        <v>45</v>
      </c>
    </row>
    <row r="42" spans="1:9" s="17" customFormat="1" ht="32.25" customHeight="1" x14ac:dyDescent="0.3">
      <c r="A42" s="124" t="s">
        <v>46</v>
      </c>
      <c r="B42" s="66" t="s">
        <v>104</v>
      </c>
      <c r="C42" s="67"/>
      <c r="D42" s="68"/>
    </row>
    <row r="43" spans="1:9" s="17" customFormat="1" ht="51" customHeight="1" x14ac:dyDescent="0.3">
      <c r="A43" s="124" t="s">
        <v>48</v>
      </c>
      <c r="B43" s="66" t="s">
        <v>130</v>
      </c>
      <c r="C43" s="67"/>
      <c r="D43" s="68"/>
    </row>
    <row r="44" spans="1:9" s="17" customFormat="1" ht="33.75" customHeight="1" x14ac:dyDescent="0.3">
      <c r="A44" s="124" t="s">
        <v>50</v>
      </c>
      <c r="B44" s="66" t="s">
        <v>131</v>
      </c>
      <c r="C44" s="67"/>
      <c r="D44" s="68"/>
    </row>
    <row r="45" spans="1:9" s="17" customFormat="1" ht="63" customHeight="1" x14ac:dyDescent="0.3">
      <c r="A45" s="124" t="s">
        <v>52</v>
      </c>
      <c r="B45" s="124" t="s">
        <v>35</v>
      </c>
      <c r="C45" s="67"/>
      <c r="D45" s="68"/>
    </row>
    <row r="46" spans="1:9" s="17" customFormat="1" ht="18" customHeight="1" x14ac:dyDescent="0.3">
      <c r="A46" s="327" t="s">
        <v>53</v>
      </c>
      <c r="B46" s="327"/>
      <c r="C46" s="67"/>
      <c r="D46" s="68"/>
    </row>
    <row r="47" spans="1:9" s="17" customFormat="1" ht="40.5" customHeight="1" x14ac:dyDescent="0.3">
      <c r="A47" s="328" t="s">
        <v>132</v>
      </c>
      <c r="B47" s="329"/>
      <c r="C47" s="67"/>
      <c r="D47" s="68"/>
    </row>
    <row r="48" spans="1:9" s="17" customFormat="1" ht="53.25" customHeight="1" x14ac:dyDescent="0.3">
      <c r="A48" s="328" t="s">
        <v>133</v>
      </c>
      <c r="B48" s="329"/>
      <c r="C48" s="67"/>
      <c r="D48" s="68"/>
    </row>
    <row r="49" spans="1:6" s="17" customFormat="1" ht="52.5" customHeight="1" x14ac:dyDescent="0.3">
      <c r="A49" s="328" t="s">
        <v>134</v>
      </c>
      <c r="B49" s="329"/>
      <c r="C49" s="67"/>
      <c r="D49" s="68"/>
    </row>
    <row r="50" spans="1:6" s="17" customFormat="1" ht="28.5" customHeight="1" x14ac:dyDescent="0.3">
      <c r="A50" s="339" t="s">
        <v>56</v>
      </c>
      <c r="B50" s="339"/>
      <c r="C50" s="72">
        <f>+'2'!D18</f>
        <v>-23670.7</v>
      </c>
      <c r="D50" s="72">
        <f>+'2'!E18</f>
        <v>-30870.7</v>
      </c>
    </row>
    <row r="53" spans="1:6" s="25" customFormat="1" ht="38.25" customHeight="1" x14ac:dyDescent="0.3">
      <c r="A53" s="336" t="s">
        <v>225</v>
      </c>
      <c r="B53" s="336"/>
      <c r="C53" s="336"/>
      <c r="D53" s="336"/>
      <c r="E53" s="162"/>
      <c r="F53" s="162"/>
    </row>
    <row r="54" spans="1:6" s="25" customFormat="1" ht="17.25" x14ac:dyDescent="0.3">
      <c r="A54" s="162"/>
      <c r="B54" s="162"/>
      <c r="C54" s="162"/>
      <c r="D54" s="162"/>
      <c r="E54" s="162"/>
      <c r="F54" s="162"/>
    </row>
    <row r="55" spans="1:6" s="25" customFormat="1" ht="17.25" x14ac:dyDescent="0.25">
      <c r="A55" s="354" t="s">
        <v>219</v>
      </c>
      <c r="B55" s="354"/>
      <c r="C55" s="354"/>
      <c r="D55" s="354"/>
      <c r="E55" s="163"/>
      <c r="F55" s="163"/>
    </row>
    <row r="56" spans="1:6" s="25" customFormat="1" ht="36.75" customHeight="1" x14ac:dyDescent="0.25">
      <c r="A56" s="294" t="s">
        <v>226</v>
      </c>
      <c r="B56" s="294"/>
      <c r="C56" s="294"/>
      <c r="D56" s="294"/>
      <c r="E56" s="294"/>
      <c r="F56" s="294"/>
    </row>
    <row r="57" spans="1:6" s="25" customFormat="1" ht="17.25" x14ac:dyDescent="0.3">
      <c r="A57" s="164" t="s">
        <v>220</v>
      </c>
      <c r="B57" s="295" t="s">
        <v>37</v>
      </c>
      <c r="C57" s="296"/>
      <c r="D57" s="297"/>
      <c r="E57" s="165"/>
      <c r="F57" s="165"/>
    </row>
    <row r="58" spans="1:6" s="25" customFormat="1" ht="17.25" customHeight="1" x14ac:dyDescent="0.3">
      <c r="A58" s="164">
        <v>1139</v>
      </c>
      <c r="B58" s="295" t="s">
        <v>221</v>
      </c>
      <c r="C58" s="296"/>
      <c r="D58" s="297"/>
      <c r="E58" s="165"/>
      <c r="F58" s="165"/>
    </row>
    <row r="59" spans="1:6" s="25" customFormat="1" ht="17.25" customHeight="1" x14ac:dyDescent="0.3">
      <c r="A59" s="295" t="s">
        <v>40</v>
      </c>
      <c r="B59" s="296"/>
      <c r="C59" s="296"/>
      <c r="D59" s="296"/>
      <c r="E59" s="165"/>
      <c r="F59" s="165"/>
    </row>
    <row r="60" spans="1:6" s="25" customFormat="1" ht="63.75" customHeight="1" x14ac:dyDescent="0.3">
      <c r="A60" s="166" t="s">
        <v>41</v>
      </c>
      <c r="B60" s="166">
        <v>1139</v>
      </c>
      <c r="C60" s="352" t="s">
        <v>238</v>
      </c>
      <c r="D60" s="353"/>
      <c r="E60" s="165"/>
      <c r="F60" s="165"/>
    </row>
    <row r="61" spans="1:6" s="25" customFormat="1" ht="17.25" customHeight="1" x14ac:dyDescent="0.3">
      <c r="A61" s="167" t="s">
        <v>42</v>
      </c>
      <c r="B61" s="167">
        <v>11001</v>
      </c>
      <c r="C61" s="302" t="s">
        <v>227</v>
      </c>
      <c r="D61" s="302" t="s">
        <v>45</v>
      </c>
      <c r="E61" s="165"/>
      <c r="F61" s="165"/>
    </row>
    <row r="62" spans="1:6" s="25" customFormat="1" ht="34.5" x14ac:dyDescent="0.3">
      <c r="A62" s="168" t="s">
        <v>46</v>
      </c>
      <c r="B62" s="169" t="s">
        <v>221</v>
      </c>
      <c r="C62" s="303"/>
      <c r="D62" s="303"/>
      <c r="E62" s="162"/>
      <c r="F62" s="162"/>
    </row>
    <row r="63" spans="1:6" s="25" customFormat="1" ht="103.5" x14ac:dyDescent="0.3">
      <c r="A63" s="168" t="s">
        <v>48</v>
      </c>
      <c r="B63" s="147" t="s">
        <v>228</v>
      </c>
      <c r="C63" s="304"/>
      <c r="D63" s="304"/>
      <c r="E63" s="162"/>
      <c r="F63" s="162"/>
    </row>
    <row r="64" spans="1:6" s="25" customFormat="1" ht="17.25" x14ac:dyDescent="0.3">
      <c r="A64" s="170" t="s">
        <v>229</v>
      </c>
      <c r="B64" s="170" t="s">
        <v>230</v>
      </c>
      <c r="C64" s="170"/>
      <c r="D64" s="170"/>
      <c r="E64" s="162"/>
      <c r="F64" s="162"/>
    </row>
    <row r="65" spans="1:6" s="25" customFormat="1" ht="51.75" x14ac:dyDescent="0.3">
      <c r="A65" s="161" t="s">
        <v>52</v>
      </c>
      <c r="B65" s="159" t="s">
        <v>224</v>
      </c>
      <c r="C65" s="171"/>
      <c r="D65" s="172"/>
      <c r="E65" s="173"/>
      <c r="F65" s="173"/>
    </row>
    <row r="66" spans="1:6" s="25" customFormat="1" ht="17.25" customHeight="1" x14ac:dyDescent="0.3">
      <c r="A66" s="298" t="s">
        <v>53</v>
      </c>
      <c r="B66" s="299"/>
      <c r="C66" s="174"/>
      <c r="D66" s="174"/>
      <c r="E66" s="162"/>
      <c r="F66" s="162"/>
    </row>
    <row r="67" spans="1:6" s="25" customFormat="1" ht="17.25" customHeight="1" x14ac:dyDescent="0.3">
      <c r="A67" s="300" t="s">
        <v>231</v>
      </c>
      <c r="B67" s="301"/>
      <c r="C67" s="204">
        <f>+'1'!D40</f>
        <v>4210.7</v>
      </c>
      <c r="D67" s="204">
        <f>+'1'!E40</f>
        <v>4210.7</v>
      </c>
      <c r="E67" s="162"/>
      <c r="F67" s="162"/>
    </row>
    <row r="69" spans="1:6" ht="58.5" customHeight="1" x14ac:dyDescent="0.25">
      <c r="A69" s="166" t="s">
        <v>41</v>
      </c>
      <c r="B69" s="166">
        <v>1139</v>
      </c>
      <c r="C69" s="352" t="s">
        <v>129</v>
      </c>
      <c r="D69" s="353"/>
    </row>
    <row r="70" spans="1:6" ht="17.25" customHeight="1" x14ac:dyDescent="0.25">
      <c r="A70" s="167" t="s">
        <v>42</v>
      </c>
      <c r="B70" s="167">
        <v>11001</v>
      </c>
      <c r="C70" s="302" t="s">
        <v>227</v>
      </c>
      <c r="D70" s="302" t="s">
        <v>45</v>
      </c>
    </row>
    <row r="71" spans="1:6" ht="34.5" x14ac:dyDescent="0.25">
      <c r="A71" s="168" t="s">
        <v>46</v>
      </c>
      <c r="B71" s="169" t="s">
        <v>221</v>
      </c>
      <c r="C71" s="303"/>
      <c r="D71" s="303"/>
    </row>
    <row r="72" spans="1:6" ht="103.5" x14ac:dyDescent="0.25">
      <c r="A72" s="168" t="s">
        <v>48</v>
      </c>
      <c r="B72" s="147" t="s">
        <v>228</v>
      </c>
      <c r="C72" s="304"/>
      <c r="D72" s="304"/>
    </row>
    <row r="73" spans="1:6" ht="17.25" x14ac:dyDescent="0.25">
      <c r="A73" s="170" t="s">
        <v>229</v>
      </c>
      <c r="B73" s="170" t="s">
        <v>230</v>
      </c>
      <c r="C73" s="170"/>
      <c r="D73" s="170"/>
    </row>
    <row r="74" spans="1:6" ht="51.75" x14ac:dyDescent="0.3">
      <c r="A74" s="161" t="s">
        <v>52</v>
      </c>
      <c r="B74" s="159" t="s">
        <v>224</v>
      </c>
      <c r="C74" s="171"/>
      <c r="D74" s="172"/>
    </row>
    <row r="75" spans="1:6" ht="17.25" x14ac:dyDescent="0.25">
      <c r="A75" s="298" t="s">
        <v>53</v>
      </c>
      <c r="B75" s="299"/>
      <c r="C75" s="174"/>
      <c r="D75" s="174"/>
    </row>
    <row r="76" spans="1:6" ht="17.25" x14ac:dyDescent="0.25">
      <c r="A76" s="300" t="s">
        <v>231</v>
      </c>
      <c r="B76" s="301"/>
      <c r="C76" s="204">
        <f>+'1'!D46</f>
        <v>-4210.7</v>
      </c>
      <c r="D76" s="204">
        <f>+'1'!E46</f>
        <v>-4210.7</v>
      </c>
    </row>
  </sheetData>
  <mergeCells count="48">
    <mergeCell ref="C11:D11"/>
    <mergeCell ref="C21:D21"/>
    <mergeCell ref="C40:D40"/>
    <mergeCell ref="C60:D60"/>
    <mergeCell ref="C69:D69"/>
    <mergeCell ref="A39:D39"/>
    <mergeCell ref="A46:B46"/>
    <mergeCell ref="A47:B47"/>
    <mergeCell ref="A48:B48"/>
    <mergeCell ref="A53:D53"/>
    <mergeCell ref="A55:D55"/>
    <mergeCell ref="A56:F56"/>
    <mergeCell ref="B57:D57"/>
    <mergeCell ref="B58:D58"/>
    <mergeCell ref="A59:D59"/>
    <mergeCell ref="C61:C63"/>
    <mergeCell ref="A17:B17"/>
    <mergeCell ref="A18:B18"/>
    <mergeCell ref="A32:B32"/>
    <mergeCell ref="A33:B33"/>
    <mergeCell ref="A34:B34"/>
    <mergeCell ref="A28:B28"/>
    <mergeCell ref="A29:B29"/>
    <mergeCell ref="A30:B30"/>
    <mergeCell ref="A31:B31"/>
    <mergeCell ref="A49:B49"/>
    <mergeCell ref="A50:B50"/>
    <mergeCell ref="B1:D1"/>
    <mergeCell ref="B6:D6"/>
    <mergeCell ref="B7:D7"/>
    <mergeCell ref="A2:D2"/>
    <mergeCell ref="A3:D3"/>
    <mergeCell ref="A4:D4"/>
    <mergeCell ref="A9:D9"/>
    <mergeCell ref="A27:B27"/>
    <mergeCell ref="C13:C14"/>
    <mergeCell ref="D13:D14"/>
    <mergeCell ref="A37:B37"/>
    <mergeCell ref="A35:B35"/>
    <mergeCell ref="A19:B19"/>
    <mergeCell ref="A36:B36"/>
    <mergeCell ref="A76:B76"/>
    <mergeCell ref="C70:C72"/>
    <mergeCell ref="D70:D72"/>
    <mergeCell ref="A75:B75"/>
    <mergeCell ref="D61:D63"/>
    <mergeCell ref="A66:B66"/>
    <mergeCell ref="A67:B67"/>
  </mergeCells>
  <pageMargins left="0.7" right="0.7" top="0.75" bottom="0.75" header="0.3" footer="0.3"/>
  <pageSetup paperSize="9" scale="45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1"/>
  <sheetViews>
    <sheetView topLeftCell="A13" zoomScale="110" zoomScaleNormal="110" workbookViewId="0">
      <selection activeCell="H27" sqref="H27:H28"/>
    </sheetView>
  </sheetViews>
  <sheetFormatPr defaultRowHeight="16.5" x14ac:dyDescent="0.25"/>
  <cols>
    <col min="1" max="1" width="15.5703125" style="6" bestFit="1" customWidth="1"/>
    <col min="2" max="3" width="15.28515625" style="6" customWidth="1"/>
    <col min="4" max="4" width="17.85546875" style="6" customWidth="1"/>
    <col min="5" max="5" width="8.5703125" style="6" customWidth="1"/>
    <col min="6" max="6" width="13.5703125" style="6" customWidth="1"/>
    <col min="7" max="7" width="14.28515625" style="6" customWidth="1"/>
    <col min="8" max="8" width="11.140625" style="6" customWidth="1"/>
    <col min="9" max="9" width="17.5703125" style="6" customWidth="1"/>
    <col min="10" max="10" width="10.85546875" style="6" bestFit="1" customWidth="1"/>
    <col min="11" max="11" width="21.28515625" style="6" bestFit="1" customWidth="1"/>
    <col min="12" max="16384" width="9.140625" style="6"/>
  </cols>
  <sheetData>
    <row r="1" spans="1:9" s="1" customFormat="1" ht="17.25" customHeight="1" x14ac:dyDescent="0.3">
      <c r="E1" s="2"/>
      <c r="F1" s="2"/>
      <c r="G1" s="376" t="s">
        <v>143</v>
      </c>
      <c r="H1" s="377"/>
      <c r="I1" s="377"/>
    </row>
    <row r="2" spans="1:9" s="1" customFormat="1" ht="17.25" customHeight="1" x14ac:dyDescent="0.3">
      <c r="E2" s="37"/>
      <c r="F2" s="37"/>
      <c r="G2" s="377"/>
      <c r="H2" s="377"/>
      <c r="I2" s="377"/>
    </row>
    <row r="3" spans="1:9" s="1" customFormat="1" ht="17.25" customHeight="1" x14ac:dyDescent="0.3">
      <c r="E3" s="38"/>
      <c r="F3" s="39"/>
      <c r="G3" s="377"/>
      <c r="H3" s="377"/>
      <c r="I3" s="377"/>
    </row>
    <row r="4" spans="1:9" s="1" customFormat="1" x14ac:dyDescent="0.3"/>
    <row r="5" spans="1:9" s="1" customFormat="1" ht="45.75" customHeight="1" x14ac:dyDescent="0.3">
      <c r="A5" s="386" t="s">
        <v>211</v>
      </c>
      <c r="B5" s="386"/>
      <c r="C5" s="386"/>
      <c r="D5" s="386"/>
      <c r="E5" s="386"/>
      <c r="F5" s="386"/>
      <c r="G5" s="386"/>
      <c r="H5" s="386"/>
      <c r="I5" s="386"/>
    </row>
    <row r="6" spans="1:9" s="1" customFormat="1" x14ac:dyDescent="0.3"/>
    <row r="7" spans="1:9" s="1" customFormat="1" ht="108" customHeight="1" x14ac:dyDescent="0.3">
      <c r="A7" s="387" t="s">
        <v>108</v>
      </c>
      <c r="B7" s="389" t="s">
        <v>107</v>
      </c>
      <c r="C7" s="390"/>
      <c r="D7" s="391"/>
      <c r="E7" s="395" t="s">
        <v>85</v>
      </c>
      <c r="F7" s="395" t="s">
        <v>86</v>
      </c>
      <c r="G7" s="395" t="s">
        <v>87</v>
      </c>
      <c r="H7" s="381" t="s">
        <v>84</v>
      </c>
      <c r="I7" s="382"/>
    </row>
    <row r="8" spans="1:9" s="3" customFormat="1" ht="57" customHeight="1" x14ac:dyDescent="0.3">
      <c r="A8" s="388"/>
      <c r="B8" s="392"/>
      <c r="C8" s="393"/>
      <c r="D8" s="394"/>
      <c r="E8" s="396"/>
      <c r="F8" s="396"/>
      <c r="G8" s="396"/>
      <c r="H8" s="120" t="s">
        <v>88</v>
      </c>
      <c r="I8" s="120" t="s">
        <v>63</v>
      </c>
    </row>
    <row r="9" spans="1:9" s="3" customFormat="1" x14ac:dyDescent="0.3">
      <c r="A9" s="4">
        <v>1</v>
      </c>
      <c r="B9" s="383">
        <v>2</v>
      </c>
      <c r="C9" s="384"/>
      <c r="D9" s="385"/>
      <c r="E9" s="4">
        <v>3</v>
      </c>
      <c r="F9" s="4">
        <v>4</v>
      </c>
      <c r="G9" s="4">
        <v>5</v>
      </c>
      <c r="H9" s="4">
        <v>6</v>
      </c>
      <c r="I9" s="4">
        <v>7</v>
      </c>
    </row>
    <row r="10" spans="1:9" s="3" customFormat="1" ht="31.5" customHeight="1" x14ac:dyDescent="0.3">
      <c r="A10" s="369" t="s">
        <v>82</v>
      </c>
      <c r="B10" s="370"/>
      <c r="C10" s="370"/>
      <c r="D10" s="370"/>
      <c r="E10" s="370"/>
      <c r="F10" s="370"/>
      <c r="G10" s="370"/>
      <c r="H10" s="371"/>
      <c r="I10" s="5">
        <f>I11+I45</f>
        <v>-14200</v>
      </c>
    </row>
    <row r="11" spans="1:9" ht="24.95" customHeight="1" x14ac:dyDescent="0.25">
      <c r="A11" s="119" t="s">
        <v>177</v>
      </c>
      <c r="B11" s="73" t="s">
        <v>178</v>
      </c>
      <c r="C11" s="74" t="s">
        <v>64</v>
      </c>
      <c r="D11" s="369" t="s">
        <v>65</v>
      </c>
      <c r="E11" s="370"/>
      <c r="F11" s="370"/>
      <c r="G11" s="370"/>
      <c r="H11" s="371"/>
      <c r="I11" s="5">
        <f>I12+I25</f>
        <v>16670.7</v>
      </c>
    </row>
    <row r="12" spans="1:9" s="9" customFormat="1" ht="52.5" customHeight="1" x14ac:dyDescent="0.25">
      <c r="A12" s="7" t="s">
        <v>69</v>
      </c>
      <c r="B12" s="378" t="s">
        <v>8</v>
      </c>
      <c r="C12" s="379"/>
      <c r="D12" s="379"/>
      <c r="E12" s="379"/>
      <c r="F12" s="379"/>
      <c r="G12" s="379"/>
      <c r="H12" s="380"/>
      <c r="I12" s="8">
        <f>I13+I21</f>
        <v>3921</v>
      </c>
    </row>
    <row r="13" spans="1:9" s="123" customFormat="1" ht="13.5" customHeight="1" x14ac:dyDescent="0.25">
      <c r="A13" s="126" t="s">
        <v>66</v>
      </c>
      <c r="B13" s="340" t="s">
        <v>94</v>
      </c>
      <c r="C13" s="340"/>
      <c r="D13" s="340"/>
      <c r="E13" s="88" t="s">
        <v>66</v>
      </c>
      <c r="F13" s="88" t="s">
        <v>66</v>
      </c>
      <c r="G13" s="89"/>
      <c r="H13" s="90"/>
      <c r="I13" s="91">
        <f>SUM(I14:I20)</f>
        <v>1355</v>
      </c>
    </row>
    <row r="14" spans="1:9" s="9" customFormat="1" ht="23.25" customHeight="1" x14ac:dyDescent="0.25">
      <c r="A14" s="80" t="s">
        <v>154</v>
      </c>
      <c r="B14" s="400" t="s">
        <v>159</v>
      </c>
      <c r="C14" s="401" t="s">
        <v>159</v>
      </c>
      <c r="D14" s="402" t="s">
        <v>159</v>
      </c>
      <c r="E14" s="43" t="s">
        <v>112</v>
      </c>
      <c r="F14" s="43" t="s">
        <v>172</v>
      </c>
      <c r="G14" s="86">
        <v>14500</v>
      </c>
      <c r="H14" s="82">
        <v>25</v>
      </c>
      <c r="I14" s="44">
        <f>+G14*H14/1000</f>
        <v>362.5</v>
      </c>
    </row>
    <row r="15" spans="1:9" s="9" customFormat="1" ht="21.75" customHeight="1" x14ac:dyDescent="0.25">
      <c r="A15" s="80">
        <v>30236110</v>
      </c>
      <c r="B15" s="400" t="s">
        <v>160</v>
      </c>
      <c r="C15" s="401" t="s">
        <v>160</v>
      </c>
      <c r="D15" s="402" t="s">
        <v>160</v>
      </c>
      <c r="E15" s="43" t="s">
        <v>112</v>
      </c>
      <c r="F15" s="43" t="s">
        <v>172</v>
      </c>
      <c r="G15" s="86">
        <v>12000</v>
      </c>
      <c r="H15" s="82">
        <v>20</v>
      </c>
      <c r="I15" s="44">
        <f t="shared" ref="I15:I24" si="0">+G15*H15/1000</f>
        <v>240</v>
      </c>
    </row>
    <row r="16" spans="1:9" s="9" customFormat="1" ht="21.75" customHeight="1" x14ac:dyDescent="0.25">
      <c r="A16" s="80">
        <v>30236110</v>
      </c>
      <c r="B16" s="403" t="s">
        <v>160</v>
      </c>
      <c r="C16" s="404"/>
      <c r="D16" s="405"/>
      <c r="E16" s="43" t="s">
        <v>112</v>
      </c>
      <c r="F16" s="43" t="s">
        <v>172</v>
      </c>
      <c r="G16" s="86">
        <v>10000</v>
      </c>
      <c r="H16" s="82">
        <v>20</v>
      </c>
      <c r="I16" s="44">
        <f t="shared" si="0"/>
        <v>200</v>
      </c>
    </row>
    <row r="17" spans="1:11" s="9" customFormat="1" ht="21.75" customHeight="1" x14ac:dyDescent="0.25">
      <c r="A17" s="80">
        <v>30121460</v>
      </c>
      <c r="B17" s="406" t="s">
        <v>161</v>
      </c>
      <c r="C17" s="407"/>
      <c r="D17" s="408"/>
      <c r="E17" s="43" t="s">
        <v>112</v>
      </c>
      <c r="F17" s="43" t="s">
        <v>172</v>
      </c>
      <c r="G17" s="86">
        <v>7000</v>
      </c>
      <c r="H17" s="82">
        <v>25</v>
      </c>
      <c r="I17" s="44">
        <f t="shared" si="0"/>
        <v>175</v>
      </c>
    </row>
    <row r="18" spans="1:11" s="9" customFormat="1" ht="21.75" customHeight="1" x14ac:dyDescent="0.25">
      <c r="A18" s="80" t="s">
        <v>155</v>
      </c>
      <c r="B18" s="406" t="s">
        <v>162</v>
      </c>
      <c r="C18" s="407"/>
      <c r="D18" s="408"/>
      <c r="E18" s="43" t="s">
        <v>112</v>
      </c>
      <c r="F18" s="43" t="s">
        <v>172</v>
      </c>
      <c r="G18" s="86">
        <v>170000</v>
      </c>
      <c r="H18" s="82">
        <v>1</v>
      </c>
      <c r="I18" s="44">
        <f t="shared" si="0"/>
        <v>170</v>
      </c>
    </row>
    <row r="19" spans="1:11" s="9" customFormat="1" ht="21.75" customHeight="1" x14ac:dyDescent="0.3">
      <c r="A19" s="81" t="s">
        <v>156</v>
      </c>
      <c r="B19" s="406" t="s">
        <v>163</v>
      </c>
      <c r="C19" s="407"/>
      <c r="D19" s="408"/>
      <c r="E19" s="43" t="s">
        <v>90</v>
      </c>
      <c r="F19" s="43" t="s">
        <v>210</v>
      </c>
      <c r="G19" s="86">
        <v>3500</v>
      </c>
      <c r="H19" s="82">
        <v>25</v>
      </c>
      <c r="I19" s="44">
        <f t="shared" si="0"/>
        <v>87.5</v>
      </c>
    </row>
    <row r="20" spans="1:11" s="9" customFormat="1" ht="21.75" customHeight="1" x14ac:dyDescent="0.25">
      <c r="A20" s="79">
        <v>31442100</v>
      </c>
      <c r="B20" s="409" t="s">
        <v>164</v>
      </c>
      <c r="C20" s="410"/>
      <c r="D20" s="411"/>
      <c r="E20" s="43" t="s">
        <v>112</v>
      </c>
      <c r="F20" s="43" t="s">
        <v>172</v>
      </c>
      <c r="G20" s="86">
        <v>15000</v>
      </c>
      <c r="H20" s="82">
        <v>8</v>
      </c>
      <c r="I20" s="44">
        <f t="shared" si="0"/>
        <v>120</v>
      </c>
    </row>
    <row r="21" spans="1:11" s="94" customFormat="1" ht="17.25" customHeight="1" x14ac:dyDescent="0.25">
      <c r="A21" s="127" t="s">
        <v>66</v>
      </c>
      <c r="B21" s="378" t="s">
        <v>113</v>
      </c>
      <c r="C21" s="379"/>
      <c r="D21" s="380"/>
      <c r="E21" s="92" t="s">
        <v>66</v>
      </c>
      <c r="F21" s="92"/>
      <c r="G21" s="93"/>
      <c r="H21" s="93"/>
      <c r="I21" s="46">
        <f>SUM(I22:I24)</f>
        <v>2566</v>
      </c>
    </row>
    <row r="22" spans="1:11" s="9" customFormat="1" ht="21.75" customHeight="1" x14ac:dyDescent="0.25">
      <c r="A22" s="83" t="s">
        <v>173</v>
      </c>
      <c r="B22" s="372" t="s">
        <v>165</v>
      </c>
      <c r="C22" s="373"/>
      <c r="D22" s="374"/>
      <c r="E22" s="43" t="s">
        <v>112</v>
      </c>
      <c r="F22" s="43" t="s">
        <v>67</v>
      </c>
      <c r="G22" s="86">
        <v>700000</v>
      </c>
      <c r="H22" s="82">
        <v>1</v>
      </c>
      <c r="I22" s="44">
        <f>+G22*H22/1000</f>
        <v>700</v>
      </c>
    </row>
    <row r="23" spans="1:11" s="9" customFormat="1" ht="20.25" customHeight="1" x14ac:dyDescent="0.25">
      <c r="A23" s="84">
        <v>79961100</v>
      </c>
      <c r="B23" s="372" t="s">
        <v>157</v>
      </c>
      <c r="C23" s="373"/>
      <c r="D23" s="374"/>
      <c r="E23" s="43" t="s">
        <v>91</v>
      </c>
      <c r="F23" s="43" t="s">
        <v>67</v>
      </c>
      <c r="G23" s="86">
        <v>960000</v>
      </c>
      <c r="H23" s="82">
        <v>1</v>
      </c>
      <c r="I23" s="44">
        <f t="shared" si="0"/>
        <v>960</v>
      </c>
    </row>
    <row r="24" spans="1:11" s="9" customFormat="1" ht="33.75" customHeight="1" x14ac:dyDescent="0.25">
      <c r="A24" s="85" t="s">
        <v>153</v>
      </c>
      <c r="B24" s="397" t="s">
        <v>158</v>
      </c>
      <c r="C24" s="398"/>
      <c r="D24" s="399"/>
      <c r="E24" s="43" t="s">
        <v>90</v>
      </c>
      <c r="F24" s="43" t="s">
        <v>67</v>
      </c>
      <c r="G24" s="86">
        <v>906000</v>
      </c>
      <c r="H24" s="82">
        <v>1</v>
      </c>
      <c r="I24" s="44">
        <f t="shared" si="0"/>
        <v>906</v>
      </c>
    </row>
    <row r="25" spans="1:11" s="9" customFormat="1" ht="34.5" customHeight="1" x14ac:dyDescent="0.25">
      <c r="A25" s="7" t="s">
        <v>89</v>
      </c>
      <c r="B25" s="369" t="s">
        <v>17</v>
      </c>
      <c r="C25" s="370"/>
      <c r="D25" s="370"/>
      <c r="E25" s="370"/>
      <c r="F25" s="370"/>
      <c r="G25" s="370"/>
      <c r="H25" s="371"/>
      <c r="I25" s="46">
        <f>I26</f>
        <v>12749.7</v>
      </c>
    </row>
    <row r="26" spans="1:11" s="94" customFormat="1" x14ac:dyDescent="0.25">
      <c r="A26" s="127" t="s">
        <v>66</v>
      </c>
      <c r="B26" s="308" t="s">
        <v>70</v>
      </c>
      <c r="C26" s="308"/>
      <c r="D26" s="308"/>
      <c r="E26" s="92" t="s">
        <v>66</v>
      </c>
      <c r="F26" s="92" t="s">
        <v>66</v>
      </c>
      <c r="G26" s="93"/>
      <c r="H26" s="95"/>
      <c r="I26" s="46">
        <f>SUM(I27:I42)</f>
        <v>12749.7</v>
      </c>
    </row>
    <row r="27" spans="1:11" s="9" customFormat="1" ht="25.5" customHeight="1" x14ac:dyDescent="0.25">
      <c r="A27" s="80" t="s">
        <v>166</v>
      </c>
      <c r="B27" s="355" t="s">
        <v>93</v>
      </c>
      <c r="C27" s="356"/>
      <c r="D27" s="357"/>
      <c r="E27" s="144" t="s">
        <v>112</v>
      </c>
      <c r="F27" s="144" t="s">
        <v>71</v>
      </c>
      <c r="G27" s="86">
        <v>420000</v>
      </c>
      <c r="H27" s="82">
        <v>20</v>
      </c>
      <c r="I27" s="45">
        <f>G27*H27/1000</f>
        <v>8400</v>
      </c>
      <c r="K27" s="48"/>
    </row>
    <row r="28" spans="1:11" s="9" customFormat="1" ht="25.5" customHeight="1" x14ac:dyDescent="0.25">
      <c r="A28" s="80" t="s">
        <v>166</v>
      </c>
      <c r="B28" s="355" t="s">
        <v>93</v>
      </c>
      <c r="C28" s="356"/>
      <c r="D28" s="357"/>
      <c r="E28" s="43" t="s">
        <v>112</v>
      </c>
      <c r="F28" s="43" t="s">
        <v>71</v>
      </c>
      <c r="G28" s="86">
        <v>630000</v>
      </c>
      <c r="H28" s="82">
        <v>1</v>
      </c>
      <c r="I28" s="45">
        <f>G28*H28/1000</f>
        <v>630</v>
      </c>
      <c r="K28" s="48"/>
    </row>
    <row r="29" spans="1:11" s="9" customFormat="1" ht="20.25" customHeight="1" x14ac:dyDescent="0.25">
      <c r="A29" s="80">
        <v>30211200</v>
      </c>
      <c r="B29" s="355" t="s">
        <v>169</v>
      </c>
      <c r="C29" s="356"/>
      <c r="D29" s="357"/>
      <c r="E29" s="43" t="s">
        <v>112</v>
      </c>
      <c r="F29" s="43" t="s">
        <v>71</v>
      </c>
      <c r="G29" s="86">
        <v>320000</v>
      </c>
      <c r="H29" s="82">
        <v>10</v>
      </c>
      <c r="I29" s="44">
        <f>G29*H29/1000</f>
        <v>3200</v>
      </c>
    </row>
    <row r="30" spans="1:11" s="9" customFormat="1" ht="25.5" customHeight="1" x14ac:dyDescent="0.25">
      <c r="A30" s="80" t="s">
        <v>167</v>
      </c>
      <c r="B30" s="355" t="s">
        <v>197</v>
      </c>
      <c r="C30" s="356" t="s">
        <v>170</v>
      </c>
      <c r="D30" s="357" t="s">
        <v>170</v>
      </c>
      <c r="E30" s="43" t="s">
        <v>112</v>
      </c>
      <c r="F30" s="43" t="s">
        <v>71</v>
      </c>
      <c r="G30" s="86">
        <v>580000</v>
      </c>
      <c r="H30" s="82">
        <v>3</v>
      </c>
      <c r="I30" s="44">
        <f t="shared" ref="I30:I33" si="1">G30*H30/1000</f>
        <v>1740</v>
      </c>
      <c r="K30" s="47"/>
    </row>
    <row r="31" spans="1:11" s="9" customFormat="1" ht="25.5" customHeight="1" x14ac:dyDescent="0.25">
      <c r="A31" s="118" t="s">
        <v>168</v>
      </c>
      <c r="B31" s="355" t="s">
        <v>171</v>
      </c>
      <c r="C31" s="356" t="s">
        <v>171</v>
      </c>
      <c r="D31" s="357" t="s">
        <v>171</v>
      </c>
      <c r="E31" s="43" t="s">
        <v>112</v>
      </c>
      <c r="F31" s="43" t="s">
        <v>71</v>
      </c>
      <c r="G31" s="86">
        <v>120000</v>
      </c>
      <c r="H31" s="82">
        <v>25</v>
      </c>
      <c r="I31" s="44">
        <f>G31*H31/1000</f>
        <v>3000</v>
      </c>
    </row>
    <row r="32" spans="1:11" s="9" customFormat="1" ht="25.5" customHeight="1" x14ac:dyDescent="0.25">
      <c r="A32" s="142">
        <v>30239170</v>
      </c>
      <c r="B32" s="355" t="s">
        <v>191</v>
      </c>
      <c r="C32" s="356"/>
      <c r="D32" s="357"/>
      <c r="E32" s="143" t="s">
        <v>175</v>
      </c>
      <c r="F32" s="143" t="s">
        <v>71</v>
      </c>
      <c r="G32" s="86">
        <v>160000</v>
      </c>
      <c r="H32" s="82">
        <v>20</v>
      </c>
      <c r="I32" s="44">
        <f>G32*H32/1000</f>
        <v>3200</v>
      </c>
    </row>
    <row r="33" spans="1:9" s="9" customFormat="1" ht="25.5" customHeight="1" x14ac:dyDescent="0.25">
      <c r="A33" s="125" t="s">
        <v>209</v>
      </c>
      <c r="B33" s="375" t="s">
        <v>174</v>
      </c>
      <c r="C33" s="375"/>
      <c r="D33" s="375"/>
      <c r="E33" s="43" t="s">
        <v>175</v>
      </c>
      <c r="F33" s="43" t="s">
        <v>176</v>
      </c>
      <c r="G33" s="86">
        <v>17000</v>
      </c>
      <c r="H33" s="45">
        <v>-188.8</v>
      </c>
      <c r="I33" s="27">
        <f t="shared" si="1"/>
        <v>-3209.6</v>
      </c>
    </row>
    <row r="34" spans="1:9" s="9" customFormat="1" ht="25.5" customHeight="1" x14ac:dyDescent="0.25">
      <c r="A34" s="87" t="s">
        <v>184</v>
      </c>
      <c r="B34" s="358" t="s">
        <v>92</v>
      </c>
      <c r="C34" s="359"/>
      <c r="D34" s="360"/>
      <c r="E34" s="43" t="s">
        <v>175</v>
      </c>
      <c r="F34" s="43" t="s">
        <v>71</v>
      </c>
      <c r="G34" s="27"/>
      <c r="H34" s="27"/>
      <c r="I34" s="27">
        <f>-288000/1000</f>
        <v>-288</v>
      </c>
    </row>
    <row r="35" spans="1:9" s="9" customFormat="1" ht="25.5" customHeight="1" x14ac:dyDescent="0.25">
      <c r="A35" s="87" t="s">
        <v>179</v>
      </c>
      <c r="B35" s="358" t="s">
        <v>93</v>
      </c>
      <c r="C35" s="359"/>
      <c r="D35" s="360"/>
      <c r="E35" s="43" t="s">
        <v>175</v>
      </c>
      <c r="F35" s="43" t="s">
        <v>71</v>
      </c>
      <c r="G35" s="27"/>
      <c r="H35" s="27"/>
      <c r="I35" s="27">
        <f>-2235400/1000</f>
        <v>-2235.4</v>
      </c>
    </row>
    <row r="36" spans="1:9" s="9" customFormat="1" ht="25.5" customHeight="1" x14ac:dyDescent="0.25">
      <c r="A36" s="87" t="s">
        <v>185</v>
      </c>
      <c r="B36" s="361" t="s">
        <v>186</v>
      </c>
      <c r="C36" s="362"/>
      <c r="D36" s="363"/>
      <c r="E36" s="43" t="s">
        <v>175</v>
      </c>
      <c r="F36" s="43" t="s">
        <v>71</v>
      </c>
      <c r="G36" s="27"/>
      <c r="H36" s="27"/>
      <c r="I36" s="27">
        <f>-428000/1000</f>
        <v>-428</v>
      </c>
    </row>
    <row r="37" spans="1:9" s="9" customFormat="1" ht="25.5" customHeight="1" x14ac:dyDescent="0.25">
      <c r="A37" s="87" t="s">
        <v>187</v>
      </c>
      <c r="B37" s="364" t="s">
        <v>188</v>
      </c>
      <c r="C37" s="365"/>
      <c r="D37" s="366"/>
      <c r="E37" s="43" t="s">
        <v>175</v>
      </c>
      <c r="F37" s="43" t="s">
        <v>71</v>
      </c>
      <c r="G37" s="27"/>
      <c r="H37" s="27"/>
      <c r="I37" s="27">
        <f>-38400/1000</f>
        <v>-38.4</v>
      </c>
    </row>
    <row r="38" spans="1:9" s="9" customFormat="1" ht="25.5" customHeight="1" x14ac:dyDescent="0.25">
      <c r="A38" s="87" t="s">
        <v>180</v>
      </c>
      <c r="B38" s="364" t="s">
        <v>189</v>
      </c>
      <c r="C38" s="365"/>
      <c r="D38" s="366"/>
      <c r="E38" s="43" t="s">
        <v>175</v>
      </c>
      <c r="F38" s="43" t="s">
        <v>71</v>
      </c>
      <c r="G38" s="27"/>
      <c r="H38" s="27"/>
      <c r="I38" s="27">
        <v>-15.9</v>
      </c>
    </row>
    <row r="39" spans="1:9" s="9" customFormat="1" ht="25.5" customHeight="1" x14ac:dyDescent="0.25">
      <c r="A39" s="125" t="s">
        <v>181</v>
      </c>
      <c r="B39" s="355" t="s">
        <v>190</v>
      </c>
      <c r="C39" s="356"/>
      <c r="D39" s="357"/>
      <c r="E39" s="43" t="s">
        <v>175</v>
      </c>
      <c r="F39" s="43" t="s">
        <v>71</v>
      </c>
      <c r="G39" s="27"/>
      <c r="H39" s="27"/>
      <c r="I39" s="27">
        <v>-9.6</v>
      </c>
    </row>
    <row r="40" spans="1:9" s="9" customFormat="1" ht="25.5" customHeight="1" x14ac:dyDescent="0.25">
      <c r="A40" s="125" t="s">
        <v>182</v>
      </c>
      <c r="B40" s="355" t="s">
        <v>191</v>
      </c>
      <c r="C40" s="356"/>
      <c r="D40" s="357"/>
      <c r="E40" s="43" t="s">
        <v>175</v>
      </c>
      <c r="F40" s="43" t="s">
        <v>71</v>
      </c>
      <c r="G40" s="27"/>
      <c r="H40" s="27"/>
      <c r="I40" s="27">
        <f>-201100/1000</f>
        <v>-201.1</v>
      </c>
    </row>
    <row r="41" spans="1:9" s="9" customFormat="1" ht="25.5" customHeight="1" x14ac:dyDescent="0.25">
      <c r="A41" s="125" t="s">
        <v>183</v>
      </c>
      <c r="B41" s="355" t="s">
        <v>191</v>
      </c>
      <c r="C41" s="356"/>
      <c r="D41" s="357"/>
      <c r="E41" s="43" t="s">
        <v>175</v>
      </c>
      <c r="F41" s="43" t="s">
        <v>71</v>
      </c>
      <c r="G41" s="27"/>
      <c r="H41" s="27"/>
      <c r="I41" s="27">
        <v>-16.7</v>
      </c>
    </row>
    <row r="42" spans="1:9" s="9" customFormat="1" ht="25.5" customHeight="1" x14ac:dyDescent="0.25">
      <c r="A42" s="125" t="s">
        <v>192</v>
      </c>
      <c r="B42" s="355" t="s">
        <v>191</v>
      </c>
      <c r="C42" s="356"/>
      <c r="D42" s="357"/>
      <c r="E42" s="43" t="s">
        <v>175</v>
      </c>
      <c r="F42" s="43" t="s">
        <v>71</v>
      </c>
      <c r="G42" s="27"/>
      <c r="H42" s="27"/>
      <c r="I42" s="27">
        <f>-977600/1000</f>
        <v>-977.6</v>
      </c>
    </row>
    <row r="43" spans="1:9" ht="17.25" customHeight="1" x14ac:dyDescent="0.25">
      <c r="A43" s="119" t="s">
        <v>139</v>
      </c>
      <c r="B43" s="73" t="s">
        <v>140</v>
      </c>
      <c r="C43" s="74" t="s">
        <v>141</v>
      </c>
      <c r="D43" s="369" t="s">
        <v>142</v>
      </c>
      <c r="E43" s="370"/>
      <c r="F43" s="370"/>
      <c r="G43" s="370"/>
      <c r="H43" s="371"/>
      <c r="I43" s="75">
        <f>+I44</f>
        <v>-30870.7</v>
      </c>
    </row>
    <row r="44" spans="1:9" s="3" customFormat="1" ht="34.5" customHeight="1" x14ac:dyDescent="0.3">
      <c r="A44" s="76" t="s">
        <v>137</v>
      </c>
      <c r="B44" s="367" t="s">
        <v>104</v>
      </c>
      <c r="C44" s="367"/>
      <c r="D44" s="367"/>
      <c r="E44" s="367"/>
      <c r="F44" s="367"/>
      <c r="G44" s="367"/>
      <c r="H44" s="367"/>
      <c r="I44" s="77">
        <f>+I45+I48</f>
        <v>-30870.7</v>
      </c>
    </row>
    <row r="45" spans="1:9" s="9" customFormat="1" x14ac:dyDescent="0.25">
      <c r="A45" s="125" t="s">
        <v>66</v>
      </c>
      <c r="B45" s="319" t="s">
        <v>138</v>
      </c>
      <c r="C45" s="319"/>
      <c r="D45" s="319"/>
      <c r="E45" s="43" t="s">
        <v>66</v>
      </c>
      <c r="F45" s="43" t="s">
        <v>66</v>
      </c>
      <c r="G45" s="125" t="s">
        <v>66</v>
      </c>
      <c r="H45" s="125" t="s">
        <v>66</v>
      </c>
      <c r="I45" s="77">
        <f>+I46+I47</f>
        <v>-30870.7</v>
      </c>
    </row>
    <row r="46" spans="1:9" s="9" customFormat="1" ht="39" customHeight="1" x14ac:dyDescent="0.25">
      <c r="A46" s="122" t="s">
        <v>193</v>
      </c>
      <c r="B46" s="368" t="s">
        <v>194</v>
      </c>
      <c r="C46" s="368"/>
      <c r="D46" s="368"/>
      <c r="E46" s="117" t="s">
        <v>195</v>
      </c>
      <c r="F46" s="117" t="s">
        <v>67</v>
      </c>
      <c r="G46" s="45">
        <v>0</v>
      </c>
      <c r="H46" s="45">
        <v>0</v>
      </c>
      <c r="I46" s="45">
        <f>+'3'!H57</f>
        <v>-30870.7</v>
      </c>
    </row>
    <row r="47" spans="1:9" x14ac:dyDescent="0.25">
      <c r="I47" s="40"/>
    </row>
    <row r="49" spans="9:9" x14ac:dyDescent="0.25">
      <c r="I49" s="41"/>
    </row>
    <row r="50" spans="9:9" x14ac:dyDescent="0.25">
      <c r="I50" s="40"/>
    </row>
    <row r="51" spans="9:9" x14ac:dyDescent="0.25">
      <c r="I51" s="40"/>
    </row>
  </sheetData>
  <mergeCells count="46">
    <mergeCell ref="B13:D13"/>
    <mergeCell ref="B28:D28"/>
    <mergeCell ref="B26:D26"/>
    <mergeCell ref="B25:H25"/>
    <mergeCell ref="B24:D24"/>
    <mergeCell ref="B15:D15"/>
    <mergeCell ref="B14:D14"/>
    <mergeCell ref="B16:D16"/>
    <mergeCell ref="B17:D17"/>
    <mergeCell ref="B18:D18"/>
    <mergeCell ref="B19:D19"/>
    <mergeCell ref="B20:D20"/>
    <mergeCell ref="B21:D21"/>
    <mergeCell ref="B22:D22"/>
    <mergeCell ref="G1:I3"/>
    <mergeCell ref="D11:H11"/>
    <mergeCell ref="B12:H12"/>
    <mergeCell ref="H7:I7"/>
    <mergeCell ref="B9:D9"/>
    <mergeCell ref="A10:H10"/>
    <mergeCell ref="A5:I5"/>
    <mergeCell ref="A7:A8"/>
    <mergeCell ref="B7:D8"/>
    <mergeCell ref="E7:E8"/>
    <mergeCell ref="F7:F8"/>
    <mergeCell ref="G7:G8"/>
    <mergeCell ref="B30:D30"/>
    <mergeCell ref="B31:D31"/>
    <mergeCell ref="B23:D23"/>
    <mergeCell ref="B29:D29"/>
    <mergeCell ref="B38:D38"/>
    <mergeCell ref="B33:D33"/>
    <mergeCell ref="B27:D27"/>
    <mergeCell ref="B32:D32"/>
    <mergeCell ref="B44:H44"/>
    <mergeCell ref="B45:D45"/>
    <mergeCell ref="B46:D46"/>
    <mergeCell ref="D43:H43"/>
    <mergeCell ref="B42:D42"/>
    <mergeCell ref="B41:D41"/>
    <mergeCell ref="B40:D40"/>
    <mergeCell ref="B39:D39"/>
    <mergeCell ref="B34:D34"/>
    <mergeCell ref="B35:D35"/>
    <mergeCell ref="B36:D36"/>
    <mergeCell ref="B37:D37"/>
  </mergeCells>
  <pageMargins left="0" right="0.1" top="0" bottom="0" header="0.3" footer="0.3"/>
  <pageSetup paperSize="9" scale="66" fitToHeight="1000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44"/>
  <sheetViews>
    <sheetView workbookViewId="0">
      <selection activeCell="O7" sqref="O7"/>
    </sheetView>
  </sheetViews>
  <sheetFormatPr defaultRowHeight="16.5" x14ac:dyDescent="0.25"/>
  <cols>
    <col min="1" max="1" width="8.140625" style="25" customWidth="1"/>
    <col min="2" max="2" width="7.7109375" style="25" customWidth="1"/>
    <col min="3" max="3" width="6.140625" style="25" customWidth="1"/>
    <col min="4" max="4" width="9" style="25" customWidth="1"/>
    <col min="5" max="5" width="13" style="25" customWidth="1"/>
    <col min="6" max="6" width="42.5703125" style="25" customWidth="1"/>
    <col min="7" max="8" width="16.7109375" style="211" customWidth="1"/>
    <col min="9" max="11" width="9.140625" style="25"/>
    <col min="12" max="12" width="23.140625" style="25" customWidth="1"/>
    <col min="13" max="16384" width="9.140625" style="25"/>
  </cols>
  <sheetData>
    <row r="1" spans="1:42" ht="51" customHeight="1" x14ac:dyDescent="0.25">
      <c r="A1" s="9"/>
      <c r="B1" s="9"/>
      <c r="C1" s="9"/>
      <c r="D1" s="9"/>
      <c r="E1" s="9"/>
      <c r="F1" s="264" t="s">
        <v>239</v>
      </c>
      <c r="G1" s="264"/>
      <c r="H1" s="264"/>
    </row>
    <row r="2" spans="1:42" ht="56.25" customHeight="1" x14ac:dyDescent="0.25">
      <c r="A2" s="280" t="s">
        <v>240</v>
      </c>
      <c r="B2" s="280"/>
      <c r="C2" s="280"/>
      <c r="D2" s="280"/>
      <c r="E2" s="280"/>
      <c r="F2" s="280"/>
      <c r="G2" s="280"/>
      <c r="H2" s="280"/>
    </row>
    <row r="3" spans="1:42" ht="19.5" customHeight="1" x14ac:dyDescent="0.3">
      <c r="H3" s="212" t="s">
        <v>81</v>
      </c>
    </row>
    <row r="4" spans="1:42" ht="67.5" customHeight="1" x14ac:dyDescent="0.25">
      <c r="A4" s="279" t="s">
        <v>72</v>
      </c>
      <c r="B4" s="254"/>
      <c r="C4" s="255"/>
      <c r="D4" s="279" t="s">
        <v>0</v>
      </c>
      <c r="E4" s="255"/>
      <c r="F4" s="250" t="s">
        <v>73</v>
      </c>
      <c r="G4" s="254" t="s">
        <v>84</v>
      </c>
      <c r="H4" s="255"/>
    </row>
    <row r="5" spans="1:42" ht="72.75" customHeight="1" x14ac:dyDescent="0.25">
      <c r="A5" s="206" t="s">
        <v>74</v>
      </c>
      <c r="B5" s="210" t="s">
        <v>75</v>
      </c>
      <c r="C5" s="210" t="s">
        <v>76</v>
      </c>
      <c r="D5" s="210" t="s">
        <v>241</v>
      </c>
      <c r="E5" s="210" t="s">
        <v>21</v>
      </c>
      <c r="F5" s="250"/>
      <c r="G5" s="213" t="s">
        <v>96</v>
      </c>
      <c r="H5" s="213" t="s">
        <v>34</v>
      </c>
    </row>
    <row r="6" spans="1:42" x14ac:dyDescent="0.25">
      <c r="A6" s="207"/>
      <c r="B6" s="207"/>
      <c r="C6" s="207"/>
      <c r="D6" s="207"/>
      <c r="E6" s="207"/>
      <c r="F6" s="209" t="s">
        <v>11</v>
      </c>
      <c r="G6" s="26">
        <f>+G7+G27</f>
        <v>0</v>
      </c>
      <c r="H6" s="26">
        <f>+H7+H27</f>
        <v>0</v>
      </c>
    </row>
    <row r="7" spans="1:42" ht="49.5" x14ac:dyDescent="0.25">
      <c r="A7" s="281" t="s">
        <v>78</v>
      </c>
      <c r="B7" s="247"/>
      <c r="C7" s="247"/>
      <c r="D7" s="247"/>
      <c r="E7" s="247"/>
      <c r="F7" s="209" t="s">
        <v>79</v>
      </c>
      <c r="G7" s="214">
        <f>G9</f>
        <v>4210.7</v>
      </c>
      <c r="H7" s="214">
        <f>H9</f>
        <v>4210.7</v>
      </c>
    </row>
    <row r="8" spans="1:42" x14ac:dyDescent="0.25">
      <c r="A8" s="282"/>
      <c r="B8" s="243"/>
      <c r="C8" s="242"/>
      <c r="D8" s="242"/>
      <c r="E8" s="242"/>
      <c r="F8" s="207" t="s">
        <v>3</v>
      </c>
      <c r="G8" s="215"/>
      <c r="H8" s="215"/>
    </row>
    <row r="9" spans="1:42" ht="49.5" x14ac:dyDescent="0.25">
      <c r="A9" s="282"/>
      <c r="B9" s="281" t="s">
        <v>78</v>
      </c>
      <c r="C9" s="242"/>
      <c r="D9" s="242"/>
      <c r="E9" s="242"/>
      <c r="F9" s="209" t="s">
        <v>68</v>
      </c>
      <c r="G9" s="214">
        <f>G11</f>
        <v>4210.7</v>
      </c>
      <c r="H9" s="214">
        <f>H11</f>
        <v>4210.7</v>
      </c>
    </row>
    <row r="10" spans="1:42" x14ac:dyDescent="0.25">
      <c r="A10" s="282"/>
      <c r="B10" s="282"/>
      <c r="C10" s="243"/>
      <c r="D10" s="242"/>
      <c r="E10" s="242"/>
      <c r="F10" s="207" t="s">
        <v>3</v>
      </c>
      <c r="G10" s="215"/>
      <c r="H10" s="215"/>
    </row>
    <row r="11" spans="1:42" ht="49.5" x14ac:dyDescent="0.25">
      <c r="A11" s="282"/>
      <c r="B11" s="282"/>
      <c r="C11" s="281" t="s">
        <v>77</v>
      </c>
      <c r="D11" s="242"/>
      <c r="E11" s="242"/>
      <c r="F11" s="209" t="s">
        <v>68</v>
      </c>
      <c r="G11" s="214">
        <f>G15</f>
        <v>4210.7</v>
      </c>
      <c r="H11" s="214">
        <f>H15</f>
        <v>4210.7</v>
      </c>
    </row>
    <row r="12" spans="1:42" x14ac:dyDescent="0.25">
      <c r="A12" s="282"/>
      <c r="B12" s="282"/>
      <c r="C12" s="282"/>
      <c r="D12" s="242"/>
      <c r="E12" s="242"/>
      <c r="F12" s="207" t="s">
        <v>3</v>
      </c>
      <c r="G12" s="215"/>
      <c r="H12" s="215"/>
    </row>
    <row r="13" spans="1:42" s="226" customFormat="1" x14ac:dyDescent="0.25">
      <c r="A13" s="282"/>
      <c r="B13" s="282"/>
      <c r="C13" s="282"/>
      <c r="D13" s="242"/>
      <c r="E13" s="242"/>
      <c r="F13" s="224" t="s">
        <v>4</v>
      </c>
      <c r="G13" s="225">
        <f>+G17</f>
        <v>4210.7</v>
      </c>
      <c r="H13" s="225">
        <f>+H17</f>
        <v>4210.7</v>
      </c>
      <c r="I13" s="231"/>
      <c r="J13" s="231"/>
      <c r="K13" s="231"/>
      <c r="L13" s="231"/>
      <c r="M13" s="231"/>
      <c r="N13" s="231"/>
      <c r="O13" s="231"/>
      <c r="P13" s="231"/>
      <c r="Q13" s="231"/>
      <c r="R13" s="231"/>
      <c r="S13" s="231"/>
      <c r="T13" s="231"/>
      <c r="U13" s="231"/>
      <c r="V13" s="231"/>
      <c r="W13" s="231"/>
      <c r="X13" s="231"/>
      <c r="Y13" s="231"/>
      <c r="Z13" s="231"/>
      <c r="AA13" s="231"/>
      <c r="AB13" s="231"/>
      <c r="AC13" s="231"/>
      <c r="AD13" s="231"/>
      <c r="AE13" s="231"/>
      <c r="AF13" s="231"/>
      <c r="AG13" s="231"/>
      <c r="AH13" s="231"/>
      <c r="AI13" s="231"/>
      <c r="AJ13" s="231"/>
      <c r="AK13" s="231"/>
      <c r="AL13" s="231"/>
      <c r="AM13" s="231"/>
      <c r="AN13" s="231"/>
      <c r="AO13" s="231"/>
      <c r="AP13" s="231"/>
    </row>
    <row r="14" spans="1:42" s="226" customFormat="1" x14ac:dyDescent="0.25">
      <c r="A14" s="282"/>
      <c r="B14" s="282"/>
      <c r="C14" s="282"/>
      <c r="D14" s="243"/>
      <c r="E14" s="242"/>
      <c r="F14" s="227" t="s">
        <v>3</v>
      </c>
      <c r="G14" s="225"/>
      <c r="H14" s="225"/>
      <c r="I14" s="231"/>
      <c r="J14" s="231"/>
      <c r="K14" s="231"/>
      <c r="L14" s="231"/>
      <c r="M14" s="231"/>
      <c r="N14" s="231"/>
      <c r="O14" s="231"/>
      <c r="P14" s="231"/>
      <c r="Q14" s="231"/>
      <c r="R14" s="231"/>
      <c r="S14" s="231"/>
      <c r="T14" s="231"/>
      <c r="U14" s="231"/>
      <c r="V14" s="231"/>
      <c r="W14" s="231"/>
      <c r="X14" s="231"/>
      <c r="Y14" s="231"/>
      <c r="Z14" s="231"/>
      <c r="AA14" s="231"/>
      <c r="AB14" s="231"/>
      <c r="AC14" s="231"/>
      <c r="AD14" s="231"/>
      <c r="AE14" s="231"/>
      <c r="AF14" s="231"/>
      <c r="AG14" s="231"/>
      <c r="AH14" s="231"/>
      <c r="AI14" s="231"/>
      <c r="AJ14" s="231"/>
      <c r="AK14" s="231"/>
      <c r="AL14" s="231"/>
      <c r="AM14" s="231"/>
      <c r="AN14" s="231"/>
      <c r="AO14" s="231"/>
      <c r="AP14" s="231"/>
    </row>
    <row r="15" spans="1:42" ht="66" x14ac:dyDescent="0.25">
      <c r="A15" s="282"/>
      <c r="B15" s="282"/>
      <c r="C15" s="282"/>
      <c r="D15" s="286" t="s">
        <v>5</v>
      </c>
      <c r="E15" s="242"/>
      <c r="F15" s="208" t="s">
        <v>6</v>
      </c>
      <c r="G15" s="27">
        <f>+G17</f>
        <v>4210.7</v>
      </c>
      <c r="H15" s="27">
        <f t="shared" ref="H15" si="0">+H17</f>
        <v>4210.7</v>
      </c>
      <c r="I15" s="132"/>
      <c r="J15" s="132"/>
      <c r="K15" s="132"/>
      <c r="L15" s="132"/>
      <c r="M15" s="132"/>
      <c r="N15" s="132"/>
      <c r="O15" s="132"/>
      <c r="P15" s="132"/>
      <c r="Q15" s="132"/>
      <c r="R15" s="132"/>
      <c r="S15" s="132"/>
      <c r="T15" s="132"/>
      <c r="U15" s="132"/>
      <c r="V15" s="132"/>
      <c r="W15" s="132"/>
      <c r="X15" s="132"/>
      <c r="Y15" s="132"/>
      <c r="Z15" s="132"/>
      <c r="AA15" s="132"/>
      <c r="AB15" s="132"/>
      <c r="AC15" s="132"/>
      <c r="AD15" s="132"/>
      <c r="AE15" s="132"/>
      <c r="AF15" s="132"/>
      <c r="AG15" s="132"/>
      <c r="AH15" s="132"/>
      <c r="AI15" s="132"/>
      <c r="AJ15" s="132"/>
      <c r="AK15" s="132"/>
      <c r="AL15" s="132"/>
      <c r="AM15" s="132"/>
      <c r="AN15" s="132"/>
      <c r="AO15" s="132"/>
      <c r="AP15" s="132"/>
    </row>
    <row r="16" spans="1:42" ht="17.25" customHeight="1" x14ac:dyDescent="0.25">
      <c r="A16" s="282"/>
      <c r="B16" s="282"/>
      <c r="C16" s="282"/>
      <c r="D16" s="284"/>
      <c r="E16" s="243"/>
      <c r="F16" s="208" t="s">
        <v>3</v>
      </c>
      <c r="G16" s="217"/>
      <c r="H16" s="217"/>
    </row>
    <row r="17" spans="1:8" s="30" customFormat="1" ht="66" x14ac:dyDescent="0.25">
      <c r="A17" s="282"/>
      <c r="B17" s="282"/>
      <c r="C17" s="282"/>
      <c r="D17" s="284"/>
      <c r="E17" s="284" t="s">
        <v>16</v>
      </c>
      <c r="F17" s="28" t="s">
        <v>17</v>
      </c>
      <c r="G17" s="214">
        <f>+G19</f>
        <v>4210.7</v>
      </c>
      <c r="H17" s="214">
        <f t="shared" ref="H17" si="1">+H19</f>
        <v>4210.7</v>
      </c>
    </row>
    <row r="18" spans="1:8" x14ac:dyDescent="0.25">
      <c r="A18" s="282"/>
      <c r="B18" s="282"/>
      <c r="C18" s="282"/>
      <c r="D18" s="284"/>
      <c r="E18" s="284"/>
      <c r="F18" s="208" t="s">
        <v>9</v>
      </c>
      <c r="G18" s="217"/>
      <c r="H18" s="217"/>
    </row>
    <row r="19" spans="1:8" x14ac:dyDescent="0.25">
      <c r="A19" s="282"/>
      <c r="B19" s="282"/>
      <c r="C19" s="282"/>
      <c r="D19" s="284"/>
      <c r="E19" s="284"/>
      <c r="F19" s="31" t="s">
        <v>4</v>
      </c>
      <c r="G19" s="218">
        <f>+G21</f>
        <v>4210.7</v>
      </c>
      <c r="H19" s="218">
        <f t="shared" ref="H19" si="2">+H21</f>
        <v>4210.7</v>
      </c>
    </row>
    <row r="20" spans="1:8" ht="49.5" x14ac:dyDescent="0.25">
      <c r="A20" s="282"/>
      <c r="B20" s="282"/>
      <c r="C20" s="282"/>
      <c r="D20" s="284"/>
      <c r="E20" s="284"/>
      <c r="F20" s="208" t="s">
        <v>10</v>
      </c>
      <c r="G20" s="217"/>
      <c r="H20" s="217"/>
    </row>
    <row r="21" spans="1:8" x14ac:dyDescent="0.25">
      <c r="A21" s="282"/>
      <c r="B21" s="282"/>
      <c r="C21" s="282"/>
      <c r="D21" s="284"/>
      <c r="E21" s="284"/>
      <c r="F21" s="208" t="s">
        <v>11</v>
      </c>
      <c r="G21" s="216">
        <f t="shared" ref="G21:H24" si="3">G22</f>
        <v>4210.7</v>
      </c>
      <c r="H21" s="216">
        <f t="shared" si="3"/>
        <v>4210.7</v>
      </c>
    </row>
    <row r="22" spans="1:8" ht="33" x14ac:dyDescent="0.25">
      <c r="A22" s="282"/>
      <c r="B22" s="282"/>
      <c r="C22" s="282"/>
      <c r="D22" s="284"/>
      <c r="E22" s="284"/>
      <c r="F22" s="208" t="s">
        <v>14</v>
      </c>
      <c r="G22" s="216">
        <f t="shared" si="3"/>
        <v>4210.7</v>
      </c>
      <c r="H22" s="216">
        <f t="shared" si="3"/>
        <v>4210.7</v>
      </c>
    </row>
    <row r="23" spans="1:8" x14ac:dyDescent="0.25">
      <c r="A23" s="282"/>
      <c r="B23" s="282"/>
      <c r="C23" s="282"/>
      <c r="D23" s="284"/>
      <c r="E23" s="284"/>
      <c r="F23" s="208" t="s">
        <v>15</v>
      </c>
      <c r="G23" s="216">
        <f t="shared" si="3"/>
        <v>4210.7</v>
      </c>
      <c r="H23" s="216">
        <f t="shared" si="3"/>
        <v>4210.7</v>
      </c>
    </row>
    <row r="24" spans="1:8" ht="52.5" customHeight="1" x14ac:dyDescent="0.25">
      <c r="A24" s="282"/>
      <c r="B24" s="282"/>
      <c r="C24" s="282"/>
      <c r="D24" s="284"/>
      <c r="E24" s="284"/>
      <c r="F24" s="208" t="s">
        <v>18</v>
      </c>
      <c r="G24" s="216">
        <f t="shared" si="3"/>
        <v>4210.7</v>
      </c>
      <c r="H24" s="216">
        <f t="shared" si="3"/>
        <v>4210.7</v>
      </c>
    </row>
    <row r="25" spans="1:8" ht="24.75" customHeight="1" x14ac:dyDescent="0.25">
      <c r="A25" s="283"/>
      <c r="B25" s="283"/>
      <c r="C25" s="283"/>
      <c r="D25" s="285"/>
      <c r="E25" s="285"/>
      <c r="F25" s="208" t="s">
        <v>19</v>
      </c>
      <c r="G25" s="216">
        <v>4210.7</v>
      </c>
      <c r="H25" s="216">
        <v>4210.7</v>
      </c>
    </row>
    <row r="26" spans="1:8" s="175" customFormat="1" ht="32.450000000000003" customHeight="1" x14ac:dyDescent="0.25">
      <c r="A26" s="200"/>
      <c r="B26" s="200"/>
      <c r="C26" s="200"/>
      <c r="D26" s="184"/>
      <c r="E26" s="184"/>
      <c r="F26" s="188" t="s">
        <v>232</v>
      </c>
      <c r="G26" s="219">
        <f>+G27</f>
        <v>-4210.7</v>
      </c>
      <c r="H26" s="219">
        <f>+H27</f>
        <v>-4210.7</v>
      </c>
    </row>
    <row r="27" spans="1:8" s="175" customFormat="1" ht="51.75" x14ac:dyDescent="0.25">
      <c r="A27" s="269" t="s">
        <v>235</v>
      </c>
      <c r="B27" s="273"/>
      <c r="C27" s="273"/>
      <c r="D27" s="273"/>
      <c r="E27" s="273"/>
      <c r="F27" s="188" t="s">
        <v>215</v>
      </c>
      <c r="G27" s="219">
        <f>+G29</f>
        <v>-4210.7</v>
      </c>
      <c r="H27" s="219">
        <f>+H29</f>
        <v>-4210.7</v>
      </c>
    </row>
    <row r="28" spans="1:8" s="175" customFormat="1" ht="17.25" x14ac:dyDescent="0.25">
      <c r="A28" s="270"/>
      <c r="B28" s="273"/>
      <c r="C28" s="273"/>
      <c r="D28" s="273"/>
      <c r="E28" s="273"/>
      <c r="F28" s="178" t="s">
        <v>3</v>
      </c>
      <c r="G28" s="219"/>
      <c r="H28" s="219"/>
    </row>
    <row r="29" spans="1:8" s="175" customFormat="1" ht="34.5" x14ac:dyDescent="0.25">
      <c r="A29" s="270"/>
      <c r="B29" s="269" t="s">
        <v>77</v>
      </c>
      <c r="C29" s="273"/>
      <c r="D29" s="273"/>
      <c r="E29" s="273"/>
      <c r="F29" s="188" t="s">
        <v>216</v>
      </c>
      <c r="G29" s="219">
        <f>+G31</f>
        <v>-4210.7</v>
      </c>
      <c r="H29" s="219">
        <f>+H31</f>
        <v>-4210.7</v>
      </c>
    </row>
    <row r="30" spans="1:8" s="175" customFormat="1" ht="17.25" x14ac:dyDescent="0.25">
      <c r="A30" s="270"/>
      <c r="B30" s="270"/>
      <c r="C30" s="273"/>
      <c r="D30" s="273"/>
      <c r="E30" s="273"/>
      <c r="F30" s="178" t="s">
        <v>3</v>
      </c>
      <c r="G30" s="219"/>
      <c r="H30" s="219"/>
    </row>
    <row r="31" spans="1:8" s="175" customFormat="1" ht="34.5" x14ac:dyDescent="0.25">
      <c r="A31" s="270"/>
      <c r="B31" s="270"/>
      <c r="C31" s="269" t="s">
        <v>77</v>
      </c>
      <c r="D31" s="273"/>
      <c r="E31" s="273"/>
      <c r="F31" s="180" t="s">
        <v>213</v>
      </c>
      <c r="G31" s="219">
        <f>+G35</f>
        <v>-4210.7</v>
      </c>
      <c r="H31" s="219">
        <f>+H35</f>
        <v>-4210.7</v>
      </c>
    </row>
    <row r="32" spans="1:8" s="175" customFormat="1" ht="17.45" customHeight="1" x14ac:dyDescent="0.25">
      <c r="A32" s="270"/>
      <c r="B32" s="270"/>
      <c r="C32" s="270"/>
      <c r="D32" s="273"/>
      <c r="E32" s="273"/>
      <c r="F32" s="178" t="s">
        <v>3</v>
      </c>
      <c r="G32" s="220"/>
      <c r="H32" s="220"/>
    </row>
    <row r="33" spans="1:8" s="175" customFormat="1" ht="17.45" customHeight="1" x14ac:dyDescent="0.25">
      <c r="A33" s="270"/>
      <c r="B33" s="270"/>
      <c r="C33" s="270"/>
      <c r="D33" s="273"/>
      <c r="E33" s="273"/>
      <c r="F33" s="178" t="s">
        <v>217</v>
      </c>
      <c r="G33" s="220">
        <f>+G35</f>
        <v>-4210.7</v>
      </c>
      <c r="H33" s="220">
        <f>+H35</f>
        <v>-4210.7</v>
      </c>
    </row>
    <row r="34" spans="1:8" s="175" customFormat="1" ht="17.25" x14ac:dyDescent="0.25">
      <c r="A34" s="270"/>
      <c r="B34" s="270"/>
      <c r="C34" s="270"/>
      <c r="D34" s="273"/>
      <c r="E34" s="273"/>
      <c r="F34" s="178" t="s">
        <v>3</v>
      </c>
      <c r="G34" s="221"/>
      <c r="H34" s="221"/>
    </row>
    <row r="35" spans="1:8" s="175" customFormat="1" ht="17.25" x14ac:dyDescent="0.3">
      <c r="A35" s="270"/>
      <c r="B35" s="270"/>
      <c r="C35" s="270"/>
      <c r="D35" s="269" t="s">
        <v>212</v>
      </c>
      <c r="E35" s="289" t="s">
        <v>213</v>
      </c>
      <c r="F35" s="289"/>
      <c r="G35" s="219">
        <f t="shared" ref="G35:H35" si="4">G37</f>
        <v>-4210.7</v>
      </c>
      <c r="H35" s="219">
        <f t="shared" si="4"/>
        <v>-4210.7</v>
      </c>
    </row>
    <row r="36" spans="1:8" s="175" customFormat="1" ht="17.25" x14ac:dyDescent="0.3">
      <c r="A36" s="270"/>
      <c r="B36" s="270"/>
      <c r="C36" s="270"/>
      <c r="D36" s="270"/>
      <c r="E36" s="156"/>
      <c r="F36" s="178" t="s">
        <v>3</v>
      </c>
      <c r="G36" s="222"/>
      <c r="H36" s="222"/>
    </row>
    <row r="37" spans="1:8" s="175" customFormat="1" ht="34.5" x14ac:dyDescent="0.25">
      <c r="A37" s="270"/>
      <c r="B37" s="270"/>
      <c r="C37" s="270"/>
      <c r="D37" s="270"/>
      <c r="E37" s="256">
        <v>11001</v>
      </c>
      <c r="F37" s="180" t="s">
        <v>213</v>
      </c>
      <c r="G37" s="219">
        <f>+G39</f>
        <v>-4210.7</v>
      </c>
      <c r="H37" s="219">
        <f>+H39</f>
        <v>-4210.7</v>
      </c>
    </row>
    <row r="38" spans="1:8" s="175" customFormat="1" ht="17.45" customHeight="1" x14ac:dyDescent="0.25">
      <c r="A38" s="270"/>
      <c r="B38" s="270"/>
      <c r="C38" s="270"/>
      <c r="D38" s="270"/>
      <c r="E38" s="256"/>
      <c r="F38" s="178" t="s">
        <v>9</v>
      </c>
      <c r="G38" s="222"/>
      <c r="H38" s="222"/>
    </row>
    <row r="39" spans="1:8" s="175" customFormat="1" ht="17.45" customHeight="1" x14ac:dyDescent="0.25">
      <c r="A39" s="270"/>
      <c r="B39" s="270"/>
      <c r="C39" s="270"/>
      <c r="D39" s="270"/>
      <c r="E39" s="256"/>
      <c r="F39" s="183" t="s">
        <v>217</v>
      </c>
      <c r="G39" s="223">
        <f>+G41</f>
        <v>-4210.7</v>
      </c>
      <c r="H39" s="223">
        <f>+H41</f>
        <v>-4210.7</v>
      </c>
    </row>
    <row r="40" spans="1:8" s="175" customFormat="1" ht="51.75" x14ac:dyDescent="0.25">
      <c r="A40" s="270"/>
      <c r="B40" s="270"/>
      <c r="C40" s="270"/>
      <c r="D40" s="270"/>
      <c r="E40" s="256"/>
      <c r="F40" s="178" t="s">
        <v>10</v>
      </c>
      <c r="G40" s="222"/>
      <c r="H40" s="222"/>
    </row>
    <row r="41" spans="1:8" s="175" customFormat="1" ht="17.45" customHeight="1" x14ac:dyDescent="0.25">
      <c r="A41" s="270"/>
      <c r="B41" s="270"/>
      <c r="C41" s="270"/>
      <c r="D41" s="270"/>
      <c r="E41" s="256"/>
      <c r="F41" s="203" t="s">
        <v>11</v>
      </c>
      <c r="G41" s="220">
        <f t="shared" ref="G41:H42" si="5">+G42</f>
        <v>-4210.7</v>
      </c>
      <c r="H41" s="220">
        <f t="shared" si="5"/>
        <v>-4210.7</v>
      </c>
    </row>
    <row r="42" spans="1:8" s="175" customFormat="1" ht="17.45" customHeight="1" x14ac:dyDescent="0.25">
      <c r="A42" s="270"/>
      <c r="B42" s="270"/>
      <c r="C42" s="270"/>
      <c r="D42" s="270"/>
      <c r="E42" s="256"/>
      <c r="F42" s="178" t="s">
        <v>12</v>
      </c>
      <c r="G42" s="220">
        <f t="shared" si="5"/>
        <v>-4210.7</v>
      </c>
      <c r="H42" s="220">
        <f t="shared" si="5"/>
        <v>-4210.7</v>
      </c>
    </row>
    <row r="43" spans="1:8" s="175" customFormat="1" ht="17.45" customHeight="1" x14ac:dyDescent="0.25">
      <c r="A43" s="270"/>
      <c r="B43" s="270"/>
      <c r="C43" s="270"/>
      <c r="D43" s="270"/>
      <c r="E43" s="256"/>
      <c r="F43" s="185" t="s">
        <v>236</v>
      </c>
      <c r="G43" s="220">
        <f>+G44</f>
        <v>-4210.7</v>
      </c>
      <c r="H43" s="220">
        <f>+H44</f>
        <v>-4210.7</v>
      </c>
    </row>
    <row r="44" spans="1:8" s="175" customFormat="1" ht="31.9" customHeight="1" x14ac:dyDescent="0.25">
      <c r="A44" s="270"/>
      <c r="B44" s="412"/>
      <c r="C44" s="412"/>
      <c r="D44" s="412"/>
      <c r="E44" s="256"/>
      <c r="F44" s="178" t="s">
        <v>237</v>
      </c>
      <c r="G44" s="220">
        <v>-4210.7</v>
      </c>
      <c r="H44" s="220">
        <v>-4210.7</v>
      </c>
    </row>
  </sheetData>
  <mergeCells count="25">
    <mergeCell ref="A27:A44"/>
    <mergeCell ref="B27:B28"/>
    <mergeCell ref="C27:C30"/>
    <mergeCell ref="D27:D34"/>
    <mergeCell ref="E27:E34"/>
    <mergeCell ref="B29:B44"/>
    <mergeCell ref="C31:C44"/>
    <mergeCell ref="D35:D44"/>
    <mergeCell ref="E35:F35"/>
    <mergeCell ref="E37:E44"/>
    <mergeCell ref="C11:C25"/>
    <mergeCell ref="D15:D25"/>
    <mergeCell ref="E17:E25"/>
    <mergeCell ref="F1:H1"/>
    <mergeCell ref="A2:H2"/>
    <mergeCell ref="A4:C4"/>
    <mergeCell ref="D4:E4"/>
    <mergeCell ref="F4:F5"/>
    <mergeCell ref="G4:H4"/>
    <mergeCell ref="E7:E16"/>
    <mergeCell ref="D7:D14"/>
    <mergeCell ref="C7:C10"/>
    <mergeCell ref="A7:A25"/>
    <mergeCell ref="B7:B8"/>
    <mergeCell ref="B9:B25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5</vt:i4>
      </vt:variant>
    </vt:vector>
  </HeadingPairs>
  <TitlesOfParts>
    <vt:vector size="13" baseType="lpstr">
      <vt:lpstr>1</vt:lpstr>
      <vt:lpstr>2</vt:lpstr>
      <vt:lpstr>3</vt:lpstr>
      <vt:lpstr>4</vt:lpstr>
      <vt:lpstr>5</vt:lpstr>
      <vt:lpstr>6</vt:lpstr>
      <vt:lpstr>7</vt:lpstr>
      <vt:lpstr>8</vt:lpstr>
      <vt:lpstr>'1'!Print_Area</vt:lpstr>
      <vt:lpstr>'2'!Print_Area</vt:lpstr>
      <vt:lpstr>'5'!Print_Area</vt:lpstr>
      <vt:lpstr>'6'!Print_Area</vt:lpstr>
      <vt:lpstr>'7'!Print_Area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keywords>https://mul2.gov.am/tasks/999994/oneclick/12_havelvac_Aparat - lramshakvac.xlsx?token=7eccfa6619ae36be1c95938b8bafb79c</cp:keywords>
  <cp:lastModifiedBy/>
  <dcterms:created xsi:type="dcterms:W3CDTF">2015-06-05T18:17:20Z</dcterms:created>
  <dcterms:modified xsi:type="dcterms:W3CDTF">2024-07-03T14:27:23Z</dcterms:modified>
</cp:coreProperties>
</file>