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hidePivotFieldList="1" defaultThemeVersion="124226"/>
  <bookViews>
    <workbookView xWindow="-120" yWindow="-120" windowWidth="16608" windowHeight="9432" tabRatio="753" activeTab="1"/>
  </bookViews>
  <sheets>
    <sheet name="h1" sheetId="27" r:id="rId1"/>
    <sheet name="h2" sheetId="42" r:id="rId2"/>
    <sheet name="h3" sheetId="32" r:id="rId3"/>
    <sheet name="h4" sheetId="43" r:id="rId4"/>
    <sheet name="h5" sheetId="46" r:id="rId5"/>
    <sheet name="h6" sheetId="29" r:id="rId6"/>
    <sheet name="h7" sheetId="45" r:id="rId7"/>
    <sheet name="h8" sheetId="44" r:id="rId8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x">#REF!</definedName>
    <definedName name="_xlnm.Print_Area" localSheetId="6">'h7'!$A$1:$D$332</definedName>
    <definedName name="_xlnm.Print_Area" localSheetId="7">'h8'!$A$1:$I$88</definedName>
    <definedName name="Հավելված">#REF!</definedName>
    <definedName name="Մաս">#REF!</definedName>
    <definedName name="շախմատիստ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2"/>
  <c r="G17"/>
  <c r="E15" i="43"/>
  <c r="D15"/>
  <c r="D46" i="29"/>
  <c r="C21" i="43"/>
  <c r="D21"/>
  <c r="E21"/>
  <c r="G19" i="42" l="1"/>
  <c r="G28"/>
  <c r="G27"/>
  <c r="G26"/>
  <c r="G25"/>
  <c r="D25" s="1"/>
  <c r="G24"/>
  <c r="D24" s="1"/>
  <c r="G23"/>
  <c r="D23" s="1"/>
  <c r="G22"/>
  <c r="D22" s="1"/>
  <c r="G21"/>
  <c r="G20"/>
  <c r="D20" s="1"/>
  <c r="G15" l="1"/>
  <c r="E13" i="46"/>
  <c r="D13"/>
  <c r="G112" i="32"/>
  <c r="H112" s="1"/>
  <c r="G119"/>
  <c r="H119" s="1"/>
  <c r="G126"/>
  <c r="H126" s="1"/>
  <c r="G133"/>
  <c r="H133" s="1"/>
  <c r="G140"/>
  <c r="H140" s="1"/>
  <c r="G147"/>
  <c r="H147" s="1"/>
  <c r="G154"/>
  <c r="G161"/>
  <c r="H161" s="1"/>
  <c r="G168"/>
  <c r="H168" s="1"/>
  <c r="G175"/>
  <c r="I68" i="44"/>
  <c r="I67" s="1"/>
  <c r="B12" i="45" l="1"/>
  <c r="D34" i="29"/>
  <c r="D22" s="1"/>
  <c r="D22" i="45" s="1"/>
  <c r="D35" i="29" l="1"/>
  <c r="D23" s="1"/>
  <c r="D23" i="45" s="1"/>
  <c r="G102" i="32"/>
  <c r="I35" i="44" l="1"/>
  <c r="E12" i="46"/>
  <c r="D12"/>
  <c r="H30" i="32"/>
  <c r="H29" s="1"/>
  <c r="H28" s="1"/>
  <c r="H27" s="1"/>
  <c r="H25" s="1"/>
  <c r="H23" s="1"/>
  <c r="G30"/>
  <c r="G29" s="1"/>
  <c r="G28" s="1"/>
  <c r="G27" s="1"/>
  <c r="G25" s="1"/>
  <c r="G23" s="1"/>
  <c r="G88" i="44"/>
  <c r="G79"/>
  <c r="I86"/>
  <c r="I85" s="1"/>
  <c r="I17"/>
  <c r="I16" s="1"/>
  <c r="I15" s="1"/>
  <c r="I14" s="1"/>
  <c r="I34"/>
  <c r="I29"/>
  <c r="I28" s="1"/>
  <c r="I27" s="1"/>
  <c r="I77"/>
  <c r="I76" s="1"/>
  <c r="E70"/>
  <c r="I53"/>
  <c r="I52" s="1"/>
  <c r="I44"/>
  <c r="I43" s="1"/>
  <c r="G30"/>
  <c r="G31"/>
  <c r="G18"/>
  <c r="G19"/>
  <c r="I23"/>
  <c r="I22" s="1"/>
  <c r="I21" s="1"/>
  <c r="I59"/>
  <c r="I58" s="1"/>
  <c r="G60"/>
  <c r="G61"/>
  <c r="G54"/>
  <c r="G55"/>
  <c r="G69"/>
  <c r="G70"/>
  <c r="G36"/>
  <c r="G37"/>
  <c r="G25"/>
  <c r="G24"/>
  <c r="G46"/>
  <c r="G45"/>
  <c r="G87"/>
  <c r="G78"/>
  <c r="I20" l="1"/>
  <c r="I26"/>
  <c r="I33"/>
  <c r="D27" i="42"/>
  <c r="G167" i="32"/>
  <c r="G166" s="1"/>
  <c r="G165" s="1"/>
  <c r="G164" s="1"/>
  <c r="G162" s="1"/>
  <c r="H154"/>
  <c r="H153" s="1"/>
  <c r="H152" s="1"/>
  <c r="H151" s="1"/>
  <c r="H150" s="1"/>
  <c r="H148" s="1"/>
  <c r="H82" s="1"/>
  <c r="H81" s="1"/>
  <c r="H80" s="1"/>
  <c r="H79" s="1"/>
  <c r="H78" s="1"/>
  <c r="H76" s="1"/>
  <c r="D224" i="45" s="1"/>
  <c r="I57" i="44"/>
  <c r="D11" i="46"/>
  <c r="D20" i="27" s="1"/>
  <c r="C24" i="45"/>
  <c r="E11" i="46"/>
  <c r="E20" i="27" s="1"/>
  <c r="I13" i="44" s="1"/>
  <c r="D24" i="45"/>
  <c r="C24" i="29"/>
  <c r="G88" i="32"/>
  <c r="G87" s="1"/>
  <c r="G86" s="1"/>
  <c r="G85" s="1"/>
  <c r="G83" s="1"/>
  <c r="D24" i="29"/>
  <c r="H13" i="42"/>
  <c r="H11" s="1"/>
  <c r="E13"/>
  <c r="E11" s="1"/>
  <c r="F13"/>
  <c r="A301" i="45"/>
  <c r="A270"/>
  <c r="A238"/>
  <c r="A209"/>
  <c r="I32" i="44" l="1"/>
  <c r="I56"/>
  <c r="G146" i="32"/>
  <c r="G145" s="1"/>
  <c r="G144" s="1"/>
  <c r="G143" s="1"/>
  <c r="G141" s="1"/>
  <c r="C266" i="45"/>
  <c r="C255"/>
  <c r="G95" i="32"/>
  <c r="G94" s="1"/>
  <c r="G93" s="1"/>
  <c r="G92" s="1"/>
  <c r="G90" s="1"/>
  <c r="C287" i="45" s="1"/>
  <c r="H167" i="32"/>
  <c r="H166" s="1"/>
  <c r="H165" s="1"/>
  <c r="H164" s="1"/>
  <c r="G54"/>
  <c r="G53" s="1"/>
  <c r="G52" s="1"/>
  <c r="G51" s="1"/>
  <c r="G50" s="1"/>
  <c r="G48" s="1"/>
  <c r="C102" i="45" s="1"/>
  <c r="D21" i="42"/>
  <c r="G160" i="32"/>
  <c r="G159" s="1"/>
  <c r="G158" s="1"/>
  <c r="G157" s="1"/>
  <c r="G155" s="1"/>
  <c r="D26" i="42"/>
  <c r="G153" i="32"/>
  <c r="G152" s="1"/>
  <c r="G151" s="1"/>
  <c r="G150" s="1"/>
  <c r="G148" s="1"/>
  <c r="G82" s="1"/>
  <c r="G81" s="1"/>
  <c r="G80" s="1"/>
  <c r="G79" s="1"/>
  <c r="G78" s="1"/>
  <c r="G76" s="1"/>
  <c r="C224" i="45" s="1"/>
  <c r="G67" i="32"/>
  <c r="G66" s="1"/>
  <c r="G65" s="1"/>
  <c r="G64" s="1"/>
  <c r="G62" s="1"/>
  <c r="C162" i="45" s="1"/>
  <c r="D28" i="42"/>
  <c r="G47" i="32"/>
  <c r="G46" s="1"/>
  <c r="G45" s="1"/>
  <c r="G44" s="1"/>
  <c r="G43" s="1"/>
  <c r="G41" s="1"/>
  <c r="G118"/>
  <c r="G117" s="1"/>
  <c r="G116" s="1"/>
  <c r="G115" s="1"/>
  <c r="G113" s="1"/>
  <c r="D20" i="43" s="1"/>
  <c r="E25"/>
  <c r="D235" i="45"/>
  <c r="A177"/>
  <c r="A145"/>
  <c r="A116"/>
  <c r="A87"/>
  <c r="B33"/>
  <c r="C20" i="43"/>
  <c r="D26" l="1"/>
  <c r="C298" i="45"/>
  <c r="H54" i="32"/>
  <c r="H53" s="1"/>
  <c r="H52" s="1"/>
  <c r="H51" s="1"/>
  <c r="H50" s="1"/>
  <c r="H48" s="1"/>
  <c r="D102" i="45" s="1"/>
  <c r="G125" i="32"/>
  <c r="G124" s="1"/>
  <c r="G123" s="1"/>
  <c r="G122" s="1"/>
  <c r="G120" s="1"/>
  <c r="H120" s="1"/>
  <c r="D113" i="45" s="1"/>
  <c r="H155" i="32"/>
  <c r="H160"/>
  <c r="H159" s="1"/>
  <c r="H158" s="1"/>
  <c r="H157" s="1"/>
  <c r="D27" i="43"/>
  <c r="H95" i="32"/>
  <c r="H94" s="1"/>
  <c r="H93" s="1"/>
  <c r="H92" s="1"/>
  <c r="H90" s="1"/>
  <c r="H88"/>
  <c r="D25" i="43"/>
  <c r="C235" i="45"/>
  <c r="G40" i="32"/>
  <c r="G111"/>
  <c r="G110" s="1"/>
  <c r="G109" s="1"/>
  <c r="G108" s="1"/>
  <c r="G106" s="1"/>
  <c r="C54" i="45" s="1"/>
  <c r="G139" i="32"/>
  <c r="G138" s="1"/>
  <c r="G137" s="1"/>
  <c r="G136" s="1"/>
  <c r="G134" s="1"/>
  <c r="H139"/>
  <c r="H138" s="1"/>
  <c r="H137" s="1"/>
  <c r="H136" s="1"/>
  <c r="H134" s="1"/>
  <c r="C83" i="45"/>
  <c r="G74" i="32"/>
  <c r="G73" s="1"/>
  <c r="G72" s="1"/>
  <c r="G71" s="1"/>
  <c r="G69" s="1"/>
  <c r="C194" i="45" s="1"/>
  <c r="H146" i="32"/>
  <c r="H145" s="1"/>
  <c r="H144" s="1"/>
  <c r="H143" s="1"/>
  <c r="H141" s="1"/>
  <c r="G101"/>
  <c r="G100" s="1"/>
  <c r="G99" s="1"/>
  <c r="G97" s="1"/>
  <c r="C318" i="45" s="1"/>
  <c r="H175" i="32"/>
  <c r="G174"/>
  <c r="G173" s="1"/>
  <c r="G172" s="1"/>
  <c r="G171" s="1"/>
  <c r="G169" s="1"/>
  <c r="H111"/>
  <c r="H110" s="1"/>
  <c r="H109" s="1"/>
  <c r="H108" s="1"/>
  <c r="H106" s="1"/>
  <c r="H40"/>
  <c r="H132"/>
  <c r="H131" s="1"/>
  <c r="H130" s="1"/>
  <c r="H129" s="1"/>
  <c r="H127" s="1"/>
  <c r="D142" i="45" s="1"/>
  <c r="G132" i="32"/>
  <c r="G131" s="1"/>
  <c r="G130" s="1"/>
  <c r="G129" s="1"/>
  <c r="G127" s="1"/>
  <c r="G61" s="1"/>
  <c r="H61"/>
  <c r="H60" s="1"/>
  <c r="H59" s="1"/>
  <c r="H58" s="1"/>
  <c r="H57" s="1"/>
  <c r="H55" s="1"/>
  <c r="D131" i="45" s="1"/>
  <c r="H47" i="32"/>
  <c r="H46" s="1"/>
  <c r="H45" s="1"/>
  <c r="H44" s="1"/>
  <c r="H43" s="1"/>
  <c r="H41" s="1"/>
  <c r="D72" i="45" s="1"/>
  <c r="H118" i="32"/>
  <c r="H117" s="1"/>
  <c r="H116" s="1"/>
  <c r="H115" s="1"/>
  <c r="H113" s="1"/>
  <c r="C72" i="45"/>
  <c r="C205"/>
  <c r="D24" i="43"/>
  <c r="C11"/>
  <c r="C113" i="45" l="1"/>
  <c r="D287"/>
  <c r="G75" i="44"/>
  <c r="I75" s="1"/>
  <c r="I74" s="1"/>
  <c r="I73" s="1"/>
  <c r="I72" s="1"/>
  <c r="I71" s="1"/>
  <c r="H125" i="32"/>
  <c r="H124" s="1"/>
  <c r="H123" s="1"/>
  <c r="H122" s="1"/>
  <c r="E26" i="43"/>
  <c r="D266" i="45"/>
  <c r="C173"/>
  <c r="H162" i="32"/>
  <c r="H74"/>
  <c r="H73" s="1"/>
  <c r="H72" s="1"/>
  <c r="H71" s="1"/>
  <c r="H69" s="1"/>
  <c r="D173" i="45"/>
  <c r="H87" i="32"/>
  <c r="H86" s="1"/>
  <c r="H85" s="1"/>
  <c r="H83" s="1"/>
  <c r="D19" i="43"/>
  <c r="D23"/>
  <c r="H67" i="32"/>
  <c r="H66" s="1"/>
  <c r="H65" s="1"/>
  <c r="H64" s="1"/>
  <c r="H62" s="1"/>
  <c r="E22" i="43"/>
  <c r="E23"/>
  <c r="E24"/>
  <c r="D205" i="45"/>
  <c r="H169" i="32"/>
  <c r="C329" i="45"/>
  <c r="D28" i="43"/>
  <c r="H174" i="32"/>
  <c r="H173" s="1"/>
  <c r="H172" s="1"/>
  <c r="H171" s="1"/>
  <c r="H102"/>
  <c r="H101" s="1"/>
  <c r="H100" s="1"/>
  <c r="H99" s="1"/>
  <c r="H97" s="1"/>
  <c r="G104"/>
  <c r="D54" i="45"/>
  <c r="E19" i="43"/>
  <c r="C142" i="45"/>
  <c r="G60" i="32"/>
  <c r="G59" s="1"/>
  <c r="G58" s="1"/>
  <c r="G57" s="1"/>
  <c r="D22" i="43"/>
  <c r="E20"/>
  <c r="D83" i="45"/>
  <c r="F11" i="42"/>
  <c r="F9" s="1"/>
  <c r="E9"/>
  <c r="D17" i="43" l="1"/>
  <c r="G55" i="32"/>
  <c r="C131" i="45" s="1"/>
  <c r="D255"/>
  <c r="G66" i="44"/>
  <c r="I66" s="1"/>
  <c r="I65" s="1"/>
  <c r="I64" s="1"/>
  <c r="I63" s="1"/>
  <c r="I62" s="1"/>
  <c r="D194" i="45"/>
  <c r="G51" i="44"/>
  <c r="I51" s="1"/>
  <c r="D318" i="45"/>
  <c r="G84" i="44"/>
  <c r="I84" s="1"/>
  <c r="I83" s="1"/>
  <c r="I82" s="1"/>
  <c r="I81" s="1"/>
  <c r="I80" s="1"/>
  <c r="D162" i="45"/>
  <c r="G42" i="44"/>
  <c r="I42" s="1"/>
  <c r="I41" s="1"/>
  <c r="I40" s="1"/>
  <c r="I39" s="1"/>
  <c r="I38" s="1"/>
  <c r="C47" i="29"/>
  <c r="D32" i="27"/>
  <c r="E27" i="43"/>
  <c r="D298" i="45"/>
  <c r="H104" i="32"/>
  <c r="E32" i="27" s="1"/>
  <c r="D329" i="45"/>
  <c r="E28" i="43"/>
  <c r="D13"/>
  <c r="B12" i="29"/>
  <c r="D11" i="43" l="1"/>
  <c r="D9" s="1"/>
  <c r="E17"/>
  <c r="I49" i="44"/>
  <c r="I48" s="1"/>
  <c r="I47" s="1"/>
  <c r="I50"/>
  <c r="I12" s="1"/>
  <c r="I11" s="1"/>
  <c r="I10" s="1"/>
  <c r="I9" s="1"/>
  <c r="D47" i="29"/>
  <c r="E13" i="43"/>
  <c r="H9" i="42"/>
  <c r="E11" i="43" l="1"/>
  <c r="E9" s="1"/>
  <c r="I8" i="44"/>
  <c r="G39" i="32"/>
  <c r="G38" s="1"/>
  <c r="H37"/>
  <c r="H39"/>
  <c r="G36" l="1"/>
  <c r="G34" s="1"/>
  <c r="G32" s="1"/>
  <c r="G37"/>
  <c r="H38"/>
  <c r="H36"/>
  <c r="H34" s="1"/>
  <c r="D26" i="27" l="1"/>
  <c r="D13" s="1"/>
  <c r="G21" i="32"/>
  <c r="H32"/>
  <c r="H21" s="1"/>
  <c r="D43" i="45"/>
  <c r="C43"/>
  <c r="D12" i="27" l="1"/>
  <c r="D10" s="1"/>
  <c r="C36" i="29"/>
  <c r="G19" i="32"/>
  <c r="G17" s="1"/>
  <c r="G15" s="1"/>
  <c r="G13" s="1"/>
  <c r="G12" s="1"/>
  <c r="G10" s="1"/>
  <c r="E26" i="27"/>
  <c r="D36" i="29"/>
  <c r="H19" i="32"/>
  <c r="H17" s="1"/>
  <c r="H15" s="1"/>
  <c r="H13" s="1"/>
  <c r="H12" s="1"/>
  <c r="H10" s="1"/>
  <c r="E13" i="27" l="1"/>
  <c r="E12" s="1"/>
  <c r="E10" s="1"/>
  <c r="D15" i="42"/>
  <c r="D19"/>
  <c r="G13"/>
  <c r="D13" s="1"/>
  <c r="D11" s="1"/>
  <c r="G11" l="1"/>
  <c r="G9" s="1"/>
  <c r="D9" s="1"/>
</calcChain>
</file>

<file path=xl/sharedStrings.xml><?xml version="1.0" encoding="utf-8"?>
<sst xmlns="http://schemas.openxmlformats.org/spreadsheetml/2006/main" count="1109" uniqueCount="225">
  <si>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</si>
  <si>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</si>
  <si>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</si>
  <si>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</si>
  <si>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</si>
  <si>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</si>
  <si>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</si>
  <si>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</si>
  <si>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</si>
  <si>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</si>
  <si>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</si>
  <si>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</si>
  <si>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</si>
  <si>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</si>
  <si>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</si>
  <si>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</si>
  <si>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</si>
  <si>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</si>
  <si>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</si>
  <si>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</si>
  <si>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</si>
  <si>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</si>
  <si>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</si>
  <si>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</si>
  <si>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</si>
  <si>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</si>
  <si>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</si>
  <si>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</si>
  <si>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</si>
  <si>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</si>
  <si>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</si>
  <si>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</si>
  <si>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</si>
  <si>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</si>
  <si>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</si>
  <si>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</si>
  <si>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Ծառայությունների մատուցում</t>
  </si>
  <si>
    <t xml:space="preserve"> 01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</si>
  <si>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</si>
  <si>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</si>
  <si>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</si>
  <si>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Հավելված N 5</t>
  </si>
  <si>
    <t>հազար դրամով</t>
  </si>
  <si>
    <t xml:space="preserve"> ՈՉ ՖԻՆԱՆՍԱԿԱՆ ԱԿՏԻՎՆԵՐԻ ԳԾՈՎ ԾԱԽՍԵՐ</t>
  </si>
  <si>
    <t xml:space="preserve"> ՄԱՍ 2. ՊԵՏԱԿԱՆ ՄԱՐՄՆԻ ԳԾՈՎ ԱՐԴՅՈՒՆՔԱՅԻՆ (ԿԱՏԱՐՈՂԱԿԱՆ) ՑՈՒՑԱՆԻՇՆԵՐԸ </t>
  </si>
  <si>
    <t xml:space="preserve"> Միջոցառումն իրականացնողի անվանումը </t>
  </si>
  <si>
    <t>Հավելված N 3</t>
  </si>
  <si>
    <t xml:space="preserve">        ------------  N ---------- որոշման</t>
  </si>
  <si>
    <t>հազ.դրամ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</si>
  <si>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</si>
  <si>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</si>
  <si>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</si>
  <si>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</si>
  <si>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</si>
  <si>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</si>
  <si>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</si>
  <si>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</si>
  <si>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</si>
  <si>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</si>
  <si>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</si>
  <si>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</si>
  <si>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Հավելված N4</t>
  </si>
  <si>
    <t>հազ. դրամ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</si>
  <si>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</si>
  <si>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</si>
  <si>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</si>
  <si>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</si>
  <si>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 xml:space="preserve"> </t>
  </si>
  <si>
    <t>Այդ թվում՝ ըստ կատարողների</t>
  </si>
  <si>
    <t>Հավելված N2</t>
  </si>
  <si>
    <t>Ա.ՀԱՐՈՒԹՅՈՒՆՅԱՆ</t>
  </si>
  <si>
    <t xml:space="preserve">    ՀԱՅԱՍՏԱՆԻ ՀԱՆՐԱՊԵՏՈՒԹՅԱՆ   ՎԱՐՉԱՊԵՏԻ ԱՇԽԱՏԱԿԱԶՄԻ    ՂԵԿԱՎԱՐ՝</t>
  </si>
  <si>
    <t xml:space="preserve">ՀԱՅԱՍՏԱՆԻ ՀԱՆՐԱՊԵՏՈՒԹՅԱՆ </t>
  </si>
  <si>
    <t>ՎԱՐՉԱՊԵՏԻ ԱՇԽԱՏԱԿԱԶՄԻ ՂԵԿԱՎԱՐ՝</t>
  </si>
  <si>
    <t>Ա. ՀԱՐՈՒԹՅՈՒՆՅԱՆ</t>
  </si>
  <si>
    <t>Հավելված N 6</t>
  </si>
  <si>
    <t xml:space="preserve"> Դաս N 01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</si>
  <si>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</si>
  <si>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</si>
  <si>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</si>
  <si>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</si>
  <si>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</si>
  <si>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</si>
  <si>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փոփոխությունը
(ավելացումները նշված են դրական նշանով, իսկ նվազեցումները` փակագծերում) (հազար դրամով)</t>
  </si>
  <si>
    <t xml:space="preserve"> ՀՀ Սյունիքի մարզպետի աշխատակազմ</t>
  </si>
  <si>
    <t>ՀՀ կառավարության 2024 թվականի</t>
  </si>
  <si>
    <t xml:space="preserve">  ՀԱՅԱUՏԱՆԻ ՀԱՆՐԱՊԵՏՈՒԹՅԱՆ ԿԱՌԱՎԱՐՈՒԹՅԱՆ 2023 ԹՎԱԿԱՆԻ ԴԵԿՏԵՄԲԵՐԻ 28-Ի N 2323-Ն ՈՐՈՇՄԱՆ N 5 ՀԱՎԵԼՎԱԾԻ N 2 ԱՂՅՈՒՍԱԿՈՒՄ ԿԱՏԱՐՎՈՂ ԼՐԱՑՈՒՄԸ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</si>
  <si>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</si>
  <si>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>«ՀԱՅԱՍՏԱՆԻ ՀԱՆՐԱՊԵՏՈՒԹՅԱՆ 2024 ԹՎԱԿԱՆԻ ՊԵՏԱԿԱՆ ԲՅՈՒՋԵԻ ՄԱՍԻՆ» ՕՐԵՆՔԻ N 1 ՀԱՎԵԼՎԱԾԻ N 3 ԱՂՅՈՒՍԱԿՈՒՄ ԿԱՏԱՐՎՈՂ   ԼՐԱՑՈՒՄԸ</t>
  </si>
  <si>
    <t xml:space="preserve">ՀՀ կառավարության  2024 թվականի </t>
  </si>
  <si>
    <t>ՀՀ կառավարության  2024թվականի</t>
  </si>
  <si>
    <t>Ինն ամիս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</si>
  <si>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</si>
  <si>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</si>
  <si>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</si>
  <si>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</si>
  <si>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11002</t>
  </si>
  <si>
    <t xml:space="preserve"> Մարզային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</si>
  <si>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</si>
  <si>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Հանրության կողմից անմիջականորեն օգտագործվող ակտիվների հետ կապված միջոցառումներ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</si>
  <si>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</si>
  <si>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</si>
  <si>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</si>
  <si>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Ճանապարհային տրանսպորտ</t>
  </si>
  <si>
    <t xml:space="preserve"> Տրանսպորտ</t>
  </si>
  <si>
    <t>05</t>
  </si>
  <si>
    <t>04</t>
  </si>
  <si>
    <t xml:space="preserve"> ՏՆՏԵՍԱԿԱՆ ՀԱՐԱԲԵՐՈՒԹՅՈՒՆՆԵՐ</t>
  </si>
  <si>
    <t xml:space="preserve"> ՀՀ Արագածոտնի  մարզպետի աշխատակազմ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</si>
  <si>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</si>
  <si>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</si>
  <si>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</si>
  <si>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ՀՀ  Արարատի 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</si>
  <si>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</si>
  <si>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</si>
  <si>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</si>
  <si>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</si>
  <si>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Շիրակի մարզպետի աշխատակազմ</t>
  </si>
  <si>
    <t xml:space="preserve"> ՀՀ Վայոց ձորի մարզպետի աշխատակազմ</t>
  </si>
  <si>
    <t xml:space="preserve"> ՀՀ Տավուշի մարզպետի աշխատակազմ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</si>
  <si>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</si>
  <si>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</si>
  <si>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</si>
  <si>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Բաժին N 04</t>
  </si>
  <si>
    <t xml:space="preserve"> Խումբ N 05</t>
  </si>
  <si>
    <t>1049/21001</t>
  </si>
  <si>
    <t xml:space="preserve"> 1049 </t>
  </si>
  <si>
    <t xml:space="preserve"> 11002 </t>
  </si>
  <si>
    <t xml:space="preserve"> Մարզային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</si>
  <si>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</si>
  <si>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</si>
  <si>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 Մարզպետարան, մրցութային կարգով ընտրված կազմակերպություններ </t>
  </si>
  <si>
    <t xml:space="preserve"> Արդյունքի չափորոշիչներ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</si>
  <si>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</si>
  <si>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</si>
  <si>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</si>
  <si>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</si>
  <si>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 Մասնագիտացված միավոր </t>
  </si>
  <si>
    <t>Հավելված N 7</t>
  </si>
  <si>
    <t>Ցուցանիշների փոփոխությունը
( նվազեցումները` նշված են փակագծերում)</t>
  </si>
  <si>
    <t xml:space="preserve"> Աղյուսակ 9.1.48 </t>
  </si>
  <si>
    <t>ՀՀ  Արարատի  մարզպետի աշխատակազմ</t>
  </si>
  <si>
    <t xml:space="preserve"> ՄԱՍ 1. ՊԵՏԱԿԱՆ ՄԱՐՄՆԻ ԳԾՈՎ ԱՐԴՅՈՒՆՔԱՅԻՆ (ԿԱՏԱՐՈՂԱԿԱՆ) ՑՈՒՑԱՆԻՇՆԵՐԸ </t>
  </si>
  <si>
    <t>Ճանապարհային ցանցի բարելավում</t>
  </si>
  <si>
    <t xml:space="preserve"> Աղյուսակ 9.1.56 </t>
  </si>
  <si>
    <t xml:space="preserve"> Աղյուսակ 9.1.57</t>
  </si>
  <si>
    <t xml:space="preserve"> Աղյուսակ 9.1.52 </t>
  </si>
  <si>
    <t xml:space="preserve"> Աղյուսակ 9.1.51</t>
  </si>
  <si>
    <t xml:space="preserve"> Աղյուսակ 9.1.49</t>
  </si>
  <si>
    <t xml:space="preserve"> Աղյուսակ 9.1.50 </t>
  </si>
  <si>
    <t xml:space="preserve"> Աղյուսակ 9.1.53</t>
  </si>
  <si>
    <t xml:space="preserve"> Աղյուսակ 9.1.54 </t>
  </si>
  <si>
    <t xml:space="preserve"> Աղյուսակ 9.1.55</t>
  </si>
  <si>
    <t>ՀՀ Արագածոտնի  մարզպետի աշխատակազմ</t>
  </si>
  <si>
    <t>ՀՀ Արարատի մարզպետի աշխատակազմ</t>
  </si>
  <si>
    <t>ՀՀ Արմավիրի  մարզպետի աշխատակազմ</t>
  </si>
  <si>
    <t>ՀՀ Գեղարքունիքի  մարզպետի աշխատակազմ</t>
  </si>
  <si>
    <t>ՀՀ Վայոց ձորի մարզպետի աշխատակազմ</t>
  </si>
  <si>
    <t xml:space="preserve"> ՄԱՍ III. ԾԱՌԱՅՈՒԹՅՈՒՆՆԵՐ </t>
  </si>
  <si>
    <t xml:space="preserve"> ՄԱՍ III. ԾԱՌԱՅՈՒԹՅՈՒՆՆԵՐ</t>
  </si>
  <si>
    <t>71241200/501</t>
  </si>
  <si>
    <t xml:space="preserve">նախագծերի պատրաստում, ծախսերի
գնահատում </t>
  </si>
  <si>
    <t xml:space="preserve">50531140/1 </t>
  </si>
  <si>
    <t xml:space="preserve">փորձաքննության ծառայություններ </t>
  </si>
  <si>
    <t>Պետական նշանակության ավտոճանապարհների հիմնանորոգում</t>
  </si>
  <si>
    <t>ՄԱ</t>
  </si>
  <si>
    <t>դրամ</t>
  </si>
  <si>
    <t>ԳՀ</t>
  </si>
  <si>
    <t>71241200/502</t>
  </si>
  <si>
    <t xml:space="preserve"> ՀԲՄ</t>
  </si>
  <si>
    <t>ՀԲՄ</t>
  </si>
  <si>
    <t>ՀՀ Սյունիքի մարզպետի աշխատակազմ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</si>
  <si>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</si>
  <si>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11001</t>
  </si>
  <si>
    <t xml:space="preserve"> ՀԱՅԱՍՏԱՆԻ ՀԱՆՐԱՊԵՏՈՒԹՅԱՆ ԿԱՌԱՎԱՐՈՒԹՅԱՆ 2023 ԹՎԱԿԱՆԻ ԴԵԿՏԵՄԲԵՐԻ 28-Ի N 2323-Ն ՈՐՈՇՄԱՆ
N 5 ՀԱՎԵԼՎԱԾԻ N 5 ԱՂՅՈՒՍԱԿՈՒՄ ԿԱՏԱՐՎՈՂ ՓՈՓՈԽՈՒԹՅՈՒՆԸ </t>
  </si>
  <si>
    <t>հազար դրամ</t>
  </si>
  <si>
    <t>Բյուջետային ծրագրերի, միջոցառումների  և աշխատանքների անվանումները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</si>
  <si>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</si>
  <si>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</si>
  <si>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</si>
  <si>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Ցուցանիշների փոփոխությունը (նվազեցումները նշված են փակագծերում)</t>
  </si>
  <si>
    <t xml:space="preserve">  ՀՀ տարածքային կառավարման և ենթակառուցվածքների նախարարություն, մրցութային կարգով ընտրված կազմակերպություններ </t>
  </si>
  <si>
    <t>Արդյունքի չափորոշիչներ</t>
  </si>
  <si>
    <t>Միջոցառման վրա կատարվող ծախսը (հազար դրամ)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</si>
  <si>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</si>
  <si>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</si>
  <si>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 Ամառային պահպանման ենթակա ավտոճանապարհների ընդհանուր երկարությունը (ոչ կուտակային ցուցանիշ), կիլոմետր </t>
  </si>
  <si>
    <t xml:space="preserve">  Ձմեռային  պահպանման ենթակա ավտոճանապարհների ընդհանուր երկարությունը (ոչ կուտակային ցուցանիշ), կիլոմետր </t>
  </si>
  <si>
    <t>Հավելված N 8</t>
  </si>
  <si>
    <t>Մարզային նշանակության ավտոճանապարհների պահպանման և անվտանգ երթևեկության ծառայություններ</t>
  </si>
  <si>
    <t xml:space="preserve"> ՄԱՍ II.  ԱՇԽԱՏԱՆՔՆԵՐ</t>
  </si>
  <si>
    <t xml:space="preserve"> 45231176-1</t>
  </si>
  <si>
    <t xml:space="preserve">  ճանապարհների պահպանման աշխատանքներ</t>
  </si>
  <si>
    <t>ԲՄ</t>
  </si>
  <si>
    <t>ՀԱՅԱՍՏԱՆԻ ՀԱՆՐԱՊԵՏՈՒԹՅԱՆ ԿԱՌԱՎԱՐՈՒԹՅԱՆ 2023 ԹՎԱԿԱՆԻ ԴԵԿՏԵՄԲԵՐԻ 28-Ի N 2323-Ն ՈՐՈՇՄԱՆ N 10 ՀԱՎԵԼՎԱԾՈՒՄ ԿԱՏԱՐՎՈՂ  ՓՈՓՈԽՈՒԹՅՈՒՆՆԵՐԸ ԵՎ ԼՐԱՑՈՒՄՆԵՐԸ</t>
  </si>
  <si>
    <t>1049/11002</t>
  </si>
  <si>
    <t>1049 /11002</t>
  </si>
  <si>
    <t>1049/11001</t>
  </si>
  <si>
    <t>Միջպետական և հանրապետական նշանակության ավտոճանապարհների պահպանման և անվտանգ երթևեկության ծառայություններ</t>
  </si>
  <si>
    <t xml:space="preserve"> Աղյուսակ 9.1.7</t>
  </si>
  <si>
    <t>ՀԱՅԱՍՏԱՆԻ ՀԱՆՐԱՊԵՏՈՒԹՅԱՆ ԿԱՌԱՎԱՐՈՒԹՅԱՆ 2023 ԹՎԱԿԱՆԻ ԴԵԿՏԵՄԲԵՐԻ 28-Ի N 2323-Ն ՈՐՈՇՄԱՆ N 9.1 ՀԱՎԵԼՎԱԾԻ N9.1.7, 9.1.48, 9.1.49, 9.1.50,9.1.51, 9.1.52, 9.1.53, 9.1.54, 9.1.55, 9.1.56 ԵՎ 9.1.57 ԱՂՅՈՒՍԱԿՆԵՐՈՒՄ ԿԱՏԱՐՎՈՂ ՓՈՓՈԽՈՒԹՅՈՒՆՆԵՐԸ ԵՎ ԼՐԱՑՈՒՄՆԵՐԸ</t>
  </si>
  <si>
    <t>50531140/2</t>
  </si>
  <si>
    <t>50531140/502</t>
  </si>
  <si>
    <t>50531140/1</t>
  </si>
  <si>
    <t>71241200/2</t>
  </si>
  <si>
    <t>71241200/504</t>
  </si>
  <si>
    <t xml:space="preserve"> Աղյուսակ 9.7</t>
  </si>
  <si>
    <t>ՀԱՅԱՍՏԱՆԻ ՀԱՆՐԱՊԵՏՈՒԹՅԱՆ ԿԱՌԱՎԱՐՈՒԹՅԱՆ 2023 ԹՎԱԿԱՆԻ ԴԵԿՏԵՄԲԵՐԻ 28-Ի N 2323-Ն ՈՐՈՇՄԱՆ NN 9  ՀԱՎԵԼՎԱԾԻ NN 9.7 ԱՂՅՈՒՍԱԿՆԵՐՈՒՄ ԿԱՏԱՐՎՈՂ ՓՈՓՈԽՈՒԹՅՈՒՆՆԵՐԸ ԵՎ ԼՐԱՑՈՒՄՆԵՐԸ</t>
  </si>
  <si>
    <t>Ցուցանիշների փոփոխությունը
(ավելացումները նշված են դրական նշանով</t>
  </si>
  <si>
    <t>Մարզային նշանակության ավտոմոբիլային   ճանապարհների երթևեկության սխեմաների նախագծանախահաշվային փաստաթղթերի ձեռքբերում</t>
  </si>
  <si>
    <t xml:space="preserve"> ՀՀ Արագածոտնի  մարզ</t>
  </si>
  <si>
    <t xml:space="preserve"> ՀՀ Արարատի մարզ</t>
  </si>
  <si>
    <t>ՀՀ Արմավիրի մարզ</t>
  </si>
  <si>
    <t xml:space="preserve"> ՀՀ Լոռու մարզ</t>
  </si>
  <si>
    <t xml:space="preserve"> ՀՀ Գեղարքունիքի մարզ</t>
  </si>
  <si>
    <t xml:space="preserve"> ՀՀ Կոտայքի մարզ</t>
  </si>
  <si>
    <t xml:space="preserve"> ՀՀ Շիրակի մարզ</t>
  </si>
  <si>
    <t xml:space="preserve"> ՀՀ Սյունիքի մարզ</t>
  </si>
  <si>
    <t xml:space="preserve"> ՀՀ Վայոց ձորի մարզ</t>
  </si>
  <si>
    <t xml:space="preserve"> ՀՀ Տավուշի մարզ</t>
  </si>
  <si>
    <t xml:space="preserve"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ՓՈՓՈԽՈՒԹՅՈՒՆՆԵՐԸ </t>
  </si>
  <si>
    <t>Նախագծերի քանակ(հատ)</t>
  </si>
  <si>
    <t>Մարզային  նշանակության ավտոճանապարհներ</t>
  </si>
  <si>
    <t>այդ թվում`ըստ ուղղությունների</t>
  </si>
  <si>
    <t xml:space="preserve">այդ թվում` </t>
  </si>
</sst>
</file>

<file path=xl/styles.xml><?xml version="1.0" encoding="utf-8"?>
<styleSheet xmlns="http://schemas.openxmlformats.org/spreadsheetml/2006/main">
  <numFmts count="13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[&lt;=9999999]###\-####;\(###\)\ ###\-####"/>
    <numFmt numFmtId="173" formatCode="_(* #,##0.0_);_(* \(#,##0.0\);_(* &quot;-&quot;?_);_(@_)"/>
    <numFmt numFmtId="174" formatCode="#,##0.000"/>
    <numFmt numFmtId="175" formatCode="_(* #,##0_);_(* \(#,##0\);_(* &quot;-&quot;??_);_(@_)"/>
    <numFmt numFmtId="176" formatCode="_-* #,##0.0\ _դ_ր_._-;\-* #,##0.0\ _դ_ր_._-;_-* &quot;-&quot;??\ _դ_ր_._-;_-@_-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9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1"/>
      <color theme="1"/>
      <name val="GHEA Grapalat"/>
      <family val="3"/>
    </font>
    <font>
      <sz val="9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46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6" fontId="16" fillId="0" borderId="0" applyFill="0" applyBorder="0" applyProtection="0">
      <alignment horizontal="right" vertical="top"/>
    </xf>
    <xf numFmtId="164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164" fontId="17" fillId="0" borderId="0" applyFont="0" applyFill="0" applyBorder="0" applyAlignment="0" applyProtection="0"/>
    <xf numFmtId="0" fontId="18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10" applyNumberFormat="0" applyAlignment="0" applyProtection="0"/>
    <xf numFmtId="0" fontId="26" fillId="6" borderId="11" applyNumberFormat="0" applyAlignment="0" applyProtection="0"/>
    <xf numFmtId="0" fontId="27" fillId="6" borderId="10" applyNumberFormat="0" applyAlignment="0" applyProtection="0"/>
    <xf numFmtId="0" fontId="28" fillId="0" borderId="12" applyNumberFormat="0" applyFill="0" applyAlignment="0" applyProtection="0"/>
    <xf numFmtId="0" fontId="29" fillId="7" borderId="13" applyNumberFormat="0" applyAlignment="0" applyProtection="0"/>
    <xf numFmtId="0" fontId="30" fillId="0" borderId="0" applyNumberFormat="0" applyFill="0" applyBorder="0" applyAlignment="0" applyProtection="0"/>
    <xf numFmtId="0" fontId="15" fillId="8" borderId="1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3" fillId="32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10" fillId="8" borderId="14" applyNumberFormat="0" applyFont="0" applyAlignment="0" applyProtection="0"/>
    <xf numFmtId="0" fontId="35" fillId="32" borderId="0" applyNumberFormat="0" applyBorder="0" applyAlignment="0" applyProtection="0"/>
    <xf numFmtId="0" fontId="35" fillId="20" borderId="0" applyNumberFormat="0" applyBorder="0" applyAlignment="0" applyProtection="0"/>
    <xf numFmtId="0" fontId="35" fillId="9" borderId="0" applyNumberFormat="0" applyBorder="0" applyAlignment="0" applyProtection="0"/>
    <xf numFmtId="0" fontId="3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15" borderId="0" applyNumberFormat="0" applyBorder="0" applyAlignment="0" applyProtection="0"/>
    <xf numFmtId="0" fontId="35" fillId="16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2" borderId="0" applyNumberFormat="0" applyBorder="0" applyAlignment="0" applyProtection="0"/>
    <xf numFmtId="0" fontId="41" fillId="0" borderId="7" applyNumberFormat="0" applyFill="0" applyAlignment="0" applyProtection="0"/>
    <xf numFmtId="0" fontId="35" fillId="24" borderId="0" applyNumberFormat="0" applyBorder="0" applyAlignment="0" applyProtection="0"/>
    <xf numFmtId="0" fontId="43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45" fillId="0" borderId="12" applyNumberFormat="0" applyFill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35" fillId="28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1" borderId="0" applyNumberFormat="0" applyBorder="0" applyAlignment="0" applyProtection="0"/>
    <xf numFmtId="0" fontId="46" fillId="4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37" fillId="6" borderId="10" applyNumberFormat="0" applyAlignment="0" applyProtection="0"/>
    <xf numFmtId="0" fontId="40" fillId="2" borderId="0" applyNumberFormat="0" applyBorder="0" applyAlignment="0" applyProtection="0"/>
    <xf numFmtId="0" fontId="47" fillId="6" borderId="11" applyNumberFormat="0" applyAlignment="0" applyProtection="0"/>
    <xf numFmtId="0" fontId="44" fillId="5" borderId="10" applyNumberFormat="0" applyAlignment="0" applyProtection="0"/>
    <xf numFmtId="0" fontId="42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35" fillId="25" borderId="0" applyNumberFormat="0" applyBorder="0" applyAlignment="0" applyProtection="0"/>
    <xf numFmtId="0" fontId="38" fillId="7" borderId="13" applyNumberFormat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49" fillId="0" borderId="15" applyNumberFormat="0" applyFill="0" applyAlignment="0" applyProtection="0"/>
    <xf numFmtId="0" fontId="35" fillId="17" borderId="0" applyNumberFormat="0" applyBorder="0" applyAlignment="0" applyProtection="0"/>
    <xf numFmtId="0" fontId="15" fillId="26" borderId="0" applyNumberFormat="0" applyBorder="0" applyAlignment="0" applyProtection="0"/>
    <xf numFmtId="0" fontId="36" fillId="3" borderId="0" applyNumberFormat="0" applyBorder="0" applyAlignment="0" applyProtection="0"/>
    <xf numFmtId="0" fontId="15" fillId="11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2" fillId="0" borderId="0"/>
    <xf numFmtId="0" fontId="53" fillId="4" borderId="0" applyNumberFormat="0" applyBorder="0" applyAlignment="0" applyProtection="0"/>
    <xf numFmtId="0" fontId="18" fillId="0" borderId="0"/>
    <xf numFmtId="0" fontId="13" fillId="0" borderId="0"/>
    <xf numFmtId="0" fontId="51" fillId="33" borderId="0" applyNumberFormat="0" applyBorder="0" applyAlignment="0" applyProtection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40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37" borderId="0" applyNumberFormat="0" applyBorder="0" applyAlignment="0" applyProtection="0"/>
    <xf numFmtId="0" fontId="51" fillId="36" borderId="0" applyNumberFormat="0" applyBorder="0" applyAlignment="0" applyProtection="0"/>
    <xf numFmtId="0" fontId="51" fillId="42" borderId="0" applyNumberFormat="0" applyBorder="0" applyAlignment="0" applyProtection="0"/>
    <xf numFmtId="0" fontId="51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3" borderId="0" applyNumberFormat="0" applyBorder="0" applyAlignment="0" applyProtection="0"/>
    <xf numFmtId="0" fontId="54" fillId="37" borderId="0" applyNumberFormat="0" applyBorder="0" applyAlignment="0" applyProtection="0"/>
    <xf numFmtId="0" fontId="54" fillId="38" borderId="0" applyNumberFormat="0" applyBorder="0" applyAlignment="0" applyProtection="0"/>
    <xf numFmtId="0" fontId="54" fillId="46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38" borderId="0" applyNumberFormat="0" applyBorder="0" applyAlignment="0" applyProtection="0"/>
    <xf numFmtId="0" fontId="54" fillId="46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6" fillId="51" borderId="16" applyNumberFormat="0" applyAlignment="0" applyProtection="0"/>
    <xf numFmtId="0" fontId="57" fillId="52" borderId="17" applyNumberFormat="0" applyAlignment="0" applyProtection="0"/>
    <xf numFmtId="164" fontId="17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3" fillId="41" borderId="16" applyNumberFormat="0" applyAlignment="0" applyProtection="0"/>
    <xf numFmtId="0" fontId="64" fillId="0" borderId="21" applyNumberFormat="0" applyFill="0" applyAlignment="0" applyProtection="0"/>
    <xf numFmtId="0" fontId="65" fillId="53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9" fillId="0" borderId="0"/>
    <xf numFmtId="0" fontId="13" fillId="0" borderId="0"/>
    <xf numFmtId="0" fontId="13" fillId="0" borderId="0"/>
    <xf numFmtId="0" fontId="17" fillId="54" borderId="22" applyNumberFormat="0" applyFont="0" applyAlignment="0" applyProtection="0"/>
    <xf numFmtId="0" fontId="66" fillId="51" borderId="2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3" fillId="0" borderId="0"/>
    <xf numFmtId="0" fontId="9" fillId="0" borderId="0"/>
    <xf numFmtId="0" fontId="16" fillId="0" borderId="0">
      <alignment horizontal="left" vertical="top" wrapText="1"/>
    </xf>
    <xf numFmtId="0" fontId="8" fillId="8" borderId="14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0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8" borderId="14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8" fillId="0" borderId="0"/>
    <xf numFmtId="165" fontId="18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2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4" fillId="0" borderId="0" applyNumberFormat="0" applyFill="0" applyBorder="0" applyAlignment="0" applyProtection="0"/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10" applyNumberFormat="0" applyAlignment="0" applyProtection="0"/>
    <xf numFmtId="0" fontId="26" fillId="6" borderId="11" applyNumberFormat="0" applyAlignment="0" applyProtection="0"/>
    <xf numFmtId="0" fontId="27" fillId="6" borderId="10" applyNumberFormat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29" fillId="7" borderId="13" applyNumberFormat="0" applyAlignment="0" applyProtection="0"/>
    <xf numFmtId="0" fontId="24" fillId="4" borderId="0" applyNumberFormat="0" applyBorder="0" applyAlignment="0" applyProtection="0"/>
    <xf numFmtId="0" fontId="23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73" fillId="0" borderId="0"/>
    <xf numFmtId="0" fontId="3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4" applyNumberFormat="0" applyFont="0" applyAlignment="0" applyProtection="0"/>
    <xf numFmtId="0" fontId="81" fillId="0" borderId="0" applyNumberFormat="0" applyFill="0" applyBorder="0" applyAlignment="0" applyProtection="0"/>
    <xf numFmtId="0" fontId="4" fillId="8" borderId="14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0" borderId="0"/>
    <xf numFmtId="0" fontId="81" fillId="0" borderId="0" applyNumberFormat="0" applyFill="0" applyBorder="0" applyAlignment="0" applyProtection="0"/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74">
    <xf numFmtId="0" fontId="0" fillId="0" borderId="0" xfId="0"/>
    <xf numFmtId="0" fontId="74" fillId="0" borderId="0" xfId="0" applyFont="1"/>
    <xf numFmtId="0" fontId="74" fillId="0" borderId="0" xfId="0" applyFont="1" applyAlignment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166" fontId="75" fillId="0" borderId="25" xfId="6" applyFont="1" applyFill="1" applyBorder="1" applyAlignment="1">
      <alignment horizontal="center" vertical="center"/>
    </xf>
    <xf numFmtId="0" fontId="75" fillId="0" borderId="0" xfId="1" applyFont="1"/>
    <xf numFmtId="0" fontId="75" fillId="0" borderId="0" xfId="1" applyFont="1" applyAlignment="1">
      <alignment horizontal="right"/>
    </xf>
    <xf numFmtId="0" fontId="75" fillId="0" borderId="25" xfId="0" applyFont="1" applyBorder="1" applyAlignment="1">
      <alignment horizontal="left" vertical="top" wrapText="1"/>
    </xf>
    <xf numFmtId="0" fontId="78" fillId="0" borderId="0" xfId="1" applyFont="1"/>
    <xf numFmtId="0" fontId="74" fillId="0" borderId="25" xfId="0" applyFont="1" applyBorder="1" applyAlignment="1">
      <alignment horizontal="center" vertical="top" wrapText="1"/>
    </xf>
    <xf numFmtId="167" fontId="74" fillId="0" borderId="25" xfId="7" applyNumberFormat="1" applyFont="1" applyFill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top" wrapText="1"/>
    </xf>
    <xf numFmtId="0" fontId="74" fillId="0" borderId="0" xfId="0" applyFont="1" applyAlignment="1">
      <alignment horizontal="right"/>
    </xf>
    <xf numFmtId="0" fontId="80" fillId="0" borderId="0" xfId="0" applyFont="1" applyAlignment="1">
      <alignment horizontal="left" vertical="top" wrapText="1"/>
    </xf>
    <xf numFmtId="0" fontId="74" fillId="0" borderId="1" xfId="0" applyFont="1" applyBorder="1" applyAlignment="1">
      <alignment vertical="top" wrapText="1"/>
    </xf>
    <xf numFmtId="0" fontId="74" fillId="0" borderId="25" xfId="0" applyFont="1" applyBorder="1" applyAlignment="1">
      <alignment horizontal="center" vertical="center" wrapText="1"/>
    </xf>
    <xf numFmtId="0" fontId="74" fillId="0" borderId="25" xfId="0" applyFont="1" applyBorder="1" applyAlignment="1">
      <alignment vertical="top" wrapText="1"/>
    </xf>
    <xf numFmtId="0" fontId="74" fillId="0" borderId="25" xfId="0" applyFont="1" applyBorder="1" applyAlignment="1">
      <alignment vertical="center" wrapText="1"/>
    </xf>
    <xf numFmtId="0" fontId="79" fillId="0" borderId="25" xfId="0" applyFont="1" applyBorder="1" applyAlignment="1">
      <alignment horizontal="left" vertical="top" wrapText="1"/>
    </xf>
    <xf numFmtId="0" fontId="80" fillId="0" borderId="25" xfId="0" applyFont="1" applyBorder="1" applyAlignment="1">
      <alignment horizontal="left" vertical="top" wrapText="1"/>
    </xf>
    <xf numFmtId="0" fontId="80" fillId="0" borderId="25" xfId="0" applyFont="1" applyBorder="1" applyAlignment="1">
      <alignment horizontal="center" vertical="center" wrapText="1"/>
    </xf>
    <xf numFmtId="0" fontId="79" fillId="0" borderId="0" xfId="1" applyFont="1"/>
    <xf numFmtId="0" fontId="76" fillId="0" borderId="1" xfId="165" applyFont="1" applyBorder="1">
      <alignment horizontal="left" vertical="top" wrapText="1"/>
    </xf>
    <xf numFmtId="0" fontId="75" fillId="0" borderId="1" xfId="165" applyFont="1" applyBorder="1">
      <alignment horizontal="left" vertical="top" wrapText="1"/>
    </xf>
    <xf numFmtId="0" fontId="79" fillId="0" borderId="1" xfId="0" applyFont="1" applyBorder="1" applyAlignment="1">
      <alignment horizontal="left" vertical="top" wrapText="1"/>
    </xf>
    <xf numFmtId="0" fontId="75" fillId="0" borderId="25" xfId="0" applyFont="1" applyBorder="1" applyAlignment="1">
      <alignment horizontal="center" vertical="center" wrapText="1"/>
    </xf>
    <xf numFmtId="167" fontId="75" fillId="0" borderId="0" xfId="211" applyNumberFormat="1" applyFont="1" applyFill="1" applyAlignment="1">
      <alignment horizontal="right" vertical="center" wrapText="1"/>
    </xf>
    <xf numFmtId="167" fontId="75" fillId="0" borderId="0" xfId="211" applyNumberFormat="1" applyFont="1" applyFill="1" applyAlignment="1">
      <alignment horizontal="right" wrapText="1"/>
    </xf>
    <xf numFmtId="167" fontId="75" fillId="0" borderId="0" xfId="211" applyNumberFormat="1" applyFont="1" applyFill="1" applyAlignment="1">
      <alignment wrapText="1"/>
    </xf>
    <xf numFmtId="167" fontId="75" fillId="0" borderId="0" xfId="211" applyNumberFormat="1" applyFont="1" applyFill="1" applyAlignment="1">
      <alignment horizontal="left" vertical="top" wrapText="1"/>
    </xf>
    <xf numFmtId="0" fontId="74" fillId="0" borderId="0" xfId="0" applyFont="1" applyAlignment="1">
      <alignment vertical="center" wrapText="1"/>
    </xf>
    <xf numFmtId="0" fontId="75" fillId="0" borderId="0" xfId="165" applyFont="1">
      <alignment horizontal="left" vertical="top" wrapText="1"/>
    </xf>
    <xf numFmtId="0" fontId="82" fillId="0" borderId="0" xfId="1" applyFont="1"/>
    <xf numFmtId="0" fontId="74" fillId="0" borderId="1" xfId="0" applyFont="1" applyBorder="1" applyAlignment="1">
      <alignment horizontal="center" vertical="center" wrapText="1"/>
    </xf>
    <xf numFmtId="0" fontId="74" fillId="0" borderId="0" xfId="0" applyFont="1" applyAlignment="1">
      <alignment horizontal="center"/>
    </xf>
    <xf numFmtId="0" fontId="74" fillId="0" borderId="1" xfId="0" applyFont="1" applyBorder="1" applyAlignment="1">
      <alignment horizontal="center" vertical="top" wrapText="1"/>
    </xf>
    <xf numFmtId="0" fontId="74" fillId="0" borderId="4" xfId="0" applyFont="1" applyBorder="1" applyAlignment="1">
      <alignment horizontal="center" vertical="top" wrapText="1"/>
    </xf>
    <xf numFmtId="0" fontId="80" fillId="0" borderId="1" xfId="0" applyFont="1" applyBorder="1" applyAlignment="1">
      <alignment vertical="top" wrapText="1"/>
    </xf>
    <xf numFmtId="0" fontId="79" fillId="0" borderId="1" xfId="0" applyFont="1" applyBorder="1" applyAlignment="1">
      <alignment vertical="top" wrapText="1"/>
    </xf>
    <xf numFmtId="0" fontId="84" fillId="0" borderId="1" xfId="165" applyFont="1" applyBorder="1">
      <alignment horizontal="left" vertical="top" wrapText="1"/>
    </xf>
    <xf numFmtId="0" fontId="83" fillId="0" borderId="25" xfId="0" applyFont="1" applyBorder="1" applyAlignment="1">
      <alignment horizontal="left" vertical="top" wrapText="1"/>
    </xf>
    <xf numFmtId="0" fontId="85" fillId="0" borderId="25" xfId="0" applyFont="1" applyBorder="1" applyAlignment="1">
      <alignment horizontal="left" vertical="top" wrapText="1"/>
    </xf>
    <xf numFmtId="166" fontId="74" fillId="0" borderId="0" xfId="0" applyNumberFormat="1" applyFont="1" applyAlignment="1">
      <alignment horizontal="left" vertical="top" wrapText="1"/>
    </xf>
    <xf numFmtId="0" fontId="74" fillId="0" borderId="1" xfId="0" applyFont="1" applyBorder="1"/>
    <xf numFmtId="0" fontId="75" fillId="0" borderId="25" xfId="165" applyFont="1" applyBorder="1" applyAlignment="1">
      <alignment horizontal="center" vertical="top"/>
    </xf>
    <xf numFmtId="39" fontId="74" fillId="0" borderId="0" xfId="0" applyNumberFormat="1" applyFont="1" applyAlignment="1">
      <alignment horizontal="left" vertical="top" wrapText="1"/>
    </xf>
    <xf numFmtId="0" fontId="77" fillId="0" borderId="0" xfId="0" applyFont="1" applyAlignment="1">
      <alignment horizontal="left" vertical="top" wrapText="1"/>
    </xf>
    <xf numFmtId="166" fontId="75" fillId="0" borderId="25" xfId="6" applyFont="1" applyBorder="1" applyAlignment="1">
      <alignment horizontal="center" vertical="center"/>
    </xf>
    <xf numFmtId="171" fontId="75" fillId="0" borderId="25" xfId="6" applyNumberFormat="1" applyFont="1" applyFill="1" applyBorder="1" applyAlignment="1">
      <alignment horizontal="center" vertical="center"/>
    </xf>
    <xf numFmtId="166" fontId="75" fillId="0" borderId="25" xfId="6" applyFont="1" applyFill="1" applyBorder="1">
      <alignment horizontal="right" vertical="top"/>
    </xf>
    <xf numFmtId="166" fontId="79" fillId="0" borderId="25" xfId="6" applyFont="1" applyFill="1" applyBorder="1" applyAlignment="1">
      <alignment horizontal="right" vertical="center"/>
    </xf>
    <xf numFmtId="166" fontId="75" fillId="0" borderId="25" xfId="6" applyFont="1" applyFill="1" applyBorder="1" applyAlignment="1">
      <alignment horizontal="right" vertical="center"/>
    </xf>
    <xf numFmtId="164" fontId="79" fillId="0" borderId="25" xfId="7" applyFont="1" applyFill="1" applyBorder="1" applyAlignment="1">
      <alignment horizontal="left" vertical="top" wrapText="1"/>
    </xf>
    <xf numFmtId="166" fontId="79" fillId="0" borderId="25" xfId="6" applyFont="1" applyFill="1" applyBorder="1">
      <alignment horizontal="right" vertical="top"/>
    </xf>
    <xf numFmtId="167" fontId="75" fillId="0" borderId="25" xfId="6" applyNumberFormat="1" applyFont="1" applyFill="1" applyBorder="1">
      <alignment horizontal="right" vertical="top"/>
    </xf>
    <xf numFmtId="0" fontId="76" fillId="0" borderId="25" xfId="0" applyFont="1" applyBorder="1" applyAlignment="1">
      <alignment horizontal="left" vertical="top" wrapText="1"/>
    </xf>
    <xf numFmtId="0" fontId="74" fillId="0" borderId="25" xfId="0" applyFont="1" applyBorder="1"/>
    <xf numFmtId="0" fontId="80" fillId="0" borderId="25" xfId="0" applyFont="1" applyBorder="1" applyAlignment="1">
      <alignment vertical="top" wrapText="1"/>
    </xf>
    <xf numFmtId="0" fontId="93" fillId="0" borderId="25" xfId="0" applyFont="1" applyBorder="1" applyAlignment="1">
      <alignment horizontal="left" vertical="top" wrapText="1"/>
    </xf>
    <xf numFmtId="0" fontId="80" fillId="0" borderId="0" xfId="0" applyFont="1"/>
    <xf numFmtId="169" fontId="75" fillId="55" borderId="0" xfId="96" applyNumberFormat="1" applyFont="1" applyFill="1" applyAlignment="1">
      <alignment horizontal="right" vertical="center"/>
    </xf>
    <xf numFmtId="0" fontId="75" fillId="0" borderId="0" xfId="8" applyFont="1" applyAlignment="1">
      <alignment vertical="center" wrapText="1"/>
    </xf>
    <xf numFmtId="0" fontId="75" fillId="0" borderId="0" xfId="150" applyFont="1"/>
    <xf numFmtId="0" fontId="74" fillId="0" borderId="0" xfId="0" applyFont="1" applyAlignment="1">
      <alignment horizontal="center" vertical="center" wrapText="1"/>
    </xf>
    <xf numFmtId="0" fontId="74" fillId="55" borderId="25" xfId="0" applyFont="1" applyFill="1" applyBorder="1" applyAlignment="1">
      <alignment horizontal="center" vertical="center" wrapText="1"/>
    </xf>
    <xf numFmtId="0" fontId="80" fillId="0" borderId="25" xfId="0" applyFont="1" applyBorder="1" applyAlignment="1">
      <alignment horizontal="center" vertical="center"/>
    </xf>
    <xf numFmtId="0" fontId="80" fillId="0" borderId="25" xfId="0" applyFont="1" applyBorder="1"/>
    <xf numFmtId="0" fontId="80" fillId="0" borderId="0" xfId="0" applyFont="1" applyAlignment="1">
      <alignment vertical="center" wrapText="1"/>
    </xf>
    <xf numFmtId="0" fontId="80" fillId="0" borderId="27" xfId="0" applyFont="1" applyBorder="1" applyAlignment="1">
      <alignment vertical="center" wrapText="1"/>
    </xf>
    <xf numFmtId="168" fontId="74" fillId="0" borderId="0" xfId="0" applyNumberFormat="1" applyFont="1"/>
    <xf numFmtId="0" fontId="74" fillId="0" borderId="27" xfId="0" applyFont="1" applyBorder="1" applyAlignment="1">
      <alignment horizontal="left" vertical="center" wrapText="1" indent="1"/>
    </xf>
    <xf numFmtId="0" fontId="74" fillId="0" borderId="27" xfId="0" applyFont="1" applyBorder="1" applyAlignment="1">
      <alignment horizontal="left" vertical="center" wrapText="1" indent="3"/>
    </xf>
    <xf numFmtId="174" fontId="80" fillId="0" borderId="0" xfId="0" applyNumberFormat="1" applyFont="1" applyAlignment="1">
      <alignment vertical="center" wrapText="1"/>
    </xf>
    <xf numFmtId="167" fontId="75" fillId="0" borderId="25" xfId="332" applyNumberFormat="1" applyFont="1" applyFill="1" applyBorder="1" applyAlignment="1">
      <alignment horizontal="center" vertical="center"/>
    </xf>
    <xf numFmtId="166" fontId="79" fillId="0" borderId="1" xfId="6" applyFont="1" applyFill="1" applyBorder="1" applyAlignment="1">
      <alignment horizontal="right" vertical="center"/>
    </xf>
    <xf numFmtId="167" fontId="80" fillId="0" borderId="1" xfId="7" applyNumberFormat="1" applyFont="1" applyFill="1" applyBorder="1" applyAlignment="1">
      <alignment horizontal="center" vertical="center" wrapText="1"/>
    </xf>
    <xf numFmtId="0" fontId="80" fillId="0" borderId="25" xfId="0" applyFont="1" applyBorder="1" applyAlignment="1">
      <alignment horizontal="left" vertical="center" wrapText="1"/>
    </xf>
    <xf numFmtId="164" fontId="75" fillId="0" borderId="25" xfId="7" applyFont="1" applyBorder="1" applyAlignment="1">
      <alignment horizontal="center" vertical="center" wrapText="1"/>
    </xf>
    <xf numFmtId="164" fontId="75" fillId="0" borderId="25" xfId="7" applyFont="1" applyBorder="1" applyAlignment="1">
      <alignment horizontal="left" vertical="top" wrapText="1"/>
    </xf>
    <xf numFmtId="164" fontId="74" fillId="0" borderId="25" xfId="7" applyFont="1" applyBorder="1" applyAlignment="1">
      <alignment horizontal="center" vertical="center" wrapText="1"/>
    </xf>
    <xf numFmtId="164" fontId="84" fillId="0" borderId="25" xfId="7" applyFont="1" applyBorder="1" applyAlignment="1">
      <alignment horizontal="center" vertical="center" wrapText="1"/>
    </xf>
    <xf numFmtId="0" fontId="93" fillId="0" borderId="25" xfId="165" applyFont="1" applyBorder="1">
      <alignment horizontal="left" vertical="top" wrapText="1"/>
    </xf>
    <xf numFmtId="0" fontId="75" fillId="0" borderId="28" xfId="165" applyFont="1" applyBorder="1" applyAlignment="1">
      <alignment horizontal="center" vertical="top"/>
    </xf>
    <xf numFmtId="167" fontId="79" fillId="0" borderId="28" xfId="7" applyNumberFormat="1" applyFont="1" applyFill="1" applyBorder="1" applyAlignment="1">
      <alignment horizontal="center" vertical="top"/>
    </xf>
    <xf numFmtId="166" fontId="75" fillId="0" borderId="0" xfId="6" applyFont="1" applyFill="1" applyBorder="1" applyAlignment="1">
      <alignment horizontal="center" vertical="center"/>
    </xf>
    <xf numFmtId="0" fontId="80" fillId="0" borderId="0" xfId="0" applyFont="1" applyAlignment="1">
      <alignment horizontal="center" wrapText="1"/>
    </xf>
    <xf numFmtId="0" fontId="80" fillId="0" borderId="0" xfId="0" applyFont="1" applyAlignment="1">
      <alignment horizontal="right" vertical="center"/>
    </xf>
    <xf numFmtId="0" fontId="94" fillId="55" borderId="25" xfId="0" applyFont="1" applyFill="1" applyBorder="1" applyAlignment="1">
      <alignment horizontal="center" vertical="center" wrapText="1"/>
    </xf>
    <xf numFmtId="166" fontId="74" fillId="0" borderId="25" xfId="6" applyFont="1" applyFill="1" applyBorder="1" applyAlignment="1">
      <alignment horizontal="center" vertical="center"/>
    </xf>
    <xf numFmtId="171" fontId="74" fillId="0" borderId="25" xfId="6" applyNumberFormat="1" applyFont="1" applyFill="1" applyBorder="1" applyAlignment="1">
      <alignment horizontal="center" vertical="center"/>
    </xf>
    <xf numFmtId="0" fontId="79" fillId="0" borderId="25" xfId="0" applyFont="1" applyBorder="1" applyAlignment="1">
      <alignment horizontal="center" vertical="center" wrapText="1"/>
    </xf>
    <xf numFmtId="166" fontId="79" fillId="0" borderId="25" xfId="6" applyFont="1" applyFill="1" applyBorder="1" applyAlignment="1">
      <alignment vertical="center"/>
    </xf>
    <xf numFmtId="166" fontId="75" fillId="0" borderId="25" xfId="6" applyFont="1" applyFill="1" applyBorder="1" applyAlignment="1">
      <alignment vertical="center"/>
    </xf>
    <xf numFmtId="166" fontId="79" fillId="0" borderId="1" xfId="6" applyFont="1" applyFill="1" applyBorder="1" applyAlignment="1">
      <alignment vertical="center"/>
    </xf>
    <xf numFmtId="166" fontId="79" fillId="0" borderId="0" xfId="6" applyFont="1" applyFill="1" applyBorder="1" applyAlignment="1">
      <alignment vertical="center"/>
    </xf>
    <xf numFmtId="166" fontId="79" fillId="0" borderId="0" xfId="6" applyFont="1" applyFill="1" applyBorder="1" applyAlignment="1">
      <alignment horizontal="right" vertical="center"/>
    </xf>
    <xf numFmtId="167" fontId="75" fillId="0" borderId="25" xfId="7" applyNumberFormat="1" applyFont="1" applyFill="1" applyBorder="1" applyAlignment="1">
      <alignment horizontal="center" vertical="center" wrapText="1"/>
    </xf>
    <xf numFmtId="167" fontId="75" fillId="0" borderId="1" xfId="7" applyNumberFormat="1" applyFont="1" applyFill="1" applyBorder="1"/>
    <xf numFmtId="167" fontId="75" fillId="0" borderId="0" xfId="7" applyNumberFormat="1" applyFont="1" applyFill="1"/>
    <xf numFmtId="167" fontId="79" fillId="0" borderId="25" xfId="7" applyNumberFormat="1" applyFont="1" applyFill="1" applyBorder="1" applyAlignment="1">
      <alignment horizontal="left" vertical="top" wrapText="1"/>
    </xf>
    <xf numFmtId="171" fontId="75" fillId="0" borderId="25" xfId="6" applyNumberFormat="1" applyFont="1" applyFill="1" applyBorder="1" applyAlignment="1">
      <alignment horizontal="center" vertical="top"/>
    </xf>
    <xf numFmtId="167" fontId="79" fillId="0" borderId="25" xfId="7" applyNumberFormat="1" applyFont="1" applyFill="1" applyBorder="1" applyAlignment="1">
      <alignment horizontal="left" vertical="center" wrapText="1"/>
    </xf>
    <xf numFmtId="166" fontId="75" fillId="0" borderId="1" xfId="6" applyFont="1" applyFill="1" applyBorder="1">
      <alignment horizontal="right" vertical="top"/>
    </xf>
    <xf numFmtId="167" fontId="79" fillId="0" borderId="1" xfId="7" applyNumberFormat="1" applyFont="1" applyFill="1" applyBorder="1" applyAlignment="1">
      <alignment horizontal="center" vertical="center" wrapText="1"/>
    </xf>
    <xf numFmtId="166" fontId="79" fillId="0" borderId="1" xfId="6" applyFont="1" applyFill="1" applyBorder="1">
      <alignment horizontal="right" vertical="top"/>
    </xf>
    <xf numFmtId="167" fontId="75" fillId="0" borderId="1" xfId="7" applyNumberFormat="1" applyFont="1" applyFill="1" applyBorder="1" applyAlignment="1">
      <alignment vertical="center"/>
    </xf>
    <xf numFmtId="167" fontId="75" fillId="0" borderId="1" xfId="7" applyNumberFormat="1" applyFont="1" applyFill="1" applyBorder="1" applyAlignment="1">
      <alignment vertical="center" wrapText="1"/>
    </xf>
    <xf numFmtId="167" fontId="75" fillId="0" borderId="1" xfId="7" applyNumberFormat="1" applyFont="1" applyFill="1" applyBorder="1" applyAlignment="1">
      <alignment horizontal="center" vertical="center" wrapText="1"/>
    </xf>
    <xf numFmtId="175" fontId="75" fillId="0" borderId="1" xfId="7" applyNumberFormat="1" applyFont="1" applyFill="1" applyBorder="1" applyAlignment="1">
      <alignment vertical="center" wrapText="1"/>
    </xf>
    <xf numFmtId="167" fontId="75" fillId="0" borderId="25" xfId="7" applyNumberFormat="1" applyFont="1" applyFill="1" applyBorder="1" applyAlignment="1">
      <alignment horizontal="right" vertical="top"/>
    </xf>
    <xf numFmtId="175" fontId="75" fillId="0" borderId="1" xfId="7" applyNumberFormat="1" applyFont="1" applyFill="1" applyBorder="1" applyAlignment="1">
      <alignment horizontal="left" vertical="center" wrapText="1"/>
    </xf>
    <xf numFmtId="175" fontId="74" fillId="0" borderId="1" xfId="7" applyNumberFormat="1" applyFont="1" applyFill="1" applyBorder="1" applyAlignment="1">
      <alignment vertical="center" wrapText="1"/>
    </xf>
    <xf numFmtId="171" fontId="74" fillId="0" borderId="25" xfId="6" applyNumberFormat="1" applyFont="1" applyFill="1" applyBorder="1" applyAlignment="1">
      <alignment horizontal="center" vertical="top"/>
    </xf>
    <xf numFmtId="167" fontId="75" fillId="0" borderId="37" xfId="7" applyNumberFormat="1" applyFont="1" applyFill="1" applyBorder="1" applyAlignment="1">
      <alignment vertical="top" wrapText="1"/>
    </xf>
    <xf numFmtId="167" fontId="80" fillId="0" borderId="25" xfId="7" applyNumberFormat="1" applyFont="1" applyFill="1" applyBorder="1" applyAlignment="1">
      <alignment vertical="center" wrapText="1"/>
    </xf>
    <xf numFmtId="166" fontId="74" fillId="0" borderId="25" xfId="6" applyFont="1" applyFill="1" applyBorder="1" applyAlignment="1">
      <alignment vertical="center"/>
    </xf>
    <xf numFmtId="0" fontId="74" fillId="0" borderId="25" xfId="0" applyFont="1" applyBorder="1" applyAlignment="1">
      <alignment horizontal="left" vertical="top" wrapText="1"/>
    </xf>
    <xf numFmtId="0" fontId="74" fillId="0" borderId="25" xfId="0" applyFont="1" applyBorder="1" applyAlignment="1">
      <alignment horizontal="center" wrapText="1"/>
    </xf>
    <xf numFmtId="164" fontId="75" fillId="0" borderId="25" xfId="7" applyFont="1" applyFill="1" applyBorder="1" applyAlignment="1">
      <alignment horizontal="center" vertical="top" wrapText="1"/>
    </xf>
    <xf numFmtId="49" fontId="79" fillId="0" borderId="1" xfId="0" applyNumberFormat="1" applyFont="1" applyBorder="1" applyAlignment="1">
      <alignment horizontal="left" vertical="top" wrapText="1"/>
    </xf>
    <xf numFmtId="49" fontId="75" fillId="0" borderId="25" xfId="0" applyNumberFormat="1" applyFont="1" applyBorder="1" applyAlignment="1">
      <alignment vertical="top" wrapText="1"/>
    </xf>
    <xf numFmtId="0" fontId="74" fillId="0" borderId="25" xfId="0" applyFont="1" applyBorder="1" applyAlignment="1">
      <alignment wrapText="1"/>
    </xf>
    <xf numFmtId="0" fontId="75" fillId="0" borderId="29" xfId="0" applyFont="1" applyBorder="1" applyAlignment="1">
      <alignment horizontal="left" vertical="top" wrapText="1"/>
    </xf>
    <xf numFmtId="49" fontId="79" fillId="0" borderId="25" xfId="0" applyNumberFormat="1" applyFont="1" applyBorder="1" applyAlignment="1">
      <alignment vertical="top" wrapText="1"/>
    </xf>
    <xf numFmtId="0" fontId="79" fillId="0" borderId="1" xfId="165" applyFont="1" applyBorder="1">
      <alignment horizontal="left" vertical="top" wrapText="1"/>
    </xf>
    <xf numFmtId="0" fontId="89" fillId="0" borderId="25" xfId="0" applyFont="1" applyBorder="1" applyAlignment="1">
      <alignment horizontal="left" vertical="top" wrapText="1"/>
    </xf>
    <xf numFmtId="0" fontId="90" fillId="0" borderId="25" xfId="0" applyFont="1" applyBorder="1" applyAlignment="1">
      <alignment horizontal="left" vertical="top" wrapText="1"/>
    </xf>
    <xf numFmtId="49" fontId="75" fillId="0" borderId="1" xfId="0" applyNumberFormat="1" applyFont="1" applyBorder="1" applyAlignment="1">
      <alignment vertical="top" wrapText="1"/>
    </xf>
    <xf numFmtId="0" fontId="89" fillId="0" borderId="1" xfId="0" applyFont="1" applyBorder="1" applyAlignment="1">
      <alignment horizontal="left" vertical="top" wrapText="1"/>
    </xf>
    <xf numFmtId="0" fontId="80" fillId="0" borderId="0" xfId="0" applyFont="1" applyAlignment="1">
      <alignment horizontal="center" vertical="center"/>
    </xf>
    <xf numFmtId="167" fontId="75" fillId="0" borderId="25" xfId="7" applyNumberFormat="1" applyFont="1" applyFill="1" applyBorder="1"/>
    <xf numFmtId="169" fontId="74" fillId="0" borderId="0" xfId="0" applyNumberFormat="1" applyFont="1" applyAlignment="1">
      <alignment horizontal="left" vertical="top" wrapText="1"/>
    </xf>
    <xf numFmtId="0" fontId="75" fillId="0" borderId="0" xfId="165" applyFont="1" applyAlignment="1">
      <alignment horizontal="right" vertical="top" wrapText="1"/>
    </xf>
    <xf numFmtId="2" fontId="74" fillId="0" borderId="25" xfId="0" applyNumberFormat="1" applyFont="1" applyBorder="1" applyAlignment="1">
      <alignment horizontal="center" vertical="center" wrapText="1"/>
    </xf>
    <xf numFmtId="0" fontId="79" fillId="0" borderId="27" xfId="0" applyFont="1" applyBorder="1" applyAlignment="1">
      <alignment horizontal="center" vertical="center" wrapText="1"/>
    </xf>
    <xf numFmtId="0" fontId="79" fillId="0" borderId="32" xfId="0" applyFont="1" applyBorder="1" applyAlignment="1">
      <alignment horizontal="center" vertical="center" wrapText="1"/>
    </xf>
    <xf numFmtId="0" fontId="79" fillId="0" borderId="34" xfId="0" applyFont="1" applyBorder="1" applyAlignment="1">
      <alignment horizontal="center" vertical="center" wrapText="1"/>
    </xf>
    <xf numFmtId="167" fontId="80" fillId="0" borderId="25" xfId="7" applyNumberFormat="1" applyFont="1" applyFill="1" applyBorder="1" applyAlignment="1">
      <alignment horizontal="center" vertical="center" wrapText="1"/>
    </xf>
    <xf numFmtId="0" fontId="79" fillId="0" borderId="25" xfId="0" applyFont="1" applyBorder="1" applyAlignment="1">
      <alignment horizontal="center" vertical="top" wrapText="1"/>
    </xf>
    <xf numFmtId="0" fontId="79" fillId="0" borderId="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5" fillId="0" borderId="25" xfId="0" applyFont="1" applyBorder="1" applyAlignment="1">
      <alignment horizontal="center" wrapText="1"/>
    </xf>
    <xf numFmtId="0" fontId="79" fillId="0" borderId="1" xfId="0" applyFont="1" applyBorder="1" applyAlignment="1">
      <alignment horizontal="center" vertical="top" wrapText="1"/>
    </xf>
    <xf numFmtId="0" fontId="75" fillId="0" borderId="1" xfId="0" applyFont="1" applyBorder="1" applyAlignment="1">
      <alignment horizontal="center" vertical="center" wrapText="1"/>
    </xf>
    <xf numFmtId="0" fontId="75" fillId="0" borderId="34" xfId="0" applyFont="1" applyBorder="1" applyAlignment="1">
      <alignment vertical="center" wrapText="1"/>
    </xf>
    <xf numFmtId="0" fontId="75" fillId="0" borderId="1" xfId="0" applyFont="1" applyBorder="1" applyAlignment="1">
      <alignment horizontal="right" vertical="center" wrapText="1"/>
    </xf>
    <xf numFmtId="0" fontId="75" fillId="0" borderId="1" xfId="0" applyFont="1" applyBorder="1" applyAlignment="1">
      <alignment vertical="center" wrapText="1"/>
    </xf>
    <xf numFmtId="166" fontId="79" fillId="0" borderId="25" xfId="0" applyNumberFormat="1" applyFont="1" applyBorder="1" applyAlignment="1">
      <alignment horizontal="center" vertical="center" wrapText="1"/>
    </xf>
    <xf numFmtId="0" fontId="80" fillId="0" borderId="25" xfId="0" applyFont="1" applyBorder="1" applyAlignment="1">
      <alignment horizontal="center" vertical="top" wrapText="1"/>
    </xf>
    <xf numFmtId="0" fontId="80" fillId="0" borderId="1" xfId="0" applyFont="1" applyBorder="1" applyAlignment="1">
      <alignment horizontal="center" vertical="center" wrapText="1"/>
    </xf>
    <xf numFmtId="0" fontId="80" fillId="0" borderId="1" xfId="0" applyFont="1" applyBorder="1" applyAlignment="1">
      <alignment horizontal="left" vertical="top" wrapText="1"/>
    </xf>
    <xf numFmtId="0" fontId="75" fillId="0" borderId="25" xfId="165" applyFont="1" applyBorder="1">
      <alignment horizontal="left" vertical="top" wrapText="1"/>
    </xf>
    <xf numFmtId="0" fontId="74" fillId="0" borderId="25" xfId="0" applyFont="1" applyBorder="1" applyAlignment="1">
      <alignment horizontal="center" vertical="center"/>
    </xf>
    <xf numFmtId="166" fontId="74" fillId="0" borderId="31" xfId="0" applyNumberFormat="1" applyFont="1" applyBorder="1" applyAlignment="1">
      <alignment horizontal="right" vertical="top" wrapText="1"/>
    </xf>
    <xf numFmtId="166" fontId="75" fillId="0" borderId="1" xfId="6" applyFont="1" applyFill="1" applyBorder="1" applyAlignment="1">
      <alignment horizontal="right" vertical="center"/>
    </xf>
    <xf numFmtId="166" fontId="74" fillId="0" borderId="25" xfId="0" applyNumberFormat="1" applyFont="1" applyBorder="1" applyAlignment="1">
      <alignment horizontal="right" vertical="top" wrapText="1"/>
    </xf>
    <xf numFmtId="166" fontId="74" fillId="0" borderId="25" xfId="0" applyNumberFormat="1" applyFont="1" applyBorder="1" applyAlignment="1">
      <alignment horizontal="right" vertical="center" wrapText="1"/>
    </xf>
    <xf numFmtId="167" fontId="74" fillId="0" borderId="25" xfId="7" applyNumberFormat="1" applyFont="1" applyFill="1" applyBorder="1" applyAlignment="1">
      <alignment horizontal="right" vertical="center" wrapText="1"/>
    </xf>
    <xf numFmtId="166" fontId="74" fillId="0" borderId="1" xfId="0" applyNumberFormat="1" applyFont="1" applyBorder="1" applyAlignment="1">
      <alignment horizontal="right" vertical="center" wrapText="1"/>
    </xf>
    <xf numFmtId="168" fontId="74" fillId="0" borderId="25" xfId="0" applyNumberFormat="1" applyFont="1" applyBorder="1" applyAlignment="1">
      <alignment horizontal="right"/>
    </xf>
    <xf numFmtId="167" fontId="74" fillId="0" borderId="25" xfId="7" applyNumberFormat="1" applyFont="1" applyFill="1" applyBorder="1" applyAlignment="1">
      <alignment horizontal="right"/>
    </xf>
    <xf numFmtId="164" fontId="74" fillId="0" borderId="0" xfId="7" applyFont="1" applyFill="1" applyAlignment="1">
      <alignment horizontal="right"/>
    </xf>
    <xf numFmtId="0" fontId="80" fillId="0" borderId="0" xfId="0" applyFont="1" applyAlignment="1">
      <alignment horizontal="right"/>
    </xf>
    <xf numFmtId="164" fontId="75" fillId="0" borderId="25" xfId="7" applyFont="1" applyFill="1" applyBorder="1" applyAlignment="1">
      <alignment horizontal="right" vertical="top" wrapText="1"/>
    </xf>
    <xf numFmtId="164" fontId="74" fillId="0" borderId="25" xfId="7" applyFont="1" applyFill="1" applyBorder="1" applyAlignment="1">
      <alignment horizontal="right" vertical="center" wrapText="1"/>
    </xf>
    <xf numFmtId="0" fontId="74" fillId="0" borderId="0" xfId="0" applyFont="1" applyAlignment="1">
      <alignment horizontal="right" vertical="top" wrapText="1"/>
    </xf>
    <xf numFmtId="164" fontId="80" fillId="0" borderId="25" xfId="7" applyFont="1" applyFill="1" applyBorder="1" applyAlignment="1">
      <alignment horizontal="right" vertical="center" wrapText="1"/>
    </xf>
    <xf numFmtId="0" fontId="80" fillId="0" borderId="0" xfId="0" applyFont="1" applyAlignment="1">
      <alignment horizontal="right" vertical="top" wrapText="1"/>
    </xf>
    <xf numFmtId="164" fontId="79" fillId="0" borderId="25" xfId="7" applyFont="1" applyFill="1" applyBorder="1" applyAlignment="1">
      <alignment horizontal="right" vertical="top" wrapText="1"/>
    </xf>
    <xf numFmtId="164" fontId="75" fillId="0" borderId="31" xfId="7" applyFont="1" applyFill="1" applyBorder="1" applyAlignment="1">
      <alignment horizontal="right" vertical="top" wrapText="1"/>
    </xf>
    <xf numFmtId="167" fontId="76" fillId="0" borderId="25" xfId="7" applyNumberFormat="1" applyFont="1" applyFill="1" applyBorder="1" applyAlignment="1">
      <alignment horizontal="right" vertical="top" wrapText="1"/>
    </xf>
    <xf numFmtId="0" fontId="74" fillId="0" borderId="25" xfId="0" applyFont="1" applyBorder="1" applyAlignment="1">
      <alignment horizontal="right" vertical="top" wrapText="1"/>
    </xf>
    <xf numFmtId="167" fontId="76" fillId="0" borderId="25" xfId="165" applyNumberFormat="1" applyFont="1" applyBorder="1" applyAlignment="1">
      <alignment horizontal="right" vertical="top" wrapText="1"/>
    </xf>
    <xf numFmtId="167" fontId="74" fillId="0" borderId="25" xfId="0" applyNumberFormat="1" applyFont="1" applyBorder="1" applyAlignment="1">
      <alignment horizontal="right" vertical="top" wrapText="1"/>
    </xf>
    <xf numFmtId="0" fontId="76" fillId="0" borderId="25" xfId="165" applyFont="1" applyBorder="1" applyAlignment="1">
      <alignment horizontal="right" vertical="top" wrapText="1"/>
    </xf>
    <xf numFmtId="166" fontId="75" fillId="0" borderId="25" xfId="165" applyNumberFormat="1" applyFont="1" applyBorder="1" applyAlignment="1">
      <alignment horizontal="right" vertical="top" wrapText="1"/>
    </xf>
    <xf numFmtId="0" fontId="75" fillId="0" borderId="25" xfId="165" applyFont="1" applyBorder="1" applyAlignment="1">
      <alignment horizontal="right" vertical="top" wrapText="1"/>
    </xf>
    <xf numFmtId="166" fontId="76" fillId="0" borderId="25" xfId="165" applyNumberFormat="1" applyFont="1" applyBorder="1" applyAlignment="1">
      <alignment horizontal="right" vertical="top" wrapText="1"/>
    </xf>
    <xf numFmtId="166" fontId="76" fillId="0" borderId="25" xfId="6" applyFont="1" applyFill="1" applyBorder="1" applyAlignment="1">
      <alignment horizontal="right" vertical="center"/>
    </xf>
    <xf numFmtId="0" fontId="77" fillId="0" borderId="0" xfId="0" applyFont="1" applyAlignment="1">
      <alignment horizontal="right" vertical="top" wrapText="1"/>
    </xf>
    <xf numFmtId="166" fontId="75" fillId="0" borderId="31" xfId="0" applyNumberFormat="1" applyFont="1" applyBorder="1" applyAlignment="1">
      <alignment horizontal="right" vertical="top" wrapText="1"/>
    </xf>
    <xf numFmtId="0" fontId="75" fillId="0" borderId="0" xfId="0" applyFont="1" applyFill="1" applyAlignment="1">
      <alignment horizontal="center" vertical="center" wrapText="1"/>
    </xf>
    <xf numFmtId="0" fontId="75" fillId="0" borderId="0" xfId="0" applyFont="1" applyFill="1" applyAlignment="1">
      <alignment vertical="center" wrapText="1"/>
    </xf>
    <xf numFmtId="168" fontId="75" fillId="0" borderId="0" xfId="0" applyNumberFormat="1" applyFont="1" applyFill="1" applyAlignment="1">
      <alignment vertical="center" wrapText="1"/>
    </xf>
    <xf numFmtId="168" fontId="75" fillId="0" borderId="0" xfId="0" applyNumberFormat="1" applyFont="1" applyFill="1" applyAlignment="1">
      <alignment vertical="center"/>
    </xf>
    <xf numFmtId="0" fontId="75" fillId="0" borderId="0" xfId="0" applyFont="1" applyFill="1" applyAlignment="1">
      <alignment horizontal="right"/>
    </xf>
    <xf numFmtId="169" fontId="75" fillId="0" borderId="0" xfId="0" applyNumberFormat="1" applyFont="1" applyFill="1" applyAlignment="1">
      <alignment vertical="center" wrapText="1"/>
    </xf>
    <xf numFmtId="49" fontId="75" fillId="0" borderId="0" xfId="0" applyNumberFormat="1" applyFont="1" applyFill="1" applyAlignment="1">
      <alignment horizontal="center" vertical="center" wrapText="1"/>
    </xf>
    <xf numFmtId="168" fontId="75" fillId="0" borderId="0" xfId="0" applyNumberFormat="1" applyFont="1" applyFill="1" applyAlignment="1">
      <alignment horizontal="center" vertical="center" wrapText="1"/>
    </xf>
    <xf numFmtId="49" fontId="75" fillId="0" borderId="25" xfId="0" applyNumberFormat="1" applyFont="1" applyFill="1" applyBorder="1" applyAlignment="1">
      <alignment horizontal="center" vertical="center" textRotation="90" wrapText="1"/>
    </xf>
    <xf numFmtId="168" fontId="75" fillId="0" borderId="25" xfId="0" applyNumberFormat="1" applyFont="1" applyFill="1" applyBorder="1" applyAlignment="1">
      <alignment horizontal="center" vertical="center" wrapText="1"/>
    </xf>
    <xf numFmtId="49" fontId="79" fillId="0" borderId="25" xfId="0" applyNumberFormat="1" applyFont="1" applyFill="1" applyBorder="1" applyAlignment="1">
      <alignment horizontal="center" vertical="center" textRotation="90" wrapText="1"/>
    </xf>
    <xf numFmtId="0" fontId="79" fillId="0" borderId="25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horizontal="center" vertical="center" wrapText="1"/>
    </xf>
    <xf numFmtId="0" fontId="75" fillId="0" borderId="25" xfId="0" applyFont="1" applyFill="1" applyBorder="1" applyAlignment="1">
      <alignment horizontal="center" vertical="center" wrapText="1"/>
    </xf>
    <xf numFmtId="168" fontId="75" fillId="0" borderId="25" xfId="0" applyNumberFormat="1" applyFont="1" applyFill="1" applyBorder="1" applyAlignment="1">
      <alignment vertical="center" wrapText="1"/>
    </xf>
    <xf numFmtId="168" fontId="75" fillId="0" borderId="25" xfId="0" applyNumberFormat="1" applyFont="1" applyFill="1" applyBorder="1" applyAlignment="1">
      <alignment horizontal="right" vertical="center" wrapText="1"/>
    </xf>
    <xf numFmtId="0" fontId="86" fillId="0" borderId="25" xfId="0" applyFont="1" applyFill="1" applyBorder="1" applyAlignment="1">
      <alignment horizontal="center" vertical="center" wrapText="1"/>
    </xf>
    <xf numFmtId="169" fontId="80" fillId="0" borderId="25" xfId="0" applyNumberFormat="1" applyFont="1" applyFill="1" applyBorder="1" applyAlignment="1">
      <alignment vertical="center" wrapText="1"/>
    </xf>
    <xf numFmtId="172" fontId="80" fillId="0" borderId="25" xfId="0" applyNumberFormat="1" applyFont="1" applyFill="1" applyBorder="1" applyAlignment="1">
      <alignment horizontal="right" vertical="center" wrapText="1"/>
    </xf>
    <xf numFmtId="169" fontId="80" fillId="0" borderId="25" xfId="0" applyNumberFormat="1" applyFont="1" applyFill="1" applyBorder="1" applyAlignment="1">
      <alignment horizontal="right" vertical="center" wrapText="1"/>
    </xf>
    <xf numFmtId="172" fontId="80" fillId="0" borderId="25" xfId="0" applyNumberFormat="1" applyFont="1" applyFill="1" applyBorder="1" applyAlignment="1">
      <alignment vertical="center" wrapText="1"/>
    </xf>
    <xf numFmtId="169" fontId="75" fillId="0" borderId="25" xfId="0" applyNumberFormat="1" applyFont="1" applyFill="1" applyBorder="1" applyAlignment="1">
      <alignment vertical="center" wrapText="1"/>
    </xf>
    <xf numFmtId="169" fontId="75" fillId="0" borderId="25" xfId="0" applyNumberFormat="1" applyFont="1" applyFill="1" applyBorder="1" applyAlignment="1">
      <alignment horizontal="right" vertical="center" wrapText="1"/>
    </xf>
    <xf numFmtId="0" fontId="80" fillId="0" borderId="25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vertical="center" wrapText="1"/>
    </xf>
    <xf numFmtId="166" fontId="79" fillId="0" borderId="0" xfId="0" applyNumberFormat="1" applyFont="1" applyFill="1" applyAlignment="1">
      <alignment vertical="center" wrapText="1"/>
    </xf>
    <xf numFmtId="168" fontId="79" fillId="0" borderId="25" xfId="0" applyNumberFormat="1" applyFont="1" applyFill="1" applyBorder="1" applyAlignment="1">
      <alignment vertical="center" wrapText="1"/>
    </xf>
    <xf numFmtId="0" fontId="79" fillId="0" borderId="25" xfId="0" applyNumberFormat="1" applyFont="1" applyFill="1" applyBorder="1" applyAlignment="1">
      <alignment vertical="center" wrapText="1"/>
    </xf>
    <xf numFmtId="0" fontId="79" fillId="0" borderId="25" xfId="0" applyFont="1" applyFill="1" applyBorder="1" applyAlignment="1">
      <alignment horizontal="left" vertical="top" wrapText="1"/>
    </xf>
    <xf numFmtId="0" fontId="79" fillId="0" borderId="25" xfId="0" applyFont="1" applyFill="1" applyBorder="1" applyAlignment="1">
      <alignment horizontal="center" vertical="top" wrapText="1"/>
    </xf>
    <xf numFmtId="0" fontId="75" fillId="0" borderId="25" xfId="0" applyFont="1" applyFill="1" applyBorder="1" applyAlignment="1">
      <alignment horizontal="left" vertical="top" wrapText="1"/>
    </xf>
    <xf numFmtId="0" fontId="75" fillId="0" borderId="0" xfId="0" applyFont="1" applyFill="1" applyAlignment="1">
      <alignment horizontal="left" vertical="top" wrapText="1"/>
    </xf>
    <xf numFmtId="0" fontId="75" fillId="0" borderId="0" xfId="0" applyFont="1" applyFill="1" applyAlignment="1">
      <alignment horizontal="center" vertical="center"/>
    </xf>
    <xf numFmtId="0" fontId="74" fillId="0" borderId="0" xfId="0" applyFont="1" applyFill="1" applyAlignment="1">
      <alignment vertical="center"/>
    </xf>
    <xf numFmtId="0" fontId="75" fillId="0" borderId="0" xfId="0" applyFont="1" applyFill="1" applyAlignment="1">
      <alignment horizontal="right" vertical="center"/>
    </xf>
    <xf numFmtId="0" fontId="75" fillId="0" borderId="0" xfId="0" applyFont="1" applyFill="1" applyAlignment="1">
      <alignment vertical="center"/>
    </xf>
    <xf numFmtId="0" fontId="74" fillId="0" borderId="0" xfId="0" applyFont="1" applyFill="1" applyAlignment="1">
      <alignment horizontal="right" vertical="center"/>
    </xf>
    <xf numFmtId="0" fontId="75" fillId="0" borderId="0" xfId="0" applyFont="1" applyFill="1" applyAlignment="1">
      <alignment vertical="top" wrapText="1"/>
    </xf>
    <xf numFmtId="0" fontId="74" fillId="0" borderId="0" xfId="0" applyFont="1" applyFill="1" applyAlignment="1">
      <alignment vertical="center" wrapText="1"/>
    </xf>
    <xf numFmtId="0" fontId="87" fillId="0" borderId="25" xfId="0" applyFont="1" applyFill="1" applyBorder="1" applyAlignment="1">
      <alignment horizontal="center" vertical="center" wrapText="1"/>
    </xf>
    <xf numFmtId="0" fontId="74" fillId="0" borderId="25" xfId="0" applyFont="1" applyFill="1" applyBorder="1" applyAlignment="1">
      <alignment horizontal="center" vertical="center" wrapText="1"/>
    </xf>
    <xf numFmtId="49" fontId="75" fillId="0" borderId="25" xfId="0" applyNumberFormat="1" applyFont="1" applyFill="1" applyBorder="1" applyAlignment="1">
      <alignment horizontal="center" vertical="center" wrapText="1"/>
    </xf>
    <xf numFmtId="49" fontId="75" fillId="0" borderId="0" xfId="0" applyNumberFormat="1" applyFont="1" applyFill="1" applyAlignment="1">
      <alignment vertical="center" wrapText="1"/>
    </xf>
    <xf numFmtId="0" fontId="88" fillId="0" borderId="25" xfId="0" applyFont="1" applyFill="1" applyBorder="1" applyAlignment="1">
      <alignment horizontal="center" vertical="center" wrapText="1"/>
    </xf>
    <xf numFmtId="49" fontId="79" fillId="0" borderId="25" xfId="0" applyNumberFormat="1" applyFont="1" applyFill="1" applyBorder="1" applyAlignment="1">
      <alignment horizontal="center" vertical="center" wrapText="1"/>
    </xf>
    <xf numFmtId="169" fontId="79" fillId="0" borderId="25" xfId="0" applyNumberFormat="1" applyFont="1" applyFill="1" applyBorder="1" applyAlignment="1">
      <alignment horizontal="center" vertical="center" wrapText="1"/>
    </xf>
    <xf numFmtId="0" fontId="79" fillId="0" borderId="0" xfId="0" applyFont="1" applyFill="1" applyAlignment="1">
      <alignment horizontal="left" vertical="top" wrapText="1"/>
    </xf>
    <xf numFmtId="0" fontId="92" fillId="0" borderId="25" xfId="0" applyFont="1" applyFill="1" applyBorder="1" applyAlignment="1">
      <alignment horizontal="center" vertical="center" wrapText="1"/>
    </xf>
    <xf numFmtId="0" fontId="93" fillId="0" borderId="0" xfId="0" applyFont="1" applyFill="1" applyAlignment="1">
      <alignment horizontal="left" vertical="top" wrapText="1"/>
    </xf>
    <xf numFmtId="0" fontId="76" fillId="0" borderId="25" xfId="0" applyFont="1" applyFill="1" applyBorder="1" applyAlignment="1">
      <alignment horizontal="left" vertical="top" wrapText="1"/>
    </xf>
    <xf numFmtId="176" fontId="75" fillId="0" borderId="25" xfId="0" applyNumberFormat="1" applyFont="1" applyFill="1" applyBorder="1" applyAlignment="1">
      <alignment horizontal="left" vertical="center" wrapText="1" indent="1"/>
    </xf>
    <xf numFmtId="167" fontId="75" fillId="0" borderId="25" xfId="7" applyNumberFormat="1" applyFont="1" applyFill="1" applyBorder="1" applyAlignment="1">
      <alignment horizontal="left" vertical="center" wrapText="1" indent="1"/>
    </xf>
    <xf numFmtId="0" fontId="80" fillId="0" borderId="0" xfId="0" applyFont="1" applyFill="1"/>
    <xf numFmtId="0" fontId="80" fillId="0" borderId="0" xfId="0" applyFont="1" applyFill="1" applyAlignment="1">
      <alignment horizontal="center" wrapText="1"/>
    </xf>
    <xf numFmtId="0" fontId="80" fillId="0" borderId="0" xfId="0" applyFont="1" applyFill="1" applyAlignment="1">
      <alignment horizontal="right" vertical="center"/>
    </xf>
    <xf numFmtId="0" fontId="75" fillId="0" borderId="0" xfId="1" applyFont="1" applyFill="1"/>
    <xf numFmtId="0" fontId="75" fillId="0" borderId="0" xfId="1" applyFont="1" applyFill="1" applyAlignment="1">
      <alignment horizontal="right"/>
    </xf>
    <xf numFmtId="0" fontId="78" fillId="0" borderId="0" xfId="1" applyFont="1" applyFill="1"/>
    <xf numFmtId="0" fontId="78" fillId="0" borderId="0" xfId="1" applyFont="1" applyFill="1" applyAlignment="1">
      <alignment horizontal="center" vertical="center" wrapText="1"/>
    </xf>
    <xf numFmtId="0" fontId="79" fillId="0" borderId="0" xfId="165" applyFont="1" applyFill="1" applyAlignment="1">
      <alignment vertical="center"/>
    </xf>
    <xf numFmtId="0" fontId="79" fillId="0" borderId="25" xfId="1" applyFont="1" applyFill="1" applyBorder="1" applyAlignment="1">
      <alignment vertical="top" wrapText="1"/>
    </xf>
    <xf numFmtId="0" fontId="79" fillId="0" borderId="0" xfId="1" applyFont="1" applyFill="1" applyAlignment="1">
      <alignment vertical="top" wrapText="1"/>
    </xf>
    <xf numFmtId="0" fontId="79" fillId="0" borderId="0" xfId="1" applyFont="1" applyFill="1"/>
    <xf numFmtId="0" fontId="76" fillId="0" borderId="25" xfId="1" applyFont="1" applyFill="1" applyBorder="1" applyAlignment="1">
      <alignment horizontal="left" vertical="top" wrapText="1"/>
    </xf>
    <xf numFmtId="0" fontId="76" fillId="0" borderId="26" xfId="1" applyFont="1" applyFill="1" applyBorder="1" applyAlignment="1">
      <alignment horizontal="left" vertical="top" wrapText="1"/>
    </xf>
    <xf numFmtId="0" fontId="76" fillId="0" borderId="0" xfId="1" applyFont="1" applyFill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9" fillId="0" borderId="0" xfId="1" applyFont="1" applyFill="1" applyAlignment="1">
      <alignment vertical="top"/>
    </xf>
    <xf numFmtId="0" fontId="83" fillId="0" borderId="1" xfId="165" applyFont="1" applyFill="1" applyBorder="1">
      <alignment horizontal="left" vertical="top" wrapText="1"/>
    </xf>
    <xf numFmtId="0" fontId="85" fillId="0" borderId="1" xfId="165" applyFont="1" applyFill="1" applyBorder="1">
      <alignment horizontal="left" vertical="top" wrapText="1"/>
    </xf>
    <xf numFmtId="0" fontId="75" fillId="0" borderId="28" xfId="0" applyFont="1" applyFill="1" applyBorder="1" applyAlignment="1">
      <alignment horizontal="left" vertical="top" wrapText="1"/>
    </xf>
    <xf numFmtId="0" fontId="75" fillId="0" borderId="2" xfId="0" applyFont="1" applyFill="1" applyBorder="1" applyAlignment="1">
      <alignment horizontal="left" vertical="top" wrapText="1"/>
    </xf>
    <xf numFmtId="0" fontId="75" fillId="0" borderId="37" xfId="0" applyFont="1" applyFill="1" applyBorder="1" applyAlignment="1">
      <alignment vertical="top" wrapText="1"/>
    </xf>
    <xf numFmtId="0" fontId="75" fillId="0" borderId="0" xfId="0" applyFont="1" applyFill="1" applyAlignment="1">
      <alignment horizontal="left" vertical="center"/>
    </xf>
    <xf numFmtId="0" fontId="75" fillId="0" borderId="0" xfId="165" applyFont="1" applyFill="1">
      <alignment horizontal="left" vertical="top" wrapText="1"/>
    </xf>
    <xf numFmtId="0" fontId="91" fillId="0" borderId="0" xfId="165" applyFont="1" applyFill="1" applyAlignment="1">
      <alignment horizontal="right" vertical="top" wrapText="1"/>
    </xf>
    <xf numFmtId="0" fontId="82" fillId="0" borderId="0" xfId="1" applyFont="1" applyFill="1"/>
    <xf numFmtId="0" fontId="75" fillId="0" borderId="1" xfId="165" applyFont="1" applyFill="1" applyBorder="1">
      <alignment horizontal="left" vertical="top" wrapText="1"/>
    </xf>
    <xf numFmtId="0" fontId="76" fillId="0" borderId="1" xfId="165" applyFont="1" applyFill="1" applyBorder="1">
      <alignment horizontal="left" vertical="top" wrapText="1"/>
    </xf>
    <xf numFmtId="0" fontId="74" fillId="0" borderId="1" xfId="0" applyFont="1" applyFill="1" applyBorder="1" applyAlignment="1">
      <alignment horizontal="center" vertical="center" wrapText="1"/>
    </xf>
    <xf numFmtId="49" fontId="75" fillId="0" borderId="1" xfId="0" applyNumberFormat="1" applyFont="1" applyFill="1" applyBorder="1" applyAlignment="1">
      <alignment horizontal="center" vertical="center" wrapText="1"/>
    </xf>
    <xf numFmtId="0" fontId="75" fillId="0" borderId="1" xfId="1" applyFont="1" applyFill="1" applyBorder="1" applyAlignment="1">
      <alignment horizontal="center" vertical="top" wrapText="1"/>
    </xf>
    <xf numFmtId="0" fontId="76" fillId="0" borderId="1" xfId="1" applyFont="1" applyFill="1" applyBorder="1" applyAlignment="1">
      <alignment horizontal="center" wrapText="1"/>
    </xf>
    <xf numFmtId="0" fontId="76" fillId="0" borderId="25" xfId="1" applyFont="1" applyFill="1" applyBorder="1" applyAlignment="1">
      <alignment horizontal="center" wrapText="1"/>
    </xf>
    <xf numFmtId="0" fontId="75" fillId="0" borderId="25" xfId="1" applyFont="1" applyFill="1" applyBorder="1" applyAlignment="1">
      <alignment horizontal="center" vertical="top" wrapText="1"/>
    </xf>
    <xf numFmtId="0" fontId="75" fillId="0" borderId="0" xfId="1" applyFont="1" applyFill="1" applyAlignment="1">
      <alignment wrapText="1"/>
    </xf>
    <xf numFmtId="0" fontId="75" fillId="0" borderId="3" xfId="1" applyFont="1" applyFill="1" applyBorder="1" applyAlignment="1">
      <alignment horizontal="center" vertical="top" wrapText="1"/>
    </xf>
    <xf numFmtId="0" fontId="76" fillId="0" borderId="25" xfId="165" applyFont="1" applyFill="1" applyBorder="1">
      <alignment horizontal="left" vertical="top" wrapText="1"/>
    </xf>
    <xf numFmtId="173" fontId="75" fillId="0" borderId="0" xfId="1" applyNumberFormat="1" applyFont="1" applyFill="1"/>
    <xf numFmtId="0" fontId="74" fillId="0" borderId="0" xfId="0" applyFont="1" applyAlignment="1">
      <alignment horizontal="right"/>
    </xf>
    <xf numFmtId="0" fontId="74" fillId="0" borderId="4" xfId="0" applyFont="1" applyBorder="1" applyAlignment="1">
      <alignment horizontal="center" vertical="center" wrapText="1"/>
    </xf>
    <xf numFmtId="0" fontId="74" fillId="0" borderId="5" xfId="0" applyFont="1" applyBorder="1" applyAlignment="1">
      <alignment horizontal="center" vertical="center" wrapText="1"/>
    </xf>
    <xf numFmtId="0" fontId="74" fillId="0" borderId="6" xfId="0" applyFont="1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2" fontId="74" fillId="0" borderId="33" xfId="0" applyNumberFormat="1" applyFont="1" applyBorder="1" applyAlignment="1">
      <alignment horizontal="center" vertical="center" wrapText="1"/>
    </xf>
    <xf numFmtId="2" fontId="74" fillId="0" borderId="30" xfId="0" applyNumberFormat="1" applyFont="1" applyBorder="1" applyAlignment="1">
      <alignment horizontal="center" vertical="center" wrapText="1"/>
    </xf>
    <xf numFmtId="166" fontId="76" fillId="0" borderId="25" xfId="0" applyNumberFormat="1" applyFont="1" applyBorder="1" applyAlignment="1">
      <alignment horizontal="right" vertical="center" wrapText="1"/>
    </xf>
    <xf numFmtId="0" fontId="76" fillId="0" borderId="25" xfId="0" applyFont="1" applyBorder="1" applyAlignment="1">
      <alignment horizontal="right" vertical="center" wrapText="1"/>
    </xf>
    <xf numFmtId="166" fontId="83" fillId="0" borderId="28" xfId="165" applyNumberFormat="1" applyFont="1" applyBorder="1" applyAlignment="1">
      <alignment horizontal="right" vertical="center" wrapText="1"/>
    </xf>
    <xf numFmtId="166" fontId="83" fillId="0" borderId="2" xfId="165" applyNumberFormat="1" applyFont="1" applyBorder="1" applyAlignment="1">
      <alignment horizontal="right" vertical="center" wrapText="1"/>
    </xf>
    <xf numFmtId="166" fontId="83" fillId="0" borderId="3" xfId="165" applyNumberFormat="1" applyFont="1" applyBorder="1" applyAlignment="1">
      <alignment horizontal="right" vertical="center" wrapText="1"/>
    </xf>
    <xf numFmtId="164" fontId="85" fillId="0" borderId="28" xfId="7" applyFont="1" applyBorder="1" applyAlignment="1">
      <alignment horizontal="center" vertical="center" wrapText="1"/>
    </xf>
    <xf numFmtId="164" fontId="85" fillId="0" borderId="2" xfId="7" applyFont="1" applyBorder="1" applyAlignment="1">
      <alignment horizontal="center" vertical="center" wrapText="1"/>
    </xf>
    <xf numFmtId="164" fontId="85" fillId="0" borderId="3" xfId="7" applyFont="1" applyBorder="1" applyAlignment="1">
      <alignment horizontal="center" vertical="center" wrapText="1"/>
    </xf>
    <xf numFmtId="168" fontId="75" fillId="0" borderId="0" xfId="0" applyNumberFormat="1" applyFont="1" applyFill="1" applyAlignment="1">
      <alignment horizontal="center" vertical="center" wrapText="1"/>
    </xf>
    <xf numFmtId="0" fontId="75" fillId="0" borderId="0" xfId="0" applyFont="1" applyFill="1" applyAlignment="1">
      <alignment horizontal="right"/>
    </xf>
    <xf numFmtId="0" fontId="79" fillId="0" borderId="0" xfId="0" applyFont="1" applyFill="1" applyAlignment="1">
      <alignment horizontal="center" vertical="center" wrapText="1"/>
    </xf>
    <xf numFmtId="168" fontId="75" fillId="0" borderId="0" xfId="0" applyNumberFormat="1" applyFont="1" applyFill="1" applyAlignment="1">
      <alignment horizontal="right" vertical="center" wrapText="1"/>
    </xf>
    <xf numFmtId="49" fontId="75" fillId="0" borderId="25" xfId="0" applyNumberFormat="1" applyFont="1" applyFill="1" applyBorder="1" applyAlignment="1">
      <alignment horizontal="center" vertical="center" wrapText="1"/>
    </xf>
    <xf numFmtId="0" fontId="75" fillId="0" borderId="25" xfId="0" applyFont="1" applyFill="1" applyBorder="1" applyAlignment="1">
      <alignment horizontal="center" vertical="center" wrapText="1"/>
    </xf>
    <xf numFmtId="168" fontId="75" fillId="0" borderId="25" xfId="0" applyNumberFormat="1" applyFont="1" applyFill="1" applyBorder="1" applyAlignment="1">
      <alignment horizontal="center" vertical="center" wrapText="1"/>
    </xf>
    <xf numFmtId="168" fontId="75" fillId="0" borderId="27" xfId="0" applyNumberFormat="1" applyFont="1" applyFill="1" applyBorder="1" applyAlignment="1">
      <alignment horizontal="center" vertical="center" wrapText="1"/>
    </xf>
    <xf numFmtId="168" fontId="75" fillId="0" borderId="32" xfId="0" applyNumberFormat="1" applyFont="1" applyFill="1" applyBorder="1" applyAlignment="1">
      <alignment horizontal="center" vertical="center" wrapText="1"/>
    </xf>
    <xf numFmtId="168" fontId="75" fillId="0" borderId="31" xfId="0" applyNumberFormat="1" applyFont="1" applyFill="1" applyBorder="1" applyAlignment="1">
      <alignment horizontal="center" vertical="center" wrapText="1"/>
    </xf>
    <xf numFmtId="0" fontId="80" fillId="0" borderId="0" xfId="0" applyFont="1" applyAlignment="1">
      <alignment horizontal="center" wrapText="1"/>
    </xf>
    <xf numFmtId="0" fontId="74" fillId="0" borderId="25" xfId="0" applyFont="1" applyBorder="1" applyAlignment="1">
      <alignment horizontal="center" vertical="center" wrapText="1"/>
    </xf>
    <xf numFmtId="2" fontId="74" fillId="0" borderId="32" xfId="0" applyNumberFormat="1" applyFont="1" applyBorder="1" applyAlignment="1">
      <alignment horizontal="center" vertical="center" wrapText="1"/>
    </xf>
    <xf numFmtId="2" fontId="74" fillId="0" borderId="31" xfId="0" applyNumberFormat="1" applyFont="1" applyBorder="1" applyAlignment="1">
      <alignment horizontal="center" vertical="center" wrapText="1"/>
    </xf>
    <xf numFmtId="0" fontId="74" fillId="0" borderId="0" xfId="0" applyFont="1" applyFill="1" applyAlignment="1">
      <alignment horizontal="right" vertical="center"/>
    </xf>
    <xf numFmtId="0" fontId="75" fillId="0" borderId="0" xfId="0" applyFont="1" applyFill="1" applyAlignment="1">
      <alignment horizontal="center" vertical="top" wrapText="1"/>
    </xf>
    <xf numFmtId="0" fontId="74" fillId="0" borderId="32" xfId="0" applyFont="1" applyFill="1" applyBorder="1" applyAlignment="1">
      <alignment horizontal="center" vertical="center" wrapText="1"/>
    </xf>
    <xf numFmtId="0" fontId="74" fillId="0" borderId="31" xfId="0" applyFont="1" applyFill="1" applyBorder="1" applyAlignment="1">
      <alignment horizontal="center" vertical="center" wrapText="1"/>
    </xf>
    <xf numFmtId="0" fontId="80" fillId="55" borderId="0" xfId="0" applyFont="1" applyFill="1" applyAlignment="1">
      <alignment horizontal="center" vertical="center" wrapText="1"/>
    </xf>
    <xf numFmtId="0" fontId="80" fillId="0" borderId="25" xfId="0" applyFont="1" applyBorder="1" applyAlignment="1">
      <alignment horizontal="left" vertical="center" wrapText="1"/>
    </xf>
    <xf numFmtId="0" fontId="79" fillId="0" borderId="0" xfId="0" applyFont="1" applyAlignment="1">
      <alignment horizontal="center" vertical="center" wrapText="1"/>
    </xf>
    <xf numFmtId="0" fontId="74" fillId="55" borderId="27" xfId="0" applyFont="1" applyFill="1" applyBorder="1" applyAlignment="1">
      <alignment horizontal="center" vertical="center"/>
    </xf>
    <xf numFmtId="0" fontId="74" fillId="55" borderId="34" xfId="0" applyFont="1" applyFill="1" applyBorder="1" applyAlignment="1">
      <alignment horizontal="center" vertical="center"/>
    </xf>
    <xf numFmtId="0" fontId="74" fillId="55" borderId="35" xfId="0" applyFont="1" applyFill="1" applyBorder="1" applyAlignment="1">
      <alignment horizontal="center" vertical="center" wrapText="1"/>
    </xf>
    <xf numFmtId="0" fontId="74" fillId="55" borderId="36" xfId="0" applyFont="1" applyFill="1" applyBorder="1" applyAlignment="1">
      <alignment horizontal="center" vertical="center" wrapText="1"/>
    </xf>
    <xf numFmtId="0" fontId="74" fillId="55" borderId="25" xfId="0" applyFont="1" applyFill="1" applyBorder="1" applyAlignment="1">
      <alignment horizontal="center" vertical="center" wrapText="1"/>
    </xf>
    <xf numFmtId="0" fontId="75" fillId="0" borderId="27" xfId="165" applyFont="1" applyFill="1" applyBorder="1" applyAlignment="1">
      <alignment horizontal="left" vertical="top" wrapText="1"/>
    </xf>
    <xf numFmtId="0" fontId="75" fillId="0" borderId="34" xfId="165" applyFont="1" applyFill="1" applyBorder="1" applyAlignment="1">
      <alignment horizontal="left" vertical="top" wrapText="1"/>
    </xf>
    <xf numFmtId="0" fontId="75" fillId="0" borderId="1" xfId="165" applyFont="1" applyFill="1" applyBorder="1" applyAlignment="1">
      <alignment horizontal="center" vertical="top" wrapText="1"/>
    </xf>
    <xf numFmtId="0" fontId="75" fillId="0" borderId="1" xfId="165" applyFont="1" applyFill="1" applyBorder="1">
      <alignment horizontal="left" vertical="top" wrapText="1"/>
    </xf>
    <xf numFmtId="0" fontId="78" fillId="0" borderId="0" xfId="1" applyFont="1" applyFill="1" applyAlignment="1">
      <alignment horizontal="center" vertical="center" wrapText="1"/>
    </xf>
    <xf numFmtId="0" fontId="79" fillId="0" borderId="0" xfId="165" applyFont="1" applyFill="1">
      <alignment horizontal="left" vertical="top" wrapText="1"/>
    </xf>
    <xf numFmtId="0" fontId="79" fillId="0" borderId="0" xfId="165" applyFont="1" applyFill="1" applyAlignment="1">
      <alignment horizontal="center" vertical="center"/>
    </xf>
    <xf numFmtId="0" fontId="75" fillId="0" borderId="32" xfId="0" applyFont="1" applyFill="1" applyBorder="1" applyAlignment="1">
      <alignment horizontal="center" vertical="top" wrapText="1"/>
    </xf>
    <xf numFmtId="0" fontId="75" fillId="0" borderId="34" xfId="0" applyFont="1" applyFill="1" applyBorder="1" applyAlignment="1">
      <alignment horizontal="center" vertical="top" wrapText="1"/>
    </xf>
    <xf numFmtId="167" fontId="75" fillId="0" borderId="32" xfId="332" applyNumberFormat="1" applyFont="1" applyFill="1" applyBorder="1" applyAlignment="1">
      <alignment horizontal="center" vertical="center" wrapText="1"/>
    </xf>
    <xf numFmtId="167" fontId="75" fillId="0" borderId="34" xfId="332" applyNumberFormat="1" applyFont="1" applyFill="1" applyBorder="1" applyAlignment="1">
      <alignment horizontal="center" vertical="center" wrapText="1"/>
    </xf>
    <xf numFmtId="0" fontId="75" fillId="0" borderId="25" xfId="0" applyFont="1" applyFill="1" applyBorder="1" applyAlignment="1">
      <alignment horizontal="left" vertical="center"/>
    </xf>
    <xf numFmtId="0" fontId="75" fillId="0" borderId="27" xfId="0" applyFont="1" applyFill="1" applyBorder="1" applyAlignment="1">
      <alignment horizontal="center" vertical="top" wrapText="1"/>
    </xf>
    <xf numFmtId="0" fontId="75" fillId="0" borderId="1" xfId="0" applyFont="1" applyFill="1" applyBorder="1" applyAlignment="1">
      <alignment horizontal="left" vertical="top" wrapText="1"/>
    </xf>
    <xf numFmtId="0" fontId="75" fillId="0" borderId="25" xfId="0" applyFont="1" applyFill="1" applyBorder="1" applyAlignment="1">
      <alignment horizontal="center" vertical="top" wrapText="1"/>
    </xf>
    <xf numFmtId="0" fontId="82" fillId="0" borderId="0" xfId="1" applyFont="1" applyFill="1" applyAlignment="1">
      <alignment horizontal="center" vertical="center" wrapText="1"/>
    </xf>
    <xf numFmtId="0" fontId="95" fillId="0" borderId="0" xfId="1" applyFont="1" applyFill="1" applyAlignment="1">
      <alignment horizontal="right" vertical="center" wrapText="1"/>
    </xf>
    <xf numFmtId="167" fontId="75" fillId="0" borderId="25" xfId="332" applyNumberFormat="1" applyFont="1" applyFill="1" applyBorder="1" applyAlignment="1">
      <alignment horizontal="center" vertical="center" wrapText="1"/>
    </xf>
    <xf numFmtId="0" fontId="80" fillId="0" borderId="27" xfId="0" applyFont="1" applyBorder="1" applyAlignment="1">
      <alignment horizontal="center" vertical="top" wrapText="1"/>
    </xf>
    <xf numFmtId="0" fontId="80" fillId="0" borderId="32" xfId="0" applyFont="1" applyBorder="1" applyAlignment="1">
      <alignment horizontal="center" vertical="top" wrapText="1"/>
    </xf>
    <xf numFmtId="0" fontId="80" fillId="0" borderId="31" xfId="0" applyFont="1" applyBorder="1" applyAlignment="1">
      <alignment horizontal="center" vertical="top" wrapText="1"/>
    </xf>
    <xf numFmtId="0" fontId="80" fillId="0" borderId="25" xfId="0" applyFont="1" applyBorder="1" applyAlignment="1">
      <alignment horizontal="left" vertical="top" wrapText="1"/>
    </xf>
    <xf numFmtId="0" fontId="74" fillId="0" borderId="25" xfId="0" applyFont="1" applyBorder="1" applyAlignment="1">
      <alignment horizontal="left" vertical="top" wrapText="1"/>
    </xf>
    <xf numFmtId="0" fontId="74" fillId="0" borderId="27" xfId="0" applyFont="1" applyBorder="1" applyAlignment="1">
      <alignment vertical="center" wrapText="1"/>
    </xf>
    <xf numFmtId="0" fontId="74" fillId="0" borderId="32" xfId="0" applyFont="1" applyBorder="1" applyAlignment="1">
      <alignment vertical="center" wrapText="1"/>
    </xf>
    <xf numFmtId="0" fontId="74" fillId="0" borderId="34" xfId="0" applyFont="1" applyBorder="1" applyAlignment="1">
      <alignment vertical="center" wrapText="1"/>
    </xf>
    <xf numFmtId="0" fontId="80" fillId="0" borderId="34" xfId="0" applyFont="1" applyBorder="1" applyAlignment="1">
      <alignment horizontal="center" vertical="top" wrapText="1"/>
    </xf>
    <xf numFmtId="0" fontId="74" fillId="0" borderId="27" xfId="0" applyFont="1" applyBorder="1" applyAlignment="1">
      <alignment horizontal="center" vertical="center" wrapText="1"/>
    </xf>
    <xf numFmtId="0" fontId="74" fillId="0" borderId="32" xfId="0" applyFont="1" applyBorder="1" applyAlignment="1">
      <alignment horizontal="center" vertical="center" wrapText="1"/>
    </xf>
    <xf numFmtId="0" fontId="74" fillId="0" borderId="34" xfId="0" applyFont="1" applyBorder="1" applyAlignment="1">
      <alignment horizontal="center" vertical="center" wrapText="1"/>
    </xf>
    <xf numFmtId="0" fontId="79" fillId="0" borderId="27" xfId="0" applyFont="1" applyBorder="1" applyAlignment="1">
      <alignment horizontal="center" vertical="top" wrapText="1"/>
    </xf>
    <xf numFmtId="0" fontId="79" fillId="0" borderId="32" xfId="0" applyFont="1" applyBorder="1" applyAlignment="1">
      <alignment horizontal="center" vertical="top" wrapText="1"/>
    </xf>
    <xf numFmtId="0" fontId="79" fillId="0" borderId="31" xfId="0" applyFont="1" applyBorder="1" applyAlignment="1">
      <alignment horizontal="center" vertical="top" wrapText="1"/>
    </xf>
    <xf numFmtId="0" fontId="79" fillId="0" borderId="25" xfId="0" applyFont="1" applyBorder="1" applyAlignment="1">
      <alignment horizontal="left" vertical="top" wrapText="1"/>
    </xf>
    <xf numFmtId="0" fontId="75" fillId="0" borderId="25" xfId="0" applyFont="1" applyBorder="1" applyAlignment="1">
      <alignment horizontal="left" vertical="top" wrapText="1"/>
    </xf>
    <xf numFmtId="0" fontId="74" fillId="0" borderId="27" xfId="0" applyFont="1" applyBorder="1" applyAlignment="1">
      <alignment horizontal="center" vertical="top" wrapText="1"/>
    </xf>
    <xf numFmtId="0" fontId="74" fillId="0" borderId="32" xfId="0" applyFont="1" applyBorder="1" applyAlignment="1">
      <alignment horizontal="center" vertical="top" wrapText="1"/>
    </xf>
    <xf numFmtId="0" fontId="79" fillId="0" borderId="27" xfId="0" applyFont="1" applyBorder="1" applyAlignment="1">
      <alignment vertical="center" wrapText="1"/>
    </xf>
    <xf numFmtId="0" fontId="79" fillId="0" borderId="32" xfId="0" applyFont="1" applyBorder="1" applyAlignment="1">
      <alignment vertical="center" wrapText="1"/>
    </xf>
    <xf numFmtId="0" fontId="79" fillId="0" borderId="34" xfId="0" applyFont="1" applyBorder="1" applyAlignment="1">
      <alignment vertical="center" wrapText="1"/>
    </xf>
    <xf numFmtId="0" fontId="79" fillId="0" borderId="34" xfId="0" applyFont="1" applyBorder="1" applyAlignment="1">
      <alignment horizontal="center" vertical="top" wrapText="1"/>
    </xf>
    <xf numFmtId="0" fontId="75" fillId="0" borderId="27" xfId="0" applyFont="1" applyBorder="1" applyAlignment="1">
      <alignment horizontal="center" vertical="center" wrapText="1"/>
    </xf>
    <xf numFmtId="0" fontId="75" fillId="0" borderId="32" xfId="0" applyFont="1" applyBorder="1" applyAlignment="1">
      <alignment horizontal="center" vertical="center" wrapText="1"/>
    </xf>
    <xf numFmtId="0" fontId="75" fillId="0" borderId="34" xfId="0" applyFont="1" applyBorder="1" applyAlignment="1">
      <alignment horizontal="center" vertical="center" wrapText="1"/>
    </xf>
    <xf numFmtId="0" fontId="75" fillId="0" borderId="27" xfId="0" applyFont="1" applyBorder="1" applyAlignment="1">
      <alignment horizontal="center" vertical="top" wrapText="1"/>
    </xf>
    <xf numFmtId="0" fontId="75" fillId="0" borderId="32" xfId="0" applyFont="1" applyBorder="1" applyAlignment="1">
      <alignment horizontal="center" vertical="top" wrapText="1"/>
    </xf>
    <xf numFmtId="0" fontId="75" fillId="0" borderId="27" xfId="0" applyFont="1" applyBorder="1" applyAlignment="1">
      <alignment vertical="center" wrapText="1"/>
    </xf>
    <xf numFmtId="0" fontId="75" fillId="0" borderId="32" xfId="0" applyFont="1" applyBorder="1" applyAlignment="1">
      <alignment vertical="center" wrapText="1"/>
    </xf>
    <xf numFmtId="0" fontId="75" fillId="0" borderId="34" xfId="0" applyFont="1" applyBorder="1" applyAlignment="1">
      <alignment vertical="center" wrapText="1"/>
    </xf>
    <xf numFmtId="0" fontId="79" fillId="0" borderId="27" xfId="0" applyFont="1" applyBorder="1" applyAlignment="1">
      <alignment horizontal="center" vertical="center" wrapText="1"/>
    </xf>
    <xf numFmtId="0" fontId="79" fillId="0" borderId="32" xfId="0" applyFont="1" applyBorder="1" applyAlignment="1">
      <alignment horizontal="center" vertical="center" wrapText="1"/>
    </xf>
    <xf numFmtId="167" fontId="79" fillId="0" borderId="27" xfId="7" applyNumberFormat="1" applyFont="1" applyFill="1" applyBorder="1" applyAlignment="1">
      <alignment horizontal="center" vertical="center" wrapText="1"/>
    </xf>
    <xf numFmtId="167" fontId="79" fillId="0" borderId="32" xfId="7" applyNumberFormat="1" applyFont="1" applyFill="1" applyBorder="1" applyAlignment="1">
      <alignment horizontal="center" vertical="center" wrapText="1"/>
    </xf>
    <xf numFmtId="167" fontId="79" fillId="0" borderId="34" xfId="7" applyNumberFormat="1" applyFont="1" applyFill="1" applyBorder="1" applyAlignment="1">
      <alignment horizontal="center" vertical="center" wrapText="1"/>
    </xf>
    <xf numFmtId="0" fontId="79" fillId="0" borderId="36" xfId="0" applyFont="1" applyBorder="1" applyAlignment="1">
      <alignment horizontal="center" vertical="top" wrapText="1"/>
    </xf>
    <xf numFmtId="0" fontId="79" fillId="0" borderId="38" xfId="0" applyFont="1" applyBorder="1" applyAlignment="1">
      <alignment horizontal="center" vertical="top" wrapText="1"/>
    </xf>
    <xf numFmtId="0" fontId="79" fillId="0" borderId="1" xfId="0" applyFont="1" applyBorder="1" applyAlignment="1">
      <alignment horizontal="center" vertical="top" wrapText="1"/>
    </xf>
    <xf numFmtId="0" fontId="82" fillId="0" borderId="0" xfId="1" applyFont="1" applyAlignment="1">
      <alignment horizontal="center" vertical="center" wrapText="1"/>
    </xf>
    <xf numFmtId="0" fontId="75" fillId="0" borderId="25" xfId="0" applyFont="1" applyBorder="1" applyAlignment="1">
      <alignment horizontal="center" vertical="center" wrapText="1"/>
    </xf>
    <xf numFmtId="0" fontId="79" fillId="0" borderId="34" xfId="0" applyFont="1" applyBorder="1" applyAlignment="1">
      <alignment horizontal="center" vertical="center" wrapText="1"/>
    </xf>
    <xf numFmtId="0" fontId="75" fillId="0" borderId="34" xfId="0" applyFont="1" applyBorder="1" applyAlignment="1">
      <alignment horizontal="center" vertical="top" wrapText="1"/>
    </xf>
  </cellXfs>
  <cellStyles count="346">
    <cellStyle name="20% - Accent1 2" xfId="69"/>
    <cellStyle name="20% - Accent1 2 2" xfId="108"/>
    <cellStyle name="20% - Accent1 2 3" xfId="278"/>
    <cellStyle name="20% - Accent1 2 4" xfId="304"/>
    <cellStyle name="20% - Accent1 3" xfId="167"/>
    <cellStyle name="20% - Accent1 4" xfId="191"/>
    <cellStyle name="20% - Accent1 5" xfId="263"/>
    <cellStyle name="20% - Accent1 6" xfId="291"/>
    <cellStyle name="20% - Accent1 7" xfId="319"/>
    <cellStyle name="20% - Accent1 8" xfId="334"/>
    <cellStyle name="20% - Accent2 2" xfId="72"/>
    <cellStyle name="20% - Accent2 2 2" xfId="109"/>
    <cellStyle name="20% - Accent2 2 3" xfId="280"/>
    <cellStyle name="20% - Accent2 2 4" xfId="306"/>
    <cellStyle name="20% - Accent2 3" xfId="169"/>
    <cellStyle name="20% - Accent2 4" xfId="193"/>
    <cellStyle name="20% - Accent2 5" xfId="264"/>
    <cellStyle name="20% - Accent2 6" xfId="293"/>
    <cellStyle name="20% - Accent2 7" xfId="321"/>
    <cellStyle name="20% - Accent2 8" xfId="336"/>
    <cellStyle name="20% - Accent3 2" xfId="71"/>
    <cellStyle name="20% - Accent3 2 2" xfId="110"/>
    <cellStyle name="20% - Accent3 2 3" xfId="282"/>
    <cellStyle name="20% - Accent3 2 4" xfId="308"/>
    <cellStyle name="20% - Accent3 3" xfId="171"/>
    <cellStyle name="20% - Accent3 4" xfId="195"/>
    <cellStyle name="20% - Accent3 5" xfId="265"/>
    <cellStyle name="20% - Accent3 6" xfId="295"/>
    <cellStyle name="20% - Accent3 7" xfId="323"/>
    <cellStyle name="20% - Accent3 8" xfId="338"/>
    <cellStyle name="20% - Accent4 2" xfId="88"/>
    <cellStyle name="20% - Accent4 2 2" xfId="111"/>
    <cellStyle name="20% - Accent4 2 3" xfId="284"/>
    <cellStyle name="20% - Accent4 2 4" xfId="310"/>
    <cellStyle name="20% - Accent4 3" xfId="173"/>
    <cellStyle name="20% - Accent4 4" xfId="197"/>
    <cellStyle name="20% - Accent4 5" xfId="266"/>
    <cellStyle name="20% - Accent4 6" xfId="297"/>
    <cellStyle name="20% - Accent4 7" xfId="325"/>
    <cellStyle name="20% - Accent4 8" xfId="340"/>
    <cellStyle name="20% - Accent5 2" xfId="91"/>
    <cellStyle name="20% - Accent5 2 2" xfId="112"/>
    <cellStyle name="20% - Accent5 2 3" xfId="286"/>
    <cellStyle name="20% - Accent5 2 4" xfId="312"/>
    <cellStyle name="20% - Accent5 3" xfId="175"/>
    <cellStyle name="20% - Accent5 4" xfId="199"/>
    <cellStyle name="20% - Accent5 5" xfId="267"/>
    <cellStyle name="20% - Accent5 6" xfId="299"/>
    <cellStyle name="20% - Accent5 7" xfId="327"/>
    <cellStyle name="20% - Accent5 8" xfId="342"/>
    <cellStyle name="20% - Accent6 2" xfId="59"/>
    <cellStyle name="20% - Accent6 2 2" xfId="113"/>
    <cellStyle name="20% - Accent6 2 3" xfId="288"/>
    <cellStyle name="20% - Accent6 2 4" xfId="314"/>
    <cellStyle name="20% - Accent6 3" xfId="177"/>
    <cellStyle name="20% - Accent6 4" xfId="201"/>
    <cellStyle name="20% - Accent6 5" xfId="268"/>
    <cellStyle name="20% - Accent6 6" xfId="301"/>
    <cellStyle name="20% - Accent6 7" xfId="329"/>
    <cellStyle name="20% - Accent6 8" xfId="344"/>
    <cellStyle name="20% - Акцент1" xfId="29" builtinId="30" customBuiltin="1"/>
    <cellStyle name="20% - Акцент1 2" xfId="223"/>
    <cellStyle name="20% - Акцент2" xfId="33" builtinId="34" customBuiltin="1"/>
    <cellStyle name="20% - Акцент2 2" xfId="225"/>
    <cellStyle name="20% - Акцент3" xfId="37" builtinId="38" customBuiltin="1"/>
    <cellStyle name="20% - Акцент3 2" xfId="227"/>
    <cellStyle name="20% - Акцент4" xfId="41" builtinId="42" customBuiltin="1"/>
    <cellStyle name="20% - Акцент4 2" xfId="229"/>
    <cellStyle name="20% - Акцент5" xfId="45" builtinId="46" customBuiltin="1"/>
    <cellStyle name="20% - Акцент5 2" xfId="231"/>
    <cellStyle name="20% - Акцент6" xfId="49" builtinId="50" customBuiltin="1"/>
    <cellStyle name="20% - Акцент6 2" xfId="233"/>
    <cellStyle name="40% - Accent1 2" xfId="93"/>
    <cellStyle name="40% - Accent1 2 2" xfId="114"/>
    <cellStyle name="40% - Accent1 2 3" xfId="279"/>
    <cellStyle name="40% - Accent1 2 4" xfId="305"/>
    <cellStyle name="40% - Accent1 3" xfId="168"/>
    <cellStyle name="40% - Accent1 4" xfId="192"/>
    <cellStyle name="40% - Accent1 5" xfId="269"/>
    <cellStyle name="40% - Accent1 6" xfId="292"/>
    <cellStyle name="40% - Accent1 7" xfId="320"/>
    <cellStyle name="40% - Accent1 8" xfId="335"/>
    <cellStyle name="40% - Accent2 2" xfId="61"/>
    <cellStyle name="40% - Accent2 2 2" xfId="115"/>
    <cellStyle name="40% - Accent2 2 3" xfId="281"/>
    <cellStyle name="40% - Accent2 2 4" xfId="307"/>
    <cellStyle name="40% - Accent2 3" xfId="170"/>
    <cellStyle name="40% - Accent2 4" xfId="194"/>
    <cellStyle name="40% - Accent2 5" xfId="270"/>
    <cellStyle name="40% - Accent2 6" xfId="294"/>
    <cellStyle name="40% - Accent2 7" xfId="322"/>
    <cellStyle name="40% - Accent2 8" xfId="337"/>
    <cellStyle name="40% - Accent3 2" xfId="87"/>
    <cellStyle name="40% - Accent3 2 2" xfId="116"/>
    <cellStyle name="40% - Accent3 2 3" xfId="283"/>
    <cellStyle name="40% - Accent3 2 4" xfId="309"/>
    <cellStyle name="40% - Accent3 3" xfId="172"/>
    <cellStyle name="40% - Accent3 4" xfId="196"/>
    <cellStyle name="40% - Accent3 5" xfId="271"/>
    <cellStyle name="40% - Accent3 6" xfId="296"/>
    <cellStyle name="40% - Accent3 7" xfId="324"/>
    <cellStyle name="40% - Accent3 8" xfId="339"/>
    <cellStyle name="40% - Accent4 2" xfId="78"/>
    <cellStyle name="40% - Accent4 2 2" xfId="117"/>
    <cellStyle name="40% - Accent4 2 3" xfId="285"/>
    <cellStyle name="40% - Accent4 2 4" xfId="311"/>
    <cellStyle name="40% - Accent4 3" xfId="174"/>
    <cellStyle name="40% - Accent4 4" xfId="198"/>
    <cellStyle name="40% - Accent4 5" xfId="272"/>
    <cellStyle name="40% - Accent4 6" xfId="298"/>
    <cellStyle name="40% - Accent4 7" xfId="326"/>
    <cellStyle name="40% - Accent4 8" xfId="341"/>
    <cellStyle name="40% - Accent5 2" xfId="77"/>
    <cellStyle name="40% - Accent5 2 2" xfId="118"/>
    <cellStyle name="40% - Accent5 2 3" xfId="287"/>
    <cellStyle name="40% - Accent5 2 4" xfId="313"/>
    <cellStyle name="40% - Accent5 3" xfId="176"/>
    <cellStyle name="40% - Accent5 4" xfId="200"/>
    <cellStyle name="40% - Accent5 5" xfId="273"/>
    <cellStyle name="40% - Accent5 6" xfId="300"/>
    <cellStyle name="40% - Accent5 7" xfId="328"/>
    <cellStyle name="40% - Accent5 8" xfId="343"/>
    <cellStyle name="40% - Accent6 2" xfId="60"/>
    <cellStyle name="40% - Accent6 2 2" xfId="119"/>
    <cellStyle name="40% - Accent6 2 3" xfId="289"/>
    <cellStyle name="40% - Accent6 2 4" xfId="315"/>
    <cellStyle name="40% - Accent6 3" xfId="178"/>
    <cellStyle name="40% - Accent6 4" xfId="202"/>
    <cellStyle name="40% - Accent6 5" xfId="274"/>
    <cellStyle name="40% - Accent6 6" xfId="302"/>
    <cellStyle name="40% - Accent6 7" xfId="330"/>
    <cellStyle name="40% - Accent6 8" xfId="345"/>
    <cellStyle name="40% - Акцент1" xfId="30" builtinId="31" customBuiltin="1"/>
    <cellStyle name="40% - Акцент1 2" xfId="224"/>
    <cellStyle name="40% - Акцент2" xfId="34" builtinId="35" customBuiltin="1"/>
    <cellStyle name="40% - Акцент2 2" xfId="226"/>
    <cellStyle name="40% - Акцент3" xfId="38" builtinId="39" customBuiltin="1"/>
    <cellStyle name="40% - Акцент3 2" xfId="228"/>
    <cellStyle name="40% - Акцент4" xfId="42" builtinId="43" customBuiltin="1"/>
    <cellStyle name="40% - Акцент4 2" xfId="230"/>
    <cellStyle name="40% - Акцент5" xfId="46" builtinId="47" customBuiltin="1"/>
    <cellStyle name="40% - Акцент5 2" xfId="232"/>
    <cellStyle name="40% - Акцент6" xfId="50" builtinId="51" customBuiltin="1"/>
    <cellStyle name="40% - Акцент6 2" xfId="234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5"/>
    <cellStyle name="60% - Акцент2" xfId="35" builtinId="36" customBuiltin="1"/>
    <cellStyle name="60% - Акцент2 2" xfId="236"/>
    <cellStyle name="60% - Акцент3" xfId="39" builtinId="40" customBuiltin="1"/>
    <cellStyle name="60% - Акцент3 2" xfId="237"/>
    <cellStyle name="60% - Акцент4" xfId="43" builtinId="44" customBuiltin="1"/>
    <cellStyle name="60% - Акцент4 2" xfId="238"/>
    <cellStyle name="60% - Акцент5" xfId="47" builtinId="48" customBuiltin="1"/>
    <cellStyle name="60% - Акцент5 2" xfId="239"/>
    <cellStyle name="60% - Акцент6" xfId="51" builtinId="52" customBuiltin="1"/>
    <cellStyle name="60% - Акцент6 2" xfId="24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15" xfId="332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316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 7" xfId="331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2 3" xfId="277"/>
    <cellStyle name="Note 2 4" xfId="303"/>
    <cellStyle name="Note 3" xfId="166"/>
    <cellStyle name="Note 4" xfId="190"/>
    <cellStyle name="Note 5" xfId="275"/>
    <cellStyle name="Note 6" xfId="290"/>
    <cellStyle name="Note 7" xfId="318"/>
    <cellStyle name="Note 8" xfId="333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itle 4" xfId="276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1"/>
    <cellStyle name="Акцент2" xfId="32" builtinId="33" customBuiltin="1"/>
    <cellStyle name="Акцент2 2" xfId="242"/>
    <cellStyle name="Акцент3" xfId="36" builtinId="37" customBuiltin="1"/>
    <cellStyle name="Акцент3 2" xfId="243"/>
    <cellStyle name="Акцент4" xfId="40" builtinId="41" customBuiltin="1"/>
    <cellStyle name="Акцент4 2" xfId="244"/>
    <cellStyle name="Акцент5" xfId="44" builtinId="45" customBuiltin="1"/>
    <cellStyle name="Акцент5 2" xfId="245"/>
    <cellStyle name="Акцент6" xfId="48" builtinId="49" customBuiltin="1"/>
    <cellStyle name="Акцент6 2" xfId="246"/>
    <cellStyle name="Ввод " xfId="19" builtinId="20" customBuiltin="1"/>
    <cellStyle name="Ввод  2" xfId="247"/>
    <cellStyle name="Вывод" xfId="20" builtinId="21" customBuiltin="1"/>
    <cellStyle name="Вывод 2" xfId="248"/>
    <cellStyle name="Вычисление" xfId="21" builtinId="22" customBuiltin="1"/>
    <cellStyle name="Вычисление 2" xfId="249"/>
    <cellStyle name="Заголовок 1" xfId="12" builtinId="16" customBuiltin="1"/>
    <cellStyle name="Заголовок 1 2" xfId="250"/>
    <cellStyle name="Заголовок 2" xfId="13" builtinId="17" customBuiltin="1"/>
    <cellStyle name="Заголовок 2 2" xfId="251"/>
    <cellStyle name="Заголовок 3" xfId="14" builtinId="18" customBuiltin="1"/>
    <cellStyle name="Заголовок 3 2" xfId="252"/>
    <cellStyle name="Заголовок 4" xfId="15" builtinId="19" customBuiltin="1"/>
    <cellStyle name="Заголовок 4 2" xfId="253"/>
    <cellStyle name="Итог" xfId="27" builtinId="25" customBuiltin="1"/>
    <cellStyle name="Итог 2" xfId="254"/>
    <cellStyle name="Контрольная ячейка" xfId="23" builtinId="23" customBuiltin="1"/>
    <cellStyle name="Контрольная ячейка 2" xfId="255"/>
    <cellStyle name="Название" xfId="317" builtinId="15" customBuiltin="1"/>
    <cellStyle name="Название 2" xfId="221"/>
    <cellStyle name="Нейтральный" xfId="18" builtinId="28" customBuiltin="1"/>
    <cellStyle name="Нейтральный 2" xfId="256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" xfId="17" builtinId="27" customBuiltin="1"/>
    <cellStyle name="Плохой 2" xfId="257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тиль 1" xfId="260"/>
    <cellStyle name="Текст предупреждения" xfId="24" builtinId="11" customBuiltin="1"/>
    <cellStyle name="Текст предупреждения 2" xfId="26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opLeftCell="A16" zoomScaleSheetLayoutView="100" workbookViewId="0">
      <selection activeCell="A5" sqref="A5:E5"/>
    </sheetView>
  </sheetViews>
  <sheetFormatPr defaultColWidth="9.109375" defaultRowHeight="17.399999999999999"/>
  <cols>
    <col min="1" max="1" width="12.5546875" style="1" customWidth="1"/>
    <col min="2" max="2" width="15.5546875" style="1" customWidth="1"/>
    <col min="3" max="3" width="70.44140625" style="1" customWidth="1"/>
    <col min="4" max="4" width="22.33203125" style="1" customWidth="1"/>
    <col min="5" max="5" width="23.6640625" style="1" customWidth="1"/>
    <col min="6" max="6" width="15.88671875" style="1" customWidth="1"/>
    <col min="7" max="7" width="15.6640625" style="1" customWidth="1"/>
    <col min="8" max="8" width="13.88671875" style="1" customWidth="1"/>
    <col min="9" max="10" width="12.44140625" style="1" customWidth="1"/>
    <col min="11" max="16384" width="9.109375" style="1"/>
  </cols>
  <sheetData>
    <row r="1" spans="1:6">
      <c r="A1" s="271" t="s">
        <v>24</v>
      </c>
      <c r="B1" s="271"/>
      <c r="C1" s="271"/>
      <c r="D1" s="271"/>
      <c r="E1" s="271"/>
      <c r="F1" s="34"/>
    </row>
    <row r="2" spans="1:6">
      <c r="A2" s="271" t="s">
        <v>89</v>
      </c>
      <c r="B2" s="271"/>
      <c r="C2" s="271"/>
      <c r="D2" s="271"/>
      <c r="E2" s="271"/>
      <c r="F2" s="34"/>
    </row>
    <row r="3" spans="1:6">
      <c r="A3" s="271" t="s">
        <v>0</v>
      </c>
      <c r="B3" s="271"/>
      <c r="C3" s="271"/>
      <c r="D3" s="271"/>
      <c r="E3" s="271"/>
      <c r="F3" s="34"/>
    </row>
    <row r="5" spans="1:6" ht="70.5" customHeight="1">
      <c r="A5" s="276" t="s">
        <v>220</v>
      </c>
      <c r="B5" s="276"/>
      <c r="C5" s="276"/>
      <c r="D5" s="276"/>
      <c r="E5" s="276"/>
    </row>
    <row r="7" spans="1:6">
      <c r="E7" s="12" t="s">
        <v>42</v>
      </c>
    </row>
    <row r="8" spans="1:6" s="2" customFormat="1" ht="75" customHeight="1">
      <c r="A8" s="272" t="s">
        <v>1</v>
      </c>
      <c r="B8" s="273"/>
      <c r="C8" s="274" t="s">
        <v>2</v>
      </c>
      <c r="D8" s="277" t="s">
        <v>39</v>
      </c>
      <c r="E8" s="278"/>
    </row>
    <row r="9" spans="1:6" s="2" customFormat="1" ht="46.5" customHeight="1">
      <c r="A9" s="35" t="s">
        <v>3</v>
      </c>
      <c r="B9" s="36" t="s">
        <v>4</v>
      </c>
      <c r="C9" s="275"/>
      <c r="D9" s="15" t="s">
        <v>91</v>
      </c>
      <c r="E9" s="15" t="s">
        <v>38</v>
      </c>
    </row>
    <row r="10" spans="1:6" s="2" customFormat="1" ht="17.25" customHeight="1">
      <c r="A10" s="14" t="s">
        <v>22</v>
      </c>
      <c r="B10" s="35"/>
      <c r="C10" s="3" t="s">
        <v>9</v>
      </c>
      <c r="D10" s="77">
        <f t="shared" ref="D10:E10" si="0">D12</f>
        <v>0</v>
      </c>
      <c r="E10" s="77">
        <f t="shared" si="0"/>
        <v>0</v>
      </c>
    </row>
    <row r="11" spans="1:6" s="2" customFormat="1">
      <c r="A11" s="14"/>
      <c r="B11" s="35"/>
      <c r="C11" s="3" t="s">
        <v>20</v>
      </c>
      <c r="D11" s="78"/>
      <c r="E11" s="79"/>
    </row>
    <row r="12" spans="1:6" s="13" customFormat="1" ht="33.75" customHeight="1">
      <c r="A12" s="37"/>
      <c r="B12" s="38"/>
      <c r="C12" s="39" t="s">
        <v>26</v>
      </c>
      <c r="D12" s="80">
        <f t="shared" ref="D12:E12" si="1">D13</f>
        <v>0</v>
      </c>
      <c r="E12" s="80">
        <f t="shared" si="1"/>
        <v>0</v>
      </c>
    </row>
    <row r="13" spans="1:6" s="2" customFormat="1">
      <c r="A13" s="40" t="s">
        <v>92</v>
      </c>
      <c r="B13" s="40"/>
      <c r="C13" s="41" t="s">
        <v>14</v>
      </c>
      <c r="D13" s="284">
        <f>D26+D32+D20</f>
        <v>0</v>
      </c>
      <c r="E13" s="284">
        <f>E26+E32+E20</f>
        <v>0</v>
      </c>
    </row>
    <row r="14" spans="1:6" s="2" customFormat="1">
      <c r="A14" s="40"/>
      <c r="B14" s="40"/>
      <c r="C14" s="40" t="s">
        <v>93</v>
      </c>
      <c r="D14" s="285"/>
      <c r="E14" s="285"/>
      <c r="F14" s="42"/>
    </row>
    <row r="15" spans="1:6" s="2" customFormat="1">
      <c r="A15" s="40"/>
      <c r="B15" s="40"/>
      <c r="C15" s="41" t="s">
        <v>15</v>
      </c>
      <c r="D15" s="285"/>
      <c r="E15" s="285"/>
    </row>
    <row r="16" spans="1:6" s="2" customFormat="1" ht="17.25" customHeight="1">
      <c r="A16" s="40"/>
      <c r="B16" s="40"/>
      <c r="C16" s="40" t="s">
        <v>94</v>
      </c>
      <c r="D16" s="285"/>
      <c r="E16" s="285"/>
    </row>
    <row r="17" spans="1:7" s="2" customFormat="1" ht="17.25" customHeight="1">
      <c r="A17" s="40"/>
      <c r="B17" s="40"/>
      <c r="C17" s="41" t="s">
        <v>16</v>
      </c>
      <c r="D17" s="285"/>
      <c r="E17" s="285"/>
    </row>
    <row r="18" spans="1:7" s="2" customFormat="1" ht="36.75" customHeight="1">
      <c r="A18" s="40"/>
      <c r="B18" s="40"/>
      <c r="C18" s="40" t="s">
        <v>95</v>
      </c>
      <c r="D18" s="286"/>
      <c r="E18" s="286"/>
    </row>
    <row r="19" spans="1:7" s="2" customFormat="1">
      <c r="A19" s="16"/>
      <c r="B19" s="43"/>
      <c r="C19" s="44" t="s">
        <v>21</v>
      </c>
      <c r="D19" s="44"/>
      <c r="E19" s="44"/>
    </row>
    <row r="20" spans="1:7" s="13" customFormat="1" ht="18">
      <c r="A20" s="57"/>
      <c r="B20" s="76">
        <v>11001</v>
      </c>
      <c r="C20" s="81" t="s">
        <v>17</v>
      </c>
      <c r="D20" s="83">
        <f>'h5'!D11</f>
        <v>-135060.9</v>
      </c>
      <c r="E20" s="83">
        <f>'h5'!E11</f>
        <v>-211472.6</v>
      </c>
    </row>
    <row r="21" spans="1:7" s="2" customFormat="1" ht="52.2">
      <c r="A21" s="16"/>
      <c r="B21" s="17"/>
      <c r="C21" s="40" t="s">
        <v>172</v>
      </c>
      <c r="D21" s="82"/>
      <c r="E21" s="82"/>
    </row>
    <row r="22" spans="1:7" s="2" customFormat="1">
      <c r="A22" s="16"/>
      <c r="B22" s="17"/>
      <c r="C22" s="41" t="s">
        <v>18</v>
      </c>
      <c r="D22" s="82"/>
      <c r="E22" s="82"/>
    </row>
    <row r="23" spans="1:7" s="2" customFormat="1" ht="52.2">
      <c r="A23" s="16"/>
      <c r="B23" s="17"/>
      <c r="C23" s="40" t="s">
        <v>98</v>
      </c>
      <c r="D23" s="82"/>
      <c r="E23" s="82"/>
    </row>
    <row r="24" spans="1:7" s="2" customFormat="1">
      <c r="A24" s="16"/>
      <c r="B24" s="17"/>
      <c r="C24" s="41" t="s">
        <v>19</v>
      </c>
      <c r="D24" s="82"/>
      <c r="E24" s="82"/>
    </row>
    <row r="25" spans="1:7" s="2" customFormat="1">
      <c r="A25" s="16"/>
      <c r="B25" s="17"/>
      <c r="C25" s="40" t="s">
        <v>36</v>
      </c>
      <c r="D25" s="82"/>
      <c r="E25" s="82"/>
    </row>
    <row r="26" spans="1:7" s="13" customFormat="1" ht="21" customHeight="1">
      <c r="A26" s="57"/>
      <c r="B26" s="18" t="s">
        <v>96</v>
      </c>
      <c r="C26" s="58" t="s">
        <v>17</v>
      </c>
      <c r="D26" s="281">
        <f>'h3'!G32</f>
        <v>71861.099999999991</v>
      </c>
      <c r="E26" s="281">
        <f>'h3'!H32</f>
        <v>148272.79999999999</v>
      </c>
    </row>
    <row r="27" spans="1:7" s="2" customFormat="1" ht="18" customHeight="1">
      <c r="A27" s="16"/>
      <c r="B27" s="40"/>
      <c r="C27" s="40" t="s">
        <v>97</v>
      </c>
      <c r="D27" s="282"/>
      <c r="E27" s="282"/>
      <c r="F27" s="45"/>
    </row>
    <row r="28" spans="1:7" s="46" customFormat="1" ht="20.25" customHeight="1">
      <c r="A28" s="16"/>
      <c r="B28" s="40"/>
      <c r="C28" s="41" t="s">
        <v>18</v>
      </c>
      <c r="D28" s="282"/>
      <c r="E28" s="282"/>
    </row>
    <row r="29" spans="1:7" s="2" customFormat="1" ht="36" customHeight="1">
      <c r="A29" s="16"/>
      <c r="B29" s="40"/>
      <c r="C29" s="40" t="s">
        <v>98</v>
      </c>
      <c r="D29" s="282"/>
      <c r="E29" s="282"/>
      <c r="F29" s="131"/>
    </row>
    <row r="30" spans="1:7" s="2" customFormat="1" ht="21" customHeight="1">
      <c r="A30" s="16"/>
      <c r="B30" s="40"/>
      <c r="C30" s="41" t="s">
        <v>19</v>
      </c>
      <c r="D30" s="282"/>
      <c r="E30" s="282"/>
    </row>
    <row r="31" spans="1:7" s="2" customFormat="1" ht="22.5" customHeight="1">
      <c r="A31" s="16"/>
      <c r="B31" s="40"/>
      <c r="C31" s="40" t="s">
        <v>36</v>
      </c>
      <c r="D31" s="283"/>
      <c r="E31" s="283"/>
    </row>
    <row r="32" spans="1:7" s="59" customFormat="1" ht="17.25" customHeight="1">
      <c r="A32" s="57"/>
      <c r="B32" s="18" t="s">
        <v>100</v>
      </c>
      <c r="C32" s="58" t="s">
        <v>17</v>
      </c>
      <c r="D32" s="279">
        <f>'h3'!G104</f>
        <v>63199.80000000001</v>
      </c>
      <c r="E32" s="279">
        <f>'h3'!H104</f>
        <v>63199.80000000001</v>
      </c>
      <c r="F32" s="13"/>
      <c r="G32" s="13"/>
    </row>
    <row r="33" spans="1:7" ht="32.25" customHeight="1">
      <c r="A33" s="16"/>
      <c r="B33" s="40"/>
      <c r="C33" s="40" t="s">
        <v>101</v>
      </c>
      <c r="D33" s="280"/>
      <c r="E33" s="280"/>
      <c r="F33" s="2"/>
      <c r="G33" s="2"/>
    </row>
    <row r="34" spans="1:7" ht="16.5" customHeight="1">
      <c r="A34" s="16"/>
      <c r="B34" s="40"/>
      <c r="C34" s="41" t="s">
        <v>18</v>
      </c>
      <c r="D34" s="280"/>
      <c r="E34" s="280"/>
      <c r="F34" s="2"/>
      <c r="G34" s="2"/>
    </row>
    <row r="35" spans="1:7" ht="36" customHeight="1">
      <c r="A35" s="16"/>
      <c r="B35" s="40"/>
      <c r="C35" s="40" t="s">
        <v>102</v>
      </c>
      <c r="D35" s="280"/>
      <c r="E35" s="280"/>
      <c r="F35" s="2"/>
      <c r="G35" s="2"/>
    </row>
    <row r="36" spans="1:7" ht="18.75" customHeight="1">
      <c r="A36" s="16"/>
      <c r="B36" s="40"/>
      <c r="C36" s="41" t="s">
        <v>19</v>
      </c>
      <c r="D36" s="280"/>
      <c r="E36" s="280"/>
      <c r="F36" s="2"/>
      <c r="G36" s="2"/>
    </row>
    <row r="37" spans="1:7" ht="37.5" customHeight="1">
      <c r="A37" s="16"/>
      <c r="B37" s="40"/>
      <c r="C37" s="40" t="s">
        <v>99</v>
      </c>
      <c r="D37" s="280"/>
      <c r="E37" s="280"/>
      <c r="F37" s="2"/>
      <c r="G37" s="2"/>
    </row>
    <row r="38" spans="1:7">
      <c r="F38" s="2"/>
      <c r="G38" s="2"/>
    </row>
    <row r="39" spans="1:7">
      <c r="F39" s="2"/>
      <c r="G39" s="2"/>
    </row>
    <row r="40" spans="1:7" s="59" customFormat="1" ht="45.75" customHeight="1">
      <c r="C40" s="85" t="s">
        <v>71</v>
      </c>
      <c r="D40" s="85"/>
      <c r="E40" s="86" t="s">
        <v>70</v>
      </c>
    </row>
    <row r="41" spans="1:7" ht="24" customHeight="1"/>
  </sheetData>
  <mergeCells count="13">
    <mergeCell ref="E32:E37"/>
    <mergeCell ref="D32:D37"/>
    <mergeCell ref="D26:D31"/>
    <mergeCell ref="E26:E31"/>
    <mergeCell ref="D13:D18"/>
    <mergeCell ref="E13:E18"/>
    <mergeCell ref="A1:E1"/>
    <mergeCell ref="A2:E2"/>
    <mergeCell ref="A3:E3"/>
    <mergeCell ref="A8:B8"/>
    <mergeCell ref="C8:C9"/>
    <mergeCell ref="A5:E5"/>
    <mergeCell ref="D8:E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15" zoomScale="60" zoomScaleNormal="60" workbookViewId="0">
      <selection activeCell="D18" sqref="D18"/>
    </sheetView>
  </sheetViews>
  <sheetFormatPr defaultRowHeight="17.399999999999999"/>
  <cols>
    <col min="1" max="1" width="7.44140625" style="182" customWidth="1"/>
    <col min="2" max="2" width="10.109375" style="182" customWidth="1"/>
    <col min="3" max="3" width="65.33203125" style="183" customWidth="1"/>
    <col min="4" max="4" width="20.44140625" style="184" customWidth="1"/>
    <col min="5" max="5" width="18.33203125" style="184" bestFit="1" customWidth="1"/>
    <col min="6" max="7" width="21.109375" style="184" customWidth="1"/>
    <col min="8" max="8" width="18" style="184" bestFit="1" customWidth="1"/>
    <col min="9" max="10" width="9.109375" style="183"/>
    <col min="11" max="11" width="12.109375" style="183" bestFit="1" customWidth="1"/>
    <col min="12" max="256" width="9.109375" style="183"/>
    <col min="257" max="257" width="7.44140625" style="183" customWidth="1"/>
    <col min="258" max="258" width="14.6640625" style="183" customWidth="1"/>
    <col min="259" max="259" width="53.33203125" style="183" customWidth="1"/>
    <col min="260" max="264" width="21.109375" style="183" customWidth="1"/>
    <col min="265" max="512" width="9.109375" style="183"/>
    <col min="513" max="513" width="7.44140625" style="183" customWidth="1"/>
    <col min="514" max="514" width="14.6640625" style="183" customWidth="1"/>
    <col min="515" max="515" width="53.33203125" style="183" customWidth="1"/>
    <col min="516" max="520" width="21.109375" style="183" customWidth="1"/>
    <col min="521" max="768" width="9.109375" style="183"/>
    <col min="769" max="769" width="7.44140625" style="183" customWidth="1"/>
    <col min="770" max="770" width="14.6640625" style="183" customWidth="1"/>
    <col min="771" max="771" width="53.33203125" style="183" customWidth="1"/>
    <col min="772" max="776" width="21.109375" style="183" customWidth="1"/>
    <col min="777" max="1024" width="9.109375" style="183"/>
    <col min="1025" max="1025" width="7.44140625" style="183" customWidth="1"/>
    <col min="1026" max="1026" width="14.6640625" style="183" customWidth="1"/>
    <col min="1027" max="1027" width="53.33203125" style="183" customWidth="1"/>
    <col min="1028" max="1032" width="21.109375" style="183" customWidth="1"/>
    <col min="1033" max="1280" width="9.109375" style="183"/>
    <col min="1281" max="1281" width="7.44140625" style="183" customWidth="1"/>
    <col min="1282" max="1282" width="14.6640625" style="183" customWidth="1"/>
    <col min="1283" max="1283" width="53.33203125" style="183" customWidth="1"/>
    <col min="1284" max="1288" width="21.109375" style="183" customWidth="1"/>
    <col min="1289" max="1536" width="9.109375" style="183"/>
    <col min="1537" max="1537" width="7.44140625" style="183" customWidth="1"/>
    <col min="1538" max="1538" width="14.6640625" style="183" customWidth="1"/>
    <col min="1539" max="1539" width="53.33203125" style="183" customWidth="1"/>
    <col min="1540" max="1544" width="21.109375" style="183" customWidth="1"/>
    <col min="1545" max="1792" width="9.109375" style="183"/>
    <col min="1793" max="1793" width="7.44140625" style="183" customWidth="1"/>
    <col min="1794" max="1794" width="14.6640625" style="183" customWidth="1"/>
    <col min="1795" max="1795" width="53.33203125" style="183" customWidth="1"/>
    <col min="1796" max="1800" width="21.109375" style="183" customWidth="1"/>
    <col min="1801" max="2048" width="9.109375" style="183"/>
    <col min="2049" max="2049" width="7.44140625" style="183" customWidth="1"/>
    <col min="2050" max="2050" width="14.6640625" style="183" customWidth="1"/>
    <col min="2051" max="2051" width="53.33203125" style="183" customWidth="1"/>
    <col min="2052" max="2056" width="21.109375" style="183" customWidth="1"/>
    <col min="2057" max="2304" width="9.109375" style="183"/>
    <col min="2305" max="2305" width="7.44140625" style="183" customWidth="1"/>
    <col min="2306" max="2306" width="14.6640625" style="183" customWidth="1"/>
    <col min="2307" max="2307" width="53.33203125" style="183" customWidth="1"/>
    <col min="2308" max="2312" width="21.109375" style="183" customWidth="1"/>
    <col min="2313" max="2560" width="9.109375" style="183"/>
    <col min="2561" max="2561" width="7.44140625" style="183" customWidth="1"/>
    <col min="2562" max="2562" width="14.6640625" style="183" customWidth="1"/>
    <col min="2563" max="2563" width="53.33203125" style="183" customWidth="1"/>
    <col min="2564" max="2568" width="21.109375" style="183" customWidth="1"/>
    <col min="2569" max="2816" width="9.109375" style="183"/>
    <col min="2817" max="2817" width="7.44140625" style="183" customWidth="1"/>
    <col min="2818" max="2818" width="14.6640625" style="183" customWidth="1"/>
    <col min="2819" max="2819" width="53.33203125" style="183" customWidth="1"/>
    <col min="2820" max="2824" width="21.109375" style="183" customWidth="1"/>
    <col min="2825" max="3072" width="9.109375" style="183"/>
    <col min="3073" max="3073" width="7.44140625" style="183" customWidth="1"/>
    <col min="3074" max="3074" width="14.6640625" style="183" customWidth="1"/>
    <col min="3075" max="3075" width="53.33203125" style="183" customWidth="1"/>
    <col min="3076" max="3080" width="21.109375" style="183" customWidth="1"/>
    <col min="3081" max="3328" width="9.109375" style="183"/>
    <col min="3329" max="3329" width="7.44140625" style="183" customWidth="1"/>
    <col min="3330" max="3330" width="14.6640625" style="183" customWidth="1"/>
    <col min="3331" max="3331" width="53.33203125" style="183" customWidth="1"/>
    <col min="3332" max="3336" width="21.109375" style="183" customWidth="1"/>
    <col min="3337" max="3584" width="9.109375" style="183"/>
    <col min="3585" max="3585" width="7.44140625" style="183" customWidth="1"/>
    <col min="3586" max="3586" width="14.6640625" style="183" customWidth="1"/>
    <col min="3587" max="3587" width="53.33203125" style="183" customWidth="1"/>
    <col min="3588" max="3592" width="21.109375" style="183" customWidth="1"/>
    <col min="3593" max="3840" width="9.109375" style="183"/>
    <col min="3841" max="3841" width="7.44140625" style="183" customWidth="1"/>
    <col min="3842" max="3842" width="14.6640625" style="183" customWidth="1"/>
    <col min="3843" max="3843" width="53.33203125" style="183" customWidth="1"/>
    <col min="3844" max="3848" width="21.109375" style="183" customWidth="1"/>
    <col min="3849" max="4096" width="9.109375" style="183"/>
    <col min="4097" max="4097" width="7.44140625" style="183" customWidth="1"/>
    <col min="4098" max="4098" width="14.6640625" style="183" customWidth="1"/>
    <col min="4099" max="4099" width="53.33203125" style="183" customWidth="1"/>
    <col min="4100" max="4104" width="21.109375" style="183" customWidth="1"/>
    <col min="4105" max="4352" width="9.109375" style="183"/>
    <col min="4353" max="4353" width="7.44140625" style="183" customWidth="1"/>
    <col min="4354" max="4354" width="14.6640625" style="183" customWidth="1"/>
    <col min="4355" max="4355" width="53.33203125" style="183" customWidth="1"/>
    <col min="4356" max="4360" width="21.109375" style="183" customWidth="1"/>
    <col min="4361" max="4608" width="9.109375" style="183"/>
    <col min="4609" max="4609" width="7.44140625" style="183" customWidth="1"/>
    <col min="4610" max="4610" width="14.6640625" style="183" customWidth="1"/>
    <col min="4611" max="4611" width="53.33203125" style="183" customWidth="1"/>
    <col min="4612" max="4616" width="21.109375" style="183" customWidth="1"/>
    <col min="4617" max="4864" width="9.109375" style="183"/>
    <col min="4865" max="4865" width="7.44140625" style="183" customWidth="1"/>
    <col min="4866" max="4866" width="14.6640625" style="183" customWidth="1"/>
    <col min="4867" max="4867" width="53.33203125" style="183" customWidth="1"/>
    <col min="4868" max="4872" width="21.109375" style="183" customWidth="1"/>
    <col min="4873" max="5120" width="9.109375" style="183"/>
    <col min="5121" max="5121" width="7.44140625" style="183" customWidth="1"/>
    <col min="5122" max="5122" width="14.6640625" style="183" customWidth="1"/>
    <col min="5123" max="5123" width="53.33203125" style="183" customWidth="1"/>
    <col min="5124" max="5128" width="21.109375" style="183" customWidth="1"/>
    <col min="5129" max="5376" width="9.109375" style="183"/>
    <col min="5377" max="5377" width="7.44140625" style="183" customWidth="1"/>
    <col min="5378" max="5378" width="14.6640625" style="183" customWidth="1"/>
    <col min="5379" max="5379" width="53.33203125" style="183" customWidth="1"/>
    <col min="5380" max="5384" width="21.109375" style="183" customWidth="1"/>
    <col min="5385" max="5632" width="9.109375" style="183"/>
    <col min="5633" max="5633" width="7.44140625" style="183" customWidth="1"/>
    <col min="5634" max="5634" width="14.6640625" style="183" customWidth="1"/>
    <col min="5635" max="5635" width="53.33203125" style="183" customWidth="1"/>
    <col min="5636" max="5640" width="21.109375" style="183" customWidth="1"/>
    <col min="5641" max="5888" width="9.109375" style="183"/>
    <col min="5889" max="5889" width="7.44140625" style="183" customWidth="1"/>
    <col min="5890" max="5890" width="14.6640625" style="183" customWidth="1"/>
    <col min="5891" max="5891" width="53.33203125" style="183" customWidth="1"/>
    <col min="5892" max="5896" width="21.109375" style="183" customWidth="1"/>
    <col min="5897" max="6144" width="9.109375" style="183"/>
    <col min="6145" max="6145" width="7.44140625" style="183" customWidth="1"/>
    <col min="6146" max="6146" width="14.6640625" style="183" customWidth="1"/>
    <col min="6147" max="6147" width="53.33203125" style="183" customWidth="1"/>
    <col min="6148" max="6152" width="21.109375" style="183" customWidth="1"/>
    <col min="6153" max="6400" width="9.109375" style="183"/>
    <col min="6401" max="6401" width="7.44140625" style="183" customWidth="1"/>
    <col min="6402" max="6402" width="14.6640625" style="183" customWidth="1"/>
    <col min="6403" max="6403" width="53.33203125" style="183" customWidth="1"/>
    <col min="6404" max="6408" width="21.109375" style="183" customWidth="1"/>
    <col min="6409" max="6656" width="9.109375" style="183"/>
    <col min="6657" max="6657" width="7.44140625" style="183" customWidth="1"/>
    <col min="6658" max="6658" width="14.6640625" style="183" customWidth="1"/>
    <col min="6659" max="6659" width="53.33203125" style="183" customWidth="1"/>
    <col min="6660" max="6664" width="21.109375" style="183" customWidth="1"/>
    <col min="6665" max="6912" width="9.109375" style="183"/>
    <col min="6913" max="6913" width="7.44140625" style="183" customWidth="1"/>
    <col min="6914" max="6914" width="14.6640625" style="183" customWidth="1"/>
    <col min="6915" max="6915" width="53.33203125" style="183" customWidth="1"/>
    <col min="6916" max="6920" width="21.109375" style="183" customWidth="1"/>
    <col min="6921" max="7168" width="9.109375" style="183"/>
    <col min="7169" max="7169" width="7.44140625" style="183" customWidth="1"/>
    <col min="7170" max="7170" width="14.6640625" style="183" customWidth="1"/>
    <col min="7171" max="7171" width="53.33203125" style="183" customWidth="1"/>
    <col min="7172" max="7176" width="21.109375" style="183" customWidth="1"/>
    <col min="7177" max="7424" width="9.109375" style="183"/>
    <col min="7425" max="7425" width="7.44140625" style="183" customWidth="1"/>
    <col min="7426" max="7426" width="14.6640625" style="183" customWidth="1"/>
    <col min="7427" max="7427" width="53.33203125" style="183" customWidth="1"/>
    <col min="7428" max="7432" width="21.109375" style="183" customWidth="1"/>
    <col min="7433" max="7680" width="9.109375" style="183"/>
    <col min="7681" max="7681" width="7.44140625" style="183" customWidth="1"/>
    <col min="7682" max="7682" width="14.6640625" style="183" customWidth="1"/>
    <col min="7683" max="7683" width="53.33203125" style="183" customWidth="1"/>
    <col min="7684" max="7688" width="21.109375" style="183" customWidth="1"/>
    <col min="7689" max="7936" width="9.109375" style="183"/>
    <col min="7937" max="7937" width="7.44140625" style="183" customWidth="1"/>
    <col min="7938" max="7938" width="14.6640625" style="183" customWidth="1"/>
    <col min="7939" max="7939" width="53.33203125" style="183" customWidth="1"/>
    <col min="7940" max="7944" width="21.109375" style="183" customWidth="1"/>
    <col min="7945" max="8192" width="9.109375" style="183"/>
    <col min="8193" max="8193" width="7.44140625" style="183" customWidth="1"/>
    <col min="8194" max="8194" width="14.6640625" style="183" customWidth="1"/>
    <col min="8195" max="8195" width="53.33203125" style="183" customWidth="1"/>
    <col min="8196" max="8200" width="21.109375" style="183" customWidth="1"/>
    <col min="8201" max="8448" width="9.109375" style="183"/>
    <col min="8449" max="8449" width="7.44140625" style="183" customWidth="1"/>
    <col min="8450" max="8450" width="14.6640625" style="183" customWidth="1"/>
    <col min="8451" max="8451" width="53.33203125" style="183" customWidth="1"/>
    <col min="8452" max="8456" width="21.109375" style="183" customWidth="1"/>
    <col min="8457" max="8704" width="9.109375" style="183"/>
    <col min="8705" max="8705" width="7.44140625" style="183" customWidth="1"/>
    <col min="8706" max="8706" width="14.6640625" style="183" customWidth="1"/>
    <col min="8707" max="8707" width="53.33203125" style="183" customWidth="1"/>
    <col min="8708" max="8712" width="21.109375" style="183" customWidth="1"/>
    <col min="8713" max="8960" width="9.109375" style="183"/>
    <col min="8961" max="8961" width="7.44140625" style="183" customWidth="1"/>
    <col min="8962" max="8962" width="14.6640625" style="183" customWidth="1"/>
    <col min="8963" max="8963" width="53.33203125" style="183" customWidth="1"/>
    <col min="8964" max="8968" width="21.109375" style="183" customWidth="1"/>
    <col min="8969" max="9216" width="9.109375" style="183"/>
    <col min="9217" max="9217" width="7.44140625" style="183" customWidth="1"/>
    <col min="9218" max="9218" width="14.6640625" style="183" customWidth="1"/>
    <col min="9219" max="9219" width="53.33203125" style="183" customWidth="1"/>
    <col min="9220" max="9224" width="21.109375" style="183" customWidth="1"/>
    <col min="9225" max="9472" width="9.109375" style="183"/>
    <col min="9473" max="9473" width="7.44140625" style="183" customWidth="1"/>
    <col min="9474" max="9474" width="14.6640625" style="183" customWidth="1"/>
    <col min="9475" max="9475" width="53.33203125" style="183" customWidth="1"/>
    <col min="9476" max="9480" width="21.109375" style="183" customWidth="1"/>
    <col min="9481" max="9728" width="9.109375" style="183"/>
    <col min="9729" max="9729" width="7.44140625" style="183" customWidth="1"/>
    <col min="9730" max="9730" width="14.6640625" style="183" customWidth="1"/>
    <col min="9731" max="9731" width="53.33203125" style="183" customWidth="1"/>
    <col min="9732" max="9736" width="21.109375" style="183" customWidth="1"/>
    <col min="9737" max="9984" width="9.109375" style="183"/>
    <col min="9985" max="9985" width="7.44140625" style="183" customWidth="1"/>
    <col min="9986" max="9986" width="14.6640625" style="183" customWidth="1"/>
    <col min="9987" max="9987" width="53.33203125" style="183" customWidth="1"/>
    <col min="9988" max="9992" width="21.109375" style="183" customWidth="1"/>
    <col min="9993" max="10240" width="9.109375" style="183"/>
    <col min="10241" max="10241" width="7.44140625" style="183" customWidth="1"/>
    <col min="10242" max="10242" width="14.6640625" style="183" customWidth="1"/>
    <col min="10243" max="10243" width="53.33203125" style="183" customWidth="1"/>
    <col min="10244" max="10248" width="21.109375" style="183" customWidth="1"/>
    <col min="10249" max="10496" width="9.109375" style="183"/>
    <col min="10497" max="10497" width="7.44140625" style="183" customWidth="1"/>
    <col min="10498" max="10498" width="14.6640625" style="183" customWidth="1"/>
    <col min="10499" max="10499" width="53.33203125" style="183" customWidth="1"/>
    <col min="10500" max="10504" width="21.109375" style="183" customWidth="1"/>
    <col min="10505" max="10752" width="9.109375" style="183"/>
    <col min="10753" max="10753" width="7.44140625" style="183" customWidth="1"/>
    <col min="10754" max="10754" width="14.6640625" style="183" customWidth="1"/>
    <col min="10755" max="10755" width="53.33203125" style="183" customWidth="1"/>
    <col min="10756" max="10760" width="21.109375" style="183" customWidth="1"/>
    <col min="10761" max="11008" width="9.109375" style="183"/>
    <col min="11009" max="11009" width="7.44140625" style="183" customWidth="1"/>
    <col min="11010" max="11010" width="14.6640625" style="183" customWidth="1"/>
    <col min="11011" max="11011" width="53.33203125" style="183" customWidth="1"/>
    <col min="11012" max="11016" width="21.109375" style="183" customWidth="1"/>
    <col min="11017" max="11264" width="9.109375" style="183"/>
    <col min="11265" max="11265" width="7.44140625" style="183" customWidth="1"/>
    <col min="11266" max="11266" width="14.6640625" style="183" customWidth="1"/>
    <col min="11267" max="11267" width="53.33203125" style="183" customWidth="1"/>
    <col min="11268" max="11272" width="21.109375" style="183" customWidth="1"/>
    <col min="11273" max="11520" width="9.109375" style="183"/>
    <col min="11521" max="11521" width="7.44140625" style="183" customWidth="1"/>
    <col min="11522" max="11522" width="14.6640625" style="183" customWidth="1"/>
    <col min="11523" max="11523" width="53.33203125" style="183" customWidth="1"/>
    <col min="11524" max="11528" width="21.109375" style="183" customWidth="1"/>
    <col min="11529" max="11776" width="9.109375" style="183"/>
    <col min="11777" max="11777" width="7.44140625" style="183" customWidth="1"/>
    <col min="11778" max="11778" width="14.6640625" style="183" customWidth="1"/>
    <col min="11779" max="11779" width="53.33203125" style="183" customWidth="1"/>
    <col min="11780" max="11784" width="21.109375" style="183" customWidth="1"/>
    <col min="11785" max="12032" width="9.109375" style="183"/>
    <col min="12033" max="12033" width="7.44140625" style="183" customWidth="1"/>
    <col min="12034" max="12034" width="14.6640625" style="183" customWidth="1"/>
    <col min="12035" max="12035" width="53.33203125" style="183" customWidth="1"/>
    <col min="12036" max="12040" width="21.109375" style="183" customWidth="1"/>
    <col min="12041" max="12288" width="9.109375" style="183"/>
    <col min="12289" max="12289" width="7.44140625" style="183" customWidth="1"/>
    <col min="12290" max="12290" width="14.6640625" style="183" customWidth="1"/>
    <col min="12291" max="12291" width="53.33203125" style="183" customWidth="1"/>
    <col min="12292" max="12296" width="21.109375" style="183" customWidth="1"/>
    <col min="12297" max="12544" width="9.109375" style="183"/>
    <col min="12545" max="12545" width="7.44140625" style="183" customWidth="1"/>
    <col min="12546" max="12546" width="14.6640625" style="183" customWidth="1"/>
    <col min="12547" max="12547" width="53.33203125" style="183" customWidth="1"/>
    <col min="12548" max="12552" width="21.109375" style="183" customWidth="1"/>
    <col min="12553" max="12800" width="9.109375" style="183"/>
    <col min="12801" max="12801" width="7.44140625" style="183" customWidth="1"/>
    <col min="12802" max="12802" width="14.6640625" style="183" customWidth="1"/>
    <col min="12803" max="12803" width="53.33203125" style="183" customWidth="1"/>
    <col min="12804" max="12808" width="21.109375" style="183" customWidth="1"/>
    <col min="12809" max="13056" width="9.109375" style="183"/>
    <col min="13057" max="13057" width="7.44140625" style="183" customWidth="1"/>
    <col min="13058" max="13058" width="14.6640625" style="183" customWidth="1"/>
    <col min="13059" max="13059" width="53.33203125" style="183" customWidth="1"/>
    <col min="13060" max="13064" width="21.109375" style="183" customWidth="1"/>
    <col min="13065" max="13312" width="9.109375" style="183"/>
    <col min="13313" max="13313" width="7.44140625" style="183" customWidth="1"/>
    <col min="13314" max="13314" width="14.6640625" style="183" customWidth="1"/>
    <col min="13315" max="13315" width="53.33203125" style="183" customWidth="1"/>
    <col min="13316" max="13320" width="21.109375" style="183" customWidth="1"/>
    <col min="13321" max="13568" width="9.109375" style="183"/>
    <col min="13569" max="13569" width="7.44140625" style="183" customWidth="1"/>
    <col min="13570" max="13570" width="14.6640625" style="183" customWidth="1"/>
    <col min="13571" max="13571" width="53.33203125" style="183" customWidth="1"/>
    <col min="13572" max="13576" width="21.109375" style="183" customWidth="1"/>
    <col min="13577" max="13824" width="9.109375" style="183"/>
    <col min="13825" max="13825" width="7.44140625" style="183" customWidth="1"/>
    <col min="13826" max="13826" width="14.6640625" style="183" customWidth="1"/>
    <col min="13827" max="13827" width="53.33203125" style="183" customWidth="1"/>
    <col min="13828" max="13832" width="21.109375" style="183" customWidth="1"/>
    <col min="13833" max="14080" width="9.109375" style="183"/>
    <col min="14081" max="14081" width="7.44140625" style="183" customWidth="1"/>
    <col min="14082" max="14082" width="14.6640625" style="183" customWidth="1"/>
    <col min="14083" max="14083" width="53.33203125" style="183" customWidth="1"/>
    <col min="14084" max="14088" width="21.109375" style="183" customWidth="1"/>
    <col min="14089" max="14336" width="9.109375" style="183"/>
    <col min="14337" max="14337" width="7.44140625" style="183" customWidth="1"/>
    <col min="14338" max="14338" width="14.6640625" style="183" customWidth="1"/>
    <col min="14339" max="14339" width="53.33203125" style="183" customWidth="1"/>
    <col min="14340" max="14344" width="21.109375" style="183" customWidth="1"/>
    <col min="14345" max="14592" width="9.109375" style="183"/>
    <col min="14593" max="14593" width="7.44140625" style="183" customWidth="1"/>
    <col min="14594" max="14594" width="14.6640625" style="183" customWidth="1"/>
    <col min="14595" max="14595" width="53.33203125" style="183" customWidth="1"/>
    <col min="14596" max="14600" width="21.109375" style="183" customWidth="1"/>
    <col min="14601" max="14848" width="9.109375" style="183"/>
    <col min="14849" max="14849" width="7.44140625" style="183" customWidth="1"/>
    <col min="14850" max="14850" width="14.6640625" style="183" customWidth="1"/>
    <col min="14851" max="14851" width="53.33203125" style="183" customWidth="1"/>
    <col min="14852" max="14856" width="21.109375" style="183" customWidth="1"/>
    <col min="14857" max="15104" width="9.109375" style="183"/>
    <col min="15105" max="15105" width="7.44140625" style="183" customWidth="1"/>
    <col min="15106" max="15106" width="14.6640625" style="183" customWidth="1"/>
    <col min="15107" max="15107" width="53.33203125" style="183" customWidth="1"/>
    <col min="15108" max="15112" width="21.109375" style="183" customWidth="1"/>
    <col min="15113" max="15360" width="9.109375" style="183"/>
    <col min="15361" max="15361" width="7.44140625" style="183" customWidth="1"/>
    <col min="15362" max="15362" width="14.6640625" style="183" customWidth="1"/>
    <col min="15363" max="15363" width="53.33203125" style="183" customWidth="1"/>
    <col min="15364" max="15368" width="21.109375" style="183" customWidth="1"/>
    <col min="15369" max="15616" width="9.109375" style="183"/>
    <col min="15617" max="15617" width="7.44140625" style="183" customWidth="1"/>
    <col min="15618" max="15618" width="14.6640625" style="183" customWidth="1"/>
    <col min="15619" max="15619" width="53.33203125" style="183" customWidth="1"/>
    <col min="15620" max="15624" width="21.109375" style="183" customWidth="1"/>
    <col min="15625" max="15872" width="9.109375" style="183"/>
    <col min="15873" max="15873" width="7.44140625" style="183" customWidth="1"/>
    <col min="15874" max="15874" width="14.6640625" style="183" customWidth="1"/>
    <col min="15875" max="15875" width="53.33203125" style="183" customWidth="1"/>
    <col min="15876" max="15880" width="21.109375" style="183" customWidth="1"/>
    <col min="15881" max="16128" width="9.109375" style="183"/>
    <col min="16129" max="16129" width="7.44140625" style="183" customWidth="1"/>
    <col min="16130" max="16130" width="14.6640625" style="183" customWidth="1"/>
    <col min="16131" max="16131" width="53.33203125" style="183" customWidth="1"/>
    <col min="16132" max="16136" width="21.109375" style="183" customWidth="1"/>
    <col min="16137" max="16384" width="9.109375" style="183"/>
  </cols>
  <sheetData>
    <row r="1" spans="1:11">
      <c r="F1" s="185"/>
      <c r="G1" s="186"/>
      <c r="H1" s="186" t="s">
        <v>69</v>
      </c>
    </row>
    <row r="2" spans="1:11">
      <c r="A2" s="187"/>
      <c r="D2" s="187"/>
      <c r="E2" s="187"/>
      <c r="F2" s="187"/>
      <c r="G2" s="288" t="s">
        <v>85</v>
      </c>
      <c r="H2" s="288"/>
    </row>
    <row r="3" spans="1:11">
      <c r="A3" s="187"/>
      <c r="D3" s="187"/>
      <c r="E3" s="187"/>
      <c r="F3" s="187"/>
      <c r="G3" s="288" t="s">
        <v>47</v>
      </c>
      <c r="H3" s="288"/>
    </row>
    <row r="4" spans="1:11" ht="51" customHeight="1">
      <c r="A4" s="289" t="s">
        <v>88</v>
      </c>
      <c r="B4" s="289"/>
      <c r="C4" s="289"/>
      <c r="D4" s="289"/>
      <c r="E4" s="289"/>
      <c r="F4" s="289"/>
      <c r="G4" s="289"/>
      <c r="H4" s="289"/>
    </row>
    <row r="5" spans="1:11">
      <c r="A5" s="188"/>
      <c r="B5" s="188"/>
      <c r="C5" s="182"/>
      <c r="D5" s="189"/>
      <c r="E5" s="189"/>
      <c r="F5" s="189"/>
      <c r="G5" s="290" t="s">
        <v>48</v>
      </c>
      <c r="H5" s="290"/>
    </row>
    <row r="6" spans="1:11" ht="51.75" customHeight="1">
      <c r="A6" s="291" t="s">
        <v>49</v>
      </c>
      <c r="B6" s="291"/>
      <c r="C6" s="292" t="s">
        <v>50</v>
      </c>
      <c r="D6" s="293" t="s">
        <v>51</v>
      </c>
      <c r="E6" s="294" t="s">
        <v>40</v>
      </c>
      <c r="F6" s="295"/>
      <c r="G6" s="295"/>
      <c r="H6" s="296"/>
    </row>
    <row r="7" spans="1:11" s="182" customFormat="1">
      <c r="A7" s="291"/>
      <c r="B7" s="291"/>
      <c r="C7" s="292"/>
      <c r="D7" s="293"/>
      <c r="E7" s="293" t="s">
        <v>20</v>
      </c>
      <c r="F7" s="293"/>
      <c r="G7" s="293"/>
      <c r="H7" s="293"/>
    </row>
    <row r="8" spans="1:11" s="182" customFormat="1" ht="104.4">
      <c r="A8" s="190" t="s">
        <v>52</v>
      </c>
      <c r="B8" s="190" t="s">
        <v>53</v>
      </c>
      <c r="C8" s="292"/>
      <c r="D8" s="293"/>
      <c r="E8" s="191" t="s">
        <v>54</v>
      </c>
      <c r="F8" s="191" t="s">
        <v>55</v>
      </c>
      <c r="G8" s="191" t="s">
        <v>56</v>
      </c>
      <c r="H8" s="191" t="s">
        <v>57</v>
      </c>
    </row>
    <row r="9" spans="1:11" s="194" customFormat="1" ht="18">
      <c r="A9" s="192"/>
      <c r="B9" s="192"/>
      <c r="C9" s="193" t="s">
        <v>58</v>
      </c>
      <c r="D9" s="91">
        <f>E9+F9+G9+H9</f>
        <v>63199.80000000001</v>
      </c>
      <c r="E9" s="50">
        <f t="shared" ref="E9:G9" si="0">E11</f>
        <v>0</v>
      </c>
      <c r="F9" s="50">
        <f t="shared" si="0"/>
        <v>0</v>
      </c>
      <c r="G9" s="50">
        <f t="shared" si="0"/>
        <v>63199.80000000001</v>
      </c>
      <c r="H9" s="91">
        <f>H11</f>
        <v>0</v>
      </c>
    </row>
    <row r="10" spans="1:11">
      <c r="A10" s="190"/>
      <c r="B10" s="190"/>
      <c r="C10" s="195" t="s">
        <v>59</v>
      </c>
      <c r="D10" s="196"/>
      <c r="E10" s="197"/>
      <c r="F10" s="197"/>
      <c r="G10" s="51"/>
      <c r="H10" s="92"/>
    </row>
    <row r="11" spans="1:11" s="194" customFormat="1" ht="33.75" customHeight="1">
      <c r="A11" s="193"/>
      <c r="B11" s="198"/>
      <c r="C11" s="193" t="s">
        <v>26</v>
      </c>
      <c r="D11" s="199">
        <f>D13</f>
        <v>63199.80000000001</v>
      </c>
      <c r="E11" s="200">
        <f>E13</f>
        <v>0</v>
      </c>
      <c r="F11" s="200">
        <f t="shared" ref="F11:G11" si="1">F13</f>
        <v>0</v>
      </c>
      <c r="G11" s="201">
        <f t="shared" si="1"/>
        <v>63199.80000000001</v>
      </c>
      <c r="H11" s="202">
        <f>H13</f>
        <v>0</v>
      </c>
    </row>
    <row r="12" spans="1:11" s="182" customFormat="1">
      <c r="A12" s="195"/>
      <c r="B12" s="195"/>
      <c r="C12" s="195" t="s">
        <v>60</v>
      </c>
      <c r="D12" s="203"/>
      <c r="E12" s="204"/>
      <c r="F12" s="204"/>
      <c r="G12" s="51"/>
      <c r="H12" s="92"/>
    </row>
    <row r="13" spans="1:11" s="206" customFormat="1" ht="49.5" customHeight="1">
      <c r="A13" s="193">
        <v>1049</v>
      </c>
      <c r="B13" s="193">
        <v>21001</v>
      </c>
      <c r="C13" s="205" t="s">
        <v>101</v>
      </c>
      <c r="D13" s="91">
        <f>E13+F13+G13+H13</f>
        <v>63199.80000000001</v>
      </c>
      <c r="E13" s="50">
        <f>E19+E20+E22+E21+E23+E24+E25+E26+E27+E28</f>
        <v>0</v>
      </c>
      <c r="F13" s="50">
        <f>F19+F20+F22+F21+F23+F24+F25+F26+F27+F28</f>
        <v>0</v>
      </c>
      <c r="G13" s="50">
        <f>G19+G20+G22+G21+G23+G24+G25+G26+G27+G28</f>
        <v>63199.80000000001</v>
      </c>
      <c r="H13" s="50">
        <f>H19+H20+H22+H21+H23+H24+H25+H26+H27+H28</f>
        <v>0</v>
      </c>
      <c r="K13" s="207"/>
    </row>
    <row r="14" spans="1:11" s="206" customFormat="1" ht="20.399999999999999" customHeight="1">
      <c r="A14" s="193"/>
      <c r="B14" s="193"/>
      <c r="C14" s="205" t="s">
        <v>60</v>
      </c>
      <c r="D14" s="91"/>
      <c r="E14" s="50"/>
      <c r="F14" s="50"/>
      <c r="G14" s="50"/>
      <c r="H14" s="50"/>
      <c r="K14" s="207"/>
    </row>
    <row r="15" spans="1:11" s="206" customFormat="1" ht="24.6" customHeight="1">
      <c r="A15" s="193"/>
      <c r="B15" s="193"/>
      <c r="C15" s="193" t="s">
        <v>222</v>
      </c>
      <c r="D15" s="208">
        <f>D17</f>
        <v>63199.80000000001</v>
      </c>
      <c r="E15" s="74">
        <v>0</v>
      </c>
      <c r="F15" s="74">
        <v>0</v>
      </c>
      <c r="G15" s="208">
        <f>G17</f>
        <v>63199.80000000001</v>
      </c>
      <c r="H15" s="74">
        <v>0</v>
      </c>
    </row>
    <row r="16" spans="1:11" s="206" customFormat="1" ht="18">
      <c r="A16" s="193"/>
      <c r="B16" s="193"/>
      <c r="C16" s="193" t="s">
        <v>60</v>
      </c>
      <c r="D16" s="208"/>
      <c r="E16" s="209"/>
      <c r="F16" s="209"/>
      <c r="G16" s="208"/>
      <c r="H16" s="208"/>
    </row>
    <row r="17" spans="1:11" s="206" customFormat="1" ht="61.2" customHeight="1">
      <c r="A17" s="210"/>
      <c r="B17" s="193"/>
      <c r="C17" s="211" t="s">
        <v>209</v>
      </c>
      <c r="D17" s="91">
        <f>E17+F17+G17+H17</f>
        <v>63199.80000000001</v>
      </c>
      <c r="E17" s="74">
        <v>0</v>
      </c>
      <c r="F17" s="74">
        <v>0</v>
      </c>
      <c r="G17" s="50">
        <f>G19+G20+G21+G22+G23+G24+G25+G26+G27+G28</f>
        <v>63199.80000000001</v>
      </c>
      <c r="H17" s="91">
        <v>0</v>
      </c>
      <c r="K17" s="207"/>
    </row>
    <row r="18" spans="1:11" s="206" customFormat="1" ht="23.4" customHeight="1">
      <c r="A18" s="210"/>
      <c r="B18" s="193"/>
      <c r="C18" s="211" t="s">
        <v>60</v>
      </c>
      <c r="D18" s="91"/>
      <c r="E18" s="50"/>
      <c r="F18" s="50"/>
      <c r="G18" s="50"/>
      <c r="H18" s="91"/>
      <c r="K18" s="207"/>
    </row>
    <row r="19" spans="1:11" s="206" customFormat="1" ht="19.5" customHeight="1">
      <c r="A19" s="212"/>
      <c r="B19" s="212"/>
      <c r="C19" s="212" t="s">
        <v>210</v>
      </c>
      <c r="D19" s="93">
        <f>E19+F19+H19++G19</f>
        <v>3190</v>
      </c>
      <c r="E19" s="74"/>
      <c r="F19" s="74"/>
      <c r="G19" s="74">
        <f>'h8'!I16</f>
        <v>3190</v>
      </c>
      <c r="H19" s="93">
        <v>0</v>
      </c>
      <c r="K19" s="207"/>
    </row>
    <row r="20" spans="1:11" s="206" customFormat="1" ht="19.5" customHeight="1">
      <c r="A20" s="212"/>
      <c r="B20" s="212"/>
      <c r="C20" s="212" t="s">
        <v>211</v>
      </c>
      <c r="D20" s="93">
        <f t="shared" ref="D20:D28" si="2">E20+F20+G20+H20</f>
        <v>6230</v>
      </c>
      <c r="E20" s="74">
        <v>0</v>
      </c>
      <c r="F20" s="74">
        <v>0</v>
      </c>
      <c r="G20" s="74">
        <f>'h8'!I20</f>
        <v>6230</v>
      </c>
      <c r="H20" s="93">
        <v>0</v>
      </c>
      <c r="K20" s="207"/>
    </row>
    <row r="21" spans="1:11" s="206" customFormat="1" ht="25.5" customHeight="1">
      <c r="A21" s="212"/>
      <c r="B21" s="212"/>
      <c r="C21" s="212" t="s">
        <v>212</v>
      </c>
      <c r="D21" s="93">
        <f t="shared" si="2"/>
        <v>9670</v>
      </c>
      <c r="E21" s="74">
        <v>0</v>
      </c>
      <c r="F21" s="74">
        <v>0</v>
      </c>
      <c r="G21" s="74">
        <f>'h8'!I26</f>
        <v>9670</v>
      </c>
      <c r="H21" s="93">
        <v>0</v>
      </c>
      <c r="K21" s="207"/>
    </row>
    <row r="22" spans="1:11" s="206" customFormat="1" ht="21" customHeight="1">
      <c r="A22" s="212"/>
      <c r="B22" s="212"/>
      <c r="C22" s="212" t="s">
        <v>214</v>
      </c>
      <c r="D22" s="93">
        <f t="shared" si="2"/>
        <v>6586.8</v>
      </c>
      <c r="E22" s="93">
        <v>0</v>
      </c>
      <c r="F22" s="93">
        <v>0</v>
      </c>
      <c r="G22" s="93">
        <f>'h8'!I34</f>
        <v>6586.8</v>
      </c>
      <c r="H22" s="93">
        <v>0</v>
      </c>
      <c r="K22" s="207"/>
    </row>
    <row r="23" spans="1:11" s="206" customFormat="1" ht="21" customHeight="1">
      <c r="A23" s="212"/>
      <c r="B23" s="212"/>
      <c r="C23" s="212" t="s">
        <v>213</v>
      </c>
      <c r="D23" s="93">
        <f t="shared" si="2"/>
        <v>8470</v>
      </c>
      <c r="E23" s="93">
        <v>0</v>
      </c>
      <c r="F23" s="93">
        <v>0</v>
      </c>
      <c r="G23" s="93">
        <f>'h8'!I43</f>
        <v>8470</v>
      </c>
      <c r="H23" s="93">
        <v>0</v>
      </c>
      <c r="K23" s="207"/>
    </row>
    <row r="24" spans="1:11" s="206" customFormat="1" ht="21" customHeight="1">
      <c r="A24" s="212"/>
      <c r="B24" s="212"/>
      <c r="C24" s="212" t="s">
        <v>215</v>
      </c>
      <c r="D24" s="93">
        <f t="shared" si="2"/>
        <v>10758</v>
      </c>
      <c r="E24" s="74">
        <v>0</v>
      </c>
      <c r="F24" s="74">
        <v>0</v>
      </c>
      <c r="G24" s="74">
        <f>'h8'!I52</f>
        <v>10758</v>
      </c>
      <c r="H24" s="93">
        <v>0</v>
      </c>
      <c r="K24" s="207"/>
    </row>
    <row r="25" spans="1:11" s="206" customFormat="1" ht="21" customHeight="1">
      <c r="A25" s="212"/>
      <c r="B25" s="212"/>
      <c r="C25" s="212" t="s">
        <v>216</v>
      </c>
      <c r="D25" s="93">
        <f t="shared" si="2"/>
        <v>8797.7999999999993</v>
      </c>
      <c r="E25" s="74">
        <v>0</v>
      </c>
      <c r="F25" s="74">
        <v>0</v>
      </c>
      <c r="G25" s="74">
        <f>'h8'!I58</f>
        <v>8797.7999999999993</v>
      </c>
      <c r="H25" s="74">
        <v>0</v>
      </c>
      <c r="K25" s="207"/>
    </row>
    <row r="26" spans="1:11" s="206" customFormat="1" ht="27.75" customHeight="1">
      <c r="A26" s="212"/>
      <c r="B26" s="212"/>
      <c r="C26" s="212" t="s">
        <v>217</v>
      </c>
      <c r="D26" s="93">
        <f t="shared" si="2"/>
        <v>4382.3999999999996</v>
      </c>
      <c r="E26" s="74">
        <v>0</v>
      </c>
      <c r="F26" s="74">
        <v>0</v>
      </c>
      <c r="G26" s="74">
        <f>'h8'!I67</f>
        <v>4382.3999999999996</v>
      </c>
      <c r="H26" s="93">
        <v>0</v>
      </c>
      <c r="K26" s="207"/>
    </row>
    <row r="27" spans="1:11" s="206" customFormat="1" ht="27.75" customHeight="1">
      <c r="A27" s="212"/>
      <c r="B27" s="212"/>
      <c r="C27" s="212" t="s">
        <v>218</v>
      </c>
      <c r="D27" s="93">
        <f t="shared" si="2"/>
        <v>2420</v>
      </c>
      <c r="E27" s="74">
        <v>0</v>
      </c>
      <c r="F27" s="74">
        <v>0</v>
      </c>
      <c r="G27" s="74">
        <f>'h8'!I76</f>
        <v>2420</v>
      </c>
      <c r="H27" s="93">
        <v>0</v>
      </c>
      <c r="K27" s="207"/>
    </row>
    <row r="28" spans="1:11" s="206" customFormat="1" ht="18" customHeight="1">
      <c r="A28" s="212"/>
      <c r="B28" s="212"/>
      <c r="C28" s="212" t="s">
        <v>219</v>
      </c>
      <c r="D28" s="93">
        <f t="shared" si="2"/>
        <v>2694.8</v>
      </c>
      <c r="E28" s="74">
        <v>0</v>
      </c>
      <c r="F28" s="74">
        <v>0</v>
      </c>
      <c r="G28" s="74">
        <f>'h8'!I85</f>
        <v>2694.8</v>
      </c>
      <c r="H28" s="93">
        <v>0</v>
      </c>
      <c r="K28" s="207"/>
    </row>
    <row r="29" spans="1:11" s="206" customFormat="1" ht="27.75" customHeight="1">
      <c r="A29" s="213"/>
      <c r="B29" s="213"/>
      <c r="C29" s="213"/>
      <c r="D29" s="94"/>
      <c r="E29" s="95"/>
      <c r="F29" s="95"/>
      <c r="G29" s="95"/>
      <c r="H29" s="94"/>
      <c r="K29" s="207"/>
    </row>
    <row r="30" spans="1:11" s="206" customFormat="1" ht="27.75" customHeight="1">
      <c r="A30" s="213"/>
      <c r="B30" s="213"/>
      <c r="C30" s="213"/>
      <c r="D30" s="94"/>
      <c r="E30" s="95"/>
      <c r="F30" s="95"/>
      <c r="G30" s="95"/>
      <c r="H30" s="94"/>
      <c r="K30" s="207"/>
    </row>
    <row r="31" spans="1:11" ht="36" customHeight="1">
      <c r="C31" s="214" t="s">
        <v>72</v>
      </c>
    </row>
    <row r="32" spans="1:11">
      <c r="C32" s="182" t="s">
        <v>73</v>
      </c>
      <c r="D32" s="287" t="s">
        <v>74</v>
      </c>
      <c r="E32" s="287"/>
    </row>
  </sheetData>
  <mergeCells count="10">
    <mergeCell ref="D32:E32"/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  <pageSetup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78"/>
  <sheetViews>
    <sheetView topLeftCell="A130" zoomScale="50" zoomScaleNormal="50" zoomScaleSheetLayoutView="100" workbookViewId="0">
      <selection activeCell="T14" sqref="T14"/>
    </sheetView>
  </sheetViews>
  <sheetFormatPr defaultColWidth="5.88671875" defaultRowHeight="17.399999999999999"/>
  <cols>
    <col min="1" max="1" width="8.88671875" style="1" customWidth="1"/>
    <col min="2" max="2" width="10.33203125" style="1" customWidth="1"/>
    <col min="3" max="3" width="8.88671875" style="1" customWidth="1"/>
    <col min="4" max="4" width="8.109375" style="1" customWidth="1"/>
    <col min="5" max="5" width="16.44140625" style="1" customWidth="1"/>
    <col min="6" max="6" width="76.6640625" style="1" customWidth="1"/>
    <col min="7" max="7" width="18.5546875" style="34" customWidth="1"/>
    <col min="8" max="8" width="27.6640625" style="1" customWidth="1"/>
    <col min="9" max="16384" width="5.88671875" style="1"/>
  </cols>
  <sheetData>
    <row r="1" spans="1:10" ht="21" customHeight="1">
      <c r="A1" s="271" t="s">
        <v>46</v>
      </c>
      <c r="B1" s="271"/>
      <c r="C1" s="271"/>
      <c r="D1" s="271"/>
      <c r="E1" s="271"/>
      <c r="F1" s="271"/>
      <c r="G1" s="271"/>
      <c r="H1" s="271"/>
    </row>
    <row r="2" spans="1:10" ht="18" customHeight="1">
      <c r="A2" s="271" t="s">
        <v>89</v>
      </c>
      <c r="B2" s="271"/>
      <c r="C2" s="271"/>
      <c r="D2" s="271"/>
      <c r="E2" s="271"/>
      <c r="F2" s="271"/>
      <c r="G2" s="271"/>
      <c r="H2" s="271"/>
    </row>
    <row r="3" spans="1:10" ht="16.5" customHeight="1">
      <c r="A3" s="271" t="s">
        <v>0</v>
      </c>
      <c r="B3" s="271"/>
      <c r="C3" s="271"/>
      <c r="D3" s="271"/>
      <c r="E3" s="271"/>
      <c r="F3" s="271"/>
      <c r="G3" s="271"/>
      <c r="H3" s="271"/>
    </row>
    <row r="4" spans="1:10" ht="13.5" customHeight="1"/>
    <row r="5" spans="1:10" ht="48" customHeight="1">
      <c r="A5" s="297" t="s">
        <v>87</v>
      </c>
      <c r="B5" s="297"/>
      <c r="C5" s="297"/>
      <c r="D5" s="297"/>
      <c r="E5" s="297"/>
      <c r="F5" s="297"/>
      <c r="G5" s="297"/>
      <c r="H5" s="297"/>
    </row>
    <row r="7" spans="1:10">
      <c r="H7" s="12" t="s">
        <v>42</v>
      </c>
    </row>
    <row r="8" spans="1:10" s="2" customFormat="1" ht="80.25" customHeight="1">
      <c r="A8" s="298" t="s">
        <v>10</v>
      </c>
      <c r="B8" s="298"/>
      <c r="C8" s="298"/>
      <c r="D8" s="298" t="s">
        <v>1</v>
      </c>
      <c r="E8" s="298"/>
      <c r="F8" s="298" t="s">
        <v>5</v>
      </c>
      <c r="G8" s="299" t="s">
        <v>39</v>
      </c>
      <c r="H8" s="300"/>
    </row>
    <row r="9" spans="1:10" s="2" customFormat="1" ht="33.75" customHeight="1">
      <c r="A9" s="117" t="s">
        <v>11</v>
      </c>
      <c r="B9" s="117" t="s">
        <v>12</v>
      </c>
      <c r="C9" s="117" t="s">
        <v>13</v>
      </c>
      <c r="D9" s="117" t="s">
        <v>3</v>
      </c>
      <c r="E9" s="117" t="s">
        <v>4</v>
      </c>
      <c r="F9" s="298"/>
      <c r="G9" s="15" t="s">
        <v>91</v>
      </c>
      <c r="H9" s="15" t="s">
        <v>38</v>
      </c>
    </row>
    <row r="10" spans="1:10" s="2" customFormat="1">
      <c r="A10" s="116"/>
      <c r="B10" s="116"/>
      <c r="C10" s="116"/>
      <c r="D10" s="15"/>
      <c r="E10" s="15"/>
      <c r="F10" s="7" t="s">
        <v>9</v>
      </c>
      <c r="G10" s="118">
        <f t="shared" ref="G10:H10" si="0">G12</f>
        <v>0</v>
      </c>
      <c r="H10" s="118">
        <f t="shared" si="0"/>
        <v>0</v>
      </c>
    </row>
    <row r="11" spans="1:10" s="2" customFormat="1">
      <c r="A11" s="116"/>
      <c r="B11" s="116"/>
      <c r="C11" s="116"/>
      <c r="D11" s="15"/>
      <c r="E11" s="15"/>
      <c r="F11" s="7" t="s">
        <v>20</v>
      </c>
      <c r="G11" s="164"/>
      <c r="H11" s="165"/>
      <c r="I11" s="166"/>
      <c r="J11" s="166"/>
    </row>
    <row r="12" spans="1:10" s="13" customFormat="1" ht="40.5" customHeight="1">
      <c r="A12" s="19"/>
      <c r="B12" s="19"/>
      <c r="C12" s="19"/>
      <c r="D12" s="20"/>
      <c r="E12" s="20"/>
      <c r="F12" s="18" t="s">
        <v>26</v>
      </c>
      <c r="G12" s="167">
        <f t="shared" ref="G12:H12" si="1">G13</f>
        <v>0</v>
      </c>
      <c r="H12" s="167">
        <f t="shared" si="1"/>
        <v>0</v>
      </c>
      <c r="I12" s="168"/>
      <c r="J12" s="168"/>
    </row>
    <row r="13" spans="1:10" s="13" customFormat="1" ht="18.75" customHeight="1">
      <c r="A13" s="119" t="s">
        <v>106</v>
      </c>
      <c r="B13" s="3"/>
      <c r="C13" s="3"/>
      <c r="D13" s="3"/>
      <c r="E13" s="3"/>
      <c r="F13" s="24" t="s">
        <v>107</v>
      </c>
      <c r="G13" s="169">
        <f t="shared" ref="G13:H13" si="2">G15</f>
        <v>0</v>
      </c>
      <c r="H13" s="169">
        <f t="shared" si="2"/>
        <v>0</v>
      </c>
      <c r="I13" s="168"/>
      <c r="J13" s="168"/>
    </row>
    <row r="14" spans="1:10" s="2" customFormat="1">
      <c r="A14" s="3"/>
      <c r="B14" s="3"/>
      <c r="C14" s="3"/>
      <c r="D14" s="3"/>
      <c r="E14" s="3"/>
      <c r="F14" s="3" t="s">
        <v>6</v>
      </c>
      <c r="G14" s="164"/>
      <c r="H14" s="165"/>
      <c r="I14" s="166"/>
      <c r="J14" s="166"/>
    </row>
    <row r="15" spans="1:10" s="13" customFormat="1" ht="18" customHeight="1">
      <c r="A15" s="3"/>
      <c r="B15" s="119" t="s">
        <v>105</v>
      </c>
      <c r="C15" s="3"/>
      <c r="D15" s="3"/>
      <c r="E15" s="3"/>
      <c r="F15" s="24" t="s">
        <v>104</v>
      </c>
      <c r="G15" s="169">
        <f t="shared" ref="G15:H15" si="3">G17</f>
        <v>0</v>
      </c>
      <c r="H15" s="169">
        <f t="shared" si="3"/>
        <v>0</v>
      </c>
      <c r="I15" s="168"/>
      <c r="J15" s="168"/>
    </row>
    <row r="16" spans="1:10" s="2" customFormat="1">
      <c r="A16" s="3"/>
      <c r="B16" s="3"/>
      <c r="C16" s="3"/>
      <c r="D16" s="3"/>
      <c r="E16" s="3"/>
      <c r="F16" s="3" t="s">
        <v>6</v>
      </c>
      <c r="G16" s="164"/>
      <c r="H16" s="165"/>
      <c r="I16" s="166"/>
      <c r="J16" s="166"/>
    </row>
    <row r="17" spans="1:10" s="13" customFormat="1" ht="22.5" customHeight="1">
      <c r="A17" s="3"/>
      <c r="B17" s="3"/>
      <c r="C17" s="24" t="s">
        <v>37</v>
      </c>
      <c r="D17" s="3"/>
      <c r="E17" s="3"/>
      <c r="F17" s="24" t="s">
        <v>103</v>
      </c>
      <c r="G17" s="169">
        <f t="shared" ref="G17:H17" si="4">G19</f>
        <v>0</v>
      </c>
      <c r="H17" s="169">
        <f t="shared" si="4"/>
        <v>0</v>
      </c>
      <c r="I17" s="168"/>
      <c r="J17" s="168"/>
    </row>
    <row r="18" spans="1:10" s="2" customFormat="1">
      <c r="A18" s="120"/>
      <c r="B18" s="120"/>
      <c r="C18" s="120"/>
      <c r="D18" s="17"/>
      <c r="E18" s="121"/>
      <c r="F18" s="122" t="s">
        <v>6</v>
      </c>
      <c r="G18" s="170"/>
      <c r="H18" s="165"/>
      <c r="I18" s="166"/>
      <c r="J18" s="166"/>
    </row>
    <row r="19" spans="1:10" s="2" customFormat="1" ht="34.799999999999997">
      <c r="A19" s="120"/>
      <c r="B19" s="120"/>
      <c r="C19" s="120"/>
      <c r="D19" s="17"/>
      <c r="E19" s="121"/>
      <c r="F19" s="122" t="s">
        <v>26</v>
      </c>
      <c r="G19" s="170">
        <f t="shared" ref="G19:H19" si="5">G21</f>
        <v>0</v>
      </c>
      <c r="H19" s="170">
        <f t="shared" si="5"/>
        <v>0</v>
      </c>
      <c r="I19" s="166"/>
      <c r="J19" s="166"/>
    </row>
    <row r="20" spans="1:10" s="2" customFormat="1" ht="19.5" customHeight="1">
      <c r="A20" s="120"/>
      <c r="B20" s="120"/>
      <c r="C20" s="120"/>
      <c r="D20" s="17"/>
      <c r="E20" s="121"/>
      <c r="F20" s="122" t="s">
        <v>6</v>
      </c>
      <c r="G20" s="170"/>
      <c r="H20" s="165"/>
      <c r="I20" s="166"/>
      <c r="J20" s="166"/>
    </row>
    <row r="21" spans="1:10" s="13" customFormat="1" ht="19.5" customHeight="1">
      <c r="A21" s="123"/>
      <c r="B21" s="123"/>
      <c r="C21" s="123"/>
      <c r="D21" s="124">
        <v>1049</v>
      </c>
      <c r="E21" s="124"/>
      <c r="F21" s="124" t="s">
        <v>93</v>
      </c>
      <c r="G21" s="169">
        <f t="shared" ref="G21:H21" si="6">G32+G104+G23</f>
        <v>0</v>
      </c>
      <c r="H21" s="169">
        <f t="shared" si="6"/>
        <v>0</v>
      </c>
      <c r="I21" s="168"/>
      <c r="J21" s="168"/>
    </row>
    <row r="22" spans="1:10" s="2" customFormat="1">
      <c r="A22" s="120"/>
      <c r="B22" s="120"/>
      <c r="C22" s="120"/>
      <c r="D22" s="23"/>
      <c r="E22" s="23"/>
      <c r="F22" s="22" t="s">
        <v>6</v>
      </c>
      <c r="G22" s="171"/>
      <c r="H22" s="172"/>
      <c r="I22" s="166"/>
      <c r="J22" s="166"/>
    </row>
    <row r="23" spans="1:10" s="2" customFormat="1" ht="52.2">
      <c r="A23" s="120"/>
      <c r="B23" s="120"/>
      <c r="C23" s="120"/>
      <c r="D23" s="152"/>
      <c r="E23" s="25" t="s">
        <v>173</v>
      </c>
      <c r="F23" s="7" t="s">
        <v>172</v>
      </c>
      <c r="G23" s="173">
        <f>G25</f>
        <v>-135060.9</v>
      </c>
      <c r="H23" s="174">
        <f>H25</f>
        <v>-211472.6</v>
      </c>
      <c r="I23" s="166"/>
      <c r="J23" s="166"/>
    </row>
    <row r="24" spans="1:10" s="2" customFormat="1">
      <c r="A24" s="120"/>
      <c r="B24" s="120"/>
      <c r="C24" s="120"/>
      <c r="D24" s="152"/>
      <c r="E24" s="153"/>
      <c r="F24" s="7" t="s">
        <v>23</v>
      </c>
      <c r="G24" s="175"/>
      <c r="H24" s="172"/>
      <c r="I24" s="166"/>
      <c r="J24" s="166"/>
    </row>
    <row r="25" spans="1:10" s="2" customFormat="1" ht="34.799999999999997">
      <c r="A25" s="120"/>
      <c r="B25" s="120"/>
      <c r="C25" s="120"/>
      <c r="D25" s="152"/>
      <c r="E25" s="153"/>
      <c r="F25" s="55" t="s">
        <v>26</v>
      </c>
      <c r="G25" s="173">
        <f>G27</f>
        <v>-135060.9</v>
      </c>
      <c r="H25" s="174">
        <f>H27</f>
        <v>-211472.6</v>
      </c>
      <c r="I25" s="166"/>
      <c r="J25" s="166"/>
    </row>
    <row r="26" spans="1:10" s="2" customFormat="1" ht="34.799999999999997">
      <c r="A26" s="120"/>
      <c r="B26" s="120"/>
      <c r="C26" s="120"/>
      <c r="D26" s="152"/>
      <c r="E26" s="153"/>
      <c r="F26" s="7" t="s">
        <v>25</v>
      </c>
      <c r="G26" s="175"/>
      <c r="H26" s="172"/>
      <c r="I26" s="166"/>
      <c r="J26" s="166"/>
    </row>
    <row r="27" spans="1:10" s="2" customFormat="1">
      <c r="A27" s="120"/>
      <c r="B27" s="120"/>
      <c r="C27" s="120"/>
      <c r="D27" s="152"/>
      <c r="E27" s="153"/>
      <c r="F27" s="7" t="s">
        <v>7</v>
      </c>
      <c r="G27" s="173">
        <f t="shared" ref="G27:H30" si="7">G28</f>
        <v>-135060.9</v>
      </c>
      <c r="H27" s="174">
        <f t="shared" si="7"/>
        <v>-211472.6</v>
      </c>
      <c r="I27" s="166"/>
      <c r="J27" s="166"/>
    </row>
    <row r="28" spans="1:10" s="2" customFormat="1">
      <c r="A28" s="120"/>
      <c r="B28" s="120"/>
      <c r="C28" s="120"/>
      <c r="D28" s="152"/>
      <c r="E28" s="153"/>
      <c r="F28" s="7" t="s">
        <v>8</v>
      </c>
      <c r="G28" s="173">
        <f t="shared" si="7"/>
        <v>-135060.9</v>
      </c>
      <c r="H28" s="174">
        <f t="shared" si="7"/>
        <v>-211472.6</v>
      </c>
      <c r="I28" s="166"/>
      <c r="J28" s="166"/>
    </row>
    <row r="29" spans="1:10" s="2" customFormat="1">
      <c r="A29" s="120"/>
      <c r="B29" s="120"/>
      <c r="C29" s="120"/>
      <c r="D29" s="152"/>
      <c r="E29" s="153"/>
      <c r="F29" s="7" t="s">
        <v>109</v>
      </c>
      <c r="G29" s="173">
        <f t="shared" si="7"/>
        <v>-135060.9</v>
      </c>
      <c r="H29" s="174">
        <f t="shared" si="7"/>
        <v>-211472.6</v>
      </c>
      <c r="I29" s="166"/>
      <c r="J29" s="166"/>
    </row>
    <row r="30" spans="1:10" s="2" customFormat="1">
      <c r="A30" s="120"/>
      <c r="B30" s="120"/>
      <c r="C30" s="120"/>
      <c r="D30" s="152"/>
      <c r="E30" s="153"/>
      <c r="F30" s="7" t="s">
        <v>110</v>
      </c>
      <c r="G30" s="173">
        <f t="shared" si="7"/>
        <v>-135060.9</v>
      </c>
      <c r="H30" s="174">
        <f t="shared" si="7"/>
        <v>-211472.6</v>
      </c>
      <c r="I30" s="166"/>
      <c r="J30" s="166"/>
    </row>
    <row r="31" spans="1:10" s="2" customFormat="1" ht="20.25" customHeight="1">
      <c r="A31" s="120"/>
      <c r="B31" s="120"/>
      <c r="C31" s="120"/>
      <c r="D31" s="152"/>
      <c r="E31" s="153"/>
      <c r="F31" s="7" t="s">
        <v>111</v>
      </c>
      <c r="G31" s="161">
        <v>-135060.9</v>
      </c>
      <c r="H31" s="161">
        <v>-211472.6</v>
      </c>
      <c r="I31" s="166"/>
      <c r="J31" s="166"/>
    </row>
    <row r="32" spans="1:10" s="2" customFormat="1" ht="31.2">
      <c r="A32" s="120"/>
      <c r="B32" s="120"/>
      <c r="C32" s="120"/>
      <c r="D32" s="23"/>
      <c r="E32" s="125" t="s">
        <v>96</v>
      </c>
      <c r="F32" s="125" t="s">
        <v>97</v>
      </c>
      <c r="G32" s="176">
        <f>G34+G41+G48+G55+G62+G69+G76+G83+G90+G97</f>
        <v>71861.099999999991</v>
      </c>
      <c r="H32" s="176">
        <f t="shared" ref="H32" si="8">H34+H41+H48+H55+H62+H69+H76+H83+H90+H97</f>
        <v>148272.79999999999</v>
      </c>
      <c r="I32" s="166"/>
      <c r="J32" s="166"/>
    </row>
    <row r="33" spans="1:10" ht="19.5" customHeight="1">
      <c r="A33" s="120"/>
      <c r="B33" s="120"/>
      <c r="C33" s="120"/>
      <c r="D33" s="23"/>
      <c r="E33" s="125"/>
      <c r="F33" s="125" t="s">
        <v>23</v>
      </c>
      <c r="G33" s="177"/>
      <c r="H33" s="158"/>
      <c r="I33" s="12"/>
      <c r="J33" s="12"/>
    </row>
    <row r="34" spans="1:10" s="46" customFormat="1">
      <c r="A34" s="120"/>
      <c r="B34" s="120"/>
      <c r="C34" s="120"/>
      <c r="D34" s="23"/>
      <c r="E34" s="125"/>
      <c r="F34" s="126" t="s">
        <v>108</v>
      </c>
      <c r="G34" s="178">
        <f>G36</f>
        <v>-3190</v>
      </c>
      <c r="H34" s="179">
        <f>H36</f>
        <v>-3190</v>
      </c>
      <c r="I34" s="180"/>
      <c r="J34" s="180"/>
    </row>
    <row r="35" spans="1:10" ht="31.2">
      <c r="A35" s="120"/>
      <c r="B35" s="120"/>
      <c r="C35" s="120"/>
      <c r="D35" s="23"/>
      <c r="E35" s="125"/>
      <c r="F35" s="125" t="s">
        <v>25</v>
      </c>
      <c r="G35" s="177"/>
      <c r="H35" s="51"/>
      <c r="I35" s="12"/>
      <c r="J35" s="12"/>
    </row>
    <row r="36" spans="1:10">
      <c r="A36" s="120"/>
      <c r="B36" s="120"/>
      <c r="C36" s="120"/>
      <c r="D36" s="16"/>
      <c r="E36" s="125"/>
      <c r="F36" s="125" t="s">
        <v>7</v>
      </c>
      <c r="G36" s="181">
        <f>G38</f>
        <v>-3190</v>
      </c>
      <c r="H36" s="51">
        <f>H37</f>
        <v>-3190</v>
      </c>
      <c r="I36" s="12"/>
      <c r="J36" s="12"/>
    </row>
    <row r="37" spans="1:10">
      <c r="A37" s="120"/>
      <c r="B37" s="120"/>
      <c r="C37" s="120"/>
      <c r="D37" s="16"/>
      <c r="E37" s="125"/>
      <c r="F37" s="125" t="s">
        <v>8</v>
      </c>
      <c r="G37" s="154">
        <f>G38</f>
        <v>-3190</v>
      </c>
      <c r="H37" s="51">
        <f>H40</f>
        <v>-3190</v>
      </c>
    </row>
    <row r="38" spans="1:10" ht="19.5" customHeight="1">
      <c r="A38" s="127"/>
      <c r="B38" s="127"/>
      <c r="C38" s="127"/>
      <c r="D38" s="14"/>
      <c r="E38" s="125"/>
      <c r="F38" s="125" t="s">
        <v>109</v>
      </c>
      <c r="G38" s="154">
        <f>G39</f>
        <v>-3190</v>
      </c>
      <c r="H38" s="155">
        <f>H39</f>
        <v>-3190</v>
      </c>
    </row>
    <row r="39" spans="1:10">
      <c r="A39" s="127"/>
      <c r="B39" s="127"/>
      <c r="C39" s="127"/>
      <c r="D39" s="14"/>
      <c r="E39" s="125"/>
      <c r="F39" s="125" t="s">
        <v>110</v>
      </c>
      <c r="G39" s="154">
        <f>G40</f>
        <v>-3190</v>
      </c>
      <c r="H39" s="155">
        <f>H40</f>
        <v>-3190</v>
      </c>
    </row>
    <row r="40" spans="1:10" ht="18" customHeight="1">
      <c r="A40" s="120"/>
      <c r="B40" s="120"/>
      <c r="C40" s="120"/>
      <c r="D40" s="16"/>
      <c r="E40" s="125"/>
      <c r="F40" s="125" t="s">
        <v>111</v>
      </c>
      <c r="G40" s="154">
        <f t="shared" ref="G40:H40" si="9">-G112</f>
        <v>-3190</v>
      </c>
      <c r="H40" s="154">
        <f t="shared" si="9"/>
        <v>-3190</v>
      </c>
    </row>
    <row r="41" spans="1:10" ht="18" customHeight="1">
      <c r="A41" s="120"/>
      <c r="B41" s="120"/>
      <c r="C41" s="120"/>
      <c r="D41" s="16"/>
      <c r="E41" s="125"/>
      <c r="F41" s="126" t="s">
        <v>112</v>
      </c>
      <c r="G41" s="154">
        <f t="shared" ref="G41:H41" si="10">G43</f>
        <v>-6230</v>
      </c>
      <c r="H41" s="154">
        <f t="shared" si="10"/>
        <v>-6230</v>
      </c>
    </row>
    <row r="42" spans="1:10" ht="18" customHeight="1">
      <c r="A42" s="120"/>
      <c r="B42" s="120"/>
      <c r="C42" s="120"/>
      <c r="D42" s="16"/>
      <c r="E42" s="125"/>
      <c r="F42" s="125" t="s">
        <v>25</v>
      </c>
      <c r="G42" s="154"/>
      <c r="H42" s="154"/>
    </row>
    <row r="43" spans="1:10" ht="18" customHeight="1">
      <c r="A43" s="120"/>
      <c r="B43" s="120"/>
      <c r="C43" s="120"/>
      <c r="D43" s="16"/>
      <c r="E43" s="125"/>
      <c r="F43" s="125" t="s">
        <v>7</v>
      </c>
      <c r="G43" s="154">
        <f t="shared" ref="G43:H46" si="11">G44</f>
        <v>-6230</v>
      </c>
      <c r="H43" s="154">
        <f t="shared" si="11"/>
        <v>-6230</v>
      </c>
    </row>
    <row r="44" spans="1:10" ht="18" customHeight="1">
      <c r="A44" s="120"/>
      <c r="B44" s="120"/>
      <c r="C44" s="120"/>
      <c r="D44" s="16"/>
      <c r="E44" s="125"/>
      <c r="F44" s="125" t="s">
        <v>8</v>
      </c>
      <c r="G44" s="154">
        <f t="shared" si="11"/>
        <v>-6230</v>
      </c>
      <c r="H44" s="154">
        <f t="shared" si="11"/>
        <v>-6230</v>
      </c>
    </row>
    <row r="45" spans="1:10" ht="18" customHeight="1">
      <c r="A45" s="120"/>
      <c r="B45" s="120"/>
      <c r="C45" s="120"/>
      <c r="D45" s="16"/>
      <c r="E45" s="125"/>
      <c r="F45" s="125" t="s">
        <v>109</v>
      </c>
      <c r="G45" s="154">
        <f t="shared" si="11"/>
        <v>-6230</v>
      </c>
      <c r="H45" s="154">
        <f t="shared" si="11"/>
        <v>-6230</v>
      </c>
    </row>
    <row r="46" spans="1:10" ht="18" customHeight="1">
      <c r="A46" s="120"/>
      <c r="B46" s="120"/>
      <c r="C46" s="120"/>
      <c r="D46" s="16"/>
      <c r="E46" s="125"/>
      <c r="F46" s="125" t="s">
        <v>110</v>
      </c>
      <c r="G46" s="154">
        <f t="shared" si="11"/>
        <v>-6230</v>
      </c>
      <c r="H46" s="154">
        <f t="shared" si="11"/>
        <v>-6230</v>
      </c>
    </row>
    <row r="47" spans="1:10" ht="18" customHeight="1">
      <c r="A47" s="120"/>
      <c r="B47" s="120"/>
      <c r="C47" s="120"/>
      <c r="D47" s="16"/>
      <c r="E47" s="125"/>
      <c r="F47" s="125" t="s">
        <v>111</v>
      </c>
      <c r="G47" s="154">
        <f t="shared" ref="G47:H47" si="12">-G119</f>
        <v>-6230</v>
      </c>
      <c r="H47" s="154">
        <f t="shared" si="12"/>
        <v>-6230</v>
      </c>
    </row>
    <row r="48" spans="1:10" ht="18" customHeight="1">
      <c r="A48" s="120"/>
      <c r="B48" s="120"/>
      <c r="C48" s="120"/>
      <c r="D48" s="16"/>
      <c r="E48" s="125"/>
      <c r="F48" s="126" t="s">
        <v>113</v>
      </c>
      <c r="G48" s="154">
        <f t="shared" ref="G48:H48" si="13">G50</f>
        <v>-9670</v>
      </c>
      <c r="H48" s="154">
        <f t="shared" si="13"/>
        <v>-9670</v>
      </c>
    </row>
    <row r="49" spans="1:8" ht="18" customHeight="1">
      <c r="A49" s="120"/>
      <c r="B49" s="120"/>
      <c r="C49" s="120"/>
      <c r="D49" s="16"/>
      <c r="E49" s="125"/>
      <c r="F49" s="125" t="s">
        <v>25</v>
      </c>
      <c r="G49" s="154"/>
      <c r="H49" s="154"/>
    </row>
    <row r="50" spans="1:8" ht="18" customHeight="1">
      <c r="A50" s="120"/>
      <c r="B50" s="120"/>
      <c r="C50" s="120"/>
      <c r="D50" s="16"/>
      <c r="E50" s="125"/>
      <c r="F50" s="125" t="s">
        <v>7</v>
      </c>
      <c r="G50" s="154">
        <f t="shared" ref="G50:H53" si="14">G51</f>
        <v>-9670</v>
      </c>
      <c r="H50" s="154">
        <f t="shared" si="14"/>
        <v>-9670</v>
      </c>
    </row>
    <row r="51" spans="1:8" ht="18" customHeight="1">
      <c r="A51" s="120"/>
      <c r="B51" s="120"/>
      <c r="C51" s="120"/>
      <c r="D51" s="16"/>
      <c r="E51" s="125"/>
      <c r="F51" s="125" t="s">
        <v>8</v>
      </c>
      <c r="G51" s="154">
        <f t="shared" si="14"/>
        <v>-9670</v>
      </c>
      <c r="H51" s="154">
        <f t="shared" si="14"/>
        <v>-9670</v>
      </c>
    </row>
    <row r="52" spans="1:8" ht="18" customHeight="1">
      <c r="A52" s="120"/>
      <c r="B52" s="120"/>
      <c r="C52" s="120"/>
      <c r="D52" s="16"/>
      <c r="E52" s="125"/>
      <c r="F52" s="125" t="s">
        <v>109</v>
      </c>
      <c r="G52" s="154">
        <f t="shared" si="14"/>
        <v>-9670</v>
      </c>
      <c r="H52" s="154">
        <f t="shared" si="14"/>
        <v>-9670</v>
      </c>
    </row>
    <row r="53" spans="1:8" ht="18" customHeight="1">
      <c r="A53" s="120"/>
      <c r="B53" s="120"/>
      <c r="C53" s="120"/>
      <c r="D53" s="16"/>
      <c r="E53" s="125"/>
      <c r="F53" s="125" t="s">
        <v>110</v>
      </c>
      <c r="G53" s="154">
        <f t="shared" si="14"/>
        <v>-9670</v>
      </c>
      <c r="H53" s="154">
        <f t="shared" si="14"/>
        <v>-9670</v>
      </c>
    </row>
    <row r="54" spans="1:8" ht="18" customHeight="1">
      <c r="A54" s="120"/>
      <c r="B54" s="120"/>
      <c r="C54" s="120"/>
      <c r="D54" s="16"/>
      <c r="E54" s="125"/>
      <c r="F54" s="125" t="s">
        <v>111</v>
      </c>
      <c r="G54" s="154">
        <f t="shared" ref="G54:H54" si="15">-G126</f>
        <v>-9670</v>
      </c>
      <c r="H54" s="154">
        <f t="shared" si="15"/>
        <v>-9670</v>
      </c>
    </row>
    <row r="55" spans="1:8" ht="18" customHeight="1">
      <c r="A55" s="120"/>
      <c r="B55" s="120"/>
      <c r="C55" s="120"/>
      <c r="D55" s="16"/>
      <c r="E55" s="125"/>
      <c r="F55" s="126" t="s">
        <v>114</v>
      </c>
      <c r="G55" s="154">
        <f>G57</f>
        <v>-6586.8</v>
      </c>
      <c r="H55" s="154">
        <f t="shared" ref="H55" si="16">H57</f>
        <v>-6586.8</v>
      </c>
    </row>
    <row r="56" spans="1:8" ht="18" customHeight="1">
      <c r="A56" s="120"/>
      <c r="B56" s="120"/>
      <c r="C56" s="120"/>
      <c r="D56" s="16"/>
      <c r="E56" s="125"/>
      <c r="F56" s="125" t="s">
        <v>25</v>
      </c>
      <c r="G56" s="154"/>
      <c r="H56" s="154"/>
    </row>
    <row r="57" spans="1:8" ht="18" customHeight="1">
      <c r="A57" s="120"/>
      <c r="B57" s="120"/>
      <c r="C57" s="120"/>
      <c r="D57" s="16"/>
      <c r="E57" s="125"/>
      <c r="F57" s="125" t="s">
        <v>7</v>
      </c>
      <c r="G57" s="154">
        <f t="shared" ref="G57:H60" si="17">G58</f>
        <v>-6586.8</v>
      </c>
      <c r="H57" s="154">
        <f t="shared" si="17"/>
        <v>-6586.8</v>
      </c>
    </row>
    <row r="58" spans="1:8" ht="18" customHeight="1">
      <c r="A58" s="120"/>
      <c r="B58" s="120"/>
      <c r="C58" s="120"/>
      <c r="D58" s="16"/>
      <c r="E58" s="125"/>
      <c r="F58" s="125" t="s">
        <v>8</v>
      </c>
      <c r="G58" s="154">
        <f t="shared" si="17"/>
        <v>-6586.8</v>
      </c>
      <c r="H58" s="154">
        <f t="shared" si="17"/>
        <v>-6586.8</v>
      </c>
    </row>
    <row r="59" spans="1:8" ht="13.5" customHeight="1">
      <c r="A59" s="120"/>
      <c r="B59" s="120"/>
      <c r="C59" s="120"/>
      <c r="D59" s="16"/>
      <c r="E59" s="125"/>
      <c r="F59" s="125" t="s">
        <v>109</v>
      </c>
      <c r="G59" s="154">
        <f t="shared" si="17"/>
        <v>-6586.8</v>
      </c>
      <c r="H59" s="154">
        <f t="shared" si="17"/>
        <v>-6586.8</v>
      </c>
    </row>
    <row r="60" spans="1:8" ht="18" customHeight="1">
      <c r="A60" s="120"/>
      <c r="B60" s="120"/>
      <c r="C60" s="120"/>
      <c r="D60" s="16"/>
      <c r="E60" s="125"/>
      <c r="F60" s="125" t="s">
        <v>110</v>
      </c>
      <c r="G60" s="154">
        <f t="shared" si="17"/>
        <v>-6586.8</v>
      </c>
      <c r="H60" s="154">
        <f t="shared" si="17"/>
        <v>-6586.8</v>
      </c>
    </row>
    <row r="61" spans="1:8" ht="18" customHeight="1">
      <c r="A61" s="120"/>
      <c r="B61" s="120"/>
      <c r="C61" s="120"/>
      <c r="D61" s="16"/>
      <c r="E61" s="125"/>
      <c r="F61" s="125" t="s">
        <v>111</v>
      </c>
      <c r="G61" s="154">
        <f>-G127</f>
        <v>-6586.8</v>
      </c>
      <c r="H61" s="154">
        <f>G61</f>
        <v>-6586.8</v>
      </c>
    </row>
    <row r="62" spans="1:8" ht="18" customHeight="1">
      <c r="A62" s="120"/>
      <c r="B62" s="120"/>
      <c r="C62" s="120"/>
      <c r="D62" s="16"/>
      <c r="E62" s="125"/>
      <c r="F62" s="126" t="s">
        <v>115</v>
      </c>
      <c r="G62" s="154">
        <f t="shared" ref="G62:H62" si="18">G64</f>
        <v>31530</v>
      </c>
      <c r="H62" s="154">
        <f t="shared" si="18"/>
        <v>58059.6</v>
      </c>
    </row>
    <row r="63" spans="1:8" ht="18" customHeight="1">
      <c r="A63" s="120"/>
      <c r="B63" s="120"/>
      <c r="C63" s="120"/>
      <c r="D63" s="16"/>
      <c r="E63" s="125"/>
      <c r="F63" s="125" t="s">
        <v>25</v>
      </c>
      <c r="G63" s="154"/>
      <c r="H63" s="154"/>
    </row>
    <row r="64" spans="1:8" ht="18" customHeight="1">
      <c r="A64" s="120"/>
      <c r="B64" s="120"/>
      <c r="C64" s="120"/>
      <c r="D64" s="16"/>
      <c r="E64" s="125"/>
      <c r="F64" s="125" t="s">
        <v>7</v>
      </c>
      <c r="G64" s="154">
        <f t="shared" ref="G64:H67" si="19">G65</f>
        <v>31530</v>
      </c>
      <c r="H64" s="154">
        <f t="shared" si="19"/>
        <v>58059.6</v>
      </c>
    </row>
    <row r="65" spans="1:8" ht="18" customHeight="1">
      <c r="A65" s="120"/>
      <c r="B65" s="120"/>
      <c r="C65" s="120"/>
      <c r="D65" s="16"/>
      <c r="E65" s="125"/>
      <c r="F65" s="125" t="s">
        <v>8</v>
      </c>
      <c r="G65" s="154">
        <f t="shared" si="19"/>
        <v>31530</v>
      </c>
      <c r="H65" s="154">
        <f t="shared" si="19"/>
        <v>58059.6</v>
      </c>
    </row>
    <row r="66" spans="1:8" ht="18" customHeight="1">
      <c r="A66" s="120"/>
      <c r="B66" s="120"/>
      <c r="C66" s="120"/>
      <c r="D66" s="16"/>
      <c r="E66" s="125"/>
      <c r="F66" s="125" t="s">
        <v>109</v>
      </c>
      <c r="G66" s="154">
        <f t="shared" si="19"/>
        <v>31530</v>
      </c>
      <c r="H66" s="154">
        <f t="shared" si="19"/>
        <v>58059.6</v>
      </c>
    </row>
    <row r="67" spans="1:8" ht="18" customHeight="1">
      <c r="A67" s="120"/>
      <c r="B67" s="120"/>
      <c r="C67" s="120"/>
      <c r="D67" s="16"/>
      <c r="E67" s="125"/>
      <c r="F67" s="125" t="s">
        <v>110</v>
      </c>
      <c r="G67" s="154">
        <f t="shared" si="19"/>
        <v>31530</v>
      </c>
      <c r="H67" s="154">
        <f t="shared" si="19"/>
        <v>58059.6</v>
      </c>
    </row>
    <row r="68" spans="1:8" ht="18" customHeight="1">
      <c r="A68" s="120"/>
      <c r="B68" s="120"/>
      <c r="C68" s="120"/>
      <c r="D68" s="16"/>
      <c r="E68" s="125"/>
      <c r="F68" s="125" t="s">
        <v>111</v>
      </c>
      <c r="G68" s="154">
        <v>31530</v>
      </c>
      <c r="H68" s="154">
        <v>58059.6</v>
      </c>
    </row>
    <row r="69" spans="1:8" ht="18" customHeight="1">
      <c r="A69" s="120"/>
      <c r="B69" s="120"/>
      <c r="C69" s="120"/>
      <c r="D69" s="16"/>
      <c r="E69" s="125"/>
      <c r="F69" s="126" t="s">
        <v>116</v>
      </c>
      <c r="G69" s="154">
        <f t="shared" ref="G69:H69" si="20">G71</f>
        <v>34242</v>
      </c>
      <c r="H69" s="154">
        <f t="shared" si="20"/>
        <v>62525.599999999999</v>
      </c>
    </row>
    <row r="70" spans="1:8" ht="39" customHeight="1">
      <c r="A70" s="120"/>
      <c r="B70" s="120"/>
      <c r="C70" s="120"/>
      <c r="D70" s="16"/>
      <c r="E70" s="125"/>
      <c r="F70" s="125" t="s">
        <v>25</v>
      </c>
      <c r="G70" s="154"/>
      <c r="H70" s="154"/>
    </row>
    <row r="71" spans="1:8" ht="18" customHeight="1">
      <c r="A71" s="120"/>
      <c r="B71" s="120"/>
      <c r="C71" s="120"/>
      <c r="D71" s="16"/>
      <c r="E71" s="125"/>
      <c r="F71" s="125" t="s">
        <v>7</v>
      </c>
      <c r="G71" s="154">
        <f t="shared" ref="G71:H74" si="21">G72</f>
        <v>34242</v>
      </c>
      <c r="H71" s="154">
        <f t="shared" si="21"/>
        <v>62525.599999999999</v>
      </c>
    </row>
    <row r="72" spans="1:8" ht="18" customHeight="1">
      <c r="A72" s="120"/>
      <c r="B72" s="120"/>
      <c r="C72" s="120"/>
      <c r="D72" s="16"/>
      <c r="E72" s="125"/>
      <c r="F72" s="125" t="s">
        <v>8</v>
      </c>
      <c r="G72" s="154">
        <f t="shared" si="21"/>
        <v>34242</v>
      </c>
      <c r="H72" s="154">
        <f t="shared" si="21"/>
        <v>62525.599999999999</v>
      </c>
    </row>
    <row r="73" spans="1:8" ht="18" customHeight="1">
      <c r="A73" s="120"/>
      <c r="B73" s="120"/>
      <c r="C73" s="120"/>
      <c r="D73" s="16"/>
      <c r="E73" s="125"/>
      <c r="F73" s="125" t="s">
        <v>109</v>
      </c>
      <c r="G73" s="154">
        <f t="shared" si="21"/>
        <v>34242</v>
      </c>
      <c r="H73" s="154">
        <f t="shared" si="21"/>
        <v>62525.599999999999</v>
      </c>
    </row>
    <row r="74" spans="1:8" ht="18" customHeight="1">
      <c r="A74" s="120"/>
      <c r="B74" s="120"/>
      <c r="C74" s="120"/>
      <c r="D74" s="16"/>
      <c r="E74" s="125"/>
      <c r="F74" s="125" t="s">
        <v>110</v>
      </c>
      <c r="G74" s="154">
        <f t="shared" si="21"/>
        <v>34242</v>
      </c>
      <c r="H74" s="154">
        <f t="shared" si="21"/>
        <v>62525.599999999999</v>
      </c>
    </row>
    <row r="75" spans="1:8" ht="18" customHeight="1">
      <c r="A75" s="120"/>
      <c r="B75" s="120"/>
      <c r="C75" s="120"/>
      <c r="D75" s="16"/>
      <c r="E75" s="125"/>
      <c r="F75" s="125" t="s">
        <v>111</v>
      </c>
      <c r="G75" s="154">
        <v>34242</v>
      </c>
      <c r="H75" s="154">
        <v>62525.599999999999</v>
      </c>
    </row>
    <row r="76" spans="1:8" ht="18" customHeight="1">
      <c r="A76" s="120"/>
      <c r="B76" s="120"/>
      <c r="C76" s="120"/>
      <c r="D76" s="16"/>
      <c r="E76" s="125"/>
      <c r="F76" s="126" t="s">
        <v>117</v>
      </c>
      <c r="G76" s="154">
        <f t="shared" ref="G76:H76" si="22">G78</f>
        <v>-8797.7999999999993</v>
      </c>
      <c r="H76" s="154">
        <f t="shared" si="22"/>
        <v>-8797.7999999999993</v>
      </c>
    </row>
    <row r="77" spans="1:8" ht="36.75" customHeight="1">
      <c r="A77" s="120"/>
      <c r="B77" s="120"/>
      <c r="C77" s="120"/>
      <c r="D77" s="16"/>
      <c r="E77" s="125"/>
      <c r="F77" s="125" t="s">
        <v>25</v>
      </c>
      <c r="G77" s="154"/>
      <c r="H77" s="154"/>
    </row>
    <row r="78" spans="1:8" ht="18" customHeight="1">
      <c r="A78" s="120"/>
      <c r="B78" s="120"/>
      <c r="C78" s="120"/>
      <c r="D78" s="16"/>
      <c r="E78" s="125"/>
      <c r="F78" s="125" t="s">
        <v>7</v>
      </c>
      <c r="G78" s="154">
        <f t="shared" ref="G78:H81" si="23">G79</f>
        <v>-8797.7999999999993</v>
      </c>
      <c r="H78" s="154">
        <f t="shared" si="23"/>
        <v>-8797.7999999999993</v>
      </c>
    </row>
    <row r="79" spans="1:8" ht="18" customHeight="1">
      <c r="A79" s="120"/>
      <c r="B79" s="120"/>
      <c r="C79" s="120"/>
      <c r="D79" s="16"/>
      <c r="E79" s="125"/>
      <c r="F79" s="125" t="s">
        <v>8</v>
      </c>
      <c r="G79" s="154">
        <f t="shared" si="23"/>
        <v>-8797.7999999999993</v>
      </c>
      <c r="H79" s="154">
        <f t="shared" si="23"/>
        <v>-8797.7999999999993</v>
      </c>
    </row>
    <row r="80" spans="1:8" ht="18" customHeight="1">
      <c r="A80" s="120"/>
      <c r="B80" s="120"/>
      <c r="C80" s="120"/>
      <c r="D80" s="16"/>
      <c r="E80" s="125"/>
      <c r="F80" s="125" t="s">
        <v>109</v>
      </c>
      <c r="G80" s="154">
        <f t="shared" si="23"/>
        <v>-8797.7999999999993</v>
      </c>
      <c r="H80" s="154">
        <f t="shared" si="23"/>
        <v>-8797.7999999999993</v>
      </c>
    </row>
    <row r="81" spans="1:8" ht="18" customHeight="1">
      <c r="A81" s="120"/>
      <c r="B81" s="120"/>
      <c r="C81" s="120"/>
      <c r="D81" s="16"/>
      <c r="E81" s="125"/>
      <c r="F81" s="125" t="s">
        <v>110</v>
      </c>
      <c r="G81" s="154">
        <f t="shared" si="23"/>
        <v>-8797.7999999999993</v>
      </c>
      <c r="H81" s="154">
        <f t="shared" si="23"/>
        <v>-8797.7999999999993</v>
      </c>
    </row>
    <row r="82" spans="1:8" ht="18" customHeight="1">
      <c r="A82" s="120"/>
      <c r="B82" s="120"/>
      <c r="C82" s="120"/>
      <c r="D82" s="16"/>
      <c r="E82" s="125"/>
      <c r="F82" s="125" t="s">
        <v>111</v>
      </c>
      <c r="G82" s="154">
        <f t="shared" ref="G82:H82" si="24">-G148</f>
        <v>-8797.7999999999993</v>
      </c>
      <c r="H82" s="154">
        <f t="shared" si="24"/>
        <v>-8797.7999999999993</v>
      </c>
    </row>
    <row r="83" spans="1:8" ht="18" customHeight="1">
      <c r="A83" s="120"/>
      <c r="B83" s="120"/>
      <c r="C83" s="120"/>
      <c r="D83" s="16"/>
      <c r="E83" s="125"/>
      <c r="F83" s="126" t="s">
        <v>84</v>
      </c>
      <c r="G83" s="154">
        <f t="shared" ref="G83:H83" si="25">G85</f>
        <v>-267.2</v>
      </c>
      <c r="H83" s="154">
        <f t="shared" si="25"/>
        <v>3714.8</v>
      </c>
    </row>
    <row r="84" spans="1:8" ht="18" customHeight="1">
      <c r="A84" s="120"/>
      <c r="B84" s="120"/>
      <c r="C84" s="120"/>
      <c r="D84" s="16"/>
      <c r="E84" s="125"/>
      <c r="F84" s="125" t="s">
        <v>25</v>
      </c>
      <c r="G84" s="154"/>
      <c r="H84" s="154"/>
    </row>
    <row r="85" spans="1:8" ht="18" customHeight="1">
      <c r="A85" s="120"/>
      <c r="B85" s="120"/>
      <c r="C85" s="120"/>
      <c r="D85" s="16"/>
      <c r="E85" s="125"/>
      <c r="F85" s="125" t="s">
        <v>7</v>
      </c>
      <c r="G85" s="154">
        <f t="shared" ref="G85:H88" si="26">G86</f>
        <v>-267.2</v>
      </c>
      <c r="H85" s="154">
        <f t="shared" si="26"/>
        <v>3714.8</v>
      </c>
    </row>
    <row r="86" spans="1:8" ht="18" customHeight="1">
      <c r="A86" s="120"/>
      <c r="B86" s="120"/>
      <c r="C86" s="120"/>
      <c r="D86" s="16"/>
      <c r="E86" s="125"/>
      <c r="F86" s="125" t="s">
        <v>8</v>
      </c>
      <c r="G86" s="154">
        <f t="shared" si="26"/>
        <v>-267.2</v>
      </c>
      <c r="H86" s="154">
        <f t="shared" si="26"/>
        <v>3714.8</v>
      </c>
    </row>
    <row r="87" spans="1:8" ht="18" customHeight="1">
      <c r="A87" s="120"/>
      <c r="B87" s="120"/>
      <c r="C87" s="120"/>
      <c r="D87" s="16"/>
      <c r="E87" s="125"/>
      <c r="F87" s="125" t="s">
        <v>109</v>
      </c>
      <c r="G87" s="154">
        <f t="shared" si="26"/>
        <v>-267.2</v>
      </c>
      <c r="H87" s="154">
        <f t="shared" si="26"/>
        <v>3714.8</v>
      </c>
    </row>
    <row r="88" spans="1:8" ht="18" customHeight="1">
      <c r="A88" s="120"/>
      <c r="B88" s="120"/>
      <c r="C88" s="120"/>
      <c r="D88" s="16"/>
      <c r="E88" s="125"/>
      <c r="F88" s="125" t="s">
        <v>110</v>
      </c>
      <c r="G88" s="154">
        <f t="shared" si="26"/>
        <v>-267.2</v>
      </c>
      <c r="H88" s="154">
        <f t="shared" si="26"/>
        <v>3714.8</v>
      </c>
    </row>
    <row r="89" spans="1:8" ht="18" customHeight="1">
      <c r="A89" s="120"/>
      <c r="B89" s="120"/>
      <c r="C89" s="120"/>
      <c r="D89" s="16"/>
      <c r="E89" s="125"/>
      <c r="F89" s="125" t="s">
        <v>111</v>
      </c>
      <c r="G89" s="154">
        <v>-267.2</v>
      </c>
      <c r="H89" s="154">
        <v>3714.8</v>
      </c>
    </row>
    <row r="90" spans="1:8" ht="18" customHeight="1">
      <c r="A90" s="120"/>
      <c r="B90" s="120"/>
      <c r="C90" s="120"/>
      <c r="D90" s="16"/>
      <c r="E90" s="125"/>
      <c r="F90" s="126" t="s">
        <v>118</v>
      </c>
      <c r="G90" s="154">
        <f t="shared" ref="G90:H90" si="27">G92</f>
        <v>20208.7</v>
      </c>
      <c r="H90" s="154">
        <f t="shared" si="27"/>
        <v>26166.6</v>
      </c>
    </row>
    <row r="91" spans="1:8" ht="18" customHeight="1">
      <c r="A91" s="120"/>
      <c r="B91" s="120"/>
      <c r="C91" s="120"/>
      <c r="D91" s="16"/>
      <c r="E91" s="125"/>
      <c r="F91" s="125" t="s">
        <v>25</v>
      </c>
      <c r="G91" s="154"/>
      <c r="H91" s="154"/>
    </row>
    <row r="92" spans="1:8" ht="18" customHeight="1">
      <c r="A92" s="120"/>
      <c r="B92" s="120"/>
      <c r="C92" s="120"/>
      <c r="D92" s="16"/>
      <c r="E92" s="125"/>
      <c r="F92" s="125" t="s">
        <v>7</v>
      </c>
      <c r="G92" s="154">
        <f t="shared" ref="G92:H95" si="28">G93</f>
        <v>20208.7</v>
      </c>
      <c r="H92" s="154">
        <f t="shared" si="28"/>
        <v>26166.6</v>
      </c>
    </row>
    <row r="93" spans="1:8" ht="18" customHeight="1">
      <c r="A93" s="120"/>
      <c r="B93" s="120"/>
      <c r="C93" s="120"/>
      <c r="D93" s="16"/>
      <c r="E93" s="125"/>
      <c r="F93" s="125" t="s">
        <v>8</v>
      </c>
      <c r="G93" s="154">
        <f t="shared" si="28"/>
        <v>20208.7</v>
      </c>
      <c r="H93" s="154">
        <f t="shared" si="28"/>
        <v>26166.6</v>
      </c>
    </row>
    <row r="94" spans="1:8" ht="18" customHeight="1">
      <c r="A94" s="120"/>
      <c r="B94" s="120"/>
      <c r="C94" s="120"/>
      <c r="D94" s="16"/>
      <c r="E94" s="125"/>
      <c r="F94" s="125" t="s">
        <v>109</v>
      </c>
      <c r="G94" s="154">
        <f t="shared" si="28"/>
        <v>20208.7</v>
      </c>
      <c r="H94" s="154">
        <f t="shared" si="28"/>
        <v>26166.6</v>
      </c>
    </row>
    <row r="95" spans="1:8" ht="18" customHeight="1">
      <c r="A95" s="120"/>
      <c r="B95" s="120"/>
      <c r="C95" s="120"/>
      <c r="D95" s="16"/>
      <c r="E95" s="125"/>
      <c r="F95" s="125" t="s">
        <v>110</v>
      </c>
      <c r="G95" s="154">
        <f t="shared" si="28"/>
        <v>20208.7</v>
      </c>
      <c r="H95" s="154">
        <f t="shared" si="28"/>
        <v>26166.6</v>
      </c>
    </row>
    <row r="96" spans="1:8" ht="18" customHeight="1">
      <c r="A96" s="120"/>
      <c r="B96" s="120"/>
      <c r="C96" s="120"/>
      <c r="D96" s="16"/>
      <c r="E96" s="125"/>
      <c r="F96" s="125" t="s">
        <v>111</v>
      </c>
      <c r="G96" s="154">
        <v>20208.7</v>
      </c>
      <c r="H96" s="154">
        <v>26166.6</v>
      </c>
    </row>
    <row r="97" spans="1:8" ht="18" customHeight="1">
      <c r="A97" s="120"/>
      <c r="B97" s="120"/>
      <c r="C97" s="120"/>
      <c r="D97" s="16"/>
      <c r="E97" s="125"/>
      <c r="F97" s="126" t="s">
        <v>119</v>
      </c>
      <c r="G97" s="154">
        <f t="shared" ref="G97:H97" si="29">G99</f>
        <v>20622.2</v>
      </c>
      <c r="H97" s="154">
        <f t="shared" si="29"/>
        <v>32280.799999999999</v>
      </c>
    </row>
    <row r="98" spans="1:8" ht="18" customHeight="1">
      <c r="A98" s="120"/>
      <c r="B98" s="120"/>
      <c r="C98" s="120"/>
      <c r="D98" s="16"/>
      <c r="E98" s="125"/>
      <c r="F98" s="125" t="s">
        <v>25</v>
      </c>
      <c r="G98" s="154"/>
      <c r="H98" s="154"/>
    </row>
    <row r="99" spans="1:8" ht="18" customHeight="1">
      <c r="A99" s="120"/>
      <c r="B99" s="120"/>
      <c r="C99" s="120"/>
      <c r="D99" s="16"/>
      <c r="E99" s="125"/>
      <c r="F99" s="125" t="s">
        <v>7</v>
      </c>
      <c r="G99" s="154">
        <f t="shared" ref="G99:H102" si="30">G100</f>
        <v>20622.2</v>
      </c>
      <c r="H99" s="154">
        <f t="shared" si="30"/>
        <v>32280.799999999999</v>
      </c>
    </row>
    <row r="100" spans="1:8" ht="18" customHeight="1">
      <c r="A100" s="120"/>
      <c r="B100" s="120"/>
      <c r="C100" s="120"/>
      <c r="D100" s="16"/>
      <c r="E100" s="125"/>
      <c r="F100" s="125" t="s">
        <v>8</v>
      </c>
      <c r="G100" s="154">
        <f t="shared" si="30"/>
        <v>20622.2</v>
      </c>
      <c r="H100" s="154">
        <f t="shared" si="30"/>
        <v>32280.799999999999</v>
      </c>
    </row>
    <row r="101" spans="1:8" ht="18" customHeight="1">
      <c r="A101" s="120"/>
      <c r="B101" s="120"/>
      <c r="C101" s="120"/>
      <c r="D101" s="16"/>
      <c r="E101" s="125"/>
      <c r="F101" s="125" t="s">
        <v>109</v>
      </c>
      <c r="G101" s="154">
        <f t="shared" si="30"/>
        <v>20622.2</v>
      </c>
      <c r="H101" s="154">
        <f t="shared" si="30"/>
        <v>32280.799999999999</v>
      </c>
    </row>
    <row r="102" spans="1:8" ht="18" customHeight="1">
      <c r="A102" s="120"/>
      <c r="B102" s="120"/>
      <c r="C102" s="120"/>
      <c r="D102" s="16"/>
      <c r="E102" s="125"/>
      <c r="F102" s="125" t="s">
        <v>110</v>
      </c>
      <c r="G102" s="154">
        <f t="shared" si="30"/>
        <v>20622.2</v>
      </c>
      <c r="H102" s="154">
        <f t="shared" si="30"/>
        <v>32280.799999999999</v>
      </c>
    </row>
    <row r="103" spans="1:8" ht="18" customHeight="1">
      <c r="A103" s="120"/>
      <c r="B103" s="120"/>
      <c r="C103" s="120"/>
      <c r="D103" s="16"/>
      <c r="E103" s="125"/>
      <c r="F103" s="125" t="s">
        <v>111</v>
      </c>
      <c r="G103" s="154">
        <v>20622.2</v>
      </c>
      <c r="H103" s="154">
        <v>32280.799999999999</v>
      </c>
    </row>
    <row r="104" spans="1:8" ht="23.25" customHeight="1">
      <c r="A104" s="120"/>
      <c r="B104" s="120"/>
      <c r="C104" s="120"/>
      <c r="D104" s="16"/>
      <c r="E104" s="125" t="s">
        <v>100</v>
      </c>
      <c r="F104" s="125" t="s">
        <v>101</v>
      </c>
      <c r="G104" s="156">
        <f>G106+G113+G120+G127+G134+G141+G148+G155+G162+G169</f>
        <v>63199.80000000001</v>
      </c>
      <c r="H104" s="156">
        <f t="shared" ref="H104" si="31">H106+H113+H120+H127+H134+H141+H148+H155+H162+H169</f>
        <v>63199.80000000001</v>
      </c>
    </row>
    <row r="105" spans="1:8" ht="18" customHeight="1">
      <c r="A105" s="120"/>
      <c r="B105" s="120"/>
      <c r="C105" s="120"/>
      <c r="D105" s="16"/>
      <c r="E105" s="125"/>
      <c r="F105" s="125" t="s">
        <v>23</v>
      </c>
      <c r="G105" s="156"/>
      <c r="H105" s="51"/>
    </row>
    <row r="106" spans="1:8" ht="18" customHeight="1">
      <c r="A106" s="120"/>
      <c r="B106" s="120"/>
      <c r="C106" s="120"/>
      <c r="D106" s="23"/>
      <c r="E106" s="125"/>
      <c r="F106" s="126" t="s">
        <v>108</v>
      </c>
      <c r="G106" s="156">
        <f>G108</f>
        <v>3190</v>
      </c>
      <c r="H106" s="156">
        <f>H108</f>
        <v>3190</v>
      </c>
    </row>
    <row r="107" spans="1:8" ht="18" customHeight="1">
      <c r="A107" s="120"/>
      <c r="B107" s="120"/>
      <c r="C107" s="120"/>
      <c r="D107" s="23"/>
      <c r="E107" s="125"/>
      <c r="F107" s="125" t="s">
        <v>25</v>
      </c>
      <c r="G107" s="156"/>
      <c r="H107" s="51"/>
    </row>
    <row r="108" spans="1:8" ht="18" customHeight="1">
      <c r="A108" s="120"/>
      <c r="B108" s="120"/>
      <c r="C108" s="120"/>
      <c r="D108" s="16"/>
      <c r="E108" s="125"/>
      <c r="F108" s="125" t="s">
        <v>7</v>
      </c>
      <c r="G108" s="156">
        <f t="shared" ref="G108:H111" si="32">G109</f>
        <v>3190</v>
      </c>
      <c r="H108" s="156">
        <f t="shared" si="32"/>
        <v>3190</v>
      </c>
    </row>
    <row r="109" spans="1:8" ht="18" customHeight="1">
      <c r="A109" s="120"/>
      <c r="B109" s="120"/>
      <c r="C109" s="120"/>
      <c r="D109" s="16"/>
      <c r="E109" s="125"/>
      <c r="F109" s="125" t="s">
        <v>43</v>
      </c>
      <c r="G109" s="156">
        <f t="shared" si="32"/>
        <v>3190</v>
      </c>
      <c r="H109" s="156">
        <f t="shared" si="32"/>
        <v>3190</v>
      </c>
    </row>
    <row r="110" spans="1:8" ht="18" customHeight="1">
      <c r="A110" s="127"/>
      <c r="B110" s="127"/>
      <c r="C110" s="127"/>
      <c r="D110" s="14"/>
      <c r="E110" s="125"/>
      <c r="F110" s="125" t="s">
        <v>120</v>
      </c>
      <c r="G110" s="156">
        <f t="shared" si="32"/>
        <v>3190</v>
      </c>
      <c r="H110" s="156">
        <f t="shared" si="32"/>
        <v>3190</v>
      </c>
    </row>
    <row r="111" spans="1:8" ht="18" customHeight="1">
      <c r="A111" s="127"/>
      <c r="B111" s="127"/>
      <c r="C111" s="127"/>
      <c r="D111" s="14"/>
      <c r="E111" s="125"/>
      <c r="F111" s="125" t="s">
        <v>121</v>
      </c>
      <c r="G111" s="156">
        <f t="shared" si="32"/>
        <v>3190</v>
      </c>
      <c r="H111" s="156">
        <f t="shared" si="32"/>
        <v>3190</v>
      </c>
    </row>
    <row r="112" spans="1:8" ht="18" customHeight="1">
      <c r="A112" s="120"/>
      <c r="B112" s="120"/>
      <c r="C112" s="120"/>
      <c r="D112" s="16"/>
      <c r="E112" s="125"/>
      <c r="F112" s="125" t="s">
        <v>122</v>
      </c>
      <c r="G112" s="156">
        <f>'h8'!I14</f>
        <v>3190</v>
      </c>
      <c r="H112" s="156">
        <f>G112</f>
        <v>3190</v>
      </c>
    </row>
    <row r="113" spans="1:8" ht="18" customHeight="1">
      <c r="A113" s="120"/>
      <c r="B113" s="120"/>
      <c r="C113" s="120"/>
      <c r="D113" s="16"/>
      <c r="E113" s="125"/>
      <c r="F113" s="126" t="s">
        <v>112</v>
      </c>
      <c r="G113" s="156">
        <f t="shared" ref="G113:H113" si="33">G115</f>
        <v>6230</v>
      </c>
      <c r="H113" s="156">
        <f t="shared" si="33"/>
        <v>6230</v>
      </c>
    </row>
    <row r="114" spans="1:8" ht="18" customHeight="1">
      <c r="A114" s="120"/>
      <c r="B114" s="120"/>
      <c r="C114" s="120"/>
      <c r="D114" s="16"/>
      <c r="E114" s="125"/>
      <c r="F114" s="125" t="s">
        <v>25</v>
      </c>
      <c r="G114" s="156"/>
      <c r="H114" s="51"/>
    </row>
    <row r="115" spans="1:8" ht="18" customHeight="1">
      <c r="A115" s="120"/>
      <c r="B115" s="120"/>
      <c r="C115" s="120"/>
      <c r="D115" s="16"/>
      <c r="E115" s="125"/>
      <c r="F115" s="125" t="s">
        <v>7</v>
      </c>
      <c r="G115" s="156">
        <f t="shared" ref="G115:H115" si="34">G116</f>
        <v>6230</v>
      </c>
      <c r="H115" s="156">
        <f t="shared" si="34"/>
        <v>6230</v>
      </c>
    </row>
    <row r="116" spans="1:8" ht="18" customHeight="1">
      <c r="A116" s="120"/>
      <c r="B116" s="120"/>
      <c r="C116" s="120"/>
      <c r="D116" s="16"/>
      <c r="E116" s="125"/>
      <c r="F116" s="125" t="s">
        <v>43</v>
      </c>
      <c r="G116" s="156">
        <f t="shared" ref="G116:H116" si="35">G117</f>
        <v>6230</v>
      </c>
      <c r="H116" s="156">
        <f t="shared" si="35"/>
        <v>6230</v>
      </c>
    </row>
    <row r="117" spans="1:8" ht="18" customHeight="1">
      <c r="A117" s="120"/>
      <c r="B117" s="120"/>
      <c r="C117" s="120"/>
      <c r="D117" s="16"/>
      <c r="E117" s="125"/>
      <c r="F117" s="125" t="s">
        <v>120</v>
      </c>
      <c r="G117" s="156">
        <f t="shared" ref="G117:H117" si="36">G118</f>
        <v>6230</v>
      </c>
      <c r="H117" s="156">
        <f t="shared" si="36"/>
        <v>6230</v>
      </c>
    </row>
    <row r="118" spans="1:8" ht="18" customHeight="1">
      <c r="A118" s="120"/>
      <c r="B118" s="120"/>
      <c r="C118" s="120"/>
      <c r="D118" s="16"/>
      <c r="E118" s="125"/>
      <c r="F118" s="125" t="s">
        <v>121</v>
      </c>
      <c r="G118" s="156">
        <f>G119</f>
        <v>6230</v>
      </c>
      <c r="H118" s="156">
        <f>H119</f>
        <v>6230</v>
      </c>
    </row>
    <row r="119" spans="1:8" ht="18" customHeight="1">
      <c r="A119" s="120"/>
      <c r="B119" s="120"/>
      <c r="C119" s="120"/>
      <c r="D119" s="16"/>
      <c r="E119" s="125"/>
      <c r="F119" s="125" t="s">
        <v>122</v>
      </c>
      <c r="G119" s="156">
        <f>'h8'!I20</f>
        <v>6230</v>
      </c>
      <c r="H119" s="156">
        <f>G119</f>
        <v>6230</v>
      </c>
    </row>
    <row r="120" spans="1:8" ht="15" customHeight="1">
      <c r="A120" s="120"/>
      <c r="B120" s="120"/>
      <c r="C120" s="120"/>
      <c r="D120" s="16"/>
      <c r="E120" s="125"/>
      <c r="F120" s="126" t="s">
        <v>113</v>
      </c>
      <c r="G120" s="156">
        <f>G122</f>
        <v>9670</v>
      </c>
      <c r="H120" s="51">
        <f>G120</f>
        <v>9670</v>
      </c>
    </row>
    <row r="121" spans="1:8" ht="36" customHeight="1">
      <c r="A121" s="120"/>
      <c r="B121" s="120"/>
      <c r="C121" s="120"/>
      <c r="D121" s="16"/>
      <c r="E121" s="125"/>
      <c r="F121" s="125" t="s">
        <v>25</v>
      </c>
      <c r="G121" s="156"/>
      <c r="H121" s="51"/>
    </row>
    <row r="122" spans="1:8" ht="18" customHeight="1">
      <c r="A122" s="120"/>
      <c r="B122" s="120"/>
      <c r="C122" s="120"/>
      <c r="D122" s="16"/>
      <c r="E122" s="125"/>
      <c r="F122" s="125" t="s">
        <v>7</v>
      </c>
      <c r="G122" s="156">
        <f t="shared" ref="G122:H125" si="37">G123</f>
        <v>9670</v>
      </c>
      <c r="H122" s="156">
        <f t="shared" si="37"/>
        <v>9670</v>
      </c>
    </row>
    <row r="123" spans="1:8" ht="18" customHeight="1">
      <c r="A123" s="120"/>
      <c r="B123" s="120"/>
      <c r="C123" s="120"/>
      <c r="D123" s="16"/>
      <c r="E123" s="125"/>
      <c r="F123" s="125" t="s">
        <v>43</v>
      </c>
      <c r="G123" s="156">
        <f t="shared" si="37"/>
        <v>9670</v>
      </c>
      <c r="H123" s="156">
        <f t="shared" si="37"/>
        <v>9670</v>
      </c>
    </row>
    <row r="124" spans="1:8" ht="18" customHeight="1">
      <c r="A124" s="120"/>
      <c r="B124" s="120"/>
      <c r="C124" s="120"/>
      <c r="D124" s="16"/>
      <c r="E124" s="125"/>
      <c r="F124" s="125" t="s">
        <v>120</v>
      </c>
      <c r="G124" s="156">
        <f t="shared" si="37"/>
        <v>9670</v>
      </c>
      <c r="H124" s="156">
        <f t="shared" si="37"/>
        <v>9670</v>
      </c>
    </row>
    <row r="125" spans="1:8" ht="18" customHeight="1">
      <c r="A125" s="120"/>
      <c r="B125" s="120"/>
      <c r="C125" s="120"/>
      <c r="D125" s="16"/>
      <c r="E125" s="125"/>
      <c r="F125" s="125" t="s">
        <v>121</v>
      </c>
      <c r="G125" s="156">
        <f t="shared" si="37"/>
        <v>9670</v>
      </c>
      <c r="H125" s="156">
        <f t="shared" si="37"/>
        <v>9670</v>
      </c>
    </row>
    <row r="126" spans="1:8" ht="18" customHeight="1">
      <c r="A126" s="120"/>
      <c r="B126" s="120"/>
      <c r="C126" s="120"/>
      <c r="D126" s="16"/>
      <c r="E126" s="125"/>
      <c r="F126" s="125" t="s">
        <v>122</v>
      </c>
      <c r="G126" s="156">
        <f>'h8'!I26</f>
        <v>9670</v>
      </c>
      <c r="H126" s="156">
        <f>G126</f>
        <v>9670</v>
      </c>
    </row>
    <row r="127" spans="1:8" ht="18" customHeight="1">
      <c r="A127" s="120"/>
      <c r="B127" s="120"/>
      <c r="C127" s="120"/>
      <c r="D127" s="16"/>
      <c r="E127" s="125"/>
      <c r="F127" s="126" t="s">
        <v>114</v>
      </c>
      <c r="G127" s="156">
        <f>G129</f>
        <v>6586.8</v>
      </c>
      <c r="H127" s="156">
        <f t="shared" ref="H127" si="38">H129</f>
        <v>6586.8</v>
      </c>
    </row>
    <row r="128" spans="1:8" ht="33" customHeight="1">
      <c r="A128" s="120"/>
      <c r="B128" s="120"/>
      <c r="C128" s="120"/>
      <c r="D128" s="16"/>
      <c r="E128" s="125"/>
      <c r="F128" s="125" t="s">
        <v>25</v>
      </c>
      <c r="G128" s="156"/>
      <c r="H128" s="51"/>
    </row>
    <row r="129" spans="1:8" ht="18" customHeight="1">
      <c r="A129" s="120"/>
      <c r="B129" s="120"/>
      <c r="C129" s="120"/>
      <c r="D129" s="16"/>
      <c r="E129" s="125"/>
      <c r="F129" s="125" t="s">
        <v>7</v>
      </c>
      <c r="G129" s="156">
        <f t="shared" ref="G129:H129" si="39">G130</f>
        <v>6586.8</v>
      </c>
      <c r="H129" s="156">
        <f t="shared" si="39"/>
        <v>6586.8</v>
      </c>
    </row>
    <row r="130" spans="1:8" ht="18" customHeight="1">
      <c r="A130" s="120"/>
      <c r="B130" s="120"/>
      <c r="C130" s="120"/>
      <c r="D130" s="16"/>
      <c r="E130" s="125"/>
      <c r="F130" s="125" t="s">
        <v>43</v>
      </c>
      <c r="G130" s="156">
        <f t="shared" ref="G130:H130" si="40">G131</f>
        <v>6586.8</v>
      </c>
      <c r="H130" s="156">
        <f t="shared" si="40"/>
        <v>6586.8</v>
      </c>
    </row>
    <row r="131" spans="1:8" ht="18" customHeight="1">
      <c r="A131" s="120"/>
      <c r="B131" s="120"/>
      <c r="C131" s="120"/>
      <c r="D131" s="16"/>
      <c r="E131" s="125"/>
      <c r="F131" s="125" t="s">
        <v>120</v>
      </c>
      <c r="G131" s="156">
        <f>G132</f>
        <v>6586.8</v>
      </c>
      <c r="H131" s="156">
        <f>H132</f>
        <v>6586.8</v>
      </c>
    </row>
    <row r="132" spans="1:8" ht="18" customHeight="1">
      <c r="A132" s="120"/>
      <c r="B132" s="120"/>
      <c r="C132" s="120"/>
      <c r="D132" s="16"/>
      <c r="E132" s="125"/>
      <c r="F132" s="125" t="s">
        <v>121</v>
      </c>
      <c r="G132" s="156">
        <f t="shared" ref="G132:H132" si="41">G133</f>
        <v>6586.8</v>
      </c>
      <c r="H132" s="156">
        <f t="shared" si="41"/>
        <v>6586.8</v>
      </c>
    </row>
    <row r="133" spans="1:8" ht="18" customHeight="1">
      <c r="A133" s="120"/>
      <c r="B133" s="120"/>
      <c r="C133" s="120"/>
      <c r="D133" s="16"/>
      <c r="E133" s="125"/>
      <c r="F133" s="125" t="s">
        <v>122</v>
      </c>
      <c r="G133" s="156">
        <f>'h8'!I34</f>
        <v>6586.8</v>
      </c>
      <c r="H133" s="156">
        <f>G133</f>
        <v>6586.8</v>
      </c>
    </row>
    <row r="134" spans="1:8" ht="18" customHeight="1">
      <c r="A134" s="120"/>
      <c r="B134" s="120"/>
      <c r="C134" s="120"/>
      <c r="D134" s="16"/>
      <c r="E134" s="125"/>
      <c r="F134" s="126" t="s">
        <v>115</v>
      </c>
      <c r="G134" s="157">
        <f t="shared" ref="G134:H134" si="42">G136</f>
        <v>8470</v>
      </c>
      <c r="H134" s="157">
        <f t="shared" si="42"/>
        <v>8470</v>
      </c>
    </row>
    <row r="135" spans="1:8" ht="33.75" customHeight="1">
      <c r="A135" s="120"/>
      <c r="B135" s="120"/>
      <c r="C135" s="120"/>
      <c r="D135" s="16"/>
      <c r="E135" s="125"/>
      <c r="F135" s="125" t="s">
        <v>25</v>
      </c>
      <c r="G135" s="157"/>
      <c r="H135" s="157"/>
    </row>
    <row r="136" spans="1:8" ht="18" customHeight="1">
      <c r="A136" s="120"/>
      <c r="B136" s="120"/>
      <c r="C136" s="120"/>
      <c r="D136" s="16"/>
      <c r="E136" s="125"/>
      <c r="F136" s="125" t="s">
        <v>7</v>
      </c>
      <c r="G136" s="157">
        <f t="shared" ref="G136:H139" si="43">G137</f>
        <v>8470</v>
      </c>
      <c r="H136" s="157">
        <f t="shared" si="43"/>
        <v>8470</v>
      </c>
    </row>
    <row r="137" spans="1:8" ht="18" customHeight="1">
      <c r="A137" s="120"/>
      <c r="B137" s="120"/>
      <c r="C137" s="120"/>
      <c r="D137" s="16"/>
      <c r="E137" s="125"/>
      <c r="F137" s="125" t="s">
        <v>43</v>
      </c>
      <c r="G137" s="157">
        <f t="shared" si="43"/>
        <v>8470</v>
      </c>
      <c r="H137" s="157">
        <f t="shared" si="43"/>
        <v>8470</v>
      </c>
    </row>
    <row r="138" spans="1:8" ht="18" customHeight="1">
      <c r="A138" s="120"/>
      <c r="B138" s="120"/>
      <c r="C138" s="120"/>
      <c r="D138" s="16"/>
      <c r="E138" s="125"/>
      <c r="F138" s="125" t="s">
        <v>120</v>
      </c>
      <c r="G138" s="157">
        <f t="shared" si="43"/>
        <v>8470</v>
      </c>
      <c r="H138" s="157">
        <f t="shared" si="43"/>
        <v>8470</v>
      </c>
    </row>
    <row r="139" spans="1:8" ht="18" customHeight="1">
      <c r="A139" s="120"/>
      <c r="B139" s="120"/>
      <c r="C139" s="120"/>
      <c r="D139" s="16"/>
      <c r="E139" s="125"/>
      <c r="F139" s="125" t="s">
        <v>121</v>
      </c>
      <c r="G139" s="157">
        <f t="shared" si="43"/>
        <v>8470</v>
      </c>
      <c r="H139" s="157">
        <f t="shared" si="43"/>
        <v>8470</v>
      </c>
    </row>
    <row r="140" spans="1:8" ht="18" customHeight="1">
      <c r="A140" s="120"/>
      <c r="B140" s="120"/>
      <c r="C140" s="120"/>
      <c r="D140" s="16"/>
      <c r="E140" s="125"/>
      <c r="F140" s="125" t="s">
        <v>122</v>
      </c>
      <c r="G140" s="158">
        <f>'h8'!I43</f>
        <v>8470</v>
      </c>
      <c r="H140" s="158">
        <f>G140</f>
        <v>8470</v>
      </c>
    </row>
    <row r="141" spans="1:8" ht="18" customHeight="1">
      <c r="A141" s="120"/>
      <c r="B141" s="120"/>
      <c r="C141" s="120"/>
      <c r="D141" s="16"/>
      <c r="E141" s="125"/>
      <c r="F141" s="126" t="s">
        <v>116</v>
      </c>
      <c r="G141" s="157">
        <f t="shared" ref="G141:H141" si="44">G143</f>
        <v>10758</v>
      </c>
      <c r="H141" s="157">
        <f t="shared" si="44"/>
        <v>10758</v>
      </c>
    </row>
    <row r="142" spans="1:8" ht="30" customHeight="1">
      <c r="A142" s="120"/>
      <c r="B142" s="120"/>
      <c r="C142" s="120"/>
      <c r="D142" s="16"/>
      <c r="E142" s="125"/>
      <c r="F142" s="125" t="s">
        <v>25</v>
      </c>
      <c r="G142" s="157"/>
      <c r="H142" s="157"/>
    </row>
    <row r="143" spans="1:8" ht="18" customHeight="1">
      <c r="A143" s="120"/>
      <c r="B143" s="120"/>
      <c r="C143" s="120"/>
      <c r="D143" s="16"/>
      <c r="E143" s="125"/>
      <c r="F143" s="125" t="s">
        <v>7</v>
      </c>
      <c r="G143" s="157">
        <f t="shared" ref="G143:H146" si="45">G144</f>
        <v>10758</v>
      </c>
      <c r="H143" s="157">
        <f t="shared" si="45"/>
        <v>10758</v>
      </c>
    </row>
    <row r="144" spans="1:8" ht="18" customHeight="1">
      <c r="A144" s="120"/>
      <c r="B144" s="120"/>
      <c r="C144" s="120"/>
      <c r="D144" s="16"/>
      <c r="E144" s="125"/>
      <c r="F144" s="125" t="s">
        <v>43</v>
      </c>
      <c r="G144" s="157">
        <f t="shared" si="45"/>
        <v>10758</v>
      </c>
      <c r="H144" s="157">
        <f t="shared" si="45"/>
        <v>10758</v>
      </c>
    </row>
    <row r="145" spans="1:8" ht="18" customHeight="1">
      <c r="A145" s="120"/>
      <c r="B145" s="120"/>
      <c r="C145" s="120"/>
      <c r="D145" s="16"/>
      <c r="E145" s="125"/>
      <c r="F145" s="125" t="s">
        <v>120</v>
      </c>
      <c r="G145" s="157">
        <f>G146</f>
        <v>10758</v>
      </c>
      <c r="H145" s="157">
        <f>H146</f>
        <v>10758</v>
      </c>
    </row>
    <row r="146" spans="1:8" ht="18" customHeight="1">
      <c r="A146" s="120"/>
      <c r="B146" s="120"/>
      <c r="C146" s="120"/>
      <c r="D146" s="16"/>
      <c r="E146" s="125"/>
      <c r="F146" s="125" t="s">
        <v>121</v>
      </c>
      <c r="G146" s="157">
        <f t="shared" si="45"/>
        <v>10758</v>
      </c>
      <c r="H146" s="157">
        <f t="shared" si="45"/>
        <v>10758</v>
      </c>
    </row>
    <row r="147" spans="1:8" ht="18" customHeight="1">
      <c r="A147" s="127"/>
      <c r="B147" s="127"/>
      <c r="C147" s="127"/>
      <c r="D147" s="14"/>
      <c r="E147" s="128"/>
      <c r="F147" s="128" t="s">
        <v>122</v>
      </c>
      <c r="G147" s="159">
        <f>'h8'!I52</f>
        <v>10758</v>
      </c>
      <c r="H147" s="159">
        <f>G147</f>
        <v>10758</v>
      </c>
    </row>
    <row r="148" spans="1:8">
      <c r="A148" s="120"/>
      <c r="B148" s="120"/>
      <c r="C148" s="120"/>
      <c r="D148" s="16"/>
      <c r="E148" s="125"/>
      <c r="F148" s="126" t="s">
        <v>117</v>
      </c>
      <c r="G148" s="160">
        <f t="shared" ref="G148:H148" si="46">G150</f>
        <v>8797.7999999999993</v>
      </c>
      <c r="H148" s="160">
        <f t="shared" si="46"/>
        <v>8797.7999999999993</v>
      </c>
    </row>
    <row r="149" spans="1:8" ht="28.5" customHeight="1">
      <c r="A149" s="120"/>
      <c r="B149" s="120"/>
      <c r="C149" s="120"/>
      <c r="D149" s="16"/>
      <c r="E149" s="125"/>
      <c r="F149" s="125" t="s">
        <v>25</v>
      </c>
      <c r="G149" s="160"/>
      <c r="H149" s="160"/>
    </row>
    <row r="150" spans="1:8" ht="17.25" customHeight="1">
      <c r="A150" s="120"/>
      <c r="B150" s="120"/>
      <c r="C150" s="120"/>
      <c r="D150" s="16"/>
      <c r="E150" s="125"/>
      <c r="F150" s="125" t="s">
        <v>7</v>
      </c>
      <c r="G150" s="160">
        <f t="shared" ref="G150:H153" si="47">G151</f>
        <v>8797.7999999999993</v>
      </c>
      <c r="H150" s="160">
        <f t="shared" si="47"/>
        <v>8797.7999999999993</v>
      </c>
    </row>
    <row r="151" spans="1:8">
      <c r="A151" s="120"/>
      <c r="B151" s="120"/>
      <c r="C151" s="120"/>
      <c r="D151" s="16"/>
      <c r="E151" s="125"/>
      <c r="F151" s="125" t="s">
        <v>43</v>
      </c>
      <c r="G151" s="160">
        <f t="shared" si="47"/>
        <v>8797.7999999999993</v>
      </c>
      <c r="H151" s="160">
        <f t="shared" si="47"/>
        <v>8797.7999999999993</v>
      </c>
    </row>
    <row r="152" spans="1:8">
      <c r="A152" s="120"/>
      <c r="B152" s="120"/>
      <c r="C152" s="120"/>
      <c r="D152" s="16"/>
      <c r="E152" s="125"/>
      <c r="F152" s="125" t="s">
        <v>120</v>
      </c>
      <c r="G152" s="160">
        <f t="shared" si="47"/>
        <v>8797.7999999999993</v>
      </c>
      <c r="H152" s="160">
        <f t="shared" si="47"/>
        <v>8797.7999999999993</v>
      </c>
    </row>
    <row r="153" spans="1:8">
      <c r="A153" s="120"/>
      <c r="B153" s="120"/>
      <c r="C153" s="120"/>
      <c r="D153" s="16"/>
      <c r="E153" s="125"/>
      <c r="F153" s="125" t="s">
        <v>121</v>
      </c>
      <c r="G153" s="160">
        <f t="shared" si="47"/>
        <v>8797.7999999999993</v>
      </c>
      <c r="H153" s="160">
        <f t="shared" si="47"/>
        <v>8797.7999999999993</v>
      </c>
    </row>
    <row r="154" spans="1:8">
      <c r="A154" s="120"/>
      <c r="B154" s="120"/>
      <c r="C154" s="120"/>
      <c r="D154" s="16"/>
      <c r="E154" s="125"/>
      <c r="F154" s="125" t="s">
        <v>122</v>
      </c>
      <c r="G154" s="160">
        <f>'h8'!I58</f>
        <v>8797.7999999999993</v>
      </c>
      <c r="H154" s="160">
        <f>G154</f>
        <v>8797.7999999999993</v>
      </c>
    </row>
    <row r="155" spans="1:8">
      <c r="A155" s="120"/>
      <c r="B155" s="120"/>
      <c r="C155" s="120"/>
      <c r="D155" s="16"/>
      <c r="E155" s="125"/>
      <c r="F155" s="126" t="s">
        <v>84</v>
      </c>
      <c r="G155" s="161">
        <f>G157</f>
        <v>4382.3999999999996</v>
      </c>
      <c r="H155" s="161">
        <f>G155</f>
        <v>4382.3999999999996</v>
      </c>
    </row>
    <row r="156" spans="1:8" ht="31.2">
      <c r="A156" s="120"/>
      <c r="B156" s="120"/>
      <c r="C156" s="120"/>
      <c r="D156" s="16"/>
      <c r="E156" s="125"/>
      <c r="F156" s="125" t="s">
        <v>25</v>
      </c>
      <c r="G156" s="161"/>
      <c r="H156" s="161"/>
    </row>
    <row r="157" spans="1:8">
      <c r="A157" s="120"/>
      <c r="B157" s="120"/>
      <c r="C157" s="120"/>
      <c r="D157" s="16"/>
      <c r="E157" s="125"/>
      <c r="F157" s="125" t="s">
        <v>7</v>
      </c>
      <c r="G157" s="161">
        <f t="shared" ref="G157:H157" si="48">G158</f>
        <v>4382.3999999999996</v>
      </c>
      <c r="H157" s="161">
        <f t="shared" si="48"/>
        <v>4382.3999999999996</v>
      </c>
    </row>
    <row r="158" spans="1:8">
      <c r="A158" s="120"/>
      <c r="B158" s="120"/>
      <c r="C158" s="120"/>
      <c r="D158" s="16"/>
      <c r="E158" s="125"/>
      <c r="F158" s="125" t="s">
        <v>43</v>
      </c>
      <c r="G158" s="161">
        <f t="shared" ref="G158:H158" si="49">G159</f>
        <v>4382.3999999999996</v>
      </c>
      <c r="H158" s="161">
        <f t="shared" si="49"/>
        <v>4382.3999999999996</v>
      </c>
    </row>
    <row r="159" spans="1:8" ht="14.25" customHeight="1">
      <c r="A159" s="120"/>
      <c r="B159" s="120"/>
      <c r="C159" s="120"/>
      <c r="D159" s="16"/>
      <c r="E159" s="125"/>
      <c r="F159" s="125" t="s">
        <v>120</v>
      </c>
      <c r="G159" s="161">
        <f t="shared" ref="G159:H159" si="50">G160</f>
        <v>4382.3999999999996</v>
      </c>
      <c r="H159" s="161">
        <f t="shared" si="50"/>
        <v>4382.3999999999996</v>
      </c>
    </row>
    <row r="160" spans="1:8">
      <c r="A160" s="120"/>
      <c r="B160" s="120"/>
      <c r="C160" s="120"/>
      <c r="D160" s="16"/>
      <c r="E160" s="125"/>
      <c r="F160" s="125" t="s">
        <v>121</v>
      </c>
      <c r="G160" s="161">
        <f t="shared" ref="G160:H160" si="51">G161</f>
        <v>4382.3999999999996</v>
      </c>
      <c r="H160" s="161">
        <f t="shared" si="51"/>
        <v>4382.3999999999996</v>
      </c>
    </row>
    <row r="161" spans="1:8">
      <c r="A161" s="120"/>
      <c r="B161" s="120"/>
      <c r="C161" s="120"/>
      <c r="D161" s="16"/>
      <c r="E161" s="125"/>
      <c r="F161" s="125" t="s">
        <v>122</v>
      </c>
      <c r="G161" s="161">
        <f>'h8'!I67</f>
        <v>4382.3999999999996</v>
      </c>
      <c r="H161" s="161">
        <f>G161</f>
        <v>4382.3999999999996</v>
      </c>
    </row>
    <row r="162" spans="1:8">
      <c r="A162" s="120"/>
      <c r="B162" s="120"/>
      <c r="C162" s="120"/>
      <c r="D162" s="16"/>
      <c r="E162" s="125"/>
      <c r="F162" s="126" t="s">
        <v>118</v>
      </c>
      <c r="G162" s="161">
        <f>G164</f>
        <v>2420</v>
      </c>
      <c r="H162" s="161">
        <f>G162</f>
        <v>2420</v>
      </c>
    </row>
    <row r="163" spans="1:8" ht="31.2">
      <c r="A163" s="120"/>
      <c r="B163" s="120"/>
      <c r="C163" s="120"/>
      <c r="D163" s="16"/>
      <c r="E163" s="125"/>
      <c r="F163" s="125" t="s">
        <v>25</v>
      </c>
      <c r="G163" s="161"/>
      <c r="H163" s="161"/>
    </row>
    <row r="164" spans="1:8">
      <c r="A164" s="120"/>
      <c r="B164" s="120"/>
      <c r="C164" s="120"/>
      <c r="D164" s="16"/>
      <c r="E164" s="125"/>
      <c r="F164" s="125" t="s">
        <v>7</v>
      </c>
      <c r="G164" s="161">
        <f>G165</f>
        <v>2420</v>
      </c>
      <c r="H164" s="161">
        <f>H165</f>
        <v>2420</v>
      </c>
    </row>
    <row r="165" spans="1:8">
      <c r="A165" s="120"/>
      <c r="B165" s="120"/>
      <c r="C165" s="120"/>
      <c r="D165" s="16"/>
      <c r="E165" s="125"/>
      <c r="F165" s="125" t="s">
        <v>43</v>
      </c>
      <c r="G165" s="161">
        <f t="shared" ref="G165:H165" si="52">G166</f>
        <v>2420</v>
      </c>
      <c r="H165" s="161">
        <f t="shared" si="52"/>
        <v>2420</v>
      </c>
    </row>
    <row r="166" spans="1:8" ht="18" customHeight="1">
      <c r="A166" s="120"/>
      <c r="B166" s="120"/>
      <c r="C166" s="120"/>
      <c r="D166" s="16"/>
      <c r="E166" s="125"/>
      <c r="F166" s="125" t="s">
        <v>120</v>
      </c>
      <c r="G166" s="161">
        <f t="shared" ref="G166:H166" si="53">G167</f>
        <v>2420</v>
      </c>
      <c r="H166" s="161">
        <f t="shared" si="53"/>
        <v>2420</v>
      </c>
    </row>
    <row r="167" spans="1:8">
      <c r="A167" s="120"/>
      <c r="B167" s="120"/>
      <c r="C167" s="120"/>
      <c r="D167" s="16"/>
      <c r="E167" s="125"/>
      <c r="F167" s="125" t="s">
        <v>121</v>
      </c>
      <c r="G167" s="161">
        <f>G168</f>
        <v>2420</v>
      </c>
      <c r="H167" s="161">
        <f>H168</f>
        <v>2420</v>
      </c>
    </row>
    <row r="168" spans="1:8">
      <c r="A168" s="120"/>
      <c r="B168" s="120"/>
      <c r="C168" s="120"/>
      <c r="D168" s="16"/>
      <c r="E168" s="125"/>
      <c r="F168" s="125" t="s">
        <v>122</v>
      </c>
      <c r="G168" s="161">
        <f>'h8'!I76</f>
        <v>2420</v>
      </c>
      <c r="H168" s="161">
        <f>G168</f>
        <v>2420</v>
      </c>
    </row>
    <row r="169" spans="1:8">
      <c r="A169" s="120"/>
      <c r="B169" s="120"/>
      <c r="C169" s="120"/>
      <c r="D169" s="16"/>
      <c r="E169" s="125"/>
      <c r="F169" s="126" t="s">
        <v>119</v>
      </c>
      <c r="G169" s="161">
        <f>G171</f>
        <v>2694.8</v>
      </c>
      <c r="H169" s="161">
        <f>G169</f>
        <v>2694.8</v>
      </c>
    </row>
    <row r="170" spans="1:8" ht="31.2">
      <c r="A170" s="120"/>
      <c r="B170" s="120"/>
      <c r="C170" s="120"/>
      <c r="D170" s="16"/>
      <c r="E170" s="125"/>
      <c r="F170" s="125" t="s">
        <v>25</v>
      </c>
      <c r="G170" s="161"/>
      <c r="H170" s="161"/>
    </row>
    <row r="171" spans="1:8">
      <c r="A171" s="120"/>
      <c r="B171" s="120"/>
      <c r="C171" s="120"/>
      <c r="D171" s="16"/>
      <c r="E171" s="125"/>
      <c r="F171" s="125" t="s">
        <v>7</v>
      </c>
      <c r="G171" s="161">
        <f t="shared" ref="G171:H174" si="54">G172</f>
        <v>2694.8</v>
      </c>
      <c r="H171" s="161">
        <f t="shared" si="54"/>
        <v>2694.8</v>
      </c>
    </row>
    <row r="172" spans="1:8">
      <c r="A172" s="120"/>
      <c r="B172" s="120"/>
      <c r="C172" s="120"/>
      <c r="D172" s="16"/>
      <c r="E172" s="125"/>
      <c r="F172" s="125" t="s">
        <v>43</v>
      </c>
      <c r="G172" s="161">
        <f t="shared" si="54"/>
        <v>2694.8</v>
      </c>
      <c r="H172" s="161">
        <f t="shared" si="54"/>
        <v>2694.8</v>
      </c>
    </row>
    <row r="173" spans="1:8">
      <c r="A173" s="120"/>
      <c r="B173" s="120"/>
      <c r="C173" s="120"/>
      <c r="D173" s="16"/>
      <c r="E173" s="125"/>
      <c r="F173" s="125" t="s">
        <v>120</v>
      </c>
      <c r="G173" s="161">
        <f t="shared" si="54"/>
        <v>2694.8</v>
      </c>
      <c r="H173" s="161">
        <f t="shared" si="54"/>
        <v>2694.8</v>
      </c>
    </row>
    <row r="174" spans="1:8">
      <c r="A174" s="120"/>
      <c r="B174" s="120"/>
      <c r="C174" s="120"/>
      <c r="D174" s="16"/>
      <c r="E174" s="125"/>
      <c r="F174" s="125" t="s">
        <v>121</v>
      </c>
      <c r="G174" s="161">
        <f t="shared" si="54"/>
        <v>2694.8</v>
      </c>
      <c r="H174" s="161">
        <f t="shared" si="54"/>
        <v>2694.8</v>
      </c>
    </row>
    <row r="175" spans="1:8">
      <c r="A175" s="120"/>
      <c r="B175" s="120"/>
      <c r="C175" s="120"/>
      <c r="D175" s="16"/>
      <c r="E175" s="125"/>
      <c r="F175" s="125" t="s">
        <v>122</v>
      </c>
      <c r="G175" s="161">
        <f>'h8'!I85</f>
        <v>2694.8</v>
      </c>
      <c r="H175" s="161">
        <f>G175</f>
        <v>2694.8</v>
      </c>
    </row>
    <row r="176" spans="1:8">
      <c r="G176" s="162"/>
      <c r="H176" s="162"/>
    </row>
    <row r="177" spans="1:8">
      <c r="G177" s="12"/>
      <c r="H177" s="12"/>
    </row>
    <row r="178" spans="1:8" s="59" customFormat="1" ht="69.75" customHeight="1">
      <c r="A178" s="297" t="s">
        <v>71</v>
      </c>
      <c r="B178" s="297"/>
      <c r="C178" s="297"/>
      <c r="D178" s="297"/>
      <c r="E178" s="297"/>
      <c r="F178" s="129" t="s">
        <v>70</v>
      </c>
      <c r="G178" s="163"/>
      <c r="H178" s="163"/>
    </row>
  </sheetData>
  <mergeCells count="9">
    <mergeCell ref="A178:E178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scale="77" orientation="landscape" r:id="rId1"/>
  <ignoredErrors>
    <ignoredError sqref="F18:F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30"/>
  <sheetViews>
    <sheetView topLeftCell="A13" zoomScale="60" zoomScaleNormal="60" workbookViewId="0">
      <selection activeCell="D9" sqref="D9"/>
    </sheetView>
  </sheetViews>
  <sheetFormatPr defaultRowHeight="17.399999999999999"/>
  <cols>
    <col min="1" max="1" width="10.6640625" style="213" customWidth="1"/>
    <col min="2" max="2" width="16" style="213" customWidth="1"/>
    <col min="3" max="3" width="82.44140625" style="213" customWidth="1"/>
    <col min="4" max="4" width="19.109375" style="213" customWidth="1"/>
    <col min="5" max="5" width="17.44140625" style="213" customWidth="1"/>
    <col min="6" max="6" width="20.88671875" style="29" customWidth="1"/>
    <col min="7" max="7" width="17.88671875" style="29" bestFit="1" customWidth="1"/>
    <col min="8" max="255" width="9.109375" style="213"/>
    <col min="256" max="256" width="9.6640625" style="213" customWidth="1"/>
    <col min="257" max="257" width="12.44140625" style="213" customWidth="1"/>
    <col min="258" max="258" width="72.44140625" style="213" customWidth="1"/>
    <col min="259" max="259" width="22.6640625" style="213" customWidth="1"/>
    <col min="260" max="260" width="18.33203125" style="213" customWidth="1"/>
    <col min="261" max="261" width="12.33203125" style="213" bestFit="1" customWidth="1"/>
    <col min="262" max="262" width="11" style="213" bestFit="1" customWidth="1"/>
    <col min="263" max="263" width="17.88671875" style="213" bestFit="1" customWidth="1"/>
    <col min="264" max="511" width="9.109375" style="213"/>
    <col min="512" max="512" width="9.6640625" style="213" customWidth="1"/>
    <col min="513" max="513" width="12.44140625" style="213" customWidth="1"/>
    <col min="514" max="514" width="72.44140625" style="213" customWidth="1"/>
    <col min="515" max="515" width="22.6640625" style="213" customWidth="1"/>
    <col min="516" max="516" width="18.33203125" style="213" customWidth="1"/>
    <col min="517" max="517" width="12.33203125" style="213" bestFit="1" customWidth="1"/>
    <col min="518" max="518" width="11" style="213" bestFit="1" customWidth="1"/>
    <col min="519" max="519" width="17.88671875" style="213" bestFit="1" customWidth="1"/>
    <col min="520" max="767" width="9.109375" style="213"/>
    <col min="768" max="768" width="9.6640625" style="213" customWidth="1"/>
    <col min="769" max="769" width="12.44140625" style="213" customWidth="1"/>
    <col min="770" max="770" width="72.44140625" style="213" customWidth="1"/>
    <col min="771" max="771" width="22.6640625" style="213" customWidth="1"/>
    <col min="772" max="772" width="18.33203125" style="213" customWidth="1"/>
    <col min="773" max="773" width="12.33203125" style="213" bestFit="1" customWidth="1"/>
    <col min="774" max="774" width="11" style="213" bestFit="1" customWidth="1"/>
    <col min="775" max="775" width="17.88671875" style="213" bestFit="1" customWidth="1"/>
    <col min="776" max="1023" width="9.109375" style="213"/>
    <col min="1024" max="1024" width="9.6640625" style="213" customWidth="1"/>
    <col min="1025" max="1025" width="12.44140625" style="213" customWidth="1"/>
    <col min="1026" max="1026" width="72.44140625" style="213" customWidth="1"/>
    <col min="1027" max="1027" width="22.6640625" style="213" customWidth="1"/>
    <col min="1028" max="1028" width="18.33203125" style="213" customWidth="1"/>
    <col min="1029" max="1029" width="12.33203125" style="213" bestFit="1" customWidth="1"/>
    <col min="1030" max="1030" width="11" style="213" bestFit="1" customWidth="1"/>
    <col min="1031" max="1031" width="17.88671875" style="213" bestFit="1" customWidth="1"/>
    <col min="1032" max="1279" width="9.109375" style="213"/>
    <col min="1280" max="1280" width="9.6640625" style="213" customWidth="1"/>
    <col min="1281" max="1281" width="12.44140625" style="213" customWidth="1"/>
    <col min="1282" max="1282" width="72.44140625" style="213" customWidth="1"/>
    <col min="1283" max="1283" width="22.6640625" style="213" customWidth="1"/>
    <col min="1284" max="1284" width="18.33203125" style="213" customWidth="1"/>
    <col min="1285" max="1285" width="12.33203125" style="213" bestFit="1" customWidth="1"/>
    <col min="1286" max="1286" width="11" style="213" bestFit="1" customWidth="1"/>
    <col min="1287" max="1287" width="17.88671875" style="213" bestFit="1" customWidth="1"/>
    <col min="1288" max="1535" width="9.109375" style="213"/>
    <col min="1536" max="1536" width="9.6640625" style="213" customWidth="1"/>
    <col min="1537" max="1537" width="12.44140625" style="213" customWidth="1"/>
    <col min="1538" max="1538" width="72.44140625" style="213" customWidth="1"/>
    <col min="1539" max="1539" width="22.6640625" style="213" customWidth="1"/>
    <col min="1540" max="1540" width="18.33203125" style="213" customWidth="1"/>
    <col min="1541" max="1541" width="12.33203125" style="213" bestFit="1" customWidth="1"/>
    <col min="1542" max="1542" width="11" style="213" bestFit="1" customWidth="1"/>
    <col min="1543" max="1543" width="17.88671875" style="213" bestFit="1" customWidth="1"/>
    <col min="1544" max="1791" width="9.109375" style="213"/>
    <col min="1792" max="1792" width="9.6640625" style="213" customWidth="1"/>
    <col min="1793" max="1793" width="12.44140625" style="213" customWidth="1"/>
    <col min="1794" max="1794" width="72.44140625" style="213" customWidth="1"/>
    <col min="1795" max="1795" width="22.6640625" style="213" customWidth="1"/>
    <col min="1796" max="1796" width="18.33203125" style="213" customWidth="1"/>
    <col min="1797" max="1797" width="12.33203125" style="213" bestFit="1" customWidth="1"/>
    <col min="1798" max="1798" width="11" style="213" bestFit="1" customWidth="1"/>
    <col min="1799" max="1799" width="17.88671875" style="213" bestFit="1" customWidth="1"/>
    <col min="1800" max="2047" width="9.109375" style="213"/>
    <col min="2048" max="2048" width="9.6640625" style="213" customWidth="1"/>
    <col min="2049" max="2049" width="12.44140625" style="213" customWidth="1"/>
    <col min="2050" max="2050" width="72.44140625" style="213" customWidth="1"/>
    <col min="2051" max="2051" width="22.6640625" style="213" customWidth="1"/>
    <col min="2052" max="2052" width="18.33203125" style="213" customWidth="1"/>
    <col min="2053" max="2053" width="12.33203125" style="213" bestFit="1" customWidth="1"/>
    <col min="2054" max="2054" width="11" style="213" bestFit="1" customWidth="1"/>
    <col min="2055" max="2055" width="17.88671875" style="213" bestFit="1" customWidth="1"/>
    <col min="2056" max="2303" width="9.109375" style="213"/>
    <col min="2304" max="2304" width="9.6640625" style="213" customWidth="1"/>
    <col min="2305" max="2305" width="12.44140625" style="213" customWidth="1"/>
    <col min="2306" max="2306" width="72.44140625" style="213" customWidth="1"/>
    <col min="2307" max="2307" width="22.6640625" style="213" customWidth="1"/>
    <col min="2308" max="2308" width="18.33203125" style="213" customWidth="1"/>
    <col min="2309" max="2309" width="12.33203125" style="213" bestFit="1" customWidth="1"/>
    <col min="2310" max="2310" width="11" style="213" bestFit="1" customWidth="1"/>
    <col min="2311" max="2311" width="17.88671875" style="213" bestFit="1" customWidth="1"/>
    <col min="2312" max="2559" width="9.109375" style="213"/>
    <col min="2560" max="2560" width="9.6640625" style="213" customWidth="1"/>
    <col min="2561" max="2561" width="12.44140625" style="213" customWidth="1"/>
    <col min="2562" max="2562" width="72.44140625" style="213" customWidth="1"/>
    <col min="2563" max="2563" width="22.6640625" style="213" customWidth="1"/>
    <col min="2564" max="2564" width="18.33203125" style="213" customWidth="1"/>
    <col min="2565" max="2565" width="12.33203125" style="213" bestFit="1" customWidth="1"/>
    <col min="2566" max="2566" width="11" style="213" bestFit="1" customWidth="1"/>
    <col min="2567" max="2567" width="17.88671875" style="213" bestFit="1" customWidth="1"/>
    <col min="2568" max="2815" width="9.109375" style="213"/>
    <col min="2816" max="2816" width="9.6640625" style="213" customWidth="1"/>
    <col min="2817" max="2817" width="12.44140625" style="213" customWidth="1"/>
    <col min="2818" max="2818" width="72.44140625" style="213" customWidth="1"/>
    <col min="2819" max="2819" width="22.6640625" style="213" customWidth="1"/>
    <col min="2820" max="2820" width="18.33203125" style="213" customWidth="1"/>
    <col min="2821" max="2821" width="12.33203125" style="213" bestFit="1" customWidth="1"/>
    <col min="2822" max="2822" width="11" style="213" bestFit="1" customWidth="1"/>
    <col min="2823" max="2823" width="17.88671875" style="213" bestFit="1" customWidth="1"/>
    <col min="2824" max="3071" width="9.109375" style="213"/>
    <col min="3072" max="3072" width="9.6640625" style="213" customWidth="1"/>
    <col min="3073" max="3073" width="12.44140625" style="213" customWidth="1"/>
    <col min="3074" max="3074" width="72.44140625" style="213" customWidth="1"/>
    <col min="3075" max="3075" width="22.6640625" style="213" customWidth="1"/>
    <col min="3076" max="3076" width="18.33203125" style="213" customWidth="1"/>
    <col min="3077" max="3077" width="12.33203125" style="213" bestFit="1" customWidth="1"/>
    <col min="3078" max="3078" width="11" style="213" bestFit="1" customWidth="1"/>
    <col min="3079" max="3079" width="17.88671875" style="213" bestFit="1" customWidth="1"/>
    <col min="3080" max="3327" width="9.109375" style="213"/>
    <col min="3328" max="3328" width="9.6640625" style="213" customWidth="1"/>
    <col min="3329" max="3329" width="12.44140625" style="213" customWidth="1"/>
    <col min="3330" max="3330" width="72.44140625" style="213" customWidth="1"/>
    <col min="3331" max="3331" width="22.6640625" style="213" customWidth="1"/>
    <col min="3332" max="3332" width="18.33203125" style="213" customWidth="1"/>
    <col min="3333" max="3333" width="12.33203125" style="213" bestFit="1" customWidth="1"/>
    <col min="3334" max="3334" width="11" style="213" bestFit="1" customWidth="1"/>
    <col min="3335" max="3335" width="17.88671875" style="213" bestFit="1" customWidth="1"/>
    <col min="3336" max="3583" width="9.109375" style="213"/>
    <col min="3584" max="3584" width="9.6640625" style="213" customWidth="1"/>
    <col min="3585" max="3585" width="12.44140625" style="213" customWidth="1"/>
    <col min="3586" max="3586" width="72.44140625" style="213" customWidth="1"/>
    <col min="3587" max="3587" width="22.6640625" style="213" customWidth="1"/>
    <col min="3588" max="3588" width="18.33203125" style="213" customWidth="1"/>
    <col min="3589" max="3589" width="12.33203125" style="213" bestFit="1" customWidth="1"/>
    <col min="3590" max="3590" width="11" style="213" bestFit="1" customWidth="1"/>
    <col min="3591" max="3591" width="17.88671875" style="213" bestFit="1" customWidth="1"/>
    <col min="3592" max="3839" width="9.109375" style="213"/>
    <col min="3840" max="3840" width="9.6640625" style="213" customWidth="1"/>
    <col min="3841" max="3841" width="12.44140625" style="213" customWidth="1"/>
    <col min="3842" max="3842" width="72.44140625" style="213" customWidth="1"/>
    <col min="3843" max="3843" width="22.6640625" style="213" customWidth="1"/>
    <col min="3844" max="3844" width="18.33203125" style="213" customWidth="1"/>
    <col min="3845" max="3845" width="12.33203125" style="213" bestFit="1" customWidth="1"/>
    <col min="3846" max="3846" width="11" style="213" bestFit="1" customWidth="1"/>
    <col min="3847" max="3847" width="17.88671875" style="213" bestFit="1" customWidth="1"/>
    <col min="3848" max="4095" width="9.109375" style="213"/>
    <col min="4096" max="4096" width="9.6640625" style="213" customWidth="1"/>
    <col min="4097" max="4097" width="12.44140625" style="213" customWidth="1"/>
    <col min="4098" max="4098" width="72.44140625" style="213" customWidth="1"/>
    <col min="4099" max="4099" width="22.6640625" style="213" customWidth="1"/>
    <col min="4100" max="4100" width="18.33203125" style="213" customWidth="1"/>
    <col min="4101" max="4101" width="12.33203125" style="213" bestFit="1" customWidth="1"/>
    <col min="4102" max="4102" width="11" style="213" bestFit="1" customWidth="1"/>
    <col min="4103" max="4103" width="17.88671875" style="213" bestFit="1" customWidth="1"/>
    <col min="4104" max="4351" width="9.109375" style="213"/>
    <col min="4352" max="4352" width="9.6640625" style="213" customWidth="1"/>
    <col min="4353" max="4353" width="12.44140625" style="213" customWidth="1"/>
    <col min="4354" max="4354" width="72.44140625" style="213" customWidth="1"/>
    <col min="4355" max="4355" width="22.6640625" style="213" customWidth="1"/>
    <col min="4356" max="4356" width="18.33203125" style="213" customWidth="1"/>
    <col min="4357" max="4357" width="12.33203125" style="213" bestFit="1" customWidth="1"/>
    <col min="4358" max="4358" width="11" style="213" bestFit="1" customWidth="1"/>
    <col min="4359" max="4359" width="17.88671875" style="213" bestFit="1" customWidth="1"/>
    <col min="4360" max="4607" width="9.109375" style="213"/>
    <col min="4608" max="4608" width="9.6640625" style="213" customWidth="1"/>
    <col min="4609" max="4609" width="12.44140625" style="213" customWidth="1"/>
    <col min="4610" max="4610" width="72.44140625" style="213" customWidth="1"/>
    <col min="4611" max="4611" width="22.6640625" style="213" customWidth="1"/>
    <col min="4612" max="4612" width="18.33203125" style="213" customWidth="1"/>
    <col min="4613" max="4613" width="12.33203125" style="213" bestFit="1" customWidth="1"/>
    <col min="4614" max="4614" width="11" style="213" bestFit="1" customWidth="1"/>
    <col min="4615" max="4615" width="17.88671875" style="213" bestFit="1" customWidth="1"/>
    <col min="4616" max="4863" width="9.109375" style="213"/>
    <col min="4864" max="4864" width="9.6640625" style="213" customWidth="1"/>
    <col min="4865" max="4865" width="12.44140625" style="213" customWidth="1"/>
    <col min="4866" max="4866" width="72.44140625" style="213" customWidth="1"/>
    <col min="4867" max="4867" width="22.6640625" style="213" customWidth="1"/>
    <col min="4868" max="4868" width="18.33203125" style="213" customWidth="1"/>
    <col min="4869" max="4869" width="12.33203125" style="213" bestFit="1" customWidth="1"/>
    <col min="4870" max="4870" width="11" style="213" bestFit="1" customWidth="1"/>
    <col min="4871" max="4871" width="17.88671875" style="213" bestFit="1" customWidth="1"/>
    <col min="4872" max="5119" width="9.109375" style="213"/>
    <col min="5120" max="5120" width="9.6640625" style="213" customWidth="1"/>
    <col min="5121" max="5121" width="12.44140625" style="213" customWidth="1"/>
    <col min="5122" max="5122" width="72.44140625" style="213" customWidth="1"/>
    <col min="5123" max="5123" width="22.6640625" style="213" customWidth="1"/>
    <col min="5124" max="5124" width="18.33203125" style="213" customWidth="1"/>
    <col min="5125" max="5125" width="12.33203125" style="213" bestFit="1" customWidth="1"/>
    <col min="5126" max="5126" width="11" style="213" bestFit="1" customWidth="1"/>
    <col min="5127" max="5127" width="17.88671875" style="213" bestFit="1" customWidth="1"/>
    <col min="5128" max="5375" width="9.109375" style="213"/>
    <col min="5376" max="5376" width="9.6640625" style="213" customWidth="1"/>
    <col min="5377" max="5377" width="12.44140625" style="213" customWidth="1"/>
    <col min="5378" max="5378" width="72.44140625" style="213" customWidth="1"/>
    <col min="5379" max="5379" width="22.6640625" style="213" customWidth="1"/>
    <col min="5380" max="5380" width="18.33203125" style="213" customWidth="1"/>
    <col min="5381" max="5381" width="12.33203125" style="213" bestFit="1" customWidth="1"/>
    <col min="5382" max="5382" width="11" style="213" bestFit="1" customWidth="1"/>
    <col min="5383" max="5383" width="17.88671875" style="213" bestFit="1" customWidth="1"/>
    <col min="5384" max="5631" width="9.109375" style="213"/>
    <col min="5632" max="5632" width="9.6640625" style="213" customWidth="1"/>
    <col min="5633" max="5633" width="12.44140625" style="213" customWidth="1"/>
    <col min="5634" max="5634" width="72.44140625" style="213" customWidth="1"/>
    <col min="5635" max="5635" width="22.6640625" style="213" customWidth="1"/>
    <col min="5636" max="5636" width="18.33203125" style="213" customWidth="1"/>
    <col min="5637" max="5637" width="12.33203125" style="213" bestFit="1" customWidth="1"/>
    <col min="5638" max="5638" width="11" style="213" bestFit="1" customWidth="1"/>
    <col min="5639" max="5639" width="17.88671875" style="213" bestFit="1" customWidth="1"/>
    <col min="5640" max="5887" width="9.109375" style="213"/>
    <col min="5888" max="5888" width="9.6640625" style="213" customWidth="1"/>
    <col min="5889" max="5889" width="12.44140625" style="213" customWidth="1"/>
    <col min="5890" max="5890" width="72.44140625" style="213" customWidth="1"/>
    <col min="5891" max="5891" width="22.6640625" style="213" customWidth="1"/>
    <col min="5892" max="5892" width="18.33203125" style="213" customWidth="1"/>
    <col min="5893" max="5893" width="12.33203125" style="213" bestFit="1" customWidth="1"/>
    <col min="5894" max="5894" width="11" style="213" bestFit="1" customWidth="1"/>
    <col min="5895" max="5895" width="17.88671875" style="213" bestFit="1" customWidth="1"/>
    <col min="5896" max="6143" width="9.109375" style="213"/>
    <col min="6144" max="6144" width="9.6640625" style="213" customWidth="1"/>
    <col min="6145" max="6145" width="12.44140625" style="213" customWidth="1"/>
    <col min="6146" max="6146" width="72.44140625" style="213" customWidth="1"/>
    <col min="6147" max="6147" width="22.6640625" style="213" customWidth="1"/>
    <col min="6148" max="6148" width="18.33203125" style="213" customWidth="1"/>
    <col min="6149" max="6149" width="12.33203125" style="213" bestFit="1" customWidth="1"/>
    <col min="6150" max="6150" width="11" style="213" bestFit="1" customWidth="1"/>
    <col min="6151" max="6151" width="17.88671875" style="213" bestFit="1" customWidth="1"/>
    <col min="6152" max="6399" width="9.109375" style="213"/>
    <col min="6400" max="6400" width="9.6640625" style="213" customWidth="1"/>
    <col min="6401" max="6401" width="12.44140625" style="213" customWidth="1"/>
    <col min="6402" max="6402" width="72.44140625" style="213" customWidth="1"/>
    <col min="6403" max="6403" width="22.6640625" style="213" customWidth="1"/>
    <col min="6404" max="6404" width="18.33203125" style="213" customWidth="1"/>
    <col min="6405" max="6405" width="12.33203125" style="213" bestFit="1" customWidth="1"/>
    <col min="6406" max="6406" width="11" style="213" bestFit="1" customWidth="1"/>
    <col min="6407" max="6407" width="17.88671875" style="213" bestFit="1" customWidth="1"/>
    <col min="6408" max="6655" width="9.109375" style="213"/>
    <col min="6656" max="6656" width="9.6640625" style="213" customWidth="1"/>
    <col min="6657" max="6657" width="12.44140625" style="213" customWidth="1"/>
    <col min="6658" max="6658" width="72.44140625" style="213" customWidth="1"/>
    <col min="6659" max="6659" width="22.6640625" style="213" customWidth="1"/>
    <col min="6660" max="6660" width="18.33203125" style="213" customWidth="1"/>
    <col min="6661" max="6661" width="12.33203125" style="213" bestFit="1" customWidth="1"/>
    <col min="6662" max="6662" width="11" style="213" bestFit="1" customWidth="1"/>
    <col min="6663" max="6663" width="17.88671875" style="213" bestFit="1" customWidth="1"/>
    <col min="6664" max="6911" width="9.109375" style="213"/>
    <col min="6912" max="6912" width="9.6640625" style="213" customWidth="1"/>
    <col min="6913" max="6913" width="12.44140625" style="213" customWidth="1"/>
    <col min="6914" max="6914" width="72.44140625" style="213" customWidth="1"/>
    <col min="6915" max="6915" width="22.6640625" style="213" customWidth="1"/>
    <col min="6916" max="6916" width="18.33203125" style="213" customWidth="1"/>
    <col min="6917" max="6917" width="12.33203125" style="213" bestFit="1" customWidth="1"/>
    <col min="6918" max="6918" width="11" style="213" bestFit="1" customWidth="1"/>
    <col min="6919" max="6919" width="17.88671875" style="213" bestFit="1" customWidth="1"/>
    <col min="6920" max="7167" width="9.109375" style="213"/>
    <col min="7168" max="7168" width="9.6640625" style="213" customWidth="1"/>
    <col min="7169" max="7169" width="12.44140625" style="213" customWidth="1"/>
    <col min="7170" max="7170" width="72.44140625" style="213" customWidth="1"/>
    <col min="7171" max="7171" width="22.6640625" style="213" customWidth="1"/>
    <col min="7172" max="7172" width="18.33203125" style="213" customWidth="1"/>
    <col min="7173" max="7173" width="12.33203125" style="213" bestFit="1" customWidth="1"/>
    <col min="7174" max="7174" width="11" style="213" bestFit="1" customWidth="1"/>
    <col min="7175" max="7175" width="17.88671875" style="213" bestFit="1" customWidth="1"/>
    <col min="7176" max="7423" width="9.109375" style="213"/>
    <col min="7424" max="7424" width="9.6640625" style="213" customWidth="1"/>
    <col min="7425" max="7425" width="12.44140625" style="213" customWidth="1"/>
    <col min="7426" max="7426" width="72.44140625" style="213" customWidth="1"/>
    <col min="7427" max="7427" width="22.6640625" style="213" customWidth="1"/>
    <col min="7428" max="7428" width="18.33203125" style="213" customWidth="1"/>
    <col min="7429" max="7429" width="12.33203125" style="213" bestFit="1" customWidth="1"/>
    <col min="7430" max="7430" width="11" style="213" bestFit="1" customWidth="1"/>
    <col min="7431" max="7431" width="17.88671875" style="213" bestFit="1" customWidth="1"/>
    <col min="7432" max="7679" width="9.109375" style="213"/>
    <col min="7680" max="7680" width="9.6640625" style="213" customWidth="1"/>
    <col min="7681" max="7681" width="12.44140625" style="213" customWidth="1"/>
    <col min="7682" max="7682" width="72.44140625" style="213" customWidth="1"/>
    <col min="7683" max="7683" width="22.6640625" style="213" customWidth="1"/>
    <col min="7684" max="7684" width="18.33203125" style="213" customWidth="1"/>
    <col min="7685" max="7685" width="12.33203125" style="213" bestFit="1" customWidth="1"/>
    <col min="7686" max="7686" width="11" style="213" bestFit="1" customWidth="1"/>
    <col min="7687" max="7687" width="17.88671875" style="213" bestFit="1" customWidth="1"/>
    <col min="7688" max="7935" width="9.109375" style="213"/>
    <col min="7936" max="7936" width="9.6640625" style="213" customWidth="1"/>
    <col min="7937" max="7937" width="12.44140625" style="213" customWidth="1"/>
    <col min="7938" max="7938" width="72.44140625" style="213" customWidth="1"/>
    <col min="7939" max="7939" width="22.6640625" style="213" customWidth="1"/>
    <col min="7940" max="7940" width="18.33203125" style="213" customWidth="1"/>
    <col min="7941" max="7941" width="12.33203125" style="213" bestFit="1" customWidth="1"/>
    <col min="7942" max="7942" width="11" style="213" bestFit="1" customWidth="1"/>
    <col min="7943" max="7943" width="17.88671875" style="213" bestFit="1" customWidth="1"/>
    <col min="7944" max="8191" width="9.109375" style="213"/>
    <col min="8192" max="8192" width="9.6640625" style="213" customWidth="1"/>
    <col min="8193" max="8193" width="12.44140625" style="213" customWidth="1"/>
    <col min="8194" max="8194" width="72.44140625" style="213" customWidth="1"/>
    <col min="8195" max="8195" width="22.6640625" style="213" customWidth="1"/>
    <col min="8196" max="8196" width="18.33203125" style="213" customWidth="1"/>
    <col min="8197" max="8197" width="12.33203125" style="213" bestFit="1" customWidth="1"/>
    <col min="8198" max="8198" width="11" style="213" bestFit="1" customWidth="1"/>
    <col min="8199" max="8199" width="17.88671875" style="213" bestFit="1" customWidth="1"/>
    <col min="8200" max="8447" width="9.109375" style="213"/>
    <col min="8448" max="8448" width="9.6640625" style="213" customWidth="1"/>
    <col min="8449" max="8449" width="12.44140625" style="213" customWidth="1"/>
    <col min="8450" max="8450" width="72.44140625" style="213" customWidth="1"/>
    <col min="8451" max="8451" width="22.6640625" style="213" customWidth="1"/>
    <col min="8452" max="8452" width="18.33203125" style="213" customWidth="1"/>
    <col min="8453" max="8453" width="12.33203125" style="213" bestFit="1" customWidth="1"/>
    <col min="8454" max="8454" width="11" style="213" bestFit="1" customWidth="1"/>
    <col min="8455" max="8455" width="17.88671875" style="213" bestFit="1" customWidth="1"/>
    <col min="8456" max="8703" width="9.109375" style="213"/>
    <col min="8704" max="8704" width="9.6640625" style="213" customWidth="1"/>
    <col min="8705" max="8705" width="12.44140625" style="213" customWidth="1"/>
    <col min="8706" max="8706" width="72.44140625" style="213" customWidth="1"/>
    <col min="8707" max="8707" width="22.6640625" style="213" customWidth="1"/>
    <col min="8708" max="8708" width="18.33203125" style="213" customWidth="1"/>
    <col min="8709" max="8709" width="12.33203125" style="213" bestFit="1" customWidth="1"/>
    <col min="8710" max="8710" width="11" style="213" bestFit="1" customWidth="1"/>
    <col min="8711" max="8711" width="17.88671875" style="213" bestFit="1" customWidth="1"/>
    <col min="8712" max="8959" width="9.109375" style="213"/>
    <col min="8960" max="8960" width="9.6640625" style="213" customWidth="1"/>
    <col min="8961" max="8961" width="12.44140625" style="213" customWidth="1"/>
    <col min="8962" max="8962" width="72.44140625" style="213" customWidth="1"/>
    <col min="8963" max="8963" width="22.6640625" style="213" customWidth="1"/>
    <col min="8964" max="8964" width="18.33203125" style="213" customWidth="1"/>
    <col min="8965" max="8965" width="12.33203125" style="213" bestFit="1" customWidth="1"/>
    <col min="8966" max="8966" width="11" style="213" bestFit="1" customWidth="1"/>
    <col min="8967" max="8967" width="17.88671875" style="213" bestFit="1" customWidth="1"/>
    <col min="8968" max="9215" width="9.109375" style="213"/>
    <col min="9216" max="9216" width="9.6640625" style="213" customWidth="1"/>
    <col min="9217" max="9217" width="12.44140625" style="213" customWidth="1"/>
    <col min="9218" max="9218" width="72.44140625" style="213" customWidth="1"/>
    <col min="9219" max="9219" width="22.6640625" style="213" customWidth="1"/>
    <col min="9220" max="9220" width="18.33203125" style="213" customWidth="1"/>
    <col min="9221" max="9221" width="12.33203125" style="213" bestFit="1" customWidth="1"/>
    <col min="9222" max="9222" width="11" style="213" bestFit="1" customWidth="1"/>
    <col min="9223" max="9223" width="17.88671875" style="213" bestFit="1" customWidth="1"/>
    <col min="9224" max="9471" width="9.109375" style="213"/>
    <col min="9472" max="9472" width="9.6640625" style="213" customWidth="1"/>
    <col min="9473" max="9473" width="12.44140625" style="213" customWidth="1"/>
    <col min="9474" max="9474" width="72.44140625" style="213" customWidth="1"/>
    <col min="9475" max="9475" width="22.6640625" style="213" customWidth="1"/>
    <col min="9476" max="9476" width="18.33203125" style="213" customWidth="1"/>
    <col min="9477" max="9477" width="12.33203125" style="213" bestFit="1" customWidth="1"/>
    <col min="9478" max="9478" width="11" style="213" bestFit="1" customWidth="1"/>
    <col min="9479" max="9479" width="17.88671875" style="213" bestFit="1" customWidth="1"/>
    <col min="9480" max="9727" width="9.109375" style="213"/>
    <col min="9728" max="9728" width="9.6640625" style="213" customWidth="1"/>
    <col min="9729" max="9729" width="12.44140625" style="213" customWidth="1"/>
    <col min="9730" max="9730" width="72.44140625" style="213" customWidth="1"/>
    <col min="9731" max="9731" width="22.6640625" style="213" customWidth="1"/>
    <col min="9732" max="9732" width="18.33203125" style="213" customWidth="1"/>
    <col min="9733" max="9733" width="12.33203125" style="213" bestFit="1" customWidth="1"/>
    <col min="9734" max="9734" width="11" style="213" bestFit="1" customWidth="1"/>
    <col min="9735" max="9735" width="17.88671875" style="213" bestFit="1" customWidth="1"/>
    <col min="9736" max="9983" width="9.109375" style="213"/>
    <col min="9984" max="9984" width="9.6640625" style="213" customWidth="1"/>
    <col min="9985" max="9985" width="12.44140625" style="213" customWidth="1"/>
    <col min="9986" max="9986" width="72.44140625" style="213" customWidth="1"/>
    <col min="9987" max="9987" width="22.6640625" style="213" customWidth="1"/>
    <col min="9988" max="9988" width="18.33203125" style="213" customWidth="1"/>
    <col min="9989" max="9989" width="12.33203125" style="213" bestFit="1" customWidth="1"/>
    <col min="9990" max="9990" width="11" style="213" bestFit="1" customWidth="1"/>
    <col min="9991" max="9991" width="17.88671875" style="213" bestFit="1" customWidth="1"/>
    <col min="9992" max="10239" width="9.109375" style="213"/>
    <col min="10240" max="10240" width="9.6640625" style="213" customWidth="1"/>
    <col min="10241" max="10241" width="12.44140625" style="213" customWidth="1"/>
    <col min="10242" max="10242" width="72.44140625" style="213" customWidth="1"/>
    <col min="10243" max="10243" width="22.6640625" style="213" customWidth="1"/>
    <col min="10244" max="10244" width="18.33203125" style="213" customWidth="1"/>
    <col min="10245" max="10245" width="12.33203125" style="213" bestFit="1" customWidth="1"/>
    <col min="10246" max="10246" width="11" style="213" bestFit="1" customWidth="1"/>
    <col min="10247" max="10247" width="17.88671875" style="213" bestFit="1" customWidth="1"/>
    <col min="10248" max="10495" width="9.109375" style="213"/>
    <col min="10496" max="10496" width="9.6640625" style="213" customWidth="1"/>
    <col min="10497" max="10497" width="12.44140625" style="213" customWidth="1"/>
    <col min="10498" max="10498" width="72.44140625" style="213" customWidth="1"/>
    <col min="10499" max="10499" width="22.6640625" style="213" customWidth="1"/>
    <col min="10500" max="10500" width="18.33203125" style="213" customWidth="1"/>
    <col min="10501" max="10501" width="12.33203125" style="213" bestFit="1" customWidth="1"/>
    <col min="10502" max="10502" width="11" style="213" bestFit="1" customWidth="1"/>
    <col min="10503" max="10503" width="17.88671875" style="213" bestFit="1" customWidth="1"/>
    <col min="10504" max="10751" width="9.109375" style="213"/>
    <col min="10752" max="10752" width="9.6640625" style="213" customWidth="1"/>
    <col min="10753" max="10753" width="12.44140625" style="213" customWidth="1"/>
    <col min="10754" max="10754" width="72.44140625" style="213" customWidth="1"/>
    <col min="10755" max="10755" width="22.6640625" style="213" customWidth="1"/>
    <col min="10756" max="10756" width="18.33203125" style="213" customWidth="1"/>
    <col min="10757" max="10757" width="12.33203125" style="213" bestFit="1" customWidth="1"/>
    <col min="10758" max="10758" width="11" style="213" bestFit="1" customWidth="1"/>
    <col min="10759" max="10759" width="17.88671875" style="213" bestFit="1" customWidth="1"/>
    <col min="10760" max="11007" width="9.109375" style="213"/>
    <col min="11008" max="11008" width="9.6640625" style="213" customWidth="1"/>
    <col min="11009" max="11009" width="12.44140625" style="213" customWidth="1"/>
    <col min="11010" max="11010" width="72.44140625" style="213" customWidth="1"/>
    <col min="11011" max="11011" width="22.6640625" style="213" customWidth="1"/>
    <col min="11012" max="11012" width="18.33203125" style="213" customWidth="1"/>
    <col min="11013" max="11013" width="12.33203125" style="213" bestFit="1" customWidth="1"/>
    <col min="11014" max="11014" width="11" style="213" bestFit="1" customWidth="1"/>
    <col min="11015" max="11015" width="17.88671875" style="213" bestFit="1" customWidth="1"/>
    <col min="11016" max="11263" width="9.109375" style="213"/>
    <col min="11264" max="11264" width="9.6640625" style="213" customWidth="1"/>
    <col min="11265" max="11265" width="12.44140625" style="213" customWidth="1"/>
    <col min="11266" max="11266" width="72.44140625" style="213" customWidth="1"/>
    <col min="11267" max="11267" width="22.6640625" style="213" customWidth="1"/>
    <col min="11268" max="11268" width="18.33203125" style="213" customWidth="1"/>
    <col min="11269" max="11269" width="12.33203125" style="213" bestFit="1" customWidth="1"/>
    <col min="11270" max="11270" width="11" style="213" bestFit="1" customWidth="1"/>
    <col min="11271" max="11271" width="17.88671875" style="213" bestFit="1" customWidth="1"/>
    <col min="11272" max="11519" width="9.109375" style="213"/>
    <col min="11520" max="11520" width="9.6640625" style="213" customWidth="1"/>
    <col min="11521" max="11521" width="12.44140625" style="213" customWidth="1"/>
    <col min="11522" max="11522" width="72.44140625" style="213" customWidth="1"/>
    <col min="11523" max="11523" width="22.6640625" style="213" customWidth="1"/>
    <col min="11524" max="11524" width="18.33203125" style="213" customWidth="1"/>
    <col min="11525" max="11525" width="12.33203125" style="213" bestFit="1" customWidth="1"/>
    <col min="11526" max="11526" width="11" style="213" bestFit="1" customWidth="1"/>
    <col min="11527" max="11527" width="17.88671875" style="213" bestFit="1" customWidth="1"/>
    <col min="11528" max="11775" width="9.109375" style="213"/>
    <col min="11776" max="11776" width="9.6640625" style="213" customWidth="1"/>
    <col min="11777" max="11777" width="12.44140625" style="213" customWidth="1"/>
    <col min="11778" max="11778" width="72.44140625" style="213" customWidth="1"/>
    <col min="11779" max="11779" width="22.6640625" style="213" customWidth="1"/>
    <col min="11780" max="11780" width="18.33203125" style="213" customWidth="1"/>
    <col min="11781" max="11781" width="12.33203125" style="213" bestFit="1" customWidth="1"/>
    <col min="11782" max="11782" width="11" style="213" bestFit="1" customWidth="1"/>
    <col min="11783" max="11783" width="17.88671875" style="213" bestFit="1" customWidth="1"/>
    <col min="11784" max="12031" width="9.109375" style="213"/>
    <col min="12032" max="12032" width="9.6640625" style="213" customWidth="1"/>
    <col min="12033" max="12033" width="12.44140625" style="213" customWidth="1"/>
    <col min="12034" max="12034" width="72.44140625" style="213" customWidth="1"/>
    <col min="12035" max="12035" width="22.6640625" style="213" customWidth="1"/>
    <col min="12036" max="12036" width="18.33203125" style="213" customWidth="1"/>
    <col min="12037" max="12037" width="12.33203125" style="213" bestFit="1" customWidth="1"/>
    <col min="12038" max="12038" width="11" style="213" bestFit="1" customWidth="1"/>
    <col min="12039" max="12039" width="17.88671875" style="213" bestFit="1" customWidth="1"/>
    <col min="12040" max="12287" width="9.109375" style="213"/>
    <col min="12288" max="12288" width="9.6640625" style="213" customWidth="1"/>
    <col min="12289" max="12289" width="12.44140625" style="213" customWidth="1"/>
    <col min="12290" max="12290" width="72.44140625" style="213" customWidth="1"/>
    <col min="12291" max="12291" width="22.6640625" style="213" customWidth="1"/>
    <col min="12292" max="12292" width="18.33203125" style="213" customWidth="1"/>
    <col min="12293" max="12293" width="12.33203125" style="213" bestFit="1" customWidth="1"/>
    <col min="12294" max="12294" width="11" style="213" bestFit="1" customWidth="1"/>
    <col min="12295" max="12295" width="17.88671875" style="213" bestFit="1" customWidth="1"/>
    <col min="12296" max="12543" width="9.109375" style="213"/>
    <col min="12544" max="12544" width="9.6640625" style="213" customWidth="1"/>
    <col min="12545" max="12545" width="12.44140625" style="213" customWidth="1"/>
    <col min="12546" max="12546" width="72.44140625" style="213" customWidth="1"/>
    <col min="12547" max="12547" width="22.6640625" style="213" customWidth="1"/>
    <col min="12548" max="12548" width="18.33203125" style="213" customWidth="1"/>
    <col min="12549" max="12549" width="12.33203125" style="213" bestFit="1" customWidth="1"/>
    <col min="12550" max="12550" width="11" style="213" bestFit="1" customWidth="1"/>
    <col min="12551" max="12551" width="17.88671875" style="213" bestFit="1" customWidth="1"/>
    <col min="12552" max="12799" width="9.109375" style="213"/>
    <col min="12800" max="12800" width="9.6640625" style="213" customWidth="1"/>
    <col min="12801" max="12801" width="12.44140625" style="213" customWidth="1"/>
    <col min="12802" max="12802" width="72.44140625" style="213" customWidth="1"/>
    <col min="12803" max="12803" width="22.6640625" style="213" customWidth="1"/>
    <col min="12804" max="12804" width="18.33203125" style="213" customWidth="1"/>
    <col min="12805" max="12805" width="12.33203125" style="213" bestFit="1" customWidth="1"/>
    <col min="12806" max="12806" width="11" style="213" bestFit="1" customWidth="1"/>
    <col min="12807" max="12807" width="17.88671875" style="213" bestFit="1" customWidth="1"/>
    <col min="12808" max="13055" width="9.109375" style="213"/>
    <col min="13056" max="13056" width="9.6640625" style="213" customWidth="1"/>
    <col min="13057" max="13057" width="12.44140625" style="213" customWidth="1"/>
    <col min="13058" max="13058" width="72.44140625" style="213" customWidth="1"/>
    <col min="13059" max="13059" width="22.6640625" style="213" customWidth="1"/>
    <col min="13060" max="13060" width="18.33203125" style="213" customWidth="1"/>
    <col min="13061" max="13061" width="12.33203125" style="213" bestFit="1" customWidth="1"/>
    <col min="13062" max="13062" width="11" style="213" bestFit="1" customWidth="1"/>
    <col min="13063" max="13063" width="17.88671875" style="213" bestFit="1" customWidth="1"/>
    <col min="13064" max="13311" width="9.109375" style="213"/>
    <col min="13312" max="13312" width="9.6640625" style="213" customWidth="1"/>
    <col min="13313" max="13313" width="12.44140625" style="213" customWidth="1"/>
    <col min="13314" max="13314" width="72.44140625" style="213" customWidth="1"/>
    <col min="13315" max="13315" width="22.6640625" style="213" customWidth="1"/>
    <col min="13316" max="13316" width="18.33203125" style="213" customWidth="1"/>
    <col min="13317" max="13317" width="12.33203125" style="213" bestFit="1" customWidth="1"/>
    <col min="13318" max="13318" width="11" style="213" bestFit="1" customWidth="1"/>
    <col min="13319" max="13319" width="17.88671875" style="213" bestFit="1" customWidth="1"/>
    <col min="13320" max="13567" width="9.109375" style="213"/>
    <col min="13568" max="13568" width="9.6640625" style="213" customWidth="1"/>
    <col min="13569" max="13569" width="12.44140625" style="213" customWidth="1"/>
    <col min="13570" max="13570" width="72.44140625" style="213" customWidth="1"/>
    <col min="13571" max="13571" width="22.6640625" style="213" customWidth="1"/>
    <col min="13572" max="13572" width="18.33203125" style="213" customWidth="1"/>
    <col min="13573" max="13573" width="12.33203125" style="213" bestFit="1" customWidth="1"/>
    <col min="13574" max="13574" width="11" style="213" bestFit="1" customWidth="1"/>
    <col min="13575" max="13575" width="17.88671875" style="213" bestFit="1" customWidth="1"/>
    <col min="13576" max="13823" width="9.109375" style="213"/>
    <col min="13824" max="13824" width="9.6640625" style="213" customWidth="1"/>
    <col min="13825" max="13825" width="12.44140625" style="213" customWidth="1"/>
    <col min="13826" max="13826" width="72.44140625" style="213" customWidth="1"/>
    <col min="13827" max="13827" width="22.6640625" style="213" customWidth="1"/>
    <col min="13828" max="13828" width="18.33203125" style="213" customWidth="1"/>
    <col min="13829" max="13829" width="12.33203125" style="213" bestFit="1" customWidth="1"/>
    <col min="13830" max="13830" width="11" style="213" bestFit="1" customWidth="1"/>
    <col min="13831" max="13831" width="17.88671875" style="213" bestFit="1" customWidth="1"/>
    <col min="13832" max="14079" width="9.109375" style="213"/>
    <col min="14080" max="14080" width="9.6640625" style="213" customWidth="1"/>
    <col min="14081" max="14081" width="12.44140625" style="213" customWidth="1"/>
    <col min="14082" max="14082" width="72.44140625" style="213" customWidth="1"/>
    <col min="14083" max="14083" width="22.6640625" style="213" customWidth="1"/>
    <col min="14084" max="14084" width="18.33203125" style="213" customWidth="1"/>
    <col min="14085" max="14085" width="12.33203125" style="213" bestFit="1" customWidth="1"/>
    <col min="14086" max="14086" width="11" style="213" bestFit="1" customWidth="1"/>
    <col min="14087" max="14087" width="17.88671875" style="213" bestFit="1" customWidth="1"/>
    <col min="14088" max="14335" width="9.109375" style="213"/>
    <col min="14336" max="14336" width="9.6640625" style="213" customWidth="1"/>
    <col min="14337" max="14337" width="12.44140625" style="213" customWidth="1"/>
    <col min="14338" max="14338" width="72.44140625" style="213" customWidth="1"/>
    <col min="14339" max="14339" width="22.6640625" style="213" customWidth="1"/>
    <col min="14340" max="14340" width="18.33203125" style="213" customWidth="1"/>
    <col min="14341" max="14341" width="12.33203125" style="213" bestFit="1" customWidth="1"/>
    <col min="14342" max="14342" width="11" style="213" bestFit="1" customWidth="1"/>
    <col min="14343" max="14343" width="17.88671875" style="213" bestFit="1" customWidth="1"/>
    <col min="14344" max="14591" width="9.109375" style="213"/>
    <col min="14592" max="14592" width="9.6640625" style="213" customWidth="1"/>
    <col min="14593" max="14593" width="12.44140625" style="213" customWidth="1"/>
    <col min="14594" max="14594" width="72.44140625" style="213" customWidth="1"/>
    <col min="14595" max="14595" width="22.6640625" style="213" customWidth="1"/>
    <col min="14596" max="14596" width="18.33203125" style="213" customWidth="1"/>
    <col min="14597" max="14597" width="12.33203125" style="213" bestFit="1" customWidth="1"/>
    <col min="14598" max="14598" width="11" style="213" bestFit="1" customWidth="1"/>
    <col min="14599" max="14599" width="17.88671875" style="213" bestFit="1" customWidth="1"/>
    <col min="14600" max="14847" width="9.109375" style="213"/>
    <col min="14848" max="14848" width="9.6640625" style="213" customWidth="1"/>
    <col min="14849" max="14849" width="12.44140625" style="213" customWidth="1"/>
    <col min="14850" max="14850" width="72.44140625" style="213" customWidth="1"/>
    <col min="14851" max="14851" width="22.6640625" style="213" customWidth="1"/>
    <col min="14852" max="14852" width="18.33203125" style="213" customWidth="1"/>
    <col min="14853" max="14853" width="12.33203125" style="213" bestFit="1" customWidth="1"/>
    <col min="14854" max="14854" width="11" style="213" bestFit="1" customWidth="1"/>
    <col min="14855" max="14855" width="17.88671875" style="213" bestFit="1" customWidth="1"/>
    <col min="14856" max="15103" width="9.109375" style="213"/>
    <col min="15104" max="15104" width="9.6640625" style="213" customWidth="1"/>
    <col min="15105" max="15105" width="12.44140625" style="213" customWidth="1"/>
    <col min="15106" max="15106" width="72.44140625" style="213" customWidth="1"/>
    <col min="15107" max="15107" width="22.6640625" style="213" customWidth="1"/>
    <col min="15108" max="15108" width="18.33203125" style="213" customWidth="1"/>
    <col min="15109" max="15109" width="12.33203125" style="213" bestFit="1" customWidth="1"/>
    <col min="15110" max="15110" width="11" style="213" bestFit="1" customWidth="1"/>
    <col min="15111" max="15111" width="17.88671875" style="213" bestFit="1" customWidth="1"/>
    <col min="15112" max="15359" width="9.109375" style="213"/>
    <col min="15360" max="15360" width="9.6640625" style="213" customWidth="1"/>
    <col min="15361" max="15361" width="12.44140625" style="213" customWidth="1"/>
    <col min="15362" max="15362" width="72.44140625" style="213" customWidth="1"/>
    <col min="15363" max="15363" width="22.6640625" style="213" customWidth="1"/>
    <col min="15364" max="15364" width="18.33203125" style="213" customWidth="1"/>
    <col min="15365" max="15365" width="12.33203125" style="213" bestFit="1" customWidth="1"/>
    <col min="15366" max="15366" width="11" style="213" bestFit="1" customWidth="1"/>
    <col min="15367" max="15367" width="17.88671875" style="213" bestFit="1" customWidth="1"/>
    <col min="15368" max="15615" width="9.109375" style="213"/>
    <col min="15616" max="15616" width="9.6640625" style="213" customWidth="1"/>
    <col min="15617" max="15617" width="12.44140625" style="213" customWidth="1"/>
    <col min="15618" max="15618" width="72.44140625" style="213" customWidth="1"/>
    <col min="15619" max="15619" width="22.6640625" style="213" customWidth="1"/>
    <col min="15620" max="15620" width="18.33203125" style="213" customWidth="1"/>
    <col min="15621" max="15621" width="12.33203125" style="213" bestFit="1" customWidth="1"/>
    <col min="15622" max="15622" width="11" style="213" bestFit="1" customWidth="1"/>
    <col min="15623" max="15623" width="17.88671875" style="213" bestFit="1" customWidth="1"/>
    <col min="15624" max="15871" width="9.109375" style="213"/>
    <col min="15872" max="15872" width="9.6640625" style="213" customWidth="1"/>
    <col min="15873" max="15873" width="12.44140625" style="213" customWidth="1"/>
    <col min="15874" max="15874" width="72.44140625" style="213" customWidth="1"/>
    <col min="15875" max="15875" width="22.6640625" style="213" customWidth="1"/>
    <col min="15876" max="15876" width="18.33203125" style="213" customWidth="1"/>
    <col min="15877" max="15877" width="12.33203125" style="213" bestFit="1" customWidth="1"/>
    <col min="15878" max="15878" width="11" style="213" bestFit="1" customWidth="1"/>
    <col min="15879" max="15879" width="17.88671875" style="213" bestFit="1" customWidth="1"/>
    <col min="15880" max="16127" width="9.109375" style="213"/>
    <col min="16128" max="16128" width="9.6640625" style="213" customWidth="1"/>
    <col min="16129" max="16129" width="12.44140625" style="213" customWidth="1"/>
    <col min="16130" max="16130" width="72.44140625" style="213" customWidth="1"/>
    <col min="16131" max="16131" width="22.6640625" style="213" customWidth="1"/>
    <col min="16132" max="16132" width="18.33203125" style="213" customWidth="1"/>
    <col min="16133" max="16133" width="12.33203125" style="213" bestFit="1" customWidth="1"/>
    <col min="16134" max="16134" width="11" style="213" bestFit="1" customWidth="1"/>
    <col min="16135" max="16135" width="17.88671875" style="213" bestFit="1" customWidth="1"/>
    <col min="16136" max="16384" width="9.109375" style="213"/>
  </cols>
  <sheetData>
    <row r="1" spans="1:7">
      <c r="C1" s="215"/>
      <c r="D1" s="215"/>
      <c r="E1" s="216" t="s">
        <v>61</v>
      </c>
      <c r="F1" s="217"/>
      <c r="G1" s="216"/>
    </row>
    <row r="2" spans="1:7" ht="17.25" customHeight="1">
      <c r="C2" s="301" t="s">
        <v>90</v>
      </c>
      <c r="D2" s="301"/>
      <c r="E2" s="301"/>
      <c r="F2" s="215"/>
      <c r="G2" s="218"/>
    </row>
    <row r="3" spans="1:7" ht="17.25" customHeight="1">
      <c r="C3" s="301" t="s">
        <v>0</v>
      </c>
      <c r="D3" s="301"/>
      <c r="E3" s="301"/>
      <c r="F3" s="215"/>
      <c r="G3" s="218"/>
    </row>
    <row r="4" spans="1:7">
      <c r="F4" s="26"/>
      <c r="G4" s="26"/>
    </row>
    <row r="5" spans="1:7" ht="45.75" customHeight="1">
      <c r="A5" s="302" t="s">
        <v>86</v>
      </c>
      <c r="B5" s="302"/>
      <c r="C5" s="302"/>
      <c r="D5" s="302"/>
      <c r="E5" s="302"/>
      <c r="F5" s="219"/>
      <c r="G5" s="213"/>
    </row>
    <row r="6" spans="1:7">
      <c r="A6" s="182"/>
      <c r="B6" s="182"/>
      <c r="C6" s="182"/>
      <c r="D6" s="182"/>
      <c r="E6" s="27" t="s">
        <v>62</v>
      </c>
      <c r="F6" s="28"/>
    </row>
    <row r="7" spans="1:7" ht="87.75" customHeight="1">
      <c r="A7" s="292" t="s">
        <v>63</v>
      </c>
      <c r="B7" s="292"/>
      <c r="C7" s="291" t="s">
        <v>64</v>
      </c>
      <c r="D7" s="303" t="s">
        <v>40</v>
      </c>
      <c r="E7" s="304"/>
      <c r="F7" s="220"/>
      <c r="G7" s="213"/>
    </row>
    <row r="8" spans="1:7">
      <c r="A8" s="195" t="s">
        <v>52</v>
      </c>
      <c r="B8" s="221" t="s">
        <v>65</v>
      </c>
      <c r="C8" s="291"/>
      <c r="D8" s="222" t="s">
        <v>91</v>
      </c>
      <c r="E8" s="223" t="s">
        <v>38</v>
      </c>
      <c r="F8" s="224"/>
      <c r="G8" s="213"/>
    </row>
    <row r="9" spans="1:7" s="228" customFormat="1" ht="18">
      <c r="A9" s="193"/>
      <c r="B9" s="225"/>
      <c r="C9" s="226" t="s">
        <v>66</v>
      </c>
      <c r="D9" s="227">
        <f t="shared" ref="D9:E9" si="0">D11</f>
        <v>63199.80000000001</v>
      </c>
      <c r="E9" s="227">
        <f t="shared" si="0"/>
        <v>63199.80000000001</v>
      </c>
    </row>
    <row r="10" spans="1:7">
      <c r="A10" s="195"/>
      <c r="B10" s="221"/>
      <c r="C10" s="223" t="s">
        <v>60</v>
      </c>
      <c r="D10" s="223"/>
      <c r="E10" s="223"/>
      <c r="F10" s="213"/>
      <c r="G10" s="213"/>
    </row>
    <row r="11" spans="1:7" s="228" customFormat="1" ht="35.25" customHeight="1">
      <c r="A11" s="193"/>
      <c r="B11" s="198"/>
      <c r="C11" s="229" t="str">
        <f>'h2'!C11</f>
        <v xml:space="preserve"> ՀՀ տարածքային կառավարման և ենթակառուցվածքների նախարարություն</v>
      </c>
      <c r="D11" s="227">
        <f>D13</f>
        <v>63199.80000000001</v>
      </c>
      <c r="E11" s="227">
        <f>E13</f>
        <v>63199.80000000001</v>
      </c>
    </row>
    <row r="12" spans="1:7">
      <c r="A12" s="195"/>
      <c r="B12" s="195"/>
      <c r="C12" s="195" t="s">
        <v>60</v>
      </c>
      <c r="D12" s="195"/>
      <c r="E12" s="96"/>
      <c r="F12" s="213"/>
      <c r="G12" s="213"/>
    </row>
    <row r="13" spans="1:7" s="230" customFormat="1" ht="19.5" customHeight="1">
      <c r="A13" s="193">
        <v>1049</v>
      </c>
      <c r="B13" s="211" t="s">
        <v>100</v>
      </c>
      <c r="C13" s="210" t="s">
        <v>101</v>
      </c>
      <c r="D13" s="227">
        <f>D19+D20+D21++D22+D23+D24+D25+D26+D27+D28</f>
        <v>63199.80000000001</v>
      </c>
      <c r="E13" s="227">
        <f>E19+E20+E21++E22+E23+E24+E25+E26+E27+E28</f>
        <v>63199.80000000001</v>
      </c>
    </row>
    <row r="14" spans="1:7" s="230" customFormat="1" ht="19.5" customHeight="1">
      <c r="A14" s="193"/>
      <c r="B14" s="211"/>
      <c r="C14" s="211" t="s">
        <v>223</v>
      </c>
      <c r="D14" s="227"/>
      <c r="E14" s="227"/>
    </row>
    <row r="15" spans="1:7" s="230" customFormat="1" ht="19.5" customHeight="1">
      <c r="A15" s="193"/>
      <c r="B15" s="211"/>
      <c r="C15" s="211" t="s">
        <v>222</v>
      </c>
      <c r="D15" s="227">
        <f>D17</f>
        <v>63199.80000000001</v>
      </c>
      <c r="E15" s="227">
        <f>E17</f>
        <v>63199.80000000001</v>
      </c>
    </row>
    <row r="16" spans="1:7">
      <c r="A16" s="212"/>
      <c r="B16" s="212"/>
      <c r="C16" s="231" t="s">
        <v>224</v>
      </c>
      <c r="D16" s="195"/>
      <c r="E16" s="195"/>
      <c r="G16" s="213"/>
    </row>
    <row r="17" spans="1:7" ht="34.799999999999997">
      <c r="A17" s="212"/>
      <c r="B17" s="212"/>
      <c r="C17" s="212" t="s">
        <v>209</v>
      </c>
      <c r="D17" s="232">
        <f>D19+D20+D21+D22+D23+D24+D25+D26+D27+D28</f>
        <v>63199.80000000001</v>
      </c>
      <c r="E17" s="233">
        <f>E19+E20+E21+E22+E23+E24+E25+E26+E27+E28</f>
        <v>63199.80000000001</v>
      </c>
      <c r="G17" s="213"/>
    </row>
    <row r="18" spans="1:7" ht="22.2" customHeight="1">
      <c r="A18" s="212"/>
      <c r="B18" s="212"/>
      <c r="C18" s="231" t="s">
        <v>68</v>
      </c>
      <c r="D18" s="195"/>
      <c r="E18" s="195"/>
      <c r="G18" s="213"/>
    </row>
    <row r="19" spans="1:7">
      <c r="A19" s="212"/>
      <c r="B19" s="212"/>
      <c r="C19" s="231" t="s">
        <v>108</v>
      </c>
      <c r="D19" s="96">
        <f>'h3'!G106</f>
        <v>3190</v>
      </c>
      <c r="E19" s="96">
        <f>'h3'!H106</f>
        <v>3190</v>
      </c>
      <c r="F19" s="213"/>
      <c r="G19" s="213"/>
    </row>
    <row r="20" spans="1:7" ht="21" customHeight="1">
      <c r="A20" s="212"/>
      <c r="B20" s="212"/>
      <c r="C20" s="231" t="str">
        <f>'h3'!F41</f>
        <v xml:space="preserve"> ՀՀ  Արարատի  մարզպետի աշխատակազմ</v>
      </c>
      <c r="D20" s="96">
        <f>'h3'!G113</f>
        <v>6230</v>
      </c>
      <c r="E20" s="96">
        <f>'h3'!H113</f>
        <v>6230</v>
      </c>
    </row>
    <row r="21" spans="1:7">
      <c r="A21" s="212"/>
      <c r="B21" s="212"/>
      <c r="C21" s="231" t="str">
        <f>'h3'!F48</f>
        <v xml:space="preserve"> ՀՀ  Արմավիրի մարզպետի աշխատակազմ</v>
      </c>
      <c r="D21" s="96">
        <f>'h3'!G120</f>
        <v>9670</v>
      </c>
      <c r="E21" s="96">
        <f>'h3'!H120</f>
        <v>9670</v>
      </c>
    </row>
    <row r="22" spans="1:7">
      <c r="A22" s="212"/>
      <c r="B22" s="212"/>
      <c r="C22" s="231" t="s">
        <v>114</v>
      </c>
      <c r="D22" s="96">
        <f>'h3'!G127</f>
        <v>6586.8</v>
      </c>
      <c r="E22" s="96">
        <f>'h3'!H127</f>
        <v>6586.8</v>
      </c>
    </row>
    <row r="23" spans="1:7">
      <c r="A23" s="212"/>
      <c r="B23" s="212"/>
      <c r="C23" s="231" t="s">
        <v>115</v>
      </c>
      <c r="D23" s="96">
        <f>'h3'!G134</f>
        <v>8470</v>
      </c>
      <c r="E23" s="96">
        <f>'h3'!H134</f>
        <v>8470</v>
      </c>
    </row>
    <row r="24" spans="1:7">
      <c r="A24" s="212"/>
      <c r="B24" s="212"/>
      <c r="C24" s="231" t="s">
        <v>116</v>
      </c>
      <c r="D24" s="96">
        <f>'h3'!G141</f>
        <v>10758</v>
      </c>
      <c r="E24" s="96">
        <f>'h3'!H141</f>
        <v>10758</v>
      </c>
    </row>
    <row r="25" spans="1:7">
      <c r="A25" s="212"/>
      <c r="B25" s="212"/>
      <c r="C25" s="231" t="s">
        <v>117</v>
      </c>
      <c r="D25" s="96">
        <f>'h3'!G148</f>
        <v>8797.7999999999993</v>
      </c>
      <c r="E25" s="96">
        <f>'h3'!H148</f>
        <v>8797.7999999999993</v>
      </c>
    </row>
    <row r="26" spans="1:7">
      <c r="A26" s="212"/>
      <c r="B26" s="212"/>
      <c r="C26" s="231" t="s">
        <v>84</v>
      </c>
      <c r="D26" s="96">
        <f>'h3'!G155</f>
        <v>4382.3999999999996</v>
      </c>
      <c r="E26" s="96">
        <f>'h3'!H155</f>
        <v>4382.3999999999996</v>
      </c>
    </row>
    <row r="27" spans="1:7">
      <c r="A27" s="212"/>
      <c r="B27" s="212"/>
      <c r="C27" s="231" t="s">
        <v>118</v>
      </c>
      <c r="D27" s="96">
        <f>'h3'!G162</f>
        <v>2420</v>
      </c>
      <c r="E27" s="96">
        <f>'h3'!H162</f>
        <v>2420</v>
      </c>
    </row>
    <row r="28" spans="1:7">
      <c r="A28" s="212"/>
      <c r="B28" s="212"/>
      <c r="C28" s="231" t="s">
        <v>119</v>
      </c>
      <c r="D28" s="96">
        <f>'h3'!G169</f>
        <v>2694.8</v>
      </c>
      <c r="E28" s="96">
        <f>'h3'!H169</f>
        <v>2694.8</v>
      </c>
    </row>
    <row r="30" spans="1:7" s="234" customFormat="1" ht="45.75" customHeight="1">
      <c r="C30" s="235" t="s">
        <v>71</v>
      </c>
      <c r="D30" s="235"/>
      <c r="E30" s="236" t="s">
        <v>70</v>
      </c>
    </row>
  </sheetData>
  <mergeCells count="6">
    <mergeCell ref="C2:E2"/>
    <mergeCell ref="C3:E3"/>
    <mergeCell ref="A5:E5"/>
    <mergeCell ref="A7:B7"/>
    <mergeCell ref="C7:C8"/>
    <mergeCell ref="D7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3"/>
  <sheetViews>
    <sheetView topLeftCell="A10" workbookViewId="0">
      <selection activeCell="F18" sqref="F18"/>
    </sheetView>
  </sheetViews>
  <sheetFormatPr defaultColWidth="9.109375" defaultRowHeight="17.399999999999999"/>
  <cols>
    <col min="1" max="1" width="11.44140625" style="1" customWidth="1"/>
    <col min="2" max="2" width="15.33203125" style="1" customWidth="1"/>
    <col min="3" max="3" width="80.44140625" style="1" customWidth="1"/>
    <col min="4" max="4" width="15.5546875" style="1" customWidth="1"/>
    <col min="5" max="5" width="16.88671875" style="1" customWidth="1"/>
    <col min="6" max="6" width="11.5546875" style="1" customWidth="1"/>
    <col min="7" max="7" width="11.109375" style="1" customWidth="1"/>
    <col min="8" max="8" width="9.109375" style="1"/>
    <col min="9" max="9" width="12.5546875" style="1" bestFit="1" customWidth="1"/>
    <col min="10" max="16384" width="9.109375" style="1"/>
  </cols>
  <sheetData>
    <row r="1" spans="1:9">
      <c r="C1" s="60"/>
      <c r="D1" s="60"/>
      <c r="E1" s="60" t="s">
        <v>41</v>
      </c>
    </row>
    <row r="2" spans="1:9" s="62" customFormat="1">
      <c r="A2" s="61"/>
      <c r="B2" s="271" t="s">
        <v>89</v>
      </c>
      <c r="C2" s="271"/>
      <c r="D2" s="271"/>
      <c r="E2" s="271"/>
      <c r="F2" s="1"/>
      <c r="G2" s="1"/>
      <c r="H2" s="1"/>
    </row>
    <row r="3" spans="1:9" s="62" customFormat="1">
      <c r="A3" s="61"/>
      <c r="B3" s="271" t="s">
        <v>0</v>
      </c>
      <c r="C3" s="271"/>
      <c r="D3" s="271"/>
      <c r="E3" s="271"/>
      <c r="F3" s="1"/>
      <c r="G3" s="1"/>
      <c r="H3" s="1"/>
    </row>
    <row r="5" spans="1:9" ht="44.25" customHeight="1">
      <c r="A5" s="307" t="s">
        <v>174</v>
      </c>
      <c r="B5" s="307"/>
      <c r="C5" s="307"/>
      <c r="D5" s="307"/>
      <c r="E5" s="307"/>
      <c r="F5" s="30"/>
      <c r="G5" s="30"/>
    </row>
    <row r="6" spans="1:9">
      <c r="A6" s="63"/>
      <c r="B6" s="63"/>
      <c r="C6" s="63"/>
      <c r="D6" s="63"/>
      <c r="E6" s="63"/>
      <c r="F6" s="63"/>
      <c r="G6" s="63"/>
    </row>
    <row r="7" spans="1:9">
      <c r="E7" s="12" t="s">
        <v>175</v>
      </c>
    </row>
    <row r="8" spans="1:9" ht="55.5" customHeight="1">
      <c r="A8" s="308" t="s">
        <v>63</v>
      </c>
      <c r="B8" s="309"/>
      <c r="C8" s="310" t="s">
        <v>176</v>
      </c>
      <c r="D8" s="312" t="s">
        <v>139</v>
      </c>
      <c r="E8" s="312"/>
      <c r="F8" s="305"/>
    </row>
    <row r="9" spans="1:9" ht="36.75" customHeight="1">
      <c r="A9" s="64" t="s">
        <v>52</v>
      </c>
      <c r="B9" s="64" t="s">
        <v>53</v>
      </c>
      <c r="C9" s="311"/>
      <c r="D9" s="87" t="s">
        <v>91</v>
      </c>
      <c r="E9" s="87" t="s">
        <v>38</v>
      </c>
      <c r="F9" s="305"/>
    </row>
    <row r="10" spans="1:9" ht="23.25" customHeight="1">
      <c r="A10" s="65">
        <v>1049</v>
      </c>
      <c r="B10" s="66"/>
      <c r="C10" s="306" t="s">
        <v>143</v>
      </c>
      <c r="D10" s="306"/>
      <c r="E10" s="306"/>
      <c r="F10" s="67"/>
    </row>
    <row r="11" spans="1:9" ht="54">
      <c r="A11" s="56"/>
      <c r="B11" s="65">
        <v>11001</v>
      </c>
      <c r="C11" s="68" t="s">
        <v>177</v>
      </c>
      <c r="D11" s="47">
        <f t="shared" ref="D11:E11" si="0">D12</f>
        <v>-135060.9</v>
      </c>
      <c r="E11" s="47">
        <f t="shared" si="0"/>
        <v>-211472.6</v>
      </c>
      <c r="F11" s="67"/>
      <c r="I11" s="69"/>
    </row>
    <row r="12" spans="1:9" ht="34.799999999999997">
      <c r="A12" s="56"/>
      <c r="B12" s="56"/>
      <c r="C12" s="70" t="s">
        <v>178</v>
      </c>
      <c r="D12" s="47">
        <f>D13</f>
        <v>-135060.9</v>
      </c>
      <c r="E12" s="47">
        <f>E13</f>
        <v>-211472.6</v>
      </c>
      <c r="F12" s="67"/>
    </row>
    <row r="13" spans="1:9" ht="34.799999999999997">
      <c r="A13" s="56"/>
      <c r="B13" s="56"/>
      <c r="C13" s="71" t="s">
        <v>179</v>
      </c>
      <c r="D13" s="47">
        <f>'h3'!G23</f>
        <v>-135060.9</v>
      </c>
      <c r="E13" s="47">
        <f>'h3'!H23</f>
        <v>-211472.6</v>
      </c>
      <c r="F13" s="72"/>
    </row>
  </sheetData>
  <mergeCells count="8">
    <mergeCell ref="F8:F9"/>
    <mergeCell ref="C10:E10"/>
    <mergeCell ref="B2:E2"/>
    <mergeCell ref="B3:E3"/>
    <mergeCell ref="A5:E5"/>
    <mergeCell ref="A8:B8"/>
    <mergeCell ref="C8:C9"/>
    <mergeCell ref="D8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9"/>
  <sheetViews>
    <sheetView topLeftCell="A31" zoomScaleSheetLayoutView="100" workbookViewId="0">
      <selection activeCell="A52" sqref="A1:XFD1048576"/>
    </sheetView>
  </sheetViews>
  <sheetFormatPr defaultRowHeight="17.399999999999999"/>
  <cols>
    <col min="1" max="1" width="27" style="237" customWidth="1"/>
    <col min="2" max="2" width="70.6640625" style="237" customWidth="1"/>
    <col min="3" max="3" width="17.21875" style="237" customWidth="1"/>
    <col min="4" max="4" width="19.44140625" style="237" customWidth="1"/>
    <col min="5" max="7" width="9" style="237" customWidth="1"/>
    <col min="8" max="251" width="9.109375" style="237"/>
    <col min="252" max="252" width="4.6640625" style="237" customWidth="1"/>
    <col min="253" max="253" width="19.88671875" style="237" customWidth="1"/>
    <col min="254" max="254" width="72.109375" style="237" customWidth="1"/>
    <col min="255" max="255" width="0" style="237" hidden="1" customWidth="1"/>
    <col min="256" max="256" width="18.33203125" style="237" customWidth="1"/>
    <col min="257" max="257" width="17.5546875" style="237" customWidth="1"/>
    <col min="258" max="263" width="9" style="237" customWidth="1"/>
    <col min="264" max="507" width="9.109375" style="237"/>
    <col min="508" max="508" width="4.6640625" style="237" customWidth="1"/>
    <col min="509" max="509" width="19.88671875" style="237" customWidth="1"/>
    <col min="510" max="510" width="72.109375" style="237" customWidth="1"/>
    <col min="511" max="511" width="0" style="237" hidden="1" customWidth="1"/>
    <col min="512" max="512" width="18.33203125" style="237" customWidth="1"/>
    <col min="513" max="513" width="17.5546875" style="237" customWidth="1"/>
    <col min="514" max="519" width="9" style="237" customWidth="1"/>
    <col min="520" max="763" width="9.109375" style="237"/>
    <col min="764" max="764" width="4.6640625" style="237" customWidth="1"/>
    <col min="765" max="765" width="19.88671875" style="237" customWidth="1"/>
    <col min="766" max="766" width="72.109375" style="237" customWidth="1"/>
    <col min="767" max="767" width="0" style="237" hidden="1" customWidth="1"/>
    <col min="768" max="768" width="18.33203125" style="237" customWidth="1"/>
    <col min="769" max="769" width="17.5546875" style="237" customWidth="1"/>
    <col min="770" max="775" width="9" style="237" customWidth="1"/>
    <col min="776" max="1019" width="9.109375" style="237"/>
    <col min="1020" max="1020" width="4.6640625" style="237" customWidth="1"/>
    <col min="1021" max="1021" width="19.88671875" style="237" customWidth="1"/>
    <col min="1022" max="1022" width="72.109375" style="237" customWidth="1"/>
    <col min="1023" max="1023" width="0" style="237" hidden="1" customWidth="1"/>
    <col min="1024" max="1024" width="18.33203125" style="237" customWidth="1"/>
    <col min="1025" max="1025" width="17.5546875" style="237" customWidth="1"/>
    <col min="1026" max="1031" width="9" style="237" customWidth="1"/>
    <col min="1032" max="1275" width="9.109375" style="237"/>
    <col min="1276" max="1276" width="4.6640625" style="237" customWidth="1"/>
    <col min="1277" max="1277" width="19.88671875" style="237" customWidth="1"/>
    <col min="1278" max="1278" width="72.109375" style="237" customWidth="1"/>
    <col min="1279" max="1279" width="0" style="237" hidden="1" customWidth="1"/>
    <col min="1280" max="1280" width="18.33203125" style="237" customWidth="1"/>
    <col min="1281" max="1281" width="17.5546875" style="237" customWidth="1"/>
    <col min="1282" max="1287" width="9" style="237" customWidth="1"/>
    <col min="1288" max="1531" width="9.109375" style="237"/>
    <col min="1532" max="1532" width="4.6640625" style="237" customWidth="1"/>
    <col min="1533" max="1533" width="19.88671875" style="237" customWidth="1"/>
    <col min="1534" max="1534" width="72.109375" style="237" customWidth="1"/>
    <col min="1535" max="1535" width="0" style="237" hidden="1" customWidth="1"/>
    <col min="1536" max="1536" width="18.33203125" style="237" customWidth="1"/>
    <col min="1537" max="1537" width="17.5546875" style="237" customWidth="1"/>
    <col min="1538" max="1543" width="9" style="237" customWidth="1"/>
    <col min="1544" max="1787" width="9.109375" style="237"/>
    <col min="1788" max="1788" width="4.6640625" style="237" customWidth="1"/>
    <col min="1789" max="1789" width="19.88671875" style="237" customWidth="1"/>
    <col min="1790" max="1790" width="72.109375" style="237" customWidth="1"/>
    <col min="1791" max="1791" width="0" style="237" hidden="1" customWidth="1"/>
    <col min="1792" max="1792" width="18.33203125" style="237" customWidth="1"/>
    <col min="1793" max="1793" width="17.5546875" style="237" customWidth="1"/>
    <col min="1794" max="1799" width="9" style="237" customWidth="1"/>
    <col min="1800" max="2043" width="9.109375" style="237"/>
    <col min="2044" max="2044" width="4.6640625" style="237" customWidth="1"/>
    <col min="2045" max="2045" width="19.88671875" style="237" customWidth="1"/>
    <col min="2046" max="2046" width="72.109375" style="237" customWidth="1"/>
    <col min="2047" max="2047" width="0" style="237" hidden="1" customWidth="1"/>
    <col min="2048" max="2048" width="18.33203125" style="237" customWidth="1"/>
    <col min="2049" max="2049" width="17.5546875" style="237" customWidth="1"/>
    <col min="2050" max="2055" width="9" style="237" customWidth="1"/>
    <col min="2056" max="2299" width="9.109375" style="237"/>
    <col min="2300" max="2300" width="4.6640625" style="237" customWidth="1"/>
    <col min="2301" max="2301" width="19.88671875" style="237" customWidth="1"/>
    <col min="2302" max="2302" width="72.109375" style="237" customWidth="1"/>
    <col min="2303" max="2303" width="0" style="237" hidden="1" customWidth="1"/>
    <col min="2304" max="2304" width="18.33203125" style="237" customWidth="1"/>
    <col min="2305" max="2305" width="17.5546875" style="237" customWidth="1"/>
    <col min="2306" max="2311" width="9" style="237" customWidth="1"/>
    <col min="2312" max="2555" width="9.109375" style="237"/>
    <col min="2556" max="2556" width="4.6640625" style="237" customWidth="1"/>
    <col min="2557" max="2557" width="19.88671875" style="237" customWidth="1"/>
    <col min="2558" max="2558" width="72.109375" style="237" customWidth="1"/>
    <col min="2559" max="2559" width="0" style="237" hidden="1" customWidth="1"/>
    <col min="2560" max="2560" width="18.33203125" style="237" customWidth="1"/>
    <col min="2561" max="2561" width="17.5546875" style="237" customWidth="1"/>
    <col min="2562" max="2567" width="9" style="237" customWidth="1"/>
    <col min="2568" max="2811" width="9.109375" style="237"/>
    <col min="2812" max="2812" width="4.6640625" style="237" customWidth="1"/>
    <col min="2813" max="2813" width="19.88671875" style="237" customWidth="1"/>
    <col min="2814" max="2814" width="72.109375" style="237" customWidth="1"/>
    <col min="2815" max="2815" width="0" style="237" hidden="1" customWidth="1"/>
    <col min="2816" max="2816" width="18.33203125" style="237" customWidth="1"/>
    <col min="2817" max="2817" width="17.5546875" style="237" customWidth="1"/>
    <col min="2818" max="2823" width="9" style="237" customWidth="1"/>
    <col min="2824" max="3067" width="9.109375" style="237"/>
    <col min="3068" max="3068" width="4.6640625" style="237" customWidth="1"/>
    <col min="3069" max="3069" width="19.88671875" style="237" customWidth="1"/>
    <col min="3070" max="3070" width="72.109375" style="237" customWidth="1"/>
    <col min="3071" max="3071" width="0" style="237" hidden="1" customWidth="1"/>
    <col min="3072" max="3072" width="18.33203125" style="237" customWidth="1"/>
    <col min="3073" max="3073" width="17.5546875" style="237" customWidth="1"/>
    <col min="3074" max="3079" width="9" style="237" customWidth="1"/>
    <col min="3080" max="3323" width="9.109375" style="237"/>
    <col min="3324" max="3324" width="4.6640625" style="237" customWidth="1"/>
    <col min="3325" max="3325" width="19.88671875" style="237" customWidth="1"/>
    <col min="3326" max="3326" width="72.109375" style="237" customWidth="1"/>
    <col min="3327" max="3327" width="0" style="237" hidden="1" customWidth="1"/>
    <col min="3328" max="3328" width="18.33203125" style="237" customWidth="1"/>
    <col min="3329" max="3329" width="17.5546875" style="237" customWidth="1"/>
    <col min="3330" max="3335" width="9" style="237" customWidth="1"/>
    <col min="3336" max="3579" width="9.109375" style="237"/>
    <col min="3580" max="3580" width="4.6640625" style="237" customWidth="1"/>
    <col min="3581" max="3581" width="19.88671875" style="237" customWidth="1"/>
    <col min="3582" max="3582" width="72.109375" style="237" customWidth="1"/>
    <col min="3583" max="3583" width="0" style="237" hidden="1" customWidth="1"/>
    <col min="3584" max="3584" width="18.33203125" style="237" customWidth="1"/>
    <col min="3585" max="3585" width="17.5546875" style="237" customWidth="1"/>
    <col min="3586" max="3591" width="9" style="237" customWidth="1"/>
    <col min="3592" max="3835" width="9.109375" style="237"/>
    <col min="3836" max="3836" width="4.6640625" style="237" customWidth="1"/>
    <col min="3837" max="3837" width="19.88671875" style="237" customWidth="1"/>
    <col min="3838" max="3838" width="72.109375" style="237" customWidth="1"/>
    <col min="3839" max="3839" width="0" style="237" hidden="1" customWidth="1"/>
    <col min="3840" max="3840" width="18.33203125" style="237" customWidth="1"/>
    <col min="3841" max="3841" width="17.5546875" style="237" customWidth="1"/>
    <col min="3842" max="3847" width="9" style="237" customWidth="1"/>
    <col min="3848" max="4091" width="9.109375" style="237"/>
    <col min="4092" max="4092" width="4.6640625" style="237" customWidth="1"/>
    <col min="4093" max="4093" width="19.88671875" style="237" customWidth="1"/>
    <col min="4094" max="4094" width="72.109375" style="237" customWidth="1"/>
    <col min="4095" max="4095" width="0" style="237" hidden="1" customWidth="1"/>
    <col min="4096" max="4096" width="18.33203125" style="237" customWidth="1"/>
    <col min="4097" max="4097" width="17.5546875" style="237" customWidth="1"/>
    <col min="4098" max="4103" width="9" style="237" customWidth="1"/>
    <col min="4104" max="4347" width="9.109375" style="237"/>
    <col min="4348" max="4348" width="4.6640625" style="237" customWidth="1"/>
    <col min="4349" max="4349" width="19.88671875" style="237" customWidth="1"/>
    <col min="4350" max="4350" width="72.109375" style="237" customWidth="1"/>
    <col min="4351" max="4351" width="0" style="237" hidden="1" customWidth="1"/>
    <col min="4352" max="4352" width="18.33203125" style="237" customWidth="1"/>
    <col min="4353" max="4353" width="17.5546875" style="237" customWidth="1"/>
    <col min="4354" max="4359" width="9" style="237" customWidth="1"/>
    <col min="4360" max="4603" width="9.109375" style="237"/>
    <col min="4604" max="4604" width="4.6640625" style="237" customWidth="1"/>
    <col min="4605" max="4605" width="19.88671875" style="237" customWidth="1"/>
    <col min="4606" max="4606" width="72.109375" style="237" customWidth="1"/>
    <col min="4607" max="4607" width="0" style="237" hidden="1" customWidth="1"/>
    <col min="4608" max="4608" width="18.33203125" style="237" customWidth="1"/>
    <col min="4609" max="4609" width="17.5546875" style="237" customWidth="1"/>
    <col min="4610" max="4615" width="9" style="237" customWidth="1"/>
    <col min="4616" max="4859" width="9.109375" style="237"/>
    <col min="4860" max="4860" width="4.6640625" style="237" customWidth="1"/>
    <col min="4861" max="4861" width="19.88671875" style="237" customWidth="1"/>
    <col min="4862" max="4862" width="72.109375" style="237" customWidth="1"/>
    <col min="4863" max="4863" width="0" style="237" hidden="1" customWidth="1"/>
    <col min="4864" max="4864" width="18.33203125" style="237" customWidth="1"/>
    <col min="4865" max="4865" width="17.5546875" style="237" customWidth="1"/>
    <col min="4866" max="4871" width="9" style="237" customWidth="1"/>
    <col min="4872" max="5115" width="9.109375" style="237"/>
    <col min="5116" max="5116" width="4.6640625" style="237" customWidth="1"/>
    <col min="5117" max="5117" width="19.88671875" style="237" customWidth="1"/>
    <col min="5118" max="5118" width="72.109375" style="237" customWidth="1"/>
    <col min="5119" max="5119" width="0" style="237" hidden="1" customWidth="1"/>
    <col min="5120" max="5120" width="18.33203125" style="237" customWidth="1"/>
    <col min="5121" max="5121" width="17.5546875" style="237" customWidth="1"/>
    <col min="5122" max="5127" width="9" style="237" customWidth="1"/>
    <col min="5128" max="5371" width="9.109375" style="237"/>
    <col min="5372" max="5372" width="4.6640625" style="237" customWidth="1"/>
    <col min="5373" max="5373" width="19.88671875" style="237" customWidth="1"/>
    <col min="5374" max="5374" width="72.109375" style="237" customWidth="1"/>
    <col min="5375" max="5375" width="0" style="237" hidden="1" customWidth="1"/>
    <col min="5376" max="5376" width="18.33203125" style="237" customWidth="1"/>
    <col min="5377" max="5377" width="17.5546875" style="237" customWidth="1"/>
    <col min="5378" max="5383" width="9" style="237" customWidth="1"/>
    <col min="5384" max="5627" width="9.109375" style="237"/>
    <col min="5628" max="5628" width="4.6640625" style="237" customWidth="1"/>
    <col min="5629" max="5629" width="19.88671875" style="237" customWidth="1"/>
    <col min="5630" max="5630" width="72.109375" style="237" customWidth="1"/>
    <col min="5631" max="5631" width="0" style="237" hidden="1" customWidth="1"/>
    <col min="5632" max="5632" width="18.33203125" style="237" customWidth="1"/>
    <col min="5633" max="5633" width="17.5546875" style="237" customWidth="1"/>
    <col min="5634" max="5639" width="9" style="237" customWidth="1"/>
    <col min="5640" max="5883" width="9.109375" style="237"/>
    <col min="5884" max="5884" width="4.6640625" style="237" customWidth="1"/>
    <col min="5885" max="5885" width="19.88671875" style="237" customWidth="1"/>
    <col min="5886" max="5886" width="72.109375" style="237" customWidth="1"/>
    <col min="5887" max="5887" width="0" style="237" hidden="1" customWidth="1"/>
    <col min="5888" max="5888" width="18.33203125" style="237" customWidth="1"/>
    <col min="5889" max="5889" width="17.5546875" style="237" customWidth="1"/>
    <col min="5890" max="5895" width="9" style="237" customWidth="1"/>
    <col min="5896" max="6139" width="9.109375" style="237"/>
    <col min="6140" max="6140" width="4.6640625" style="237" customWidth="1"/>
    <col min="6141" max="6141" width="19.88671875" style="237" customWidth="1"/>
    <col min="6142" max="6142" width="72.109375" style="237" customWidth="1"/>
    <col min="6143" max="6143" width="0" style="237" hidden="1" customWidth="1"/>
    <col min="6144" max="6144" width="18.33203125" style="237" customWidth="1"/>
    <col min="6145" max="6145" width="17.5546875" style="237" customWidth="1"/>
    <col min="6146" max="6151" width="9" style="237" customWidth="1"/>
    <col min="6152" max="6395" width="9.109375" style="237"/>
    <col min="6396" max="6396" width="4.6640625" style="237" customWidth="1"/>
    <col min="6397" max="6397" width="19.88671875" style="237" customWidth="1"/>
    <col min="6398" max="6398" width="72.109375" style="237" customWidth="1"/>
    <col min="6399" max="6399" width="0" style="237" hidden="1" customWidth="1"/>
    <col min="6400" max="6400" width="18.33203125" style="237" customWidth="1"/>
    <col min="6401" max="6401" width="17.5546875" style="237" customWidth="1"/>
    <col min="6402" max="6407" width="9" style="237" customWidth="1"/>
    <col min="6408" max="6651" width="9.109375" style="237"/>
    <col min="6652" max="6652" width="4.6640625" style="237" customWidth="1"/>
    <col min="6653" max="6653" width="19.88671875" style="237" customWidth="1"/>
    <col min="6654" max="6654" width="72.109375" style="237" customWidth="1"/>
    <col min="6655" max="6655" width="0" style="237" hidden="1" customWidth="1"/>
    <col min="6656" max="6656" width="18.33203125" style="237" customWidth="1"/>
    <col min="6657" max="6657" width="17.5546875" style="237" customWidth="1"/>
    <col min="6658" max="6663" width="9" style="237" customWidth="1"/>
    <col min="6664" max="6907" width="9.109375" style="237"/>
    <col min="6908" max="6908" width="4.6640625" style="237" customWidth="1"/>
    <col min="6909" max="6909" width="19.88671875" style="237" customWidth="1"/>
    <col min="6910" max="6910" width="72.109375" style="237" customWidth="1"/>
    <col min="6911" max="6911" width="0" style="237" hidden="1" customWidth="1"/>
    <col min="6912" max="6912" width="18.33203125" style="237" customWidth="1"/>
    <col min="6913" max="6913" width="17.5546875" style="237" customWidth="1"/>
    <col min="6914" max="6919" width="9" style="237" customWidth="1"/>
    <col min="6920" max="7163" width="9.109375" style="237"/>
    <col min="7164" max="7164" width="4.6640625" style="237" customWidth="1"/>
    <col min="7165" max="7165" width="19.88671875" style="237" customWidth="1"/>
    <col min="7166" max="7166" width="72.109375" style="237" customWidth="1"/>
    <col min="7167" max="7167" width="0" style="237" hidden="1" customWidth="1"/>
    <col min="7168" max="7168" width="18.33203125" style="237" customWidth="1"/>
    <col min="7169" max="7169" width="17.5546875" style="237" customWidth="1"/>
    <col min="7170" max="7175" width="9" style="237" customWidth="1"/>
    <col min="7176" max="7419" width="9.109375" style="237"/>
    <col min="7420" max="7420" width="4.6640625" style="237" customWidth="1"/>
    <col min="7421" max="7421" width="19.88671875" style="237" customWidth="1"/>
    <col min="7422" max="7422" width="72.109375" style="237" customWidth="1"/>
    <col min="7423" max="7423" width="0" style="237" hidden="1" customWidth="1"/>
    <col min="7424" max="7424" width="18.33203125" style="237" customWidth="1"/>
    <col min="7425" max="7425" width="17.5546875" style="237" customWidth="1"/>
    <col min="7426" max="7431" width="9" style="237" customWidth="1"/>
    <col min="7432" max="7675" width="9.109375" style="237"/>
    <col min="7676" max="7676" width="4.6640625" style="237" customWidth="1"/>
    <col min="7677" max="7677" width="19.88671875" style="237" customWidth="1"/>
    <col min="7678" max="7678" width="72.109375" style="237" customWidth="1"/>
    <col min="7679" max="7679" width="0" style="237" hidden="1" customWidth="1"/>
    <col min="7680" max="7680" width="18.33203125" style="237" customWidth="1"/>
    <col min="7681" max="7681" width="17.5546875" style="237" customWidth="1"/>
    <col min="7682" max="7687" width="9" style="237" customWidth="1"/>
    <col min="7688" max="7931" width="9.109375" style="237"/>
    <col min="7932" max="7932" width="4.6640625" style="237" customWidth="1"/>
    <col min="7933" max="7933" width="19.88671875" style="237" customWidth="1"/>
    <col min="7934" max="7934" width="72.109375" style="237" customWidth="1"/>
    <col min="7935" max="7935" width="0" style="237" hidden="1" customWidth="1"/>
    <col min="7936" max="7936" width="18.33203125" style="237" customWidth="1"/>
    <col min="7937" max="7937" width="17.5546875" style="237" customWidth="1"/>
    <col min="7938" max="7943" width="9" style="237" customWidth="1"/>
    <col min="7944" max="8187" width="9.109375" style="237"/>
    <col min="8188" max="8188" width="4.6640625" style="237" customWidth="1"/>
    <col min="8189" max="8189" width="19.88671875" style="237" customWidth="1"/>
    <col min="8190" max="8190" width="72.109375" style="237" customWidth="1"/>
    <col min="8191" max="8191" width="0" style="237" hidden="1" customWidth="1"/>
    <col min="8192" max="8192" width="18.33203125" style="237" customWidth="1"/>
    <col min="8193" max="8193" width="17.5546875" style="237" customWidth="1"/>
    <col min="8194" max="8199" width="9" style="237" customWidth="1"/>
    <col min="8200" max="8443" width="9.109375" style="237"/>
    <col min="8444" max="8444" width="4.6640625" style="237" customWidth="1"/>
    <col min="8445" max="8445" width="19.88671875" style="237" customWidth="1"/>
    <col min="8446" max="8446" width="72.109375" style="237" customWidth="1"/>
    <col min="8447" max="8447" width="0" style="237" hidden="1" customWidth="1"/>
    <col min="8448" max="8448" width="18.33203125" style="237" customWidth="1"/>
    <col min="8449" max="8449" width="17.5546875" style="237" customWidth="1"/>
    <col min="8450" max="8455" width="9" style="237" customWidth="1"/>
    <col min="8456" max="8699" width="9.109375" style="237"/>
    <col min="8700" max="8700" width="4.6640625" style="237" customWidth="1"/>
    <col min="8701" max="8701" width="19.88671875" style="237" customWidth="1"/>
    <col min="8702" max="8702" width="72.109375" style="237" customWidth="1"/>
    <col min="8703" max="8703" width="0" style="237" hidden="1" customWidth="1"/>
    <col min="8704" max="8704" width="18.33203125" style="237" customWidth="1"/>
    <col min="8705" max="8705" width="17.5546875" style="237" customWidth="1"/>
    <col min="8706" max="8711" width="9" style="237" customWidth="1"/>
    <col min="8712" max="8955" width="9.109375" style="237"/>
    <col min="8956" max="8956" width="4.6640625" style="237" customWidth="1"/>
    <col min="8957" max="8957" width="19.88671875" style="237" customWidth="1"/>
    <col min="8958" max="8958" width="72.109375" style="237" customWidth="1"/>
    <col min="8959" max="8959" width="0" style="237" hidden="1" customWidth="1"/>
    <col min="8960" max="8960" width="18.33203125" style="237" customWidth="1"/>
    <col min="8961" max="8961" width="17.5546875" style="237" customWidth="1"/>
    <col min="8962" max="8967" width="9" style="237" customWidth="1"/>
    <col min="8968" max="9211" width="9.109375" style="237"/>
    <col min="9212" max="9212" width="4.6640625" style="237" customWidth="1"/>
    <col min="9213" max="9213" width="19.88671875" style="237" customWidth="1"/>
    <col min="9214" max="9214" width="72.109375" style="237" customWidth="1"/>
    <col min="9215" max="9215" width="0" style="237" hidden="1" customWidth="1"/>
    <col min="9216" max="9216" width="18.33203125" style="237" customWidth="1"/>
    <col min="9217" max="9217" width="17.5546875" style="237" customWidth="1"/>
    <col min="9218" max="9223" width="9" style="237" customWidth="1"/>
    <col min="9224" max="9467" width="9.109375" style="237"/>
    <col min="9468" max="9468" width="4.6640625" style="237" customWidth="1"/>
    <col min="9469" max="9469" width="19.88671875" style="237" customWidth="1"/>
    <col min="9470" max="9470" width="72.109375" style="237" customWidth="1"/>
    <col min="9471" max="9471" width="0" style="237" hidden="1" customWidth="1"/>
    <col min="9472" max="9472" width="18.33203125" style="237" customWidth="1"/>
    <col min="9473" max="9473" width="17.5546875" style="237" customWidth="1"/>
    <col min="9474" max="9479" width="9" style="237" customWidth="1"/>
    <col min="9480" max="9723" width="9.109375" style="237"/>
    <col min="9724" max="9724" width="4.6640625" style="237" customWidth="1"/>
    <col min="9725" max="9725" width="19.88671875" style="237" customWidth="1"/>
    <col min="9726" max="9726" width="72.109375" style="237" customWidth="1"/>
    <col min="9727" max="9727" width="0" style="237" hidden="1" customWidth="1"/>
    <col min="9728" max="9728" width="18.33203125" style="237" customWidth="1"/>
    <col min="9729" max="9729" width="17.5546875" style="237" customWidth="1"/>
    <col min="9730" max="9735" width="9" style="237" customWidth="1"/>
    <col min="9736" max="9979" width="9.109375" style="237"/>
    <col min="9980" max="9980" width="4.6640625" style="237" customWidth="1"/>
    <col min="9981" max="9981" width="19.88671875" style="237" customWidth="1"/>
    <col min="9982" max="9982" width="72.109375" style="237" customWidth="1"/>
    <col min="9983" max="9983" width="0" style="237" hidden="1" customWidth="1"/>
    <col min="9984" max="9984" width="18.33203125" style="237" customWidth="1"/>
    <col min="9985" max="9985" width="17.5546875" style="237" customWidth="1"/>
    <col min="9986" max="9991" width="9" style="237" customWidth="1"/>
    <col min="9992" max="10235" width="9.109375" style="237"/>
    <col min="10236" max="10236" width="4.6640625" style="237" customWidth="1"/>
    <col min="10237" max="10237" width="19.88671875" style="237" customWidth="1"/>
    <col min="10238" max="10238" width="72.109375" style="237" customWidth="1"/>
    <col min="10239" max="10239" width="0" style="237" hidden="1" customWidth="1"/>
    <col min="10240" max="10240" width="18.33203125" style="237" customWidth="1"/>
    <col min="10241" max="10241" width="17.5546875" style="237" customWidth="1"/>
    <col min="10242" max="10247" width="9" style="237" customWidth="1"/>
    <col min="10248" max="10491" width="9.109375" style="237"/>
    <col min="10492" max="10492" width="4.6640625" style="237" customWidth="1"/>
    <col min="10493" max="10493" width="19.88671875" style="237" customWidth="1"/>
    <col min="10494" max="10494" width="72.109375" style="237" customWidth="1"/>
    <col min="10495" max="10495" width="0" style="237" hidden="1" customWidth="1"/>
    <col min="10496" max="10496" width="18.33203125" style="237" customWidth="1"/>
    <col min="10497" max="10497" width="17.5546875" style="237" customWidth="1"/>
    <col min="10498" max="10503" width="9" style="237" customWidth="1"/>
    <col min="10504" max="10747" width="9.109375" style="237"/>
    <col min="10748" max="10748" width="4.6640625" style="237" customWidth="1"/>
    <col min="10749" max="10749" width="19.88671875" style="237" customWidth="1"/>
    <col min="10750" max="10750" width="72.109375" style="237" customWidth="1"/>
    <col min="10751" max="10751" width="0" style="237" hidden="1" customWidth="1"/>
    <col min="10752" max="10752" width="18.33203125" style="237" customWidth="1"/>
    <col min="10753" max="10753" width="17.5546875" style="237" customWidth="1"/>
    <col min="10754" max="10759" width="9" style="237" customWidth="1"/>
    <col min="10760" max="11003" width="9.109375" style="237"/>
    <col min="11004" max="11004" width="4.6640625" style="237" customWidth="1"/>
    <col min="11005" max="11005" width="19.88671875" style="237" customWidth="1"/>
    <col min="11006" max="11006" width="72.109375" style="237" customWidth="1"/>
    <col min="11007" max="11007" width="0" style="237" hidden="1" customWidth="1"/>
    <col min="11008" max="11008" width="18.33203125" style="237" customWidth="1"/>
    <col min="11009" max="11009" width="17.5546875" style="237" customWidth="1"/>
    <col min="11010" max="11015" width="9" style="237" customWidth="1"/>
    <col min="11016" max="11259" width="9.109375" style="237"/>
    <col min="11260" max="11260" width="4.6640625" style="237" customWidth="1"/>
    <col min="11261" max="11261" width="19.88671875" style="237" customWidth="1"/>
    <col min="11262" max="11262" width="72.109375" style="237" customWidth="1"/>
    <col min="11263" max="11263" width="0" style="237" hidden="1" customWidth="1"/>
    <col min="11264" max="11264" width="18.33203125" style="237" customWidth="1"/>
    <col min="11265" max="11265" width="17.5546875" style="237" customWidth="1"/>
    <col min="11266" max="11271" width="9" style="237" customWidth="1"/>
    <col min="11272" max="11515" width="9.109375" style="237"/>
    <col min="11516" max="11516" width="4.6640625" style="237" customWidth="1"/>
    <col min="11517" max="11517" width="19.88671875" style="237" customWidth="1"/>
    <col min="11518" max="11518" width="72.109375" style="237" customWidth="1"/>
    <col min="11519" max="11519" width="0" style="237" hidden="1" customWidth="1"/>
    <col min="11520" max="11520" width="18.33203125" style="237" customWidth="1"/>
    <col min="11521" max="11521" width="17.5546875" style="237" customWidth="1"/>
    <col min="11522" max="11527" width="9" style="237" customWidth="1"/>
    <col min="11528" max="11771" width="9.109375" style="237"/>
    <col min="11772" max="11772" width="4.6640625" style="237" customWidth="1"/>
    <col min="11773" max="11773" width="19.88671875" style="237" customWidth="1"/>
    <col min="11774" max="11774" width="72.109375" style="237" customWidth="1"/>
    <col min="11775" max="11775" width="0" style="237" hidden="1" customWidth="1"/>
    <col min="11776" max="11776" width="18.33203125" style="237" customWidth="1"/>
    <col min="11777" max="11777" width="17.5546875" style="237" customWidth="1"/>
    <col min="11778" max="11783" width="9" style="237" customWidth="1"/>
    <col min="11784" max="12027" width="9.109375" style="237"/>
    <col min="12028" max="12028" width="4.6640625" style="237" customWidth="1"/>
    <col min="12029" max="12029" width="19.88671875" style="237" customWidth="1"/>
    <col min="12030" max="12030" width="72.109375" style="237" customWidth="1"/>
    <col min="12031" max="12031" width="0" style="237" hidden="1" customWidth="1"/>
    <col min="12032" max="12032" width="18.33203125" style="237" customWidth="1"/>
    <col min="12033" max="12033" width="17.5546875" style="237" customWidth="1"/>
    <col min="12034" max="12039" width="9" style="237" customWidth="1"/>
    <col min="12040" max="12283" width="9.109375" style="237"/>
    <col min="12284" max="12284" width="4.6640625" style="237" customWidth="1"/>
    <col min="12285" max="12285" width="19.88671875" style="237" customWidth="1"/>
    <col min="12286" max="12286" width="72.109375" style="237" customWidth="1"/>
    <col min="12287" max="12287" width="0" style="237" hidden="1" customWidth="1"/>
    <col min="12288" max="12288" width="18.33203125" style="237" customWidth="1"/>
    <col min="12289" max="12289" width="17.5546875" style="237" customWidth="1"/>
    <col min="12290" max="12295" width="9" style="237" customWidth="1"/>
    <col min="12296" max="12539" width="9.109375" style="237"/>
    <col min="12540" max="12540" width="4.6640625" style="237" customWidth="1"/>
    <col min="12541" max="12541" width="19.88671875" style="237" customWidth="1"/>
    <col min="12542" max="12542" width="72.109375" style="237" customWidth="1"/>
    <col min="12543" max="12543" width="0" style="237" hidden="1" customWidth="1"/>
    <col min="12544" max="12544" width="18.33203125" style="237" customWidth="1"/>
    <col min="12545" max="12545" width="17.5546875" style="237" customWidth="1"/>
    <col min="12546" max="12551" width="9" style="237" customWidth="1"/>
    <col min="12552" max="12795" width="9.109375" style="237"/>
    <col min="12796" max="12796" width="4.6640625" style="237" customWidth="1"/>
    <col min="12797" max="12797" width="19.88671875" style="237" customWidth="1"/>
    <col min="12798" max="12798" width="72.109375" style="237" customWidth="1"/>
    <col min="12799" max="12799" width="0" style="237" hidden="1" customWidth="1"/>
    <col min="12800" max="12800" width="18.33203125" style="237" customWidth="1"/>
    <col min="12801" max="12801" width="17.5546875" style="237" customWidth="1"/>
    <col min="12802" max="12807" width="9" style="237" customWidth="1"/>
    <col min="12808" max="13051" width="9.109375" style="237"/>
    <col min="13052" max="13052" width="4.6640625" style="237" customWidth="1"/>
    <col min="13053" max="13053" width="19.88671875" style="237" customWidth="1"/>
    <col min="13054" max="13054" width="72.109375" style="237" customWidth="1"/>
    <col min="13055" max="13055" width="0" style="237" hidden="1" customWidth="1"/>
    <col min="13056" max="13056" width="18.33203125" style="237" customWidth="1"/>
    <col min="13057" max="13057" width="17.5546875" style="237" customWidth="1"/>
    <col min="13058" max="13063" width="9" style="237" customWidth="1"/>
    <col min="13064" max="13307" width="9.109375" style="237"/>
    <col min="13308" max="13308" width="4.6640625" style="237" customWidth="1"/>
    <col min="13309" max="13309" width="19.88671875" style="237" customWidth="1"/>
    <col min="13310" max="13310" width="72.109375" style="237" customWidth="1"/>
    <col min="13311" max="13311" width="0" style="237" hidden="1" customWidth="1"/>
    <col min="13312" max="13312" width="18.33203125" style="237" customWidth="1"/>
    <col min="13313" max="13313" width="17.5546875" style="237" customWidth="1"/>
    <col min="13314" max="13319" width="9" style="237" customWidth="1"/>
    <col min="13320" max="13563" width="9.109375" style="237"/>
    <col min="13564" max="13564" width="4.6640625" style="237" customWidth="1"/>
    <col min="13565" max="13565" width="19.88671875" style="237" customWidth="1"/>
    <col min="13566" max="13566" width="72.109375" style="237" customWidth="1"/>
    <col min="13567" max="13567" width="0" style="237" hidden="1" customWidth="1"/>
    <col min="13568" max="13568" width="18.33203125" style="237" customWidth="1"/>
    <col min="13569" max="13569" width="17.5546875" style="237" customWidth="1"/>
    <col min="13570" max="13575" width="9" style="237" customWidth="1"/>
    <col min="13576" max="13819" width="9.109375" style="237"/>
    <col min="13820" max="13820" width="4.6640625" style="237" customWidth="1"/>
    <col min="13821" max="13821" width="19.88671875" style="237" customWidth="1"/>
    <col min="13822" max="13822" width="72.109375" style="237" customWidth="1"/>
    <col min="13823" max="13823" width="0" style="237" hidden="1" customWidth="1"/>
    <col min="13824" max="13824" width="18.33203125" style="237" customWidth="1"/>
    <col min="13825" max="13825" width="17.5546875" style="237" customWidth="1"/>
    <col min="13826" max="13831" width="9" style="237" customWidth="1"/>
    <col min="13832" max="14075" width="9.109375" style="237"/>
    <col min="14076" max="14076" width="4.6640625" style="237" customWidth="1"/>
    <col min="14077" max="14077" width="19.88671875" style="237" customWidth="1"/>
    <col min="14078" max="14078" width="72.109375" style="237" customWidth="1"/>
    <col min="14079" max="14079" width="0" style="237" hidden="1" customWidth="1"/>
    <col min="14080" max="14080" width="18.33203125" style="237" customWidth="1"/>
    <col min="14081" max="14081" width="17.5546875" style="237" customWidth="1"/>
    <col min="14082" max="14087" width="9" style="237" customWidth="1"/>
    <col min="14088" max="14331" width="9.109375" style="237"/>
    <col min="14332" max="14332" width="4.6640625" style="237" customWidth="1"/>
    <col min="14333" max="14333" width="19.88671875" style="237" customWidth="1"/>
    <col min="14334" max="14334" width="72.109375" style="237" customWidth="1"/>
    <col min="14335" max="14335" width="0" style="237" hidden="1" customWidth="1"/>
    <col min="14336" max="14336" width="18.33203125" style="237" customWidth="1"/>
    <col min="14337" max="14337" width="17.5546875" style="237" customWidth="1"/>
    <col min="14338" max="14343" width="9" style="237" customWidth="1"/>
    <col min="14344" max="14587" width="9.109375" style="237"/>
    <col min="14588" max="14588" width="4.6640625" style="237" customWidth="1"/>
    <col min="14589" max="14589" width="19.88671875" style="237" customWidth="1"/>
    <col min="14590" max="14590" width="72.109375" style="237" customWidth="1"/>
    <col min="14591" max="14591" width="0" style="237" hidden="1" customWidth="1"/>
    <col min="14592" max="14592" width="18.33203125" style="237" customWidth="1"/>
    <col min="14593" max="14593" width="17.5546875" style="237" customWidth="1"/>
    <col min="14594" max="14599" width="9" style="237" customWidth="1"/>
    <col min="14600" max="14843" width="9.109375" style="237"/>
    <col min="14844" max="14844" width="4.6640625" style="237" customWidth="1"/>
    <col min="14845" max="14845" width="19.88671875" style="237" customWidth="1"/>
    <col min="14846" max="14846" width="72.109375" style="237" customWidth="1"/>
    <col min="14847" max="14847" width="0" style="237" hidden="1" customWidth="1"/>
    <col min="14848" max="14848" width="18.33203125" style="237" customWidth="1"/>
    <col min="14849" max="14849" width="17.5546875" style="237" customWidth="1"/>
    <col min="14850" max="14855" width="9" style="237" customWidth="1"/>
    <col min="14856" max="15099" width="9.109375" style="237"/>
    <col min="15100" max="15100" width="4.6640625" style="237" customWidth="1"/>
    <col min="15101" max="15101" width="19.88671875" style="237" customWidth="1"/>
    <col min="15102" max="15102" width="72.109375" style="237" customWidth="1"/>
    <col min="15103" max="15103" width="0" style="237" hidden="1" customWidth="1"/>
    <col min="15104" max="15104" width="18.33203125" style="237" customWidth="1"/>
    <col min="15105" max="15105" width="17.5546875" style="237" customWidth="1"/>
    <col min="15106" max="15111" width="9" style="237" customWidth="1"/>
    <col min="15112" max="15355" width="9.109375" style="237"/>
    <col min="15356" max="15356" width="4.6640625" style="237" customWidth="1"/>
    <col min="15357" max="15357" width="19.88671875" style="237" customWidth="1"/>
    <col min="15358" max="15358" width="72.109375" style="237" customWidth="1"/>
    <col min="15359" max="15359" width="0" style="237" hidden="1" customWidth="1"/>
    <col min="15360" max="15360" width="18.33203125" style="237" customWidth="1"/>
    <col min="15361" max="15361" width="17.5546875" style="237" customWidth="1"/>
    <col min="15362" max="15367" width="9" style="237" customWidth="1"/>
    <col min="15368" max="15611" width="9.109375" style="237"/>
    <col min="15612" max="15612" width="4.6640625" style="237" customWidth="1"/>
    <col min="15613" max="15613" width="19.88671875" style="237" customWidth="1"/>
    <col min="15614" max="15614" width="72.109375" style="237" customWidth="1"/>
    <col min="15615" max="15615" width="0" style="237" hidden="1" customWidth="1"/>
    <col min="15616" max="15616" width="18.33203125" style="237" customWidth="1"/>
    <col min="15617" max="15617" width="17.5546875" style="237" customWidth="1"/>
    <col min="15618" max="15623" width="9" style="237" customWidth="1"/>
    <col min="15624" max="15867" width="9.109375" style="237"/>
    <col min="15868" max="15868" width="4.6640625" style="237" customWidth="1"/>
    <col min="15869" max="15869" width="19.88671875" style="237" customWidth="1"/>
    <col min="15870" max="15870" width="72.109375" style="237" customWidth="1"/>
    <col min="15871" max="15871" width="0" style="237" hidden="1" customWidth="1"/>
    <col min="15872" max="15872" width="18.33203125" style="237" customWidth="1"/>
    <col min="15873" max="15873" width="17.5546875" style="237" customWidth="1"/>
    <col min="15874" max="15879" width="9" style="237" customWidth="1"/>
    <col min="15880" max="16123" width="9.109375" style="237"/>
    <col min="16124" max="16124" width="4.6640625" style="237" customWidth="1"/>
    <col min="16125" max="16125" width="19.88671875" style="237" customWidth="1"/>
    <col min="16126" max="16126" width="72.109375" style="237" customWidth="1"/>
    <col min="16127" max="16127" width="0" style="237" hidden="1" customWidth="1"/>
    <col min="16128" max="16128" width="18.33203125" style="237" customWidth="1"/>
    <col min="16129" max="16129" width="17.5546875" style="237" customWidth="1"/>
    <col min="16130" max="16135" width="9" style="237" customWidth="1"/>
    <col min="16136" max="16384" width="9.109375" style="237"/>
  </cols>
  <sheetData>
    <row r="1" spans="1:7" ht="15.75" customHeight="1">
      <c r="D1" s="238" t="s">
        <v>75</v>
      </c>
    </row>
    <row r="2" spans="1:7">
      <c r="D2" s="238" t="s">
        <v>85</v>
      </c>
    </row>
    <row r="3" spans="1:7">
      <c r="D3" s="238" t="s">
        <v>0</v>
      </c>
    </row>
    <row r="5" spans="1:7" s="239" customFormat="1" ht="64.5" customHeight="1">
      <c r="A5" s="317" t="s">
        <v>207</v>
      </c>
      <c r="B5" s="317"/>
      <c r="C5" s="317"/>
      <c r="D5" s="317"/>
    </row>
    <row r="6" spans="1:7" s="239" customFormat="1" ht="15.75" customHeight="1">
      <c r="A6" s="256"/>
      <c r="B6" s="256"/>
      <c r="C6" s="256"/>
      <c r="D6" s="257" t="s">
        <v>206</v>
      </c>
      <c r="E6" s="256"/>
      <c r="F6" s="256"/>
      <c r="G6" s="256"/>
    </row>
    <row r="7" spans="1:7" s="239" customFormat="1" ht="18">
      <c r="A7" s="319" t="s">
        <v>26</v>
      </c>
      <c r="B7" s="319"/>
      <c r="C7" s="319"/>
      <c r="D7" s="319"/>
      <c r="E7" s="241"/>
      <c r="F7" s="241"/>
      <c r="G7" s="241"/>
    </row>
    <row r="8" spans="1:7" s="258" customFormat="1" ht="17.25" customHeight="1">
      <c r="A8" s="318" t="s">
        <v>44</v>
      </c>
      <c r="B8" s="318"/>
      <c r="C8" s="318"/>
      <c r="D8" s="318"/>
      <c r="E8" s="318"/>
      <c r="F8" s="318"/>
      <c r="G8" s="318"/>
    </row>
    <row r="9" spans="1:7" s="239" customFormat="1">
      <c r="A9" s="237"/>
    </row>
    <row r="10" spans="1:7" s="239" customFormat="1"/>
    <row r="11" spans="1:7" s="244" customFormat="1" ht="18">
      <c r="A11" s="242" t="s">
        <v>27</v>
      </c>
      <c r="B11" s="242" t="s">
        <v>28</v>
      </c>
      <c r="C11" s="243"/>
    </row>
    <row r="12" spans="1:7">
      <c r="A12" s="245">
        <v>1049</v>
      </c>
      <c r="B12" s="246" t="str">
        <f>'h1'!C14</f>
        <v xml:space="preserve"> Ճանապարհային ցանցի բարելավում</v>
      </c>
      <c r="C12" s="247"/>
    </row>
    <row r="13" spans="1:7">
      <c r="A13" s="248"/>
      <c r="B13" s="248"/>
      <c r="C13" s="248"/>
    </row>
    <row r="14" spans="1:7" s="244" customFormat="1" ht="25.5" customHeight="1">
      <c r="A14" s="249" t="s">
        <v>29</v>
      </c>
      <c r="B14" s="243"/>
      <c r="C14" s="243"/>
    </row>
    <row r="15" spans="1:7" s="244" customFormat="1" ht="52.5" customHeight="1">
      <c r="A15" s="250" t="s">
        <v>30</v>
      </c>
      <c r="B15" s="251" t="s">
        <v>126</v>
      </c>
      <c r="C15" s="322" t="s">
        <v>180</v>
      </c>
      <c r="D15" s="323"/>
    </row>
    <row r="16" spans="1:7" s="244" customFormat="1" ht="34.5" customHeight="1">
      <c r="A16" s="250" t="s">
        <v>31</v>
      </c>
      <c r="B16" s="251" t="s">
        <v>184</v>
      </c>
      <c r="C16" s="73" t="s">
        <v>91</v>
      </c>
      <c r="D16" s="73" t="s">
        <v>38</v>
      </c>
    </row>
    <row r="17" spans="1:5" s="244" customFormat="1" ht="53.25" customHeight="1">
      <c r="A17" s="250" t="s">
        <v>32</v>
      </c>
      <c r="B17" s="251" t="s">
        <v>185</v>
      </c>
      <c r="C17" s="252"/>
      <c r="D17" s="252"/>
    </row>
    <row r="18" spans="1:5" s="244" customFormat="1" ht="57" customHeight="1">
      <c r="A18" s="250" t="s">
        <v>33</v>
      </c>
      <c r="B18" s="251" t="s">
        <v>129</v>
      </c>
      <c r="C18" s="253"/>
      <c r="D18" s="253"/>
    </row>
    <row r="19" spans="1:5" s="244" customFormat="1" ht="28.5" customHeight="1">
      <c r="A19" s="250" t="s">
        <v>34</v>
      </c>
      <c r="B19" s="251" t="s">
        <v>130</v>
      </c>
      <c r="C19" s="253"/>
      <c r="D19" s="253"/>
    </row>
    <row r="20" spans="1:5" s="244" customFormat="1" ht="63" customHeight="1">
      <c r="A20" s="250" t="s">
        <v>45</v>
      </c>
      <c r="B20" s="251" t="s">
        <v>181</v>
      </c>
      <c r="C20" s="253"/>
      <c r="D20" s="253"/>
    </row>
    <row r="21" spans="1:5" s="244" customFormat="1" ht="28.5" customHeight="1">
      <c r="A21" s="325" t="s">
        <v>182</v>
      </c>
      <c r="B21" s="321"/>
      <c r="C21" s="254"/>
      <c r="D21" s="254"/>
    </row>
    <row r="22" spans="1:5" s="244" customFormat="1" ht="35.25" customHeight="1">
      <c r="A22" s="326" t="s">
        <v>186</v>
      </c>
      <c r="B22" s="326"/>
      <c r="C22" s="254"/>
      <c r="D22" s="113">
        <f>-D34</f>
        <v>-142.30000000000001</v>
      </c>
    </row>
    <row r="23" spans="1:5" s="244" customFormat="1" ht="40.5" customHeight="1">
      <c r="A23" s="326" t="s">
        <v>187</v>
      </c>
      <c r="B23" s="326"/>
      <c r="C23" s="254"/>
      <c r="D23" s="113">
        <f>-D35</f>
        <v>-178.2</v>
      </c>
    </row>
    <row r="24" spans="1:5" s="244" customFormat="1" ht="28.5" customHeight="1">
      <c r="A24" s="324" t="s">
        <v>183</v>
      </c>
      <c r="B24" s="324"/>
      <c r="C24" s="4">
        <f>'h5'!D13</f>
        <v>-135060.9</v>
      </c>
      <c r="D24" s="4">
        <f>'h5'!E13</f>
        <v>-211472.6</v>
      </c>
    </row>
    <row r="25" spans="1:5" s="244" customFormat="1" ht="16.5" customHeight="1">
      <c r="A25" s="249"/>
      <c r="B25" s="243"/>
      <c r="C25" s="243"/>
    </row>
    <row r="26" spans="1:5" s="244" customFormat="1" ht="23.25" customHeight="1">
      <c r="A26" s="249"/>
      <c r="B26" s="243"/>
      <c r="C26" s="243"/>
    </row>
    <row r="27" spans="1:5" ht="48.75" customHeight="1">
      <c r="A27" s="259" t="s">
        <v>30</v>
      </c>
      <c r="B27" s="260" t="s">
        <v>126</v>
      </c>
      <c r="C27" s="320" t="s">
        <v>40</v>
      </c>
      <c r="D27" s="321"/>
      <c r="E27" s="267"/>
    </row>
    <row r="28" spans="1:5">
      <c r="A28" s="259" t="s">
        <v>31</v>
      </c>
      <c r="B28" s="260" t="s">
        <v>127</v>
      </c>
      <c r="C28" s="261" t="s">
        <v>91</v>
      </c>
      <c r="D28" s="262" t="s">
        <v>38</v>
      </c>
    </row>
    <row r="29" spans="1:5" ht="36" customHeight="1">
      <c r="A29" s="259" t="s">
        <v>32</v>
      </c>
      <c r="B29" s="260" t="s">
        <v>128</v>
      </c>
      <c r="C29" s="260"/>
      <c r="D29" s="263"/>
    </row>
    <row r="30" spans="1:5" ht="54" customHeight="1">
      <c r="A30" s="259" t="s">
        <v>33</v>
      </c>
      <c r="B30" s="260" t="s">
        <v>129</v>
      </c>
      <c r="C30" s="260"/>
      <c r="D30" s="263"/>
    </row>
    <row r="31" spans="1:5" ht="38.25" customHeight="1">
      <c r="A31" s="259" t="s">
        <v>34</v>
      </c>
      <c r="B31" s="260" t="s">
        <v>130</v>
      </c>
      <c r="C31" s="260"/>
      <c r="D31" s="263"/>
    </row>
    <row r="32" spans="1:5" ht="54.75" customHeight="1">
      <c r="A32" s="259" t="s">
        <v>45</v>
      </c>
      <c r="B32" s="260" t="s">
        <v>131</v>
      </c>
      <c r="C32" s="260"/>
      <c r="D32" s="263"/>
    </row>
    <row r="33" spans="1:9" ht="26.25" customHeight="1">
      <c r="A33" s="315" t="s">
        <v>132</v>
      </c>
      <c r="B33" s="315"/>
      <c r="C33" s="264"/>
      <c r="D33" s="263"/>
    </row>
    <row r="34" spans="1:9" ht="42" customHeight="1">
      <c r="A34" s="326" t="s">
        <v>186</v>
      </c>
      <c r="B34" s="326"/>
      <c r="C34" s="268"/>
      <c r="D34" s="268">
        <f>'h7'!D316+'h7'!D285+'h7'!D253+'h7'!D192+'h7'!D160</f>
        <v>142.30000000000001</v>
      </c>
    </row>
    <row r="35" spans="1:9" ht="36.75" customHeight="1">
      <c r="A35" s="326" t="s">
        <v>187</v>
      </c>
      <c r="B35" s="326"/>
      <c r="C35" s="268"/>
      <c r="D35" s="268">
        <f>'h7'!D161+'h7'!D193+'h7'!D254+'h7'!D286+'h7'!D317</f>
        <v>178.2</v>
      </c>
    </row>
    <row r="36" spans="1:9">
      <c r="A36" s="316" t="s">
        <v>35</v>
      </c>
      <c r="B36" s="316"/>
      <c r="C36" s="97">
        <f>'h3'!G32</f>
        <v>71861.099999999991</v>
      </c>
      <c r="D36" s="97">
        <f>'h3'!H32</f>
        <v>148272.79999999999</v>
      </c>
    </row>
    <row r="39" spans="1:9" ht="52.5" customHeight="1">
      <c r="A39" s="259" t="s">
        <v>30</v>
      </c>
      <c r="B39" s="260" t="s">
        <v>126</v>
      </c>
      <c r="C39" s="320" t="s">
        <v>40</v>
      </c>
      <c r="D39" s="321"/>
      <c r="E39" s="267"/>
    </row>
    <row r="40" spans="1:9" ht="44.25" customHeight="1">
      <c r="A40" s="259" t="s">
        <v>31</v>
      </c>
      <c r="B40" s="260" t="s">
        <v>133</v>
      </c>
      <c r="C40" s="261" t="s">
        <v>91</v>
      </c>
      <c r="D40" s="262" t="s">
        <v>38</v>
      </c>
    </row>
    <row r="41" spans="1:9" ht="34.799999999999997">
      <c r="A41" s="259" t="s">
        <v>32</v>
      </c>
      <c r="B41" s="260" t="s">
        <v>134</v>
      </c>
      <c r="C41" s="260"/>
      <c r="D41" s="263"/>
    </row>
    <row r="42" spans="1:9" ht="52.2">
      <c r="A42" s="259" t="s">
        <v>33</v>
      </c>
      <c r="B42" s="260" t="s">
        <v>135</v>
      </c>
      <c r="C42" s="260"/>
      <c r="D42" s="263"/>
    </row>
    <row r="43" spans="1:9" ht="34.799999999999997">
      <c r="A43" s="259" t="s">
        <v>34</v>
      </c>
      <c r="B43" s="260" t="s">
        <v>136</v>
      </c>
      <c r="C43" s="260"/>
      <c r="D43" s="263"/>
    </row>
    <row r="44" spans="1:9" ht="52.2">
      <c r="A44" s="259" t="s">
        <v>45</v>
      </c>
      <c r="B44" s="260" t="s">
        <v>137</v>
      </c>
      <c r="C44" s="260"/>
      <c r="D44" s="263"/>
    </row>
    <row r="45" spans="1:9" ht="17.25" customHeight="1">
      <c r="A45" s="315" t="s">
        <v>132</v>
      </c>
      <c r="B45" s="315"/>
      <c r="C45" s="264"/>
      <c r="D45" s="263"/>
    </row>
    <row r="46" spans="1:9" ht="19.8" customHeight="1">
      <c r="A46" s="313" t="s">
        <v>221</v>
      </c>
      <c r="B46" s="314"/>
      <c r="C46" s="265"/>
      <c r="D46" s="266">
        <f>'h7'!D328+'h7'!D297+'h7'!D265+'h7'!D234+'h7'!D204+'h7'!D172+'h7'!D141+'h7'!D112+'h7'!D82+'h7'!D53</f>
        <v>10</v>
      </c>
    </row>
    <row r="47" spans="1:9" ht="17.25" customHeight="1">
      <c r="A47" s="316" t="s">
        <v>35</v>
      </c>
      <c r="B47" s="316"/>
      <c r="C47" s="97">
        <f>'h3'!G104</f>
        <v>63199.80000000001</v>
      </c>
      <c r="D47" s="97">
        <f>'h3'!H104</f>
        <v>63199.80000000001</v>
      </c>
      <c r="G47" s="270"/>
      <c r="H47" s="270"/>
      <c r="I47" s="270"/>
    </row>
    <row r="49" spans="2:5" s="234" customFormat="1" ht="50.25" customHeight="1">
      <c r="B49" s="235" t="s">
        <v>71</v>
      </c>
      <c r="C49" s="235"/>
      <c r="D49" s="235"/>
      <c r="E49" s="236" t="s">
        <v>70</v>
      </c>
    </row>
  </sheetData>
  <mergeCells count="17">
    <mergeCell ref="A36:B36"/>
    <mergeCell ref="A46:B46"/>
    <mergeCell ref="A45:B45"/>
    <mergeCell ref="A47:B47"/>
    <mergeCell ref="A5:D5"/>
    <mergeCell ref="A8:G8"/>
    <mergeCell ref="A7:D7"/>
    <mergeCell ref="A33:B33"/>
    <mergeCell ref="C39:D39"/>
    <mergeCell ref="C27:D27"/>
    <mergeCell ref="C15:D15"/>
    <mergeCell ref="A24:B24"/>
    <mergeCell ref="A21:B21"/>
    <mergeCell ref="A34:B34"/>
    <mergeCell ref="A35:B35"/>
    <mergeCell ref="A22:B22"/>
    <mergeCell ref="A23:B23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32"/>
  <sheetViews>
    <sheetView topLeftCell="A133" zoomScale="40" zoomScaleNormal="40" workbookViewId="0">
      <selection activeCell="A121" sqref="A1:XFD1048576"/>
    </sheetView>
  </sheetViews>
  <sheetFormatPr defaultRowHeight="17.399999999999999"/>
  <cols>
    <col min="1" max="1" width="27" style="237" customWidth="1"/>
    <col min="2" max="2" width="70.6640625" style="237" customWidth="1"/>
    <col min="3" max="3" width="19.44140625" style="237" customWidth="1"/>
    <col min="4" max="4" width="21.33203125" style="237" customWidth="1"/>
    <col min="5" max="7" width="9" style="237" customWidth="1"/>
    <col min="8" max="237" width="9.109375" style="237"/>
    <col min="238" max="238" width="4.6640625" style="237" customWidth="1"/>
    <col min="239" max="239" width="19.88671875" style="237" customWidth="1"/>
    <col min="240" max="240" width="72.109375" style="237" customWidth="1"/>
    <col min="241" max="241" width="0" style="237" hidden="1" customWidth="1"/>
    <col min="242" max="242" width="18.33203125" style="237" customWidth="1"/>
    <col min="243" max="243" width="17.5546875" style="237" customWidth="1"/>
    <col min="244" max="249" width="9" style="237" customWidth="1"/>
    <col min="250" max="493" width="9.109375" style="237"/>
    <col min="494" max="494" width="4.6640625" style="237" customWidth="1"/>
    <col min="495" max="495" width="19.88671875" style="237" customWidth="1"/>
    <col min="496" max="496" width="72.109375" style="237" customWidth="1"/>
    <col min="497" max="497" width="0" style="237" hidden="1" customWidth="1"/>
    <col min="498" max="498" width="18.33203125" style="237" customWidth="1"/>
    <col min="499" max="499" width="17.5546875" style="237" customWidth="1"/>
    <col min="500" max="505" width="9" style="237" customWidth="1"/>
    <col min="506" max="749" width="9.109375" style="237"/>
    <col min="750" max="750" width="4.6640625" style="237" customWidth="1"/>
    <col min="751" max="751" width="19.88671875" style="237" customWidth="1"/>
    <col min="752" max="752" width="72.109375" style="237" customWidth="1"/>
    <col min="753" max="753" width="0" style="237" hidden="1" customWidth="1"/>
    <col min="754" max="754" width="18.33203125" style="237" customWidth="1"/>
    <col min="755" max="755" width="17.5546875" style="237" customWidth="1"/>
    <col min="756" max="761" width="9" style="237" customWidth="1"/>
    <col min="762" max="1005" width="9.109375" style="237"/>
    <col min="1006" max="1006" width="4.6640625" style="237" customWidth="1"/>
    <col min="1007" max="1007" width="19.88671875" style="237" customWidth="1"/>
    <col min="1008" max="1008" width="72.109375" style="237" customWidth="1"/>
    <col min="1009" max="1009" width="0" style="237" hidden="1" customWidth="1"/>
    <col min="1010" max="1010" width="18.33203125" style="237" customWidth="1"/>
    <col min="1011" max="1011" width="17.5546875" style="237" customWidth="1"/>
    <col min="1012" max="1017" width="9" style="237" customWidth="1"/>
    <col min="1018" max="1261" width="9.109375" style="237"/>
    <col min="1262" max="1262" width="4.6640625" style="237" customWidth="1"/>
    <col min="1263" max="1263" width="19.88671875" style="237" customWidth="1"/>
    <col min="1264" max="1264" width="72.109375" style="237" customWidth="1"/>
    <col min="1265" max="1265" width="0" style="237" hidden="1" customWidth="1"/>
    <col min="1266" max="1266" width="18.33203125" style="237" customWidth="1"/>
    <col min="1267" max="1267" width="17.5546875" style="237" customWidth="1"/>
    <col min="1268" max="1273" width="9" style="237" customWidth="1"/>
    <col min="1274" max="1517" width="9.109375" style="237"/>
    <col min="1518" max="1518" width="4.6640625" style="237" customWidth="1"/>
    <col min="1519" max="1519" width="19.88671875" style="237" customWidth="1"/>
    <col min="1520" max="1520" width="72.109375" style="237" customWidth="1"/>
    <col min="1521" max="1521" width="0" style="237" hidden="1" customWidth="1"/>
    <col min="1522" max="1522" width="18.33203125" style="237" customWidth="1"/>
    <col min="1523" max="1523" width="17.5546875" style="237" customWidth="1"/>
    <col min="1524" max="1529" width="9" style="237" customWidth="1"/>
    <col min="1530" max="1773" width="9.109375" style="237"/>
    <col min="1774" max="1774" width="4.6640625" style="237" customWidth="1"/>
    <col min="1775" max="1775" width="19.88671875" style="237" customWidth="1"/>
    <col min="1776" max="1776" width="72.109375" style="237" customWidth="1"/>
    <col min="1777" max="1777" width="0" style="237" hidden="1" customWidth="1"/>
    <col min="1778" max="1778" width="18.33203125" style="237" customWidth="1"/>
    <col min="1779" max="1779" width="17.5546875" style="237" customWidth="1"/>
    <col min="1780" max="1785" width="9" style="237" customWidth="1"/>
    <col min="1786" max="2029" width="9.109375" style="237"/>
    <col min="2030" max="2030" width="4.6640625" style="237" customWidth="1"/>
    <col min="2031" max="2031" width="19.88671875" style="237" customWidth="1"/>
    <col min="2032" max="2032" width="72.109375" style="237" customWidth="1"/>
    <col min="2033" max="2033" width="0" style="237" hidden="1" customWidth="1"/>
    <col min="2034" max="2034" width="18.33203125" style="237" customWidth="1"/>
    <col min="2035" max="2035" width="17.5546875" style="237" customWidth="1"/>
    <col min="2036" max="2041" width="9" style="237" customWidth="1"/>
    <col min="2042" max="2285" width="9.109375" style="237"/>
    <col min="2286" max="2286" width="4.6640625" style="237" customWidth="1"/>
    <col min="2287" max="2287" width="19.88671875" style="237" customWidth="1"/>
    <col min="2288" max="2288" width="72.109375" style="237" customWidth="1"/>
    <col min="2289" max="2289" width="0" style="237" hidden="1" customWidth="1"/>
    <col min="2290" max="2290" width="18.33203125" style="237" customWidth="1"/>
    <col min="2291" max="2291" width="17.5546875" style="237" customWidth="1"/>
    <col min="2292" max="2297" width="9" style="237" customWidth="1"/>
    <col min="2298" max="2541" width="9.109375" style="237"/>
    <col min="2542" max="2542" width="4.6640625" style="237" customWidth="1"/>
    <col min="2543" max="2543" width="19.88671875" style="237" customWidth="1"/>
    <col min="2544" max="2544" width="72.109375" style="237" customWidth="1"/>
    <col min="2545" max="2545" width="0" style="237" hidden="1" customWidth="1"/>
    <col min="2546" max="2546" width="18.33203125" style="237" customWidth="1"/>
    <col min="2547" max="2547" width="17.5546875" style="237" customWidth="1"/>
    <col min="2548" max="2553" width="9" style="237" customWidth="1"/>
    <col min="2554" max="2797" width="9.109375" style="237"/>
    <col min="2798" max="2798" width="4.6640625" style="237" customWidth="1"/>
    <col min="2799" max="2799" width="19.88671875" style="237" customWidth="1"/>
    <col min="2800" max="2800" width="72.109375" style="237" customWidth="1"/>
    <col min="2801" max="2801" width="0" style="237" hidden="1" customWidth="1"/>
    <col min="2802" max="2802" width="18.33203125" style="237" customWidth="1"/>
    <col min="2803" max="2803" width="17.5546875" style="237" customWidth="1"/>
    <col min="2804" max="2809" width="9" style="237" customWidth="1"/>
    <col min="2810" max="3053" width="9.109375" style="237"/>
    <col min="3054" max="3054" width="4.6640625" style="237" customWidth="1"/>
    <col min="3055" max="3055" width="19.88671875" style="237" customWidth="1"/>
    <col min="3056" max="3056" width="72.109375" style="237" customWidth="1"/>
    <col min="3057" max="3057" width="0" style="237" hidden="1" customWidth="1"/>
    <col min="3058" max="3058" width="18.33203125" style="237" customWidth="1"/>
    <col min="3059" max="3059" width="17.5546875" style="237" customWidth="1"/>
    <col min="3060" max="3065" width="9" style="237" customWidth="1"/>
    <col min="3066" max="3309" width="9.109375" style="237"/>
    <col min="3310" max="3310" width="4.6640625" style="237" customWidth="1"/>
    <col min="3311" max="3311" width="19.88671875" style="237" customWidth="1"/>
    <col min="3312" max="3312" width="72.109375" style="237" customWidth="1"/>
    <col min="3313" max="3313" width="0" style="237" hidden="1" customWidth="1"/>
    <col min="3314" max="3314" width="18.33203125" style="237" customWidth="1"/>
    <col min="3315" max="3315" width="17.5546875" style="237" customWidth="1"/>
    <col min="3316" max="3321" width="9" style="237" customWidth="1"/>
    <col min="3322" max="3565" width="9.109375" style="237"/>
    <col min="3566" max="3566" width="4.6640625" style="237" customWidth="1"/>
    <col min="3567" max="3567" width="19.88671875" style="237" customWidth="1"/>
    <col min="3568" max="3568" width="72.109375" style="237" customWidth="1"/>
    <col min="3569" max="3569" width="0" style="237" hidden="1" customWidth="1"/>
    <col min="3570" max="3570" width="18.33203125" style="237" customWidth="1"/>
    <col min="3571" max="3571" width="17.5546875" style="237" customWidth="1"/>
    <col min="3572" max="3577" width="9" style="237" customWidth="1"/>
    <col min="3578" max="3821" width="9.109375" style="237"/>
    <col min="3822" max="3822" width="4.6640625" style="237" customWidth="1"/>
    <col min="3823" max="3823" width="19.88671875" style="237" customWidth="1"/>
    <col min="3824" max="3824" width="72.109375" style="237" customWidth="1"/>
    <col min="3825" max="3825" width="0" style="237" hidden="1" customWidth="1"/>
    <col min="3826" max="3826" width="18.33203125" style="237" customWidth="1"/>
    <col min="3827" max="3827" width="17.5546875" style="237" customWidth="1"/>
    <col min="3828" max="3833" width="9" style="237" customWidth="1"/>
    <col min="3834" max="4077" width="9.109375" style="237"/>
    <col min="4078" max="4078" width="4.6640625" style="237" customWidth="1"/>
    <col min="4079" max="4079" width="19.88671875" style="237" customWidth="1"/>
    <col min="4080" max="4080" width="72.109375" style="237" customWidth="1"/>
    <col min="4081" max="4081" width="0" style="237" hidden="1" customWidth="1"/>
    <col min="4082" max="4082" width="18.33203125" style="237" customWidth="1"/>
    <col min="4083" max="4083" width="17.5546875" style="237" customWidth="1"/>
    <col min="4084" max="4089" width="9" style="237" customWidth="1"/>
    <col min="4090" max="4333" width="9.109375" style="237"/>
    <col min="4334" max="4334" width="4.6640625" style="237" customWidth="1"/>
    <col min="4335" max="4335" width="19.88671875" style="237" customWidth="1"/>
    <col min="4336" max="4336" width="72.109375" style="237" customWidth="1"/>
    <col min="4337" max="4337" width="0" style="237" hidden="1" customWidth="1"/>
    <col min="4338" max="4338" width="18.33203125" style="237" customWidth="1"/>
    <col min="4339" max="4339" width="17.5546875" style="237" customWidth="1"/>
    <col min="4340" max="4345" width="9" style="237" customWidth="1"/>
    <col min="4346" max="4589" width="9.109375" style="237"/>
    <col min="4590" max="4590" width="4.6640625" style="237" customWidth="1"/>
    <col min="4591" max="4591" width="19.88671875" style="237" customWidth="1"/>
    <col min="4592" max="4592" width="72.109375" style="237" customWidth="1"/>
    <col min="4593" max="4593" width="0" style="237" hidden="1" customWidth="1"/>
    <col min="4594" max="4594" width="18.33203125" style="237" customWidth="1"/>
    <col min="4595" max="4595" width="17.5546875" style="237" customWidth="1"/>
    <col min="4596" max="4601" width="9" style="237" customWidth="1"/>
    <col min="4602" max="4845" width="9.109375" style="237"/>
    <col min="4846" max="4846" width="4.6640625" style="237" customWidth="1"/>
    <col min="4847" max="4847" width="19.88671875" style="237" customWidth="1"/>
    <col min="4848" max="4848" width="72.109375" style="237" customWidth="1"/>
    <col min="4849" max="4849" width="0" style="237" hidden="1" customWidth="1"/>
    <col min="4850" max="4850" width="18.33203125" style="237" customWidth="1"/>
    <col min="4851" max="4851" width="17.5546875" style="237" customWidth="1"/>
    <col min="4852" max="4857" width="9" style="237" customWidth="1"/>
    <col min="4858" max="5101" width="9.109375" style="237"/>
    <col min="5102" max="5102" width="4.6640625" style="237" customWidth="1"/>
    <col min="5103" max="5103" width="19.88671875" style="237" customWidth="1"/>
    <col min="5104" max="5104" width="72.109375" style="237" customWidth="1"/>
    <col min="5105" max="5105" width="0" style="237" hidden="1" customWidth="1"/>
    <col min="5106" max="5106" width="18.33203125" style="237" customWidth="1"/>
    <col min="5107" max="5107" width="17.5546875" style="237" customWidth="1"/>
    <col min="5108" max="5113" width="9" style="237" customWidth="1"/>
    <col min="5114" max="5357" width="9.109375" style="237"/>
    <col min="5358" max="5358" width="4.6640625" style="237" customWidth="1"/>
    <col min="5359" max="5359" width="19.88671875" style="237" customWidth="1"/>
    <col min="5360" max="5360" width="72.109375" style="237" customWidth="1"/>
    <col min="5361" max="5361" width="0" style="237" hidden="1" customWidth="1"/>
    <col min="5362" max="5362" width="18.33203125" style="237" customWidth="1"/>
    <col min="5363" max="5363" width="17.5546875" style="237" customWidth="1"/>
    <col min="5364" max="5369" width="9" style="237" customWidth="1"/>
    <col min="5370" max="5613" width="9.109375" style="237"/>
    <col min="5614" max="5614" width="4.6640625" style="237" customWidth="1"/>
    <col min="5615" max="5615" width="19.88671875" style="237" customWidth="1"/>
    <col min="5616" max="5616" width="72.109375" style="237" customWidth="1"/>
    <col min="5617" max="5617" width="0" style="237" hidden="1" customWidth="1"/>
    <col min="5618" max="5618" width="18.33203125" style="237" customWidth="1"/>
    <col min="5619" max="5619" width="17.5546875" style="237" customWidth="1"/>
    <col min="5620" max="5625" width="9" style="237" customWidth="1"/>
    <col min="5626" max="5869" width="9.109375" style="237"/>
    <col min="5870" max="5870" width="4.6640625" style="237" customWidth="1"/>
    <col min="5871" max="5871" width="19.88671875" style="237" customWidth="1"/>
    <col min="5872" max="5872" width="72.109375" style="237" customWidth="1"/>
    <col min="5873" max="5873" width="0" style="237" hidden="1" customWidth="1"/>
    <col min="5874" max="5874" width="18.33203125" style="237" customWidth="1"/>
    <col min="5875" max="5875" width="17.5546875" style="237" customWidth="1"/>
    <col min="5876" max="5881" width="9" style="237" customWidth="1"/>
    <col min="5882" max="6125" width="9.109375" style="237"/>
    <col min="6126" max="6126" width="4.6640625" style="237" customWidth="1"/>
    <col min="6127" max="6127" width="19.88671875" style="237" customWidth="1"/>
    <col min="6128" max="6128" width="72.109375" style="237" customWidth="1"/>
    <col min="6129" max="6129" width="0" style="237" hidden="1" customWidth="1"/>
    <col min="6130" max="6130" width="18.33203125" style="237" customWidth="1"/>
    <col min="6131" max="6131" width="17.5546875" style="237" customWidth="1"/>
    <col min="6132" max="6137" width="9" style="237" customWidth="1"/>
    <col min="6138" max="6381" width="9.109375" style="237"/>
    <col min="6382" max="6382" width="4.6640625" style="237" customWidth="1"/>
    <col min="6383" max="6383" width="19.88671875" style="237" customWidth="1"/>
    <col min="6384" max="6384" width="72.109375" style="237" customWidth="1"/>
    <col min="6385" max="6385" width="0" style="237" hidden="1" customWidth="1"/>
    <col min="6386" max="6386" width="18.33203125" style="237" customWidth="1"/>
    <col min="6387" max="6387" width="17.5546875" style="237" customWidth="1"/>
    <col min="6388" max="6393" width="9" style="237" customWidth="1"/>
    <col min="6394" max="6637" width="9.109375" style="237"/>
    <col min="6638" max="6638" width="4.6640625" style="237" customWidth="1"/>
    <col min="6639" max="6639" width="19.88671875" style="237" customWidth="1"/>
    <col min="6640" max="6640" width="72.109375" style="237" customWidth="1"/>
    <col min="6641" max="6641" width="0" style="237" hidden="1" customWidth="1"/>
    <col min="6642" max="6642" width="18.33203125" style="237" customWidth="1"/>
    <col min="6643" max="6643" width="17.5546875" style="237" customWidth="1"/>
    <col min="6644" max="6649" width="9" style="237" customWidth="1"/>
    <col min="6650" max="6893" width="9.109375" style="237"/>
    <col min="6894" max="6894" width="4.6640625" style="237" customWidth="1"/>
    <col min="6895" max="6895" width="19.88671875" style="237" customWidth="1"/>
    <col min="6896" max="6896" width="72.109375" style="237" customWidth="1"/>
    <col min="6897" max="6897" width="0" style="237" hidden="1" customWidth="1"/>
    <col min="6898" max="6898" width="18.33203125" style="237" customWidth="1"/>
    <col min="6899" max="6899" width="17.5546875" style="237" customWidth="1"/>
    <col min="6900" max="6905" width="9" style="237" customWidth="1"/>
    <col min="6906" max="7149" width="9.109375" style="237"/>
    <col min="7150" max="7150" width="4.6640625" style="237" customWidth="1"/>
    <col min="7151" max="7151" width="19.88671875" style="237" customWidth="1"/>
    <col min="7152" max="7152" width="72.109375" style="237" customWidth="1"/>
    <col min="7153" max="7153" width="0" style="237" hidden="1" customWidth="1"/>
    <col min="7154" max="7154" width="18.33203125" style="237" customWidth="1"/>
    <col min="7155" max="7155" width="17.5546875" style="237" customWidth="1"/>
    <col min="7156" max="7161" width="9" style="237" customWidth="1"/>
    <col min="7162" max="7405" width="9.109375" style="237"/>
    <col min="7406" max="7406" width="4.6640625" style="237" customWidth="1"/>
    <col min="7407" max="7407" width="19.88671875" style="237" customWidth="1"/>
    <col min="7408" max="7408" width="72.109375" style="237" customWidth="1"/>
    <col min="7409" max="7409" width="0" style="237" hidden="1" customWidth="1"/>
    <col min="7410" max="7410" width="18.33203125" style="237" customWidth="1"/>
    <col min="7411" max="7411" width="17.5546875" style="237" customWidth="1"/>
    <col min="7412" max="7417" width="9" style="237" customWidth="1"/>
    <col min="7418" max="7661" width="9.109375" style="237"/>
    <col min="7662" max="7662" width="4.6640625" style="237" customWidth="1"/>
    <col min="7663" max="7663" width="19.88671875" style="237" customWidth="1"/>
    <col min="7664" max="7664" width="72.109375" style="237" customWidth="1"/>
    <col min="7665" max="7665" width="0" style="237" hidden="1" customWidth="1"/>
    <col min="7666" max="7666" width="18.33203125" style="237" customWidth="1"/>
    <col min="7667" max="7667" width="17.5546875" style="237" customWidth="1"/>
    <col min="7668" max="7673" width="9" style="237" customWidth="1"/>
    <col min="7674" max="7917" width="9.109375" style="237"/>
    <col min="7918" max="7918" width="4.6640625" style="237" customWidth="1"/>
    <col min="7919" max="7919" width="19.88671875" style="237" customWidth="1"/>
    <col min="7920" max="7920" width="72.109375" style="237" customWidth="1"/>
    <col min="7921" max="7921" width="0" style="237" hidden="1" customWidth="1"/>
    <col min="7922" max="7922" width="18.33203125" style="237" customWidth="1"/>
    <col min="7923" max="7923" width="17.5546875" style="237" customWidth="1"/>
    <col min="7924" max="7929" width="9" style="237" customWidth="1"/>
    <col min="7930" max="8173" width="9.109375" style="237"/>
    <col min="8174" max="8174" width="4.6640625" style="237" customWidth="1"/>
    <col min="8175" max="8175" width="19.88671875" style="237" customWidth="1"/>
    <col min="8176" max="8176" width="72.109375" style="237" customWidth="1"/>
    <col min="8177" max="8177" width="0" style="237" hidden="1" customWidth="1"/>
    <col min="8178" max="8178" width="18.33203125" style="237" customWidth="1"/>
    <col min="8179" max="8179" width="17.5546875" style="237" customWidth="1"/>
    <col min="8180" max="8185" width="9" style="237" customWidth="1"/>
    <col min="8186" max="8429" width="9.109375" style="237"/>
    <col min="8430" max="8430" width="4.6640625" style="237" customWidth="1"/>
    <col min="8431" max="8431" width="19.88671875" style="237" customWidth="1"/>
    <col min="8432" max="8432" width="72.109375" style="237" customWidth="1"/>
    <col min="8433" max="8433" width="0" style="237" hidden="1" customWidth="1"/>
    <col min="8434" max="8434" width="18.33203125" style="237" customWidth="1"/>
    <col min="8435" max="8435" width="17.5546875" style="237" customWidth="1"/>
    <col min="8436" max="8441" width="9" style="237" customWidth="1"/>
    <col min="8442" max="8685" width="9.109375" style="237"/>
    <col min="8686" max="8686" width="4.6640625" style="237" customWidth="1"/>
    <col min="8687" max="8687" width="19.88671875" style="237" customWidth="1"/>
    <col min="8688" max="8688" width="72.109375" style="237" customWidth="1"/>
    <col min="8689" max="8689" width="0" style="237" hidden="1" customWidth="1"/>
    <col min="8690" max="8690" width="18.33203125" style="237" customWidth="1"/>
    <col min="8691" max="8691" width="17.5546875" style="237" customWidth="1"/>
    <col min="8692" max="8697" width="9" style="237" customWidth="1"/>
    <col min="8698" max="8941" width="9.109375" style="237"/>
    <col min="8942" max="8942" width="4.6640625" style="237" customWidth="1"/>
    <col min="8943" max="8943" width="19.88671875" style="237" customWidth="1"/>
    <col min="8944" max="8944" width="72.109375" style="237" customWidth="1"/>
    <col min="8945" max="8945" width="0" style="237" hidden="1" customWidth="1"/>
    <col min="8946" max="8946" width="18.33203125" style="237" customWidth="1"/>
    <col min="8947" max="8947" width="17.5546875" style="237" customWidth="1"/>
    <col min="8948" max="8953" width="9" style="237" customWidth="1"/>
    <col min="8954" max="9197" width="9.109375" style="237"/>
    <col min="9198" max="9198" width="4.6640625" style="237" customWidth="1"/>
    <col min="9199" max="9199" width="19.88671875" style="237" customWidth="1"/>
    <col min="9200" max="9200" width="72.109375" style="237" customWidth="1"/>
    <col min="9201" max="9201" width="0" style="237" hidden="1" customWidth="1"/>
    <col min="9202" max="9202" width="18.33203125" style="237" customWidth="1"/>
    <col min="9203" max="9203" width="17.5546875" style="237" customWidth="1"/>
    <col min="9204" max="9209" width="9" style="237" customWidth="1"/>
    <col min="9210" max="9453" width="9.109375" style="237"/>
    <col min="9454" max="9454" width="4.6640625" style="237" customWidth="1"/>
    <col min="9455" max="9455" width="19.88671875" style="237" customWidth="1"/>
    <col min="9456" max="9456" width="72.109375" style="237" customWidth="1"/>
    <col min="9457" max="9457" width="0" style="237" hidden="1" customWidth="1"/>
    <col min="9458" max="9458" width="18.33203125" style="237" customWidth="1"/>
    <col min="9459" max="9459" width="17.5546875" style="237" customWidth="1"/>
    <col min="9460" max="9465" width="9" style="237" customWidth="1"/>
    <col min="9466" max="9709" width="9.109375" style="237"/>
    <col min="9710" max="9710" width="4.6640625" style="237" customWidth="1"/>
    <col min="9711" max="9711" width="19.88671875" style="237" customWidth="1"/>
    <col min="9712" max="9712" width="72.109375" style="237" customWidth="1"/>
    <col min="9713" max="9713" width="0" style="237" hidden="1" customWidth="1"/>
    <col min="9714" max="9714" width="18.33203125" style="237" customWidth="1"/>
    <col min="9715" max="9715" width="17.5546875" style="237" customWidth="1"/>
    <col min="9716" max="9721" width="9" style="237" customWidth="1"/>
    <col min="9722" max="9965" width="9.109375" style="237"/>
    <col min="9966" max="9966" width="4.6640625" style="237" customWidth="1"/>
    <col min="9967" max="9967" width="19.88671875" style="237" customWidth="1"/>
    <col min="9968" max="9968" width="72.109375" style="237" customWidth="1"/>
    <col min="9969" max="9969" width="0" style="237" hidden="1" customWidth="1"/>
    <col min="9970" max="9970" width="18.33203125" style="237" customWidth="1"/>
    <col min="9971" max="9971" width="17.5546875" style="237" customWidth="1"/>
    <col min="9972" max="9977" width="9" style="237" customWidth="1"/>
    <col min="9978" max="10221" width="9.109375" style="237"/>
    <col min="10222" max="10222" width="4.6640625" style="237" customWidth="1"/>
    <col min="10223" max="10223" width="19.88671875" style="237" customWidth="1"/>
    <col min="10224" max="10224" width="72.109375" style="237" customWidth="1"/>
    <col min="10225" max="10225" width="0" style="237" hidden="1" customWidth="1"/>
    <col min="10226" max="10226" width="18.33203125" style="237" customWidth="1"/>
    <col min="10227" max="10227" width="17.5546875" style="237" customWidth="1"/>
    <col min="10228" max="10233" width="9" style="237" customWidth="1"/>
    <col min="10234" max="10477" width="9.109375" style="237"/>
    <col min="10478" max="10478" width="4.6640625" style="237" customWidth="1"/>
    <col min="10479" max="10479" width="19.88671875" style="237" customWidth="1"/>
    <col min="10480" max="10480" width="72.109375" style="237" customWidth="1"/>
    <col min="10481" max="10481" width="0" style="237" hidden="1" customWidth="1"/>
    <col min="10482" max="10482" width="18.33203125" style="237" customWidth="1"/>
    <col min="10483" max="10483" width="17.5546875" style="237" customWidth="1"/>
    <col min="10484" max="10489" width="9" style="237" customWidth="1"/>
    <col min="10490" max="10733" width="9.109375" style="237"/>
    <col min="10734" max="10734" width="4.6640625" style="237" customWidth="1"/>
    <col min="10735" max="10735" width="19.88671875" style="237" customWidth="1"/>
    <col min="10736" max="10736" width="72.109375" style="237" customWidth="1"/>
    <col min="10737" max="10737" width="0" style="237" hidden="1" customWidth="1"/>
    <col min="10738" max="10738" width="18.33203125" style="237" customWidth="1"/>
    <col min="10739" max="10739" width="17.5546875" style="237" customWidth="1"/>
    <col min="10740" max="10745" width="9" style="237" customWidth="1"/>
    <col min="10746" max="10989" width="9.109375" style="237"/>
    <col min="10990" max="10990" width="4.6640625" style="237" customWidth="1"/>
    <col min="10991" max="10991" width="19.88671875" style="237" customWidth="1"/>
    <col min="10992" max="10992" width="72.109375" style="237" customWidth="1"/>
    <col min="10993" max="10993" width="0" style="237" hidden="1" customWidth="1"/>
    <col min="10994" max="10994" width="18.33203125" style="237" customWidth="1"/>
    <col min="10995" max="10995" width="17.5546875" style="237" customWidth="1"/>
    <col min="10996" max="11001" width="9" style="237" customWidth="1"/>
    <col min="11002" max="11245" width="9.109375" style="237"/>
    <col min="11246" max="11246" width="4.6640625" style="237" customWidth="1"/>
    <col min="11247" max="11247" width="19.88671875" style="237" customWidth="1"/>
    <col min="11248" max="11248" width="72.109375" style="237" customWidth="1"/>
    <col min="11249" max="11249" width="0" style="237" hidden="1" customWidth="1"/>
    <col min="11250" max="11250" width="18.33203125" style="237" customWidth="1"/>
    <col min="11251" max="11251" width="17.5546875" style="237" customWidth="1"/>
    <col min="11252" max="11257" width="9" style="237" customWidth="1"/>
    <col min="11258" max="11501" width="9.109375" style="237"/>
    <col min="11502" max="11502" width="4.6640625" style="237" customWidth="1"/>
    <col min="11503" max="11503" width="19.88671875" style="237" customWidth="1"/>
    <col min="11504" max="11504" width="72.109375" style="237" customWidth="1"/>
    <col min="11505" max="11505" width="0" style="237" hidden="1" customWidth="1"/>
    <col min="11506" max="11506" width="18.33203125" style="237" customWidth="1"/>
    <col min="11507" max="11507" width="17.5546875" style="237" customWidth="1"/>
    <col min="11508" max="11513" width="9" style="237" customWidth="1"/>
    <col min="11514" max="11757" width="9.109375" style="237"/>
    <col min="11758" max="11758" width="4.6640625" style="237" customWidth="1"/>
    <col min="11759" max="11759" width="19.88671875" style="237" customWidth="1"/>
    <col min="11760" max="11760" width="72.109375" style="237" customWidth="1"/>
    <col min="11761" max="11761" width="0" style="237" hidden="1" customWidth="1"/>
    <col min="11762" max="11762" width="18.33203125" style="237" customWidth="1"/>
    <col min="11763" max="11763" width="17.5546875" style="237" customWidth="1"/>
    <col min="11764" max="11769" width="9" style="237" customWidth="1"/>
    <col min="11770" max="12013" width="9.109375" style="237"/>
    <col min="12014" max="12014" width="4.6640625" style="237" customWidth="1"/>
    <col min="12015" max="12015" width="19.88671875" style="237" customWidth="1"/>
    <col min="12016" max="12016" width="72.109375" style="237" customWidth="1"/>
    <col min="12017" max="12017" width="0" style="237" hidden="1" customWidth="1"/>
    <col min="12018" max="12018" width="18.33203125" style="237" customWidth="1"/>
    <col min="12019" max="12019" width="17.5546875" style="237" customWidth="1"/>
    <col min="12020" max="12025" width="9" style="237" customWidth="1"/>
    <col min="12026" max="12269" width="9.109375" style="237"/>
    <col min="12270" max="12270" width="4.6640625" style="237" customWidth="1"/>
    <col min="12271" max="12271" width="19.88671875" style="237" customWidth="1"/>
    <col min="12272" max="12272" width="72.109375" style="237" customWidth="1"/>
    <col min="12273" max="12273" width="0" style="237" hidden="1" customWidth="1"/>
    <col min="12274" max="12274" width="18.33203125" style="237" customWidth="1"/>
    <col min="12275" max="12275" width="17.5546875" style="237" customWidth="1"/>
    <col min="12276" max="12281" width="9" style="237" customWidth="1"/>
    <col min="12282" max="12525" width="9.109375" style="237"/>
    <col min="12526" max="12526" width="4.6640625" style="237" customWidth="1"/>
    <col min="12527" max="12527" width="19.88671875" style="237" customWidth="1"/>
    <col min="12528" max="12528" width="72.109375" style="237" customWidth="1"/>
    <col min="12529" max="12529" width="0" style="237" hidden="1" customWidth="1"/>
    <col min="12530" max="12530" width="18.33203125" style="237" customWidth="1"/>
    <col min="12531" max="12531" width="17.5546875" style="237" customWidth="1"/>
    <col min="12532" max="12537" width="9" style="237" customWidth="1"/>
    <col min="12538" max="12781" width="9.109375" style="237"/>
    <col min="12782" max="12782" width="4.6640625" style="237" customWidth="1"/>
    <col min="12783" max="12783" width="19.88671875" style="237" customWidth="1"/>
    <col min="12784" max="12784" width="72.109375" style="237" customWidth="1"/>
    <col min="12785" max="12785" width="0" style="237" hidden="1" customWidth="1"/>
    <col min="12786" max="12786" width="18.33203125" style="237" customWidth="1"/>
    <col min="12787" max="12787" width="17.5546875" style="237" customWidth="1"/>
    <col min="12788" max="12793" width="9" style="237" customWidth="1"/>
    <col min="12794" max="13037" width="9.109375" style="237"/>
    <col min="13038" max="13038" width="4.6640625" style="237" customWidth="1"/>
    <col min="13039" max="13039" width="19.88671875" style="237" customWidth="1"/>
    <col min="13040" max="13040" width="72.109375" style="237" customWidth="1"/>
    <col min="13041" max="13041" width="0" style="237" hidden="1" customWidth="1"/>
    <col min="13042" max="13042" width="18.33203125" style="237" customWidth="1"/>
    <col min="13043" max="13043" width="17.5546875" style="237" customWidth="1"/>
    <col min="13044" max="13049" width="9" style="237" customWidth="1"/>
    <col min="13050" max="13293" width="9.109375" style="237"/>
    <col min="13294" max="13294" width="4.6640625" style="237" customWidth="1"/>
    <col min="13295" max="13295" width="19.88671875" style="237" customWidth="1"/>
    <col min="13296" max="13296" width="72.109375" style="237" customWidth="1"/>
    <col min="13297" max="13297" width="0" style="237" hidden="1" customWidth="1"/>
    <col min="13298" max="13298" width="18.33203125" style="237" customWidth="1"/>
    <col min="13299" max="13299" width="17.5546875" style="237" customWidth="1"/>
    <col min="13300" max="13305" width="9" style="237" customWidth="1"/>
    <col min="13306" max="13549" width="9.109375" style="237"/>
    <col min="13550" max="13550" width="4.6640625" style="237" customWidth="1"/>
    <col min="13551" max="13551" width="19.88671875" style="237" customWidth="1"/>
    <col min="13552" max="13552" width="72.109375" style="237" customWidth="1"/>
    <col min="13553" max="13553" width="0" style="237" hidden="1" customWidth="1"/>
    <col min="13554" max="13554" width="18.33203125" style="237" customWidth="1"/>
    <col min="13555" max="13555" width="17.5546875" style="237" customWidth="1"/>
    <col min="13556" max="13561" width="9" style="237" customWidth="1"/>
    <col min="13562" max="13805" width="9.109375" style="237"/>
    <col min="13806" max="13806" width="4.6640625" style="237" customWidth="1"/>
    <col min="13807" max="13807" width="19.88671875" style="237" customWidth="1"/>
    <col min="13808" max="13808" width="72.109375" style="237" customWidth="1"/>
    <col min="13809" max="13809" width="0" style="237" hidden="1" customWidth="1"/>
    <col min="13810" max="13810" width="18.33203125" style="237" customWidth="1"/>
    <col min="13811" max="13811" width="17.5546875" style="237" customWidth="1"/>
    <col min="13812" max="13817" width="9" style="237" customWidth="1"/>
    <col min="13818" max="14061" width="9.109375" style="237"/>
    <col min="14062" max="14062" width="4.6640625" style="237" customWidth="1"/>
    <col min="14063" max="14063" width="19.88671875" style="237" customWidth="1"/>
    <col min="14064" max="14064" width="72.109375" style="237" customWidth="1"/>
    <col min="14065" max="14065" width="0" style="237" hidden="1" customWidth="1"/>
    <col min="14066" max="14066" width="18.33203125" style="237" customWidth="1"/>
    <col min="14067" max="14067" width="17.5546875" style="237" customWidth="1"/>
    <col min="14068" max="14073" width="9" style="237" customWidth="1"/>
    <col min="14074" max="14317" width="9.109375" style="237"/>
    <col min="14318" max="14318" width="4.6640625" style="237" customWidth="1"/>
    <col min="14319" max="14319" width="19.88671875" style="237" customWidth="1"/>
    <col min="14320" max="14320" width="72.109375" style="237" customWidth="1"/>
    <col min="14321" max="14321" width="0" style="237" hidden="1" customWidth="1"/>
    <col min="14322" max="14322" width="18.33203125" style="237" customWidth="1"/>
    <col min="14323" max="14323" width="17.5546875" style="237" customWidth="1"/>
    <col min="14324" max="14329" width="9" style="237" customWidth="1"/>
    <col min="14330" max="14573" width="9.109375" style="237"/>
    <col min="14574" max="14574" width="4.6640625" style="237" customWidth="1"/>
    <col min="14575" max="14575" width="19.88671875" style="237" customWidth="1"/>
    <col min="14576" max="14576" width="72.109375" style="237" customWidth="1"/>
    <col min="14577" max="14577" width="0" style="237" hidden="1" customWidth="1"/>
    <col min="14578" max="14578" width="18.33203125" style="237" customWidth="1"/>
    <col min="14579" max="14579" width="17.5546875" style="237" customWidth="1"/>
    <col min="14580" max="14585" width="9" style="237" customWidth="1"/>
    <col min="14586" max="14829" width="9.109375" style="237"/>
    <col min="14830" max="14830" width="4.6640625" style="237" customWidth="1"/>
    <col min="14831" max="14831" width="19.88671875" style="237" customWidth="1"/>
    <col min="14832" max="14832" width="72.109375" style="237" customWidth="1"/>
    <col min="14833" max="14833" width="0" style="237" hidden="1" customWidth="1"/>
    <col min="14834" max="14834" width="18.33203125" style="237" customWidth="1"/>
    <col min="14835" max="14835" width="17.5546875" style="237" customWidth="1"/>
    <col min="14836" max="14841" width="9" style="237" customWidth="1"/>
    <col min="14842" max="15085" width="9.109375" style="237"/>
    <col min="15086" max="15086" width="4.6640625" style="237" customWidth="1"/>
    <col min="15087" max="15087" width="19.88671875" style="237" customWidth="1"/>
    <col min="15088" max="15088" width="72.109375" style="237" customWidth="1"/>
    <col min="15089" max="15089" width="0" style="237" hidden="1" customWidth="1"/>
    <col min="15090" max="15090" width="18.33203125" style="237" customWidth="1"/>
    <col min="15091" max="15091" width="17.5546875" style="237" customWidth="1"/>
    <col min="15092" max="15097" width="9" style="237" customWidth="1"/>
    <col min="15098" max="15341" width="9.109375" style="237"/>
    <col min="15342" max="15342" width="4.6640625" style="237" customWidth="1"/>
    <col min="15343" max="15343" width="19.88671875" style="237" customWidth="1"/>
    <col min="15344" max="15344" width="72.109375" style="237" customWidth="1"/>
    <col min="15345" max="15345" width="0" style="237" hidden="1" customWidth="1"/>
    <col min="15346" max="15346" width="18.33203125" style="237" customWidth="1"/>
    <col min="15347" max="15347" width="17.5546875" style="237" customWidth="1"/>
    <col min="15348" max="15353" width="9" style="237" customWidth="1"/>
    <col min="15354" max="15597" width="9.109375" style="237"/>
    <col min="15598" max="15598" width="4.6640625" style="237" customWidth="1"/>
    <col min="15599" max="15599" width="19.88671875" style="237" customWidth="1"/>
    <col min="15600" max="15600" width="72.109375" style="237" customWidth="1"/>
    <col min="15601" max="15601" width="0" style="237" hidden="1" customWidth="1"/>
    <col min="15602" max="15602" width="18.33203125" style="237" customWidth="1"/>
    <col min="15603" max="15603" width="17.5546875" style="237" customWidth="1"/>
    <col min="15604" max="15609" width="9" style="237" customWidth="1"/>
    <col min="15610" max="15853" width="9.109375" style="237"/>
    <col min="15854" max="15854" width="4.6640625" style="237" customWidth="1"/>
    <col min="15855" max="15855" width="19.88671875" style="237" customWidth="1"/>
    <col min="15856" max="15856" width="72.109375" style="237" customWidth="1"/>
    <col min="15857" max="15857" width="0" style="237" hidden="1" customWidth="1"/>
    <col min="15858" max="15858" width="18.33203125" style="237" customWidth="1"/>
    <col min="15859" max="15859" width="17.5546875" style="237" customWidth="1"/>
    <col min="15860" max="15865" width="9" style="237" customWidth="1"/>
    <col min="15866" max="16109" width="9.109375" style="237"/>
    <col min="16110" max="16110" width="4.6640625" style="237" customWidth="1"/>
    <col min="16111" max="16111" width="19.88671875" style="237" customWidth="1"/>
    <col min="16112" max="16112" width="72.109375" style="237" customWidth="1"/>
    <col min="16113" max="16113" width="0" style="237" hidden="1" customWidth="1"/>
    <col min="16114" max="16114" width="18.33203125" style="237" customWidth="1"/>
    <col min="16115" max="16115" width="17.5546875" style="237" customWidth="1"/>
    <col min="16116" max="16121" width="9" style="237" customWidth="1"/>
    <col min="16122" max="16384" width="9.109375" style="237"/>
  </cols>
  <sheetData>
    <row r="1" spans="1:7" ht="15.75" customHeight="1">
      <c r="D1" s="238" t="s">
        <v>138</v>
      </c>
    </row>
    <row r="2" spans="1:7">
      <c r="D2" s="238" t="s">
        <v>85</v>
      </c>
    </row>
    <row r="3" spans="1:7">
      <c r="D3" s="238" t="s">
        <v>0</v>
      </c>
    </row>
    <row r="5" spans="1:7" s="239" customFormat="1" ht="64.5" customHeight="1">
      <c r="A5" s="328" t="s">
        <v>200</v>
      </c>
      <c r="B5" s="328"/>
      <c r="C5" s="328"/>
      <c r="D5" s="328"/>
    </row>
    <row r="6" spans="1:7" s="239" customFormat="1" ht="18.75" customHeight="1">
      <c r="A6" s="240"/>
      <c r="B6" s="240"/>
      <c r="C6" s="329" t="s">
        <v>199</v>
      </c>
      <c r="D6" s="329"/>
    </row>
    <row r="7" spans="1:7" s="239" customFormat="1" ht="17.25" customHeight="1">
      <c r="A7" s="319" t="s">
        <v>26</v>
      </c>
      <c r="B7" s="319"/>
      <c r="C7" s="319"/>
      <c r="D7" s="319"/>
      <c r="E7" s="241"/>
      <c r="F7" s="241"/>
      <c r="G7" s="241"/>
    </row>
    <row r="8" spans="1:7" s="239" customFormat="1" ht="17.25" customHeight="1">
      <c r="A8" s="318" t="s">
        <v>44</v>
      </c>
      <c r="B8" s="318"/>
      <c r="C8" s="318"/>
      <c r="D8" s="318"/>
      <c r="E8" s="318"/>
      <c r="F8" s="318"/>
      <c r="G8" s="318"/>
    </row>
    <row r="9" spans="1:7" s="239" customFormat="1" ht="18.75" customHeight="1">
      <c r="A9" s="237"/>
    </row>
    <row r="10" spans="1:7" s="239" customFormat="1" ht="15.75" customHeight="1"/>
    <row r="11" spans="1:7" s="239" customFormat="1" ht="17.25" customHeight="1">
      <c r="A11" s="242" t="s">
        <v>27</v>
      </c>
      <c r="B11" s="242" t="s">
        <v>28</v>
      </c>
      <c r="C11" s="243"/>
      <c r="D11" s="244"/>
      <c r="E11" s="244"/>
      <c r="F11" s="244"/>
      <c r="G11" s="244"/>
    </row>
    <row r="12" spans="1:7" s="239" customFormat="1" ht="17.25" customHeight="1">
      <c r="A12" s="245">
        <v>1049</v>
      </c>
      <c r="B12" s="246" t="str">
        <f>'h1'!C14</f>
        <v xml:space="preserve"> Ճանապարհային ցանցի բարելավում</v>
      </c>
      <c r="C12" s="247"/>
      <c r="D12" s="237"/>
      <c r="E12" s="237"/>
      <c r="F12" s="237"/>
      <c r="G12" s="237"/>
    </row>
    <row r="13" spans="1:7" s="239" customFormat="1" ht="17.25" customHeight="1">
      <c r="A13" s="248"/>
      <c r="B13" s="248"/>
      <c r="C13" s="248"/>
      <c r="D13" s="237"/>
      <c r="E13" s="237"/>
      <c r="F13" s="237"/>
      <c r="G13" s="237"/>
    </row>
    <row r="14" spans="1:7" s="239" customFormat="1" ht="17.25" customHeight="1">
      <c r="A14" s="249" t="s">
        <v>29</v>
      </c>
      <c r="B14" s="243"/>
      <c r="C14" s="243"/>
      <c r="D14" s="244"/>
      <c r="E14" s="244"/>
      <c r="F14" s="244"/>
      <c r="G14" s="244"/>
    </row>
    <row r="15" spans="1:7" s="239" customFormat="1" ht="53.25" customHeight="1">
      <c r="A15" s="250" t="s">
        <v>30</v>
      </c>
      <c r="B15" s="251" t="s">
        <v>126</v>
      </c>
      <c r="C15" s="330" t="s">
        <v>180</v>
      </c>
      <c r="D15" s="330"/>
      <c r="E15" s="244"/>
      <c r="F15" s="244"/>
      <c r="G15" s="244"/>
    </row>
    <row r="16" spans="1:7" s="239" customFormat="1" ht="32.25" customHeight="1">
      <c r="A16" s="250" t="s">
        <v>31</v>
      </c>
      <c r="B16" s="251" t="s">
        <v>184</v>
      </c>
      <c r="C16" s="73" t="s">
        <v>91</v>
      </c>
      <c r="D16" s="73" t="s">
        <v>38</v>
      </c>
      <c r="E16" s="244"/>
      <c r="F16" s="244"/>
      <c r="G16" s="244"/>
    </row>
    <row r="17" spans="1:7" s="239" customFormat="1" ht="55.5" customHeight="1">
      <c r="A17" s="250" t="s">
        <v>32</v>
      </c>
      <c r="B17" s="251" t="s">
        <v>185</v>
      </c>
      <c r="C17" s="252"/>
      <c r="D17" s="252"/>
      <c r="E17" s="244"/>
      <c r="F17" s="244"/>
      <c r="G17" s="244"/>
    </row>
    <row r="18" spans="1:7" s="239" customFormat="1" ht="36" customHeight="1">
      <c r="A18" s="250" t="s">
        <v>33</v>
      </c>
      <c r="B18" s="251" t="s">
        <v>129</v>
      </c>
      <c r="C18" s="253"/>
      <c r="D18" s="253"/>
      <c r="E18" s="244"/>
      <c r="F18" s="244"/>
      <c r="G18" s="244"/>
    </row>
    <row r="19" spans="1:7" s="239" customFormat="1" ht="21.75" customHeight="1">
      <c r="A19" s="250" t="s">
        <v>34</v>
      </c>
      <c r="B19" s="251" t="s">
        <v>130</v>
      </c>
      <c r="C19" s="253"/>
      <c r="D19" s="253"/>
      <c r="E19" s="244"/>
      <c r="F19" s="244"/>
      <c r="G19" s="244"/>
    </row>
    <row r="20" spans="1:7" s="239" customFormat="1" ht="50.25" customHeight="1">
      <c r="A20" s="250" t="s">
        <v>45</v>
      </c>
      <c r="B20" s="251" t="s">
        <v>181</v>
      </c>
      <c r="C20" s="253"/>
      <c r="D20" s="253"/>
      <c r="E20" s="244"/>
      <c r="F20" s="244"/>
      <c r="G20" s="244"/>
    </row>
    <row r="21" spans="1:7" s="239" customFormat="1" ht="17.25" customHeight="1">
      <c r="A21" s="325" t="s">
        <v>182</v>
      </c>
      <c r="B21" s="321"/>
      <c r="C21" s="254"/>
      <c r="D21" s="254"/>
      <c r="E21" s="244"/>
      <c r="F21" s="244"/>
      <c r="G21" s="244"/>
    </row>
    <row r="22" spans="1:7" s="239" customFormat="1" ht="36" customHeight="1">
      <c r="A22" s="326" t="s">
        <v>186</v>
      </c>
      <c r="B22" s="326"/>
      <c r="C22" s="254"/>
      <c r="D22" s="113">
        <f>'h6'!D22</f>
        <v>-142.30000000000001</v>
      </c>
      <c r="E22" s="244"/>
      <c r="F22" s="244"/>
      <c r="G22" s="244"/>
    </row>
    <row r="23" spans="1:7" s="239" customFormat="1" ht="38.25" customHeight="1">
      <c r="A23" s="326" t="s">
        <v>187</v>
      </c>
      <c r="B23" s="326"/>
      <c r="C23" s="254"/>
      <c r="D23" s="113">
        <f>'h6'!D23</f>
        <v>-178.2</v>
      </c>
      <c r="E23" s="244"/>
      <c r="F23" s="244"/>
      <c r="G23" s="244"/>
    </row>
    <row r="24" spans="1:7" s="239" customFormat="1" ht="17.25" customHeight="1">
      <c r="A24" s="324" t="s">
        <v>183</v>
      </c>
      <c r="B24" s="324"/>
      <c r="C24" s="4">
        <f>'h5'!D12</f>
        <v>-135060.9</v>
      </c>
      <c r="D24" s="4">
        <f>'h5'!E12</f>
        <v>-211472.6</v>
      </c>
      <c r="E24" s="244"/>
      <c r="F24" s="244"/>
      <c r="G24" s="244"/>
    </row>
    <row r="25" spans="1:7" s="239" customFormat="1" ht="17.25" customHeight="1">
      <c r="A25" s="255"/>
      <c r="B25" s="255"/>
      <c r="C25" s="84"/>
      <c r="D25" s="84"/>
      <c r="E25" s="244"/>
      <c r="F25" s="244"/>
      <c r="G25" s="244"/>
    </row>
    <row r="26" spans="1:7" s="239" customFormat="1" ht="17.25" customHeight="1">
      <c r="A26" s="255"/>
      <c r="B26" s="255"/>
      <c r="C26" s="84"/>
      <c r="D26" s="84"/>
      <c r="E26" s="244"/>
      <c r="F26" s="244"/>
      <c r="G26" s="244"/>
    </row>
    <row r="27" spans="1:7" s="239" customFormat="1" ht="21.75" customHeight="1">
      <c r="A27" s="256"/>
      <c r="B27" s="256"/>
      <c r="C27" s="256"/>
      <c r="D27" s="257" t="s">
        <v>140</v>
      </c>
      <c r="E27" s="256"/>
      <c r="F27" s="256"/>
      <c r="G27" s="256"/>
    </row>
    <row r="28" spans="1:7" s="239" customFormat="1" ht="18">
      <c r="A28" s="319" t="s">
        <v>108</v>
      </c>
      <c r="B28" s="319"/>
      <c r="C28" s="319"/>
      <c r="D28" s="319"/>
      <c r="E28" s="241"/>
      <c r="F28" s="241"/>
      <c r="G28" s="241"/>
    </row>
    <row r="29" spans="1:7" s="258" customFormat="1" ht="17.25" customHeight="1">
      <c r="A29" s="318" t="s">
        <v>142</v>
      </c>
      <c r="B29" s="318"/>
      <c r="C29" s="318"/>
      <c r="D29" s="318"/>
      <c r="E29" s="318"/>
      <c r="F29" s="318"/>
      <c r="G29" s="318"/>
    </row>
    <row r="30" spans="1:7" s="239" customFormat="1">
      <c r="A30" s="237"/>
    </row>
    <row r="31" spans="1:7" s="239" customFormat="1"/>
    <row r="32" spans="1:7" s="244" customFormat="1" ht="18">
      <c r="A32" s="242" t="s">
        <v>27</v>
      </c>
      <c r="B32" s="242" t="s">
        <v>28</v>
      </c>
      <c r="C32" s="243"/>
    </row>
    <row r="33" spans="1:4">
      <c r="A33" s="245">
        <v>1049</v>
      </c>
      <c r="B33" s="246" t="str">
        <f>'h1'!C14</f>
        <v xml:space="preserve"> Ճանապարհային ցանցի բարելավում</v>
      </c>
      <c r="C33" s="247"/>
    </row>
    <row r="34" spans="1:4">
      <c r="A34" s="248"/>
      <c r="B34" s="248"/>
      <c r="C34" s="248"/>
    </row>
    <row r="35" spans="1:4" s="244" customFormat="1" ht="28.5" customHeight="1">
      <c r="A35" s="249" t="s">
        <v>29</v>
      </c>
      <c r="B35" s="243"/>
      <c r="C35" s="243"/>
    </row>
    <row r="36" spans="1:4" ht="61.5" customHeight="1">
      <c r="A36" s="259" t="s">
        <v>30</v>
      </c>
      <c r="B36" s="260" t="s">
        <v>126</v>
      </c>
      <c r="C36" s="320" t="s">
        <v>139</v>
      </c>
      <c r="D36" s="321"/>
    </row>
    <row r="37" spans="1:4" ht="19.5" customHeight="1">
      <c r="A37" s="259" t="s">
        <v>31</v>
      </c>
      <c r="B37" s="260" t="s">
        <v>127</v>
      </c>
      <c r="C37" s="261" t="s">
        <v>91</v>
      </c>
      <c r="D37" s="262" t="s">
        <v>38</v>
      </c>
    </row>
    <row r="38" spans="1:4" ht="36" customHeight="1">
      <c r="A38" s="259" t="s">
        <v>32</v>
      </c>
      <c r="B38" s="260" t="s">
        <v>128</v>
      </c>
      <c r="C38" s="260"/>
      <c r="D38" s="263"/>
    </row>
    <row r="39" spans="1:4" ht="51.75" customHeight="1">
      <c r="A39" s="259" t="s">
        <v>33</v>
      </c>
      <c r="B39" s="260" t="s">
        <v>129</v>
      </c>
      <c r="C39" s="260"/>
      <c r="D39" s="263"/>
    </row>
    <row r="40" spans="1:4" ht="38.25" customHeight="1">
      <c r="A40" s="259" t="s">
        <v>34</v>
      </c>
      <c r="B40" s="260" t="s">
        <v>130</v>
      </c>
      <c r="C40" s="260"/>
      <c r="D40" s="263"/>
    </row>
    <row r="41" spans="1:4" ht="54.75" customHeight="1">
      <c r="A41" s="259" t="s">
        <v>45</v>
      </c>
      <c r="B41" s="260" t="s">
        <v>131</v>
      </c>
      <c r="C41" s="260"/>
      <c r="D41" s="263"/>
    </row>
    <row r="42" spans="1:4" ht="26.25" customHeight="1">
      <c r="A42" s="315" t="s">
        <v>132</v>
      </c>
      <c r="B42" s="315"/>
      <c r="C42" s="264"/>
      <c r="D42" s="263"/>
    </row>
    <row r="43" spans="1:4">
      <c r="A43" s="316" t="s">
        <v>35</v>
      </c>
      <c r="B43" s="316"/>
      <c r="C43" s="97">
        <f>'h3'!G34</f>
        <v>-3190</v>
      </c>
      <c r="D43" s="97">
        <f>'h3'!H34</f>
        <v>-3190</v>
      </c>
    </row>
    <row r="46" spans="1:4" ht="52.5" customHeight="1">
      <c r="A46" s="259" t="s">
        <v>30</v>
      </c>
      <c r="B46" s="260" t="s">
        <v>126</v>
      </c>
      <c r="C46" s="320" t="s">
        <v>40</v>
      </c>
      <c r="D46" s="321"/>
    </row>
    <row r="47" spans="1:4" ht="41.25" customHeight="1">
      <c r="A47" s="259" t="s">
        <v>31</v>
      </c>
      <c r="B47" s="260" t="s">
        <v>133</v>
      </c>
      <c r="C47" s="261" t="s">
        <v>91</v>
      </c>
      <c r="D47" s="262" t="s">
        <v>38</v>
      </c>
    </row>
    <row r="48" spans="1:4" ht="37.5" customHeight="1">
      <c r="A48" s="259" t="s">
        <v>32</v>
      </c>
      <c r="B48" s="260" t="s">
        <v>134</v>
      </c>
      <c r="C48" s="260"/>
      <c r="D48" s="263"/>
    </row>
    <row r="49" spans="1:7" ht="52.2">
      <c r="A49" s="259" t="s">
        <v>33</v>
      </c>
      <c r="B49" s="260" t="s">
        <v>135</v>
      </c>
      <c r="C49" s="260"/>
      <c r="D49" s="263"/>
    </row>
    <row r="50" spans="1:7" ht="34.799999999999997">
      <c r="A50" s="259" t="s">
        <v>34</v>
      </c>
      <c r="B50" s="260" t="s">
        <v>136</v>
      </c>
      <c r="C50" s="260"/>
      <c r="D50" s="263"/>
    </row>
    <row r="51" spans="1:7" ht="52.2">
      <c r="A51" s="259" t="s">
        <v>45</v>
      </c>
      <c r="B51" s="260" t="s">
        <v>137</v>
      </c>
      <c r="C51" s="260"/>
      <c r="D51" s="263"/>
    </row>
    <row r="52" spans="1:7" ht="17.25" customHeight="1">
      <c r="A52" s="315" t="s">
        <v>132</v>
      </c>
      <c r="B52" s="315"/>
      <c r="C52" s="264"/>
      <c r="D52" s="263"/>
    </row>
    <row r="53" spans="1:7" ht="17.25" customHeight="1">
      <c r="A53" s="313" t="s">
        <v>221</v>
      </c>
      <c r="B53" s="314"/>
      <c r="C53" s="265"/>
      <c r="D53" s="266">
        <v>1</v>
      </c>
    </row>
    <row r="54" spans="1:7" ht="17.25" customHeight="1">
      <c r="A54" s="316" t="s">
        <v>35</v>
      </c>
      <c r="B54" s="316"/>
      <c r="C54" s="97">
        <f>'h3'!G106</f>
        <v>3190</v>
      </c>
      <c r="D54" s="97">
        <f>'h3'!H106</f>
        <v>3190</v>
      </c>
    </row>
    <row r="56" spans="1:7">
      <c r="A56" s="256"/>
      <c r="B56" s="256"/>
      <c r="C56" s="256"/>
      <c r="D56" s="257" t="s">
        <v>148</v>
      </c>
      <c r="E56" s="256"/>
      <c r="F56" s="256"/>
      <c r="G56" s="256"/>
    </row>
    <row r="57" spans="1:7" ht="18">
      <c r="A57" s="319" t="s">
        <v>141</v>
      </c>
      <c r="B57" s="319"/>
      <c r="C57" s="319"/>
      <c r="D57" s="319"/>
      <c r="E57" s="241"/>
      <c r="F57" s="241"/>
      <c r="G57" s="241"/>
    </row>
    <row r="58" spans="1:7" ht="18">
      <c r="A58" s="318" t="s">
        <v>142</v>
      </c>
      <c r="B58" s="318"/>
      <c r="C58" s="318"/>
      <c r="D58" s="318"/>
      <c r="E58" s="318"/>
      <c r="F58" s="318"/>
      <c r="G58" s="318"/>
    </row>
    <row r="59" spans="1:7">
      <c r="B59" s="239"/>
      <c r="C59" s="239"/>
      <c r="D59" s="239"/>
      <c r="E59" s="239"/>
      <c r="F59" s="239"/>
      <c r="G59" s="239"/>
    </row>
    <row r="60" spans="1:7">
      <c r="A60" s="239"/>
      <c r="B60" s="239"/>
      <c r="C60" s="239"/>
      <c r="D60" s="239"/>
      <c r="E60" s="239"/>
      <c r="F60" s="239"/>
      <c r="G60" s="239"/>
    </row>
    <row r="61" spans="1:7" ht="18">
      <c r="A61" s="242" t="s">
        <v>27</v>
      </c>
      <c r="B61" s="242" t="s">
        <v>28</v>
      </c>
      <c r="C61" s="243"/>
      <c r="D61" s="244"/>
      <c r="E61" s="244"/>
      <c r="F61" s="244"/>
      <c r="G61" s="244"/>
    </row>
    <row r="62" spans="1:7">
      <c r="A62" s="245">
        <v>1049</v>
      </c>
      <c r="B62" s="246" t="s">
        <v>143</v>
      </c>
      <c r="C62" s="247"/>
    </row>
    <row r="63" spans="1:7">
      <c r="A63" s="248"/>
      <c r="B63" s="248"/>
      <c r="C63" s="248"/>
    </row>
    <row r="64" spans="1:7" ht="18">
      <c r="A64" s="249" t="s">
        <v>29</v>
      </c>
      <c r="B64" s="243"/>
      <c r="C64" s="243"/>
      <c r="D64" s="244"/>
      <c r="E64" s="244"/>
      <c r="F64" s="244"/>
      <c r="G64" s="244"/>
    </row>
    <row r="65" spans="1:4" ht="55.5" customHeight="1">
      <c r="A65" s="259" t="s">
        <v>30</v>
      </c>
      <c r="B65" s="260" t="s">
        <v>126</v>
      </c>
      <c r="C65" s="320" t="s">
        <v>139</v>
      </c>
      <c r="D65" s="321"/>
    </row>
    <row r="66" spans="1:4">
      <c r="A66" s="259" t="s">
        <v>31</v>
      </c>
      <c r="B66" s="260" t="s">
        <v>127</v>
      </c>
      <c r="C66" s="261" t="s">
        <v>91</v>
      </c>
      <c r="D66" s="262" t="s">
        <v>38</v>
      </c>
    </row>
    <row r="67" spans="1:4" ht="34.799999999999997">
      <c r="A67" s="259" t="s">
        <v>32</v>
      </c>
      <c r="B67" s="260" t="s">
        <v>128</v>
      </c>
      <c r="C67" s="260"/>
      <c r="D67" s="263"/>
    </row>
    <row r="68" spans="1:4" ht="52.2">
      <c r="A68" s="259" t="s">
        <v>33</v>
      </c>
      <c r="B68" s="260" t="s">
        <v>129</v>
      </c>
      <c r="C68" s="260"/>
      <c r="D68" s="263"/>
    </row>
    <row r="69" spans="1:4">
      <c r="A69" s="259" t="s">
        <v>34</v>
      </c>
      <c r="B69" s="260" t="s">
        <v>130</v>
      </c>
      <c r="C69" s="260"/>
      <c r="D69" s="263"/>
    </row>
    <row r="70" spans="1:4" ht="52.2">
      <c r="A70" s="259" t="s">
        <v>45</v>
      </c>
      <c r="B70" s="260" t="s">
        <v>131</v>
      </c>
      <c r="C70" s="260"/>
      <c r="D70" s="263"/>
    </row>
    <row r="71" spans="1:4">
      <c r="A71" s="315" t="s">
        <v>132</v>
      </c>
      <c r="B71" s="315"/>
      <c r="C71" s="264"/>
      <c r="D71" s="263"/>
    </row>
    <row r="72" spans="1:4">
      <c r="A72" s="316" t="s">
        <v>35</v>
      </c>
      <c r="B72" s="316"/>
      <c r="C72" s="97">
        <f>'h3'!G41</f>
        <v>-6230</v>
      </c>
      <c r="D72" s="97">
        <f>'h3'!H41</f>
        <v>-6230</v>
      </c>
    </row>
    <row r="75" spans="1:4" ht="50.25" customHeight="1">
      <c r="A75" s="259" t="s">
        <v>30</v>
      </c>
      <c r="B75" s="260" t="s">
        <v>126</v>
      </c>
      <c r="C75" s="320" t="s">
        <v>40</v>
      </c>
      <c r="D75" s="321"/>
    </row>
    <row r="76" spans="1:4">
      <c r="A76" s="259" t="s">
        <v>31</v>
      </c>
      <c r="B76" s="260" t="s">
        <v>133</v>
      </c>
      <c r="C76" s="261" t="s">
        <v>91</v>
      </c>
      <c r="D76" s="262" t="s">
        <v>38</v>
      </c>
    </row>
    <row r="77" spans="1:4" ht="34.799999999999997">
      <c r="A77" s="259" t="s">
        <v>32</v>
      </c>
      <c r="B77" s="260" t="s">
        <v>134</v>
      </c>
      <c r="C77" s="260"/>
      <c r="D77" s="263"/>
    </row>
    <row r="78" spans="1:4" ht="52.2">
      <c r="A78" s="259" t="s">
        <v>33</v>
      </c>
      <c r="B78" s="260" t="s">
        <v>135</v>
      </c>
      <c r="C78" s="260"/>
      <c r="D78" s="263"/>
    </row>
    <row r="79" spans="1:4" ht="34.799999999999997">
      <c r="A79" s="259" t="s">
        <v>34</v>
      </c>
      <c r="B79" s="260" t="s">
        <v>136</v>
      </c>
      <c r="C79" s="260"/>
      <c r="D79" s="263"/>
    </row>
    <row r="80" spans="1:4" ht="52.2">
      <c r="A80" s="259" t="s">
        <v>45</v>
      </c>
      <c r="B80" s="260" t="s">
        <v>137</v>
      </c>
      <c r="C80" s="260"/>
      <c r="D80" s="263"/>
    </row>
    <row r="81" spans="1:7">
      <c r="A81" s="315" t="s">
        <v>132</v>
      </c>
      <c r="B81" s="315"/>
      <c r="C81" s="264"/>
      <c r="D81" s="263"/>
    </row>
    <row r="82" spans="1:7" ht="20.399999999999999" customHeight="1">
      <c r="A82" s="313" t="s">
        <v>221</v>
      </c>
      <c r="B82" s="314"/>
      <c r="C82" s="265"/>
      <c r="D82" s="266">
        <v>1</v>
      </c>
    </row>
    <row r="83" spans="1:7">
      <c r="A83" s="316" t="s">
        <v>35</v>
      </c>
      <c r="B83" s="316"/>
      <c r="C83" s="97">
        <f>'h3'!G113</f>
        <v>6230</v>
      </c>
      <c r="D83" s="97">
        <f>'h3'!H113</f>
        <v>6230</v>
      </c>
    </row>
    <row r="86" spans="1:7">
      <c r="A86" s="256"/>
      <c r="B86" s="256"/>
      <c r="C86" s="256"/>
      <c r="D86" s="257" t="s">
        <v>149</v>
      </c>
      <c r="E86" s="256"/>
      <c r="F86" s="256"/>
      <c r="G86" s="256"/>
    </row>
    <row r="87" spans="1:7" ht="18">
      <c r="A87" s="319" t="str">
        <f>'h3'!F48</f>
        <v xml:space="preserve"> ՀՀ  Արմավիրի մարզպետի աշխատակազմ</v>
      </c>
      <c r="B87" s="319"/>
      <c r="C87" s="319"/>
      <c r="D87" s="319"/>
      <c r="E87" s="241"/>
      <c r="F87" s="241"/>
      <c r="G87" s="241"/>
    </row>
    <row r="88" spans="1:7" ht="18">
      <c r="A88" s="318" t="s">
        <v>142</v>
      </c>
      <c r="B88" s="318"/>
      <c r="C88" s="318"/>
      <c r="D88" s="318"/>
      <c r="E88" s="318"/>
      <c r="F88" s="318"/>
      <c r="G88" s="318"/>
    </row>
    <row r="89" spans="1:7">
      <c r="B89" s="239"/>
      <c r="C89" s="239"/>
      <c r="D89" s="239"/>
      <c r="E89" s="239"/>
      <c r="F89" s="239"/>
      <c r="G89" s="239"/>
    </row>
    <row r="90" spans="1:7">
      <c r="A90" s="239"/>
      <c r="B90" s="239"/>
      <c r="C90" s="239"/>
      <c r="D90" s="239"/>
      <c r="E90" s="239"/>
      <c r="F90" s="239"/>
      <c r="G90" s="239"/>
    </row>
    <row r="91" spans="1:7" ht="18">
      <c r="A91" s="242" t="s">
        <v>27</v>
      </c>
      <c r="B91" s="242" t="s">
        <v>28</v>
      </c>
      <c r="C91" s="243"/>
      <c r="D91" s="244"/>
      <c r="E91" s="244"/>
      <c r="F91" s="244"/>
      <c r="G91" s="244"/>
    </row>
    <row r="92" spans="1:7">
      <c r="A92" s="245">
        <v>1049</v>
      </c>
      <c r="B92" s="246" t="s">
        <v>143</v>
      </c>
      <c r="C92" s="247"/>
    </row>
    <row r="93" spans="1:7">
      <c r="A93" s="248"/>
      <c r="B93" s="248"/>
      <c r="C93" s="248"/>
    </row>
    <row r="94" spans="1:7" ht="18">
      <c r="A94" s="249" t="s">
        <v>29</v>
      </c>
      <c r="B94" s="243"/>
      <c r="C94" s="243"/>
      <c r="D94" s="244"/>
      <c r="E94" s="244"/>
      <c r="F94" s="244"/>
      <c r="G94" s="244"/>
    </row>
    <row r="95" spans="1:7" ht="49.5" customHeight="1">
      <c r="A95" s="259" t="s">
        <v>30</v>
      </c>
      <c r="B95" s="260" t="s">
        <v>126</v>
      </c>
      <c r="C95" s="320" t="s">
        <v>139</v>
      </c>
      <c r="D95" s="321"/>
    </row>
    <row r="96" spans="1:7">
      <c r="A96" s="259" t="s">
        <v>31</v>
      </c>
      <c r="B96" s="260" t="s">
        <v>127</v>
      </c>
      <c r="C96" s="261" t="s">
        <v>91</v>
      </c>
      <c r="D96" s="262" t="s">
        <v>38</v>
      </c>
    </row>
    <row r="97" spans="1:4" ht="34.799999999999997">
      <c r="A97" s="259" t="s">
        <v>32</v>
      </c>
      <c r="B97" s="260" t="s">
        <v>128</v>
      </c>
      <c r="C97" s="260"/>
      <c r="D97" s="263"/>
    </row>
    <row r="98" spans="1:4" ht="52.2">
      <c r="A98" s="259" t="s">
        <v>33</v>
      </c>
      <c r="B98" s="260" t="s">
        <v>129</v>
      </c>
      <c r="C98" s="260"/>
      <c r="D98" s="263"/>
    </row>
    <row r="99" spans="1:4">
      <c r="A99" s="259" t="s">
        <v>34</v>
      </c>
      <c r="B99" s="260" t="s">
        <v>130</v>
      </c>
      <c r="C99" s="260"/>
      <c r="D99" s="263"/>
    </row>
    <row r="100" spans="1:4" ht="52.2">
      <c r="A100" s="259" t="s">
        <v>45</v>
      </c>
      <c r="B100" s="260" t="s">
        <v>131</v>
      </c>
      <c r="C100" s="260"/>
      <c r="D100" s="263"/>
    </row>
    <row r="101" spans="1:4">
      <c r="A101" s="315" t="s">
        <v>132</v>
      </c>
      <c r="B101" s="315"/>
      <c r="C101" s="264"/>
      <c r="D101" s="263"/>
    </row>
    <row r="102" spans="1:4">
      <c r="A102" s="316" t="s">
        <v>35</v>
      </c>
      <c r="B102" s="316"/>
      <c r="C102" s="97">
        <f>'h3'!G48</f>
        <v>-9670</v>
      </c>
      <c r="D102" s="97">
        <f>'h3'!H48</f>
        <v>-9670</v>
      </c>
    </row>
    <row r="103" spans="1:4">
      <c r="C103" s="98"/>
      <c r="D103" s="98"/>
    </row>
    <row r="105" spans="1:4" ht="55.5" customHeight="1">
      <c r="A105" s="259" t="s">
        <v>30</v>
      </c>
      <c r="B105" s="260" t="s">
        <v>126</v>
      </c>
      <c r="C105" s="320" t="s">
        <v>40</v>
      </c>
      <c r="D105" s="321"/>
    </row>
    <row r="106" spans="1:4">
      <c r="A106" s="259" t="s">
        <v>31</v>
      </c>
      <c r="B106" s="260" t="s">
        <v>133</v>
      </c>
      <c r="C106" s="261" t="s">
        <v>91</v>
      </c>
      <c r="D106" s="262" t="s">
        <v>38</v>
      </c>
    </row>
    <row r="107" spans="1:4" ht="34.799999999999997">
      <c r="A107" s="259" t="s">
        <v>32</v>
      </c>
      <c r="B107" s="260" t="s">
        <v>134</v>
      </c>
      <c r="C107" s="260"/>
      <c r="D107" s="263"/>
    </row>
    <row r="108" spans="1:4" ht="52.2">
      <c r="A108" s="259" t="s">
        <v>33</v>
      </c>
      <c r="B108" s="260" t="s">
        <v>135</v>
      </c>
      <c r="C108" s="260"/>
      <c r="D108" s="263"/>
    </row>
    <row r="109" spans="1:4" ht="34.799999999999997">
      <c r="A109" s="259" t="s">
        <v>34</v>
      </c>
      <c r="B109" s="260" t="s">
        <v>136</v>
      </c>
      <c r="C109" s="260"/>
      <c r="D109" s="263"/>
    </row>
    <row r="110" spans="1:4" ht="52.2">
      <c r="A110" s="259" t="s">
        <v>45</v>
      </c>
      <c r="B110" s="260" t="s">
        <v>137</v>
      </c>
      <c r="C110" s="260"/>
      <c r="D110" s="263"/>
    </row>
    <row r="111" spans="1:4">
      <c r="A111" s="315" t="s">
        <v>132</v>
      </c>
      <c r="B111" s="315"/>
      <c r="C111" s="264"/>
      <c r="D111" s="263"/>
    </row>
    <row r="112" spans="1:4" ht="19.2" customHeight="1">
      <c r="A112" s="313" t="s">
        <v>221</v>
      </c>
      <c r="B112" s="314"/>
      <c r="C112" s="265"/>
      <c r="D112" s="266">
        <v>1</v>
      </c>
    </row>
    <row r="113" spans="1:7">
      <c r="A113" s="316" t="s">
        <v>35</v>
      </c>
      <c r="B113" s="316"/>
      <c r="C113" s="97">
        <f>'h3'!G120</f>
        <v>9670</v>
      </c>
      <c r="D113" s="97">
        <f>'h3'!H120</f>
        <v>9670</v>
      </c>
    </row>
    <row r="115" spans="1:7">
      <c r="A115" s="256"/>
      <c r="B115" s="256"/>
      <c r="C115" s="256"/>
      <c r="D115" s="257" t="s">
        <v>147</v>
      </c>
      <c r="E115" s="256"/>
      <c r="F115" s="256"/>
      <c r="G115" s="256"/>
    </row>
    <row r="116" spans="1:7" ht="18">
      <c r="A116" s="319" t="str">
        <f>'h3'!F55</f>
        <v xml:space="preserve"> ՀՀ Գեղարքունիքի մարզպետի աշխատակազմ</v>
      </c>
      <c r="B116" s="319"/>
      <c r="C116" s="319"/>
      <c r="D116" s="319"/>
      <c r="E116" s="241"/>
      <c r="F116" s="241"/>
      <c r="G116" s="241"/>
    </row>
    <row r="117" spans="1:7" ht="18">
      <c r="A117" s="318" t="s">
        <v>142</v>
      </c>
      <c r="B117" s="318"/>
      <c r="C117" s="318"/>
      <c r="D117" s="318"/>
      <c r="E117" s="318"/>
      <c r="F117" s="318"/>
      <c r="G117" s="318"/>
    </row>
    <row r="118" spans="1:7">
      <c r="B118" s="239"/>
      <c r="C118" s="239"/>
      <c r="D118" s="239"/>
      <c r="E118" s="239"/>
      <c r="F118" s="239"/>
      <c r="G118" s="239"/>
    </row>
    <row r="119" spans="1:7">
      <c r="A119" s="239"/>
      <c r="B119" s="239"/>
      <c r="C119" s="239"/>
      <c r="D119" s="239"/>
      <c r="E119" s="239"/>
      <c r="F119" s="239"/>
      <c r="G119" s="239"/>
    </row>
    <row r="120" spans="1:7" ht="18">
      <c r="A120" s="242" t="s">
        <v>27</v>
      </c>
      <c r="B120" s="242" t="s">
        <v>28</v>
      </c>
      <c r="C120" s="243"/>
      <c r="D120" s="244"/>
      <c r="E120" s="244"/>
      <c r="F120" s="244"/>
      <c r="G120" s="244"/>
    </row>
    <row r="121" spans="1:7">
      <c r="A121" s="245">
        <v>1049</v>
      </c>
      <c r="B121" s="246" t="s">
        <v>143</v>
      </c>
      <c r="C121" s="247"/>
    </row>
    <row r="122" spans="1:7">
      <c r="A122" s="248"/>
      <c r="B122" s="248"/>
      <c r="C122" s="248"/>
    </row>
    <row r="123" spans="1:7" ht="18">
      <c r="A123" s="249" t="s">
        <v>29</v>
      </c>
      <c r="B123" s="243"/>
      <c r="C123" s="243"/>
      <c r="D123" s="244"/>
      <c r="E123" s="244"/>
      <c r="F123" s="244"/>
      <c r="G123" s="244"/>
    </row>
    <row r="124" spans="1:7" ht="56.25" customHeight="1">
      <c r="A124" s="259" t="s">
        <v>30</v>
      </c>
      <c r="B124" s="260" t="s">
        <v>126</v>
      </c>
      <c r="C124" s="320" t="s">
        <v>139</v>
      </c>
      <c r="D124" s="321"/>
      <c r="E124" s="267"/>
    </row>
    <row r="125" spans="1:7">
      <c r="A125" s="259" t="s">
        <v>31</v>
      </c>
      <c r="B125" s="260" t="s">
        <v>127</v>
      </c>
      <c r="C125" s="261" t="s">
        <v>91</v>
      </c>
      <c r="D125" s="262" t="s">
        <v>38</v>
      </c>
    </row>
    <row r="126" spans="1:7" ht="34.799999999999997">
      <c r="A126" s="259" t="s">
        <v>32</v>
      </c>
      <c r="B126" s="260" t="s">
        <v>128</v>
      </c>
      <c r="C126" s="260"/>
      <c r="D126" s="263"/>
    </row>
    <row r="127" spans="1:7" ht="52.2">
      <c r="A127" s="259" t="s">
        <v>33</v>
      </c>
      <c r="B127" s="260" t="s">
        <v>129</v>
      </c>
      <c r="C127" s="260"/>
      <c r="D127" s="263"/>
    </row>
    <row r="128" spans="1:7">
      <c r="A128" s="259" t="s">
        <v>34</v>
      </c>
      <c r="B128" s="260" t="s">
        <v>130</v>
      </c>
      <c r="C128" s="260"/>
      <c r="D128" s="263"/>
    </row>
    <row r="129" spans="1:7" ht="52.2">
      <c r="A129" s="259" t="s">
        <v>45</v>
      </c>
      <c r="B129" s="260" t="s">
        <v>131</v>
      </c>
      <c r="C129" s="260"/>
      <c r="D129" s="263"/>
    </row>
    <row r="130" spans="1:7">
      <c r="A130" s="315" t="s">
        <v>132</v>
      </c>
      <c r="B130" s="315"/>
      <c r="C130" s="264"/>
      <c r="D130" s="263"/>
    </row>
    <row r="131" spans="1:7">
      <c r="A131" s="316" t="s">
        <v>35</v>
      </c>
      <c r="B131" s="316"/>
      <c r="C131" s="97">
        <f>'h3'!G55</f>
        <v>-6586.8</v>
      </c>
      <c r="D131" s="97">
        <f>'h3'!H55</f>
        <v>-6586.8</v>
      </c>
      <c r="E131" s="98"/>
    </row>
    <row r="134" spans="1:7" ht="49.5" customHeight="1">
      <c r="A134" s="259" t="s">
        <v>30</v>
      </c>
      <c r="B134" s="260" t="s">
        <v>126</v>
      </c>
      <c r="C134" s="320" t="s">
        <v>40</v>
      </c>
      <c r="D134" s="321"/>
      <c r="E134" s="267"/>
    </row>
    <row r="135" spans="1:7">
      <c r="A135" s="259" t="s">
        <v>31</v>
      </c>
      <c r="B135" s="260" t="s">
        <v>133</v>
      </c>
      <c r="C135" s="261" t="s">
        <v>91</v>
      </c>
      <c r="D135" s="262" t="s">
        <v>38</v>
      </c>
    </row>
    <row r="136" spans="1:7" ht="34.799999999999997">
      <c r="A136" s="259" t="s">
        <v>32</v>
      </c>
      <c r="B136" s="260" t="s">
        <v>134</v>
      </c>
      <c r="C136" s="260"/>
      <c r="D136" s="263"/>
    </row>
    <row r="137" spans="1:7" ht="52.2">
      <c r="A137" s="259" t="s">
        <v>33</v>
      </c>
      <c r="B137" s="260" t="s">
        <v>135</v>
      </c>
      <c r="C137" s="260"/>
      <c r="D137" s="263"/>
    </row>
    <row r="138" spans="1:7" ht="34.799999999999997">
      <c r="A138" s="259" t="s">
        <v>34</v>
      </c>
      <c r="B138" s="260" t="s">
        <v>136</v>
      </c>
      <c r="C138" s="260"/>
      <c r="D138" s="263"/>
    </row>
    <row r="139" spans="1:7" ht="52.2">
      <c r="A139" s="259" t="s">
        <v>45</v>
      </c>
      <c r="B139" s="260" t="s">
        <v>137</v>
      </c>
      <c r="C139" s="260"/>
      <c r="D139" s="263"/>
    </row>
    <row r="140" spans="1:7">
      <c r="A140" s="315" t="s">
        <v>132</v>
      </c>
      <c r="B140" s="315"/>
      <c r="C140" s="264"/>
      <c r="D140" s="263"/>
    </row>
    <row r="141" spans="1:7" ht="22.8" customHeight="1">
      <c r="A141" s="313" t="s">
        <v>221</v>
      </c>
      <c r="B141" s="314"/>
      <c r="C141" s="265"/>
      <c r="D141" s="266">
        <v>1</v>
      </c>
    </row>
    <row r="142" spans="1:7">
      <c r="A142" s="316" t="s">
        <v>35</v>
      </c>
      <c r="B142" s="316"/>
      <c r="C142" s="97">
        <f>'h3'!G127</f>
        <v>6586.8</v>
      </c>
      <c r="D142" s="97">
        <f>'h3'!H127</f>
        <v>6586.8</v>
      </c>
    </row>
    <row r="144" spans="1:7">
      <c r="A144" s="256"/>
      <c r="B144" s="256"/>
      <c r="C144" s="256"/>
      <c r="D144" s="257" t="s">
        <v>146</v>
      </c>
      <c r="E144" s="256"/>
      <c r="F144" s="256"/>
      <c r="G144" s="256"/>
    </row>
    <row r="145" spans="1:7" ht="18">
      <c r="A145" s="319" t="str">
        <f>'h3'!F62</f>
        <v xml:space="preserve"> ՀՀ Լոռու մարզպետի աշխատակազմ</v>
      </c>
      <c r="B145" s="319"/>
      <c r="C145" s="319"/>
      <c r="D145" s="319"/>
      <c r="E145" s="241"/>
      <c r="F145" s="241"/>
      <c r="G145" s="241"/>
    </row>
    <row r="146" spans="1:7" ht="18">
      <c r="A146" s="318" t="s">
        <v>142</v>
      </c>
      <c r="B146" s="318"/>
      <c r="C146" s="318"/>
      <c r="D146" s="318"/>
      <c r="E146" s="318"/>
      <c r="F146" s="318"/>
      <c r="G146" s="318"/>
    </row>
    <row r="147" spans="1:7">
      <c r="B147" s="239"/>
      <c r="C147" s="239"/>
      <c r="D147" s="239"/>
      <c r="E147" s="239"/>
      <c r="F147" s="239"/>
      <c r="G147" s="239"/>
    </row>
    <row r="148" spans="1:7">
      <c r="A148" s="239"/>
      <c r="B148" s="239"/>
      <c r="C148" s="239"/>
      <c r="D148" s="239"/>
      <c r="E148" s="239"/>
      <c r="F148" s="239"/>
      <c r="G148" s="239"/>
    </row>
    <row r="149" spans="1:7" ht="18">
      <c r="A149" s="242" t="s">
        <v>27</v>
      </c>
      <c r="B149" s="242" t="s">
        <v>28</v>
      </c>
      <c r="C149" s="243"/>
      <c r="D149" s="244"/>
      <c r="E149" s="244"/>
      <c r="F149" s="244"/>
      <c r="G149" s="244"/>
    </row>
    <row r="150" spans="1:7">
      <c r="A150" s="245">
        <v>1049</v>
      </c>
      <c r="B150" s="246" t="s">
        <v>143</v>
      </c>
      <c r="C150" s="247"/>
    </row>
    <row r="151" spans="1:7">
      <c r="A151" s="248"/>
      <c r="B151" s="248"/>
      <c r="C151" s="248"/>
    </row>
    <row r="152" spans="1:7" ht="18">
      <c r="A152" s="249" t="s">
        <v>29</v>
      </c>
      <c r="B152" s="243"/>
      <c r="C152" s="243"/>
      <c r="D152" s="244"/>
      <c r="E152" s="244"/>
      <c r="F152" s="244"/>
      <c r="G152" s="244"/>
    </row>
    <row r="153" spans="1:7" ht="58.5" customHeight="1">
      <c r="A153" s="259" t="s">
        <v>30</v>
      </c>
      <c r="B153" s="260" t="s">
        <v>126</v>
      </c>
      <c r="C153" s="320" t="s">
        <v>40</v>
      </c>
      <c r="D153" s="321"/>
      <c r="E153" s="267"/>
    </row>
    <row r="154" spans="1:7">
      <c r="A154" s="259" t="s">
        <v>31</v>
      </c>
      <c r="B154" s="260" t="s">
        <v>127</v>
      </c>
      <c r="C154" s="261" t="s">
        <v>91</v>
      </c>
      <c r="D154" s="262" t="s">
        <v>38</v>
      </c>
    </row>
    <row r="155" spans="1:7" ht="34.799999999999997">
      <c r="A155" s="259" t="s">
        <v>32</v>
      </c>
      <c r="B155" s="260" t="s">
        <v>128</v>
      </c>
      <c r="C155" s="260"/>
      <c r="D155" s="263"/>
    </row>
    <row r="156" spans="1:7" ht="52.2">
      <c r="A156" s="259" t="s">
        <v>33</v>
      </c>
      <c r="B156" s="260" t="s">
        <v>129</v>
      </c>
      <c r="C156" s="260"/>
      <c r="D156" s="263"/>
    </row>
    <row r="157" spans="1:7">
      <c r="A157" s="259" t="s">
        <v>34</v>
      </c>
      <c r="B157" s="260" t="s">
        <v>130</v>
      </c>
      <c r="C157" s="260"/>
      <c r="D157" s="263"/>
    </row>
    <row r="158" spans="1:7" ht="52.2">
      <c r="A158" s="259" t="s">
        <v>45</v>
      </c>
      <c r="B158" s="260" t="s">
        <v>131</v>
      </c>
      <c r="C158" s="260"/>
      <c r="D158" s="263"/>
    </row>
    <row r="159" spans="1:7">
      <c r="A159" s="315" t="s">
        <v>132</v>
      </c>
      <c r="B159" s="315"/>
      <c r="C159" s="264"/>
      <c r="D159" s="263"/>
    </row>
    <row r="160" spans="1:7">
      <c r="A160" s="326" t="s">
        <v>186</v>
      </c>
      <c r="B160" s="326"/>
      <c r="C160" s="268"/>
      <c r="D160" s="268">
        <v>40.5</v>
      </c>
    </row>
    <row r="161" spans="1:7">
      <c r="A161" s="326" t="s">
        <v>187</v>
      </c>
      <c r="B161" s="326"/>
      <c r="C161" s="268"/>
      <c r="D161" s="268">
        <v>49</v>
      </c>
    </row>
    <row r="162" spans="1:7">
      <c r="A162" s="316" t="s">
        <v>35</v>
      </c>
      <c r="B162" s="316"/>
      <c r="C162" s="97">
        <f>'h3'!G62</f>
        <v>31530</v>
      </c>
      <c r="D162" s="97">
        <f>'h3'!H62</f>
        <v>58059.6</v>
      </c>
    </row>
    <row r="165" spans="1:7" ht="50.25" customHeight="1">
      <c r="A165" s="259" t="s">
        <v>30</v>
      </c>
      <c r="B165" s="260" t="s">
        <v>126</v>
      </c>
      <c r="C165" s="320" t="s">
        <v>40</v>
      </c>
      <c r="D165" s="321"/>
      <c r="E165" s="267"/>
    </row>
    <row r="166" spans="1:7">
      <c r="A166" s="259" t="s">
        <v>31</v>
      </c>
      <c r="B166" s="260" t="s">
        <v>133</v>
      </c>
      <c r="C166" s="261" t="s">
        <v>91</v>
      </c>
      <c r="D166" s="262" t="s">
        <v>38</v>
      </c>
    </row>
    <row r="167" spans="1:7" ht="34.799999999999997">
      <c r="A167" s="259" t="s">
        <v>32</v>
      </c>
      <c r="B167" s="260" t="s">
        <v>134</v>
      </c>
      <c r="C167" s="260"/>
      <c r="D167" s="263"/>
    </row>
    <row r="168" spans="1:7" ht="52.2">
      <c r="A168" s="259" t="s">
        <v>33</v>
      </c>
      <c r="B168" s="260" t="s">
        <v>135</v>
      </c>
      <c r="C168" s="260"/>
      <c r="D168" s="263"/>
    </row>
    <row r="169" spans="1:7" ht="34.799999999999997">
      <c r="A169" s="259" t="s">
        <v>34</v>
      </c>
      <c r="B169" s="260" t="s">
        <v>136</v>
      </c>
      <c r="C169" s="260"/>
      <c r="D169" s="263"/>
    </row>
    <row r="170" spans="1:7" ht="52.2">
      <c r="A170" s="259" t="s">
        <v>45</v>
      </c>
      <c r="B170" s="260" t="s">
        <v>137</v>
      </c>
      <c r="C170" s="260"/>
      <c r="D170" s="263"/>
    </row>
    <row r="171" spans="1:7">
      <c r="A171" s="315" t="s">
        <v>132</v>
      </c>
      <c r="B171" s="315"/>
      <c r="C171" s="264"/>
      <c r="D171" s="263"/>
    </row>
    <row r="172" spans="1:7" ht="25.2" customHeight="1">
      <c r="A172" s="313" t="s">
        <v>221</v>
      </c>
      <c r="B172" s="314"/>
      <c r="C172" s="265"/>
      <c r="D172" s="266">
        <v>1</v>
      </c>
    </row>
    <row r="173" spans="1:7">
      <c r="A173" s="316" t="s">
        <v>35</v>
      </c>
      <c r="B173" s="316"/>
      <c r="C173" s="97">
        <f>'h3'!G134</f>
        <v>8470</v>
      </c>
      <c r="D173" s="97">
        <f>'h3'!H134</f>
        <v>8470</v>
      </c>
    </row>
    <row r="176" spans="1:7">
      <c r="A176" s="256"/>
      <c r="B176" s="256"/>
      <c r="C176" s="256"/>
      <c r="D176" s="257" t="s">
        <v>150</v>
      </c>
      <c r="E176" s="256"/>
      <c r="F176" s="256"/>
      <c r="G176" s="256"/>
    </row>
    <row r="177" spans="1:7" ht="18">
      <c r="A177" s="319" t="str">
        <f>'h3'!F69</f>
        <v xml:space="preserve"> ՀՀ Կոտայքի մարզպետի աշխատակազմ</v>
      </c>
      <c r="B177" s="319"/>
      <c r="C177" s="319"/>
      <c r="D177" s="319"/>
      <c r="E177" s="241"/>
      <c r="F177" s="241"/>
      <c r="G177" s="241"/>
    </row>
    <row r="178" spans="1:7" ht="18">
      <c r="A178" s="318" t="s">
        <v>142</v>
      </c>
      <c r="B178" s="318"/>
      <c r="C178" s="318"/>
      <c r="D178" s="318"/>
      <c r="E178" s="318"/>
      <c r="F178" s="318"/>
      <c r="G178" s="318"/>
    </row>
    <row r="179" spans="1:7">
      <c r="B179" s="239"/>
      <c r="C179" s="239"/>
      <c r="D179" s="239"/>
      <c r="E179" s="239"/>
      <c r="F179" s="239"/>
      <c r="G179" s="239"/>
    </row>
    <row r="180" spans="1:7">
      <c r="A180" s="239"/>
      <c r="B180" s="239"/>
      <c r="C180" s="239"/>
      <c r="D180" s="239"/>
      <c r="E180" s="239"/>
      <c r="F180" s="239"/>
      <c r="G180" s="239"/>
    </row>
    <row r="181" spans="1:7" ht="18">
      <c r="A181" s="242" t="s">
        <v>27</v>
      </c>
      <c r="B181" s="242" t="s">
        <v>28</v>
      </c>
      <c r="C181" s="243"/>
      <c r="D181" s="244"/>
      <c r="E181" s="244"/>
      <c r="F181" s="244"/>
      <c r="G181" s="244"/>
    </row>
    <row r="182" spans="1:7">
      <c r="A182" s="245">
        <v>1049</v>
      </c>
      <c r="B182" s="246" t="s">
        <v>143</v>
      </c>
      <c r="C182" s="247"/>
    </row>
    <row r="183" spans="1:7">
      <c r="A183" s="248"/>
      <c r="B183" s="248"/>
      <c r="C183" s="248"/>
    </row>
    <row r="184" spans="1:7" ht="18">
      <c r="A184" s="249" t="s">
        <v>29</v>
      </c>
      <c r="B184" s="243"/>
      <c r="C184" s="243"/>
      <c r="D184" s="244"/>
      <c r="E184" s="244"/>
      <c r="F184" s="244"/>
      <c r="G184" s="244"/>
    </row>
    <row r="185" spans="1:7" ht="55.5" customHeight="1">
      <c r="A185" s="259" t="s">
        <v>30</v>
      </c>
      <c r="B185" s="260" t="s">
        <v>126</v>
      </c>
      <c r="C185" s="325" t="s">
        <v>40</v>
      </c>
      <c r="D185" s="321"/>
      <c r="E185" s="267"/>
    </row>
    <row r="186" spans="1:7">
      <c r="A186" s="259" t="s">
        <v>31</v>
      </c>
      <c r="B186" s="260" t="s">
        <v>127</v>
      </c>
      <c r="C186" s="222" t="s">
        <v>91</v>
      </c>
      <c r="D186" s="223" t="s">
        <v>38</v>
      </c>
    </row>
    <row r="187" spans="1:7" ht="34.799999999999997">
      <c r="A187" s="259" t="s">
        <v>32</v>
      </c>
      <c r="B187" s="260" t="s">
        <v>128</v>
      </c>
      <c r="C187" s="269"/>
      <c r="D187" s="266"/>
    </row>
    <row r="188" spans="1:7" ht="52.2">
      <c r="A188" s="259" t="s">
        <v>33</v>
      </c>
      <c r="B188" s="260" t="s">
        <v>129</v>
      </c>
      <c r="C188" s="269"/>
      <c r="D188" s="266"/>
    </row>
    <row r="189" spans="1:7">
      <c r="A189" s="259" t="s">
        <v>34</v>
      </c>
      <c r="B189" s="260" t="s">
        <v>130</v>
      </c>
      <c r="C189" s="269"/>
      <c r="D189" s="266"/>
    </row>
    <row r="190" spans="1:7" ht="52.2">
      <c r="A190" s="259" t="s">
        <v>45</v>
      </c>
      <c r="B190" s="260" t="s">
        <v>131</v>
      </c>
      <c r="C190" s="269"/>
      <c r="D190" s="266"/>
    </row>
    <row r="191" spans="1:7">
      <c r="A191" s="315" t="s">
        <v>132</v>
      </c>
      <c r="B191" s="315"/>
      <c r="C191" s="265"/>
      <c r="D191" s="266"/>
    </row>
    <row r="192" spans="1:7">
      <c r="A192" s="326" t="s">
        <v>186</v>
      </c>
      <c r="B192" s="326"/>
      <c r="C192" s="266"/>
      <c r="D192" s="266">
        <v>44.4</v>
      </c>
    </row>
    <row r="193" spans="1:7">
      <c r="A193" s="326" t="s">
        <v>187</v>
      </c>
      <c r="B193" s="326"/>
      <c r="C193" s="266"/>
      <c r="D193" s="266">
        <v>51.1</v>
      </c>
    </row>
    <row r="194" spans="1:7">
      <c r="A194" s="316" t="s">
        <v>35</v>
      </c>
      <c r="B194" s="316"/>
      <c r="C194" s="130">
        <f>'h3'!G69</f>
        <v>34242</v>
      </c>
      <c r="D194" s="130">
        <f>'h3'!H69</f>
        <v>62525.599999999999</v>
      </c>
    </row>
    <row r="197" spans="1:7" ht="55.5" customHeight="1">
      <c r="A197" s="259" t="s">
        <v>30</v>
      </c>
      <c r="B197" s="260" t="s">
        <v>126</v>
      </c>
      <c r="C197" s="327" t="s">
        <v>40</v>
      </c>
      <c r="D197" s="327"/>
      <c r="E197" s="267"/>
    </row>
    <row r="198" spans="1:7">
      <c r="A198" s="259" t="s">
        <v>31</v>
      </c>
      <c r="B198" s="260" t="s">
        <v>133</v>
      </c>
      <c r="C198" s="261" t="s">
        <v>91</v>
      </c>
      <c r="D198" s="262" t="s">
        <v>38</v>
      </c>
    </row>
    <row r="199" spans="1:7" ht="34.799999999999997">
      <c r="A199" s="259" t="s">
        <v>32</v>
      </c>
      <c r="B199" s="260" t="s">
        <v>134</v>
      </c>
      <c r="C199" s="260"/>
      <c r="D199" s="263"/>
    </row>
    <row r="200" spans="1:7" ht="52.2">
      <c r="A200" s="259" t="s">
        <v>33</v>
      </c>
      <c r="B200" s="260" t="s">
        <v>135</v>
      </c>
      <c r="C200" s="260"/>
      <c r="D200" s="263"/>
    </row>
    <row r="201" spans="1:7" ht="34.799999999999997">
      <c r="A201" s="259" t="s">
        <v>34</v>
      </c>
      <c r="B201" s="260" t="s">
        <v>136</v>
      </c>
      <c r="C201" s="260"/>
      <c r="D201" s="263"/>
    </row>
    <row r="202" spans="1:7" ht="52.2">
      <c r="A202" s="259" t="s">
        <v>45</v>
      </c>
      <c r="B202" s="260" t="s">
        <v>137</v>
      </c>
      <c r="C202" s="260"/>
      <c r="D202" s="263"/>
    </row>
    <row r="203" spans="1:7">
      <c r="A203" s="315" t="s">
        <v>132</v>
      </c>
      <c r="B203" s="315"/>
      <c r="C203" s="264"/>
      <c r="D203" s="263"/>
    </row>
    <row r="204" spans="1:7" ht="21" customHeight="1">
      <c r="A204" s="313" t="s">
        <v>221</v>
      </c>
      <c r="B204" s="314"/>
      <c r="C204" s="265"/>
      <c r="D204" s="266">
        <v>1</v>
      </c>
    </row>
    <row r="205" spans="1:7">
      <c r="A205" s="316" t="s">
        <v>35</v>
      </c>
      <c r="B205" s="316"/>
      <c r="C205" s="97">
        <f>'h3'!G141</f>
        <v>10758</v>
      </c>
      <c r="D205" s="97">
        <f>'h3'!H141</f>
        <v>10758</v>
      </c>
    </row>
    <row r="208" spans="1:7">
      <c r="A208" s="256"/>
      <c r="B208" s="256"/>
      <c r="C208" s="256"/>
      <c r="D208" s="257" t="s">
        <v>151</v>
      </c>
      <c r="E208" s="256"/>
      <c r="F208" s="256"/>
      <c r="G208" s="256"/>
    </row>
    <row r="209" spans="1:7" ht="18">
      <c r="A209" s="319" t="str">
        <f>'h3'!F76</f>
        <v xml:space="preserve"> ՀՀ Շիրակի մարզպետի աշխատակազմ</v>
      </c>
      <c r="B209" s="319"/>
      <c r="C209" s="319"/>
      <c r="D209" s="319"/>
      <c r="E209" s="241"/>
      <c r="F209" s="241"/>
      <c r="G209" s="241"/>
    </row>
    <row r="210" spans="1:7" ht="18">
      <c r="A210" s="318" t="s">
        <v>142</v>
      </c>
      <c r="B210" s="318"/>
      <c r="C210" s="318"/>
      <c r="D210" s="318"/>
      <c r="E210" s="318"/>
      <c r="F210" s="318"/>
      <c r="G210" s="318"/>
    </row>
    <row r="211" spans="1:7">
      <c r="B211" s="239"/>
      <c r="C211" s="239"/>
      <c r="D211" s="239"/>
      <c r="E211" s="239"/>
      <c r="F211" s="239"/>
      <c r="G211" s="239"/>
    </row>
    <row r="212" spans="1:7">
      <c r="A212" s="239"/>
      <c r="B212" s="239"/>
      <c r="C212" s="239"/>
      <c r="D212" s="239"/>
      <c r="E212" s="239"/>
      <c r="F212" s="239"/>
      <c r="G212" s="239"/>
    </row>
    <row r="213" spans="1:7" ht="18">
      <c r="A213" s="242" t="s">
        <v>27</v>
      </c>
      <c r="B213" s="242" t="s">
        <v>28</v>
      </c>
      <c r="C213" s="243"/>
      <c r="D213" s="244"/>
      <c r="E213" s="244"/>
      <c r="F213" s="244"/>
      <c r="G213" s="244"/>
    </row>
    <row r="214" spans="1:7">
      <c r="A214" s="245">
        <v>1049</v>
      </c>
      <c r="B214" s="246" t="s">
        <v>143</v>
      </c>
      <c r="C214" s="247"/>
    </row>
    <row r="215" spans="1:7">
      <c r="A215" s="248"/>
      <c r="B215" s="248"/>
      <c r="C215" s="248"/>
    </row>
    <row r="216" spans="1:7" ht="18">
      <c r="A216" s="249" t="s">
        <v>29</v>
      </c>
      <c r="B216" s="243"/>
      <c r="C216" s="243"/>
      <c r="D216" s="244"/>
      <c r="E216" s="244"/>
      <c r="F216" s="244"/>
      <c r="G216" s="244"/>
    </row>
    <row r="217" spans="1:7" ht="52.5" customHeight="1">
      <c r="A217" s="259" t="s">
        <v>30</v>
      </c>
      <c r="B217" s="260" t="s">
        <v>126</v>
      </c>
      <c r="C217" s="320" t="s">
        <v>139</v>
      </c>
      <c r="D217" s="321"/>
      <c r="E217" s="267"/>
    </row>
    <row r="218" spans="1:7">
      <c r="A218" s="259" t="s">
        <v>31</v>
      </c>
      <c r="B218" s="260" t="s">
        <v>127</v>
      </c>
      <c r="C218" s="261" t="s">
        <v>91</v>
      </c>
      <c r="D218" s="262" t="s">
        <v>38</v>
      </c>
    </row>
    <row r="219" spans="1:7" ht="34.799999999999997">
      <c r="A219" s="259" t="s">
        <v>32</v>
      </c>
      <c r="B219" s="260" t="s">
        <v>128</v>
      </c>
      <c r="C219" s="260"/>
      <c r="D219" s="263"/>
    </row>
    <row r="220" spans="1:7" ht="52.2">
      <c r="A220" s="259" t="s">
        <v>33</v>
      </c>
      <c r="B220" s="260" t="s">
        <v>129</v>
      </c>
      <c r="C220" s="260"/>
      <c r="D220" s="263"/>
    </row>
    <row r="221" spans="1:7">
      <c r="A221" s="259" t="s">
        <v>34</v>
      </c>
      <c r="B221" s="260" t="s">
        <v>130</v>
      </c>
      <c r="C221" s="260"/>
      <c r="D221" s="263"/>
    </row>
    <row r="222" spans="1:7" ht="52.2">
      <c r="A222" s="259" t="s">
        <v>45</v>
      </c>
      <c r="B222" s="260" t="s">
        <v>131</v>
      </c>
      <c r="C222" s="260"/>
      <c r="D222" s="263"/>
    </row>
    <row r="223" spans="1:7">
      <c r="A223" s="315" t="s">
        <v>132</v>
      </c>
      <c r="B223" s="315"/>
      <c r="C223" s="264"/>
      <c r="D223" s="263"/>
    </row>
    <row r="224" spans="1:7">
      <c r="A224" s="316" t="s">
        <v>35</v>
      </c>
      <c r="B224" s="316"/>
      <c r="C224" s="97">
        <f>'h3'!G76</f>
        <v>-8797.7999999999993</v>
      </c>
      <c r="D224" s="97">
        <f>'h3'!H76</f>
        <v>-8797.7999999999993</v>
      </c>
    </row>
    <row r="227" spans="1:7" ht="58.5" customHeight="1">
      <c r="A227" s="259" t="s">
        <v>30</v>
      </c>
      <c r="B227" s="260" t="s">
        <v>126</v>
      </c>
      <c r="C227" s="320" t="s">
        <v>40</v>
      </c>
      <c r="D227" s="321"/>
      <c r="E227" s="267"/>
    </row>
    <row r="228" spans="1:7">
      <c r="A228" s="259" t="s">
        <v>31</v>
      </c>
      <c r="B228" s="260" t="s">
        <v>133</v>
      </c>
      <c r="C228" s="261" t="s">
        <v>91</v>
      </c>
      <c r="D228" s="262" t="s">
        <v>38</v>
      </c>
    </row>
    <row r="229" spans="1:7" ht="34.799999999999997">
      <c r="A229" s="259" t="s">
        <v>32</v>
      </c>
      <c r="B229" s="260" t="s">
        <v>134</v>
      </c>
      <c r="C229" s="260"/>
      <c r="D229" s="263"/>
    </row>
    <row r="230" spans="1:7" ht="52.2">
      <c r="A230" s="259" t="s">
        <v>33</v>
      </c>
      <c r="B230" s="260" t="s">
        <v>135</v>
      </c>
      <c r="C230" s="260"/>
      <c r="D230" s="263"/>
    </row>
    <row r="231" spans="1:7" ht="34.799999999999997">
      <c r="A231" s="259" t="s">
        <v>34</v>
      </c>
      <c r="B231" s="260" t="s">
        <v>136</v>
      </c>
      <c r="C231" s="260"/>
      <c r="D231" s="263"/>
    </row>
    <row r="232" spans="1:7" ht="52.2">
      <c r="A232" s="259" t="s">
        <v>45</v>
      </c>
      <c r="B232" s="260" t="s">
        <v>137</v>
      </c>
      <c r="C232" s="260"/>
      <c r="D232" s="263"/>
    </row>
    <row r="233" spans="1:7">
      <c r="A233" s="315" t="s">
        <v>132</v>
      </c>
      <c r="B233" s="315"/>
      <c r="C233" s="264"/>
      <c r="D233" s="263"/>
    </row>
    <row r="234" spans="1:7" ht="18.600000000000001" customHeight="1">
      <c r="A234" s="313" t="s">
        <v>221</v>
      </c>
      <c r="B234" s="314"/>
      <c r="C234" s="265"/>
      <c r="D234" s="266">
        <v>1</v>
      </c>
    </row>
    <row r="235" spans="1:7">
      <c r="A235" s="316" t="s">
        <v>35</v>
      </c>
      <c r="B235" s="316"/>
      <c r="C235" s="97">
        <f>'h3'!G148</f>
        <v>8797.7999999999993</v>
      </c>
      <c r="D235" s="97">
        <f>'h3'!H148</f>
        <v>8797.7999999999993</v>
      </c>
    </row>
    <row r="237" spans="1:7">
      <c r="A237" s="256"/>
      <c r="B237" s="256"/>
      <c r="C237" s="256"/>
      <c r="D237" s="257" t="s">
        <v>152</v>
      </c>
      <c r="E237" s="256"/>
      <c r="F237" s="256"/>
      <c r="G237" s="256"/>
    </row>
    <row r="238" spans="1:7" ht="18">
      <c r="A238" s="319" t="str">
        <f>'h3'!F83</f>
        <v xml:space="preserve"> ՀՀ Սյունիքի մարզպետի աշխատակազմ</v>
      </c>
      <c r="B238" s="319"/>
      <c r="C238" s="319"/>
      <c r="D238" s="319"/>
      <c r="E238" s="241"/>
      <c r="F238" s="241"/>
      <c r="G238" s="241"/>
    </row>
    <row r="239" spans="1:7" ht="18">
      <c r="A239" s="318" t="s">
        <v>142</v>
      </c>
      <c r="B239" s="318"/>
      <c r="C239" s="318"/>
      <c r="D239" s="318"/>
      <c r="E239" s="318"/>
      <c r="F239" s="318"/>
      <c r="G239" s="318"/>
    </row>
    <row r="240" spans="1:7">
      <c r="B240" s="239"/>
      <c r="C240" s="239"/>
      <c r="D240" s="239"/>
      <c r="E240" s="239"/>
      <c r="F240" s="239"/>
      <c r="G240" s="239"/>
    </row>
    <row r="241" spans="1:7">
      <c r="A241" s="239"/>
      <c r="B241" s="239"/>
      <c r="C241" s="239"/>
      <c r="D241" s="239"/>
      <c r="E241" s="239"/>
      <c r="F241" s="239"/>
      <c r="G241" s="239"/>
    </row>
    <row r="242" spans="1:7" ht="18">
      <c r="A242" s="242" t="s">
        <v>27</v>
      </c>
      <c r="B242" s="242" t="s">
        <v>28</v>
      </c>
      <c r="C242" s="243"/>
      <c r="D242" s="244"/>
      <c r="E242" s="244"/>
      <c r="F242" s="244"/>
      <c r="G242" s="244"/>
    </row>
    <row r="243" spans="1:7">
      <c r="A243" s="245">
        <v>1049</v>
      </c>
      <c r="B243" s="246" t="s">
        <v>143</v>
      </c>
      <c r="C243" s="247"/>
    </row>
    <row r="244" spans="1:7">
      <c r="A244" s="248"/>
      <c r="B244" s="248"/>
      <c r="C244" s="248"/>
    </row>
    <row r="245" spans="1:7" ht="18">
      <c r="A245" s="249" t="s">
        <v>29</v>
      </c>
      <c r="B245" s="243"/>
      <c r="C245" s="243"/>
      <c r="D245" s="244"/>
      <c r="E245" s="244"/>
      <c r="F245" s="244"/>
      <c r="G245" s="244"/>
    </row>
    <row r="246" spans="1:7" ht="69.75" customHeight="1">
      <c r="A246" s="259" t="s">
        <v>30</v>
      </c>
      <c r="B246" s="260" t="s">
        <v>126</v>
      </c>
      <c r="C246" s="320" t="s">
        <v>39</v>
      </c>
      <c r="D246" s="321"/>
      <c r="E246" s="267"/>
    </row>
    <row r="247" spans="1:7">
      <c r="A247" s="259" t="s">
        <v>31</v>
      </c>
      <c r="B247" s="260" t="s">
        <v>127</v>
      </c>
      <c r="C247" s="261" t="s">
        <v>91</v>
      </c>
      <c r="D247" s="262" t="s">
        <v>38</v>
      </c>
    </row>
    <row r="248" spans="1:7" ht="34.799999999999997">
      <c r="A248" s="259" t="s">
        <v>32</v>
      </c>
      <c r="B248" s="260" t="s">
        <v>128</v>
      </c>
      <c r="C248" s="260"/>
      <c r="D248" s="263"/>
    </row>
    <row r="249" spans="1:7" ht="52.2">
      <c r="A249" s="259" t="s">
        <v>33</v>
      </c>
      <c r="B249" s="260" t="s">
        <v>129</v>
      </c>
      <c r="C249" s="260"/>
      <c r="D249" s="263"/>
    </row>
    <row r="250" spans="1:7">
      <c r="A250" s="259" t="s">
        <v>34</v>
      </c>
      <c r="B250" s="260" t="s">
        <v>130</v>
      </c>
      <c r="C250" s="260"/>
      <c r="D250" s="263"/>
    </row>
    <row r="251" spans="1:7" ht="52.2">
      <c r="A251" s="259" t="s">
        <v>45</v>
      </c>
      <c r="B251" s="260" t="s">
        <v>131</v>
      </c>
      <c r="C251" s="260"/>
      <c r="D251" s="263"/>
    </row>
    <row r="252" spans="1:7">
      <c r="A252" s="315" t="s">
        <v>132</v>
      </c>
      <c r="B252" s="315"/>
      <c r="C252" s="264"/>
      <c r="D252" s="263"/>
    </row>
    <row r="253" spans="1:7">
      <c r="A253" s="326" t="s">
        <v>186</v>
      </c>
      <c r="B253" s="326"/>
      <c r="C253" s="268"/>
      <c r="D253" s="268">
        <v>4</v>
      </c>
    </row>
    <row r="254" spans="1:7">
      <c r="A254" s="326" t="s">
        <v>187</v>
      </c>
      <c r="B254" s="326"/>
      <c r="C254" s="268"/>
      <c r="D254" s="268">
        <v>17.7</v>
      </c>
    </row>
    <row r="255" spans="1:7">
      <c r="A255" s="316" t="s">
        <v>35</v>
      </c>
      <c r="B255" s="316"/>
      <c r="C255" s="97">
        <f>'h3'!G83</f>
        <v>-267.2</v>
      </c>
      <c r="D255" s="97">
        <f>'h3'!H83</f>
        <v>3714.8</v>
      </c>
    </row>
    <row r="258" spans="1:7" ht="55.5" customHeight="1">
      <c r="A258" s="259" t="s">
        <v>30</v>
      </c>
      <c r="B258" s="260" t="s">
        <v>126</v>
      </c>
      <c r="C258" s="320" t="s">
        <v>208</v>
      </c>
      <c r="D258" s="321"/>
      <c r="E258" s="267"/>
    </row>
    <row r="259" spans="1:7">
      <c r="A259" s="259" t="s">
        <v>31</v>
      </c>
      <c r="B259" s="260" t="s">
        <v>133</v>
      </c>
      <c r="C259" s="261" t="s">
        <v>91</v>
      </c>
      <c r="D259" s="262" t="s">
        <v>38</v>
      </c>
    </row>
    <row r="260" spans="1:7" ht="34.799999999999997">
      <c r="A260" s="259" t="s">
        <v>32</v>
      </c>
      <c r="B260" s="260" t="s">
        <v>134</v>
      </c>
      <c r="C260" s="260"/>
      <c r="D260" s="263"/>
    </row>
    <row r="261" spans="1:7" ht="52.2">
      <c r="A261" s="259" t="s">
        <v>33</v>
      </c>
      <c r="B261" s="260" t="s">
        <v>135</v>
      </c>
      <c r="C261" s="260"/>
      <c r="D261" s="263"/>
    </row>
    <row r="262" spans="1:7" ht="34.799999999999997">
      <c r="A262" s="259" t="s">
        <v>34</v>
      </c>
      <c r="B262" s="260" t="s">
        <v>136</v>
      </c>
      <c r="C262" s="260"/>
      <c r="D262" s="263"/>
    </row>
    <row r="263" spans="1:7" ht="52.2">
      <c r="A263" s="259" t="s">
        <v>45</v>
      </c>
      <c r="B263" s="260" t="s">
        <v>137</v>
      </c>
      <c r="C263" s="260"/>
      <c r="D263" s="263"/>
    </row>
    <row r="264" spans="1:7">
      <c r="A264" s="315" t="s">
        <v>132</v>
      </c>
      <c r="B264" s="315"/>
      <c r="C264" s="264"/>
      <c r="D264" s="263"/>
    </row>
    <row r="265" spans="1:7" ht="16.8" customHeight="1">
      <c r="A265" s="313" t="s">
        <v>221</v>
      </c>
      <c r="B265" s="314"/>
      <c r="C265" s="265"/>
      <c r="D265" s="266">
        <v>1</v>
      </c>
    </row>
    <row r="266" spans="1:7">
      <c r="A266" s="316" t="s">
        <v>35</v>
      </c>
      <c r="B266" s="316"/>
      <c r="C266" s="97">
        <f>'h3'!G155</f>
        <v>4382.3999999999996</v>
      </c>
      <c r="D266" s="97">
        <f>'h3'!H155</f>
        <v>4382.3999999999996</v>
      </c>
    </row>
    <row r="267" spans="1:7">
      <c r="C267" s="98"/>
      <c r="D267" s="98"/>
    </row>
    <row r="269" spans="1:7">
      <c r="A269" s="256"/>
      <c r="B269" s="256"/>
      <c r="C269" s="256"/>
      <c r="D269" s="257" t="s">
        <v>144</v>
      </c>
      <c r="E269" s="256"/>
      <c r="F269" s="256"/>
      <c r="G269" s="256"/>
    </row>
    <row r="270" spans="1:7" ht="18">
      <c r="A270" s="319" t="str">
        <f>'h3'!F90</f>
        <v xml:space="preserve"> ՀՀ Վայոց ձորի մարզպետի աշխատակազմ</v>
      </c>
      <c r="B270" s="319"/>
      <c r="C270" s="319"/>
      <c r="D270" s="319"/>
      <c r="E270" s="241"/>
      <c r="F270" s="241"/>
      <c r="G270" s="241"/>
    </row>
    <row r="271" spans="1:7" ht="18">
      <c r="A271" s="318" t="s">
        <v>142</v>
      </c>
      <c r="B271" s="318"/>
      <c r="C271" s="318"/>
      <c r="D271" s="318"/>
      <c r="E271" s="318"/>
      <c r="F271" s="318"/>
      <c r="G271" s="318"/>
    </row>
    <row r="272" spans="1:7">
      <c r="B272" s="239"/>
      <c r="C272" s="239"/>
      <c r="D272" s="239"/>
      <c r="E272" s="239"/>
      <c r="F272" s="239"/>
      <c r="G272" s="239"/>
    </row>
    <row r="273" spans="1:7">
      <c r="A273" s="239"/>
      <c r="B273" s="239"/>
      <c r="C273" s="239"/>
      <c r="D273" s="239"/>
      <c r="E273" s="239"/>
      <c r="F273" s="239"/>
      <c r="G273" s="239"/>
    </row>
    <row r="274" spans="1:7" ht="18">
      <c r="A274" s="242" t="s">
        <v>27</v>
      </c>
      <c r="B274" s="242" t="s">
        <v>28</v>
      </c>
      <c r="C274" s="243"/>
      <c r="D274" s="244"/>
      <c r="E274" s="244"/>
      <c r="F274" s="244"/>
      <c r="G274" s="244"/>
    </row>
    <row r="275" spans="1:7">
      <c r="A275" s="245">
        <v>1049</v>
      </c>
      <c r="B275" s="246" t="s">
        <v>143</v>
      </c>
      <c r="C275" s="247"/>
    </row>
    <row r="276" spans="1:7">
      <c r="A276" s="248"/>
      <c r="B276" s="248"/>
      <c r="C276" s="248"/>
    </row>
    <row r="277" spans="1:7" ht="18">
      <c r="A277" s="249" t="s">
        <v>29</v>
      </c>
      <c r="B277" s="243"/>
      <c r="C277" s="243"/>
      <c r="D277" s="244"/>
      <c r="E277" s="244"/>
      <c r="F277" s="244"/>
      <c r="G277" s="244"/>
    </row>
    <row r="278" spans="1:7" ht="72.75" customHeight="1">
      <c r="A278" s="259" t="s">
        <v>30</v>
      </c>
      <c r="B278" s="260" t="s">
        <v>126</v>
      </c>
      <c r="C278" s="320" t="s">
        <v>40</v>
      </c>
      <c r="D278" s="321"/>
    </row>
    <row r="279" spans="1:7">
      <c r="A279" s="259" t="s">
        <v>31</v>
      </c>
      <c r="B279" s="260" t="s">
        <v>127</v>
      </c>
      <c r="C279" s="261" t="s">
        <v>91</v>
      </c>
      <c r="D279" s="262" t="s">
        <v>38</v>
      </c>
    </row>
    <row r="280" spans="1:7" ht="34.799999999999997">
      <c r="A280" s="259" t="s">
        <v>32</v>
      </c>
      <c r="B280" s="260" t="s">
        <v>128</v>
      </c>
      <c r="C280" s="260"/>
      <c r="D280" s="263"/>
    </row>
    <row r="281" spans="1:7" ht="52.2">
      <c r="A281" s="259" t="s">
        <v>33</v>
      </c>
      <c r="B281" s="260" t="s">
        <v>129</v>
      </c>
      <c r="C281" s="260"/>
      <c r="D281" s="263"/>
    </row>
    <row r="282" spans="1:7">
      <c r="A282" s="259" t="s">
        <v>34</v>
      </c>
      <c r="B282" s="260" t="s">
        <v>130</v>
      </c>
      <c r="C282" s="260"/>
      <c r="D282" s="263"/>
    </row>
    <row r="283" spans="1:7" ht="52.2">
      <c r="A283" s="259" t="s">
        <v>45</v>
      </c>
      <c r="B283" s="260" t="s">
        <v>131</v>
      </c>
      <c r="C283" s="260"/>
      <c r="D283" s="263"/>
    </row>
    <row r="284" spans="1:7">
      <c r="A284" s="315" t="s">
        <v>132</v>
      </c>
      <c r="B284" s="315"/>
      <c r="C284" s="264"/>
      <c r="D284" s="263"/>
    </row>
    <row r="285" spans="1:7">
      <c r="A285" s="326" t="s">
        <v>186</v>
      </c>
      <c r="B285" s="326"/>
      <c r="C285" s="268"/>
      <c r="D285" s="268">
        <v>19.3</v>
      </c>
    </row>
    <row r="286" spans="1:7">
      <c r="A286" s="326" t="s">
        <v>187</v>
      </c>
      <c r="B286" s="326"/>
      <c r="C286" s="268"/>
      <c r="D286" s="268">
        <v>26.3</v>
      </c>
    </row>
    <row r="287" spans="1:7">
      <c r="A287" s="316" t="s">
        <v>35</v>
      </c>
      <c r="B287" s="316"/>
      <c r="C287" s="97">
        <f>'h3'!G90</f>
        <v>20208.7</v>
      </c>
      <c r="D287" s="97">
        <f>'h3'!H90</f>
        <v>26166.6</v>
      </c>
    </row>
    <row r="290" spans="1:7" ht="54" customHeight="1">
      <c r="A290" s="259" t="s">
        <v>30</v>
      </c>
      <c r="B290" s="260" t="s">
        <v>126</v>
      </c>
      <c r="C290" s="320" t="s">
        <v>40</v>
      </c>
      <c r="D290" s="321"/>
    </row>
    <row r="291" spans="1:7">
      <c r="A291" s="259" t="s">
        <v>31</v>
      </c>
      <c r="B291" s="260" t="s">
        <v>133</v>
      </c>
      <c r="C291" s="261" t="s">
        <v>91</v>
      </c>
      <c r="D291" s="262" t="s">
        <v>38</v>
      </c>
    </row>
    <row r="292" spans="1:7" ht="34.799999999999997">
      <c r="A292" s="259" t="s">
        <v>32</v>
      </c>
      <c r="B292" s="260" t="s">
        <v>134</v>
      </c>
      <c r="C292" s="260"/>
      <c r="D292" s="263"/>
    </row>
    <row r="293" spans="1:7" ht="52.2">
      <c r="A293" s="259" t="s">
        <v>33</v>
      </c>
      <c r="B293" s="260" t="s">
        <v>135</v>
      </c>
      <c r="C293" s="260"/>
      <c r="D293" s="263"/>
    </row>
    <row r="294" spans="1:7" ht="34.799999999999997">
      <c r="A294" s="259" t="s">
        <v>34</v>
      </c>
      <c r="B294" s="260" t="s">
        <v>136</v>
      </c>
      <c r="C294" s="260"/>
      <c r="D294" s="263"/>
    </row>
    <row r="295" spans="1:7" ht="52.2">
      <c r="A295" s="259" t="s">
        <v>45</v>
      </c>
      <c r="B295" s="260" t="s">
        <v>137</v>
      </c>
      <c r="C295" s="260"/>
      <c r="D295" s="263"/>
    </row>
    <row r="296" spans="1:7">
      <c r="A296" s="315" t="s">
        <v>132</v>
      </c>
      <c r="B296" s="315"/>
      <c r="C296" s="264"/>
      <c r="D296" s="263"/>
    </row>
    <row r="297" spans="1:7" ht="18" customHeight="1">
      <c r="A297" s="313" t="s">
        <v>221</v>
      </c>
      <c r="B297" s="314"/>
      <c r="C297" s="265"/>
      <c r="D297" s="266">
        <v>1</v>
      </c>
    </row>
    <row r="298" spans="1:7">
      <c r="A298" s="316" t="s">
        <v>35</v>
      </c>
      <c r="B298" s="316"/>
      <c r="C298" s="97">
        <f>'h3'!G162</f>
        <v>2420</v>
      </c>
      <c r="D298" s="97">
        <f>'h3'!H162</f>
        <v>2420</v>
      </c>
    </row>
    <row r="300" spans="1:7">
      <c r="A300" s="256"/>
      <c r="B300" s="256"/>
      <c r="C300" s="256"/>
      <c r="D300" s="257" t="s">
        <v>145</v>
      </c>
      <c r="E300" s="256"/>
      <c r="F300" s="256"/>
      <c r="G300" s="256"/>
    </row>
    <row r="301" spans="1:7" ht="18">
      <c r="A301" s="319" t="str">
        <f>'h3'!F97</f>
        <v xml:space="preserve"> ՀՀ Տավուշի մարզպետի աշխատակազմ</v>
      </c>
      <c r="B301" s="319"/>
      <c r="C301" s="319"/>
      <c r="D301" s="319"/>
      <c r="E301" s="241"/>
      <c r="F301" s="241"/>
      <c r="G301" s="241"/>
    </row>
    <row r="302" spans="1:7" ht="18">
      <c r="A302" s="318" t="s">
        <v>142</v>
      </c>
      <c r="B302" s="318"/>
      <c r="C302" s="318"/>
      <c r="D302" s="318"/>
      <c r="E302" s="318"/>
      <c r="F302" s="318"/>
      <c r="G302" s="318"/>
    </row>
    <row r="303" spans="1:7">
      <c r="B303" s="239"/>
      <c r="C303" s="239"/>
      <c r="D303" s="239"/>
      <c r="E303" s="239"/>
      <c r="F303" s="239"/>
      <c r="G303" s="239"/>
    </row>
    <row r="304" spans="1:7">
      <c r="A304" s="239"/>
      <c r="B304" s="239"/>
      <c r="C304" s="239"/>
      <c r="D304" s="239"/>
      <c r="E304" s="239"/>
      <c r="F304" s="239"/>
      <c r="G304" s="239"/>
    </row>
    <row r="305" spans="1:7" ht="18">
      <c r="A305" s="242" t="s">
        <v>27</v>
      </c>
      <c r="B305" s="242" t="s">
        <v>28</v>
      </c>
      <c r="C305" s="243"/>
      <c r="D305" s="244"/>
      <c r="E305" s="244"/>
      <c r="F305" s="244"/>
      <c r="G305" s="244"/>
    </row>
    <row r="306" spans="1:7">
      <c r="A306" s="245">
        <v>1049</v>
      </c>
      <c r="B306" s="246" t="s">
        <v>143</v>
      </c>
      <c r="C306" s="247"/>
    </row>
    <row r="307" spans="1:7">
      <c r="A307" s="248"/>
      <c r="B307" s="248"/>
      <c r="C307" s="248"/>
    </row>
    <row r="308" spans="1:7" ht="18">
      <c r="A308" s="249" t="s">
        <v>29</v>
      </c>
      <c r="B308" s="243"/>
      <c r="C308" s="243"/>
      <c r="D308" s="244"/>
      <c r="E308" s="244"/>
      <c r="F308" s="244"/>
      <c r="G308" s="244"/>
    </row>
    <row r="309" spans="1:7" ht="76.5" customHeight="1">
      <c r="A309" s="259" t="s">
        <v>30</v>
      </c>
      <c r="B309" s="260" t="s">
        <v>126</v>
      </c>
      <c r="C309" s="320" t="s">
        <v>40</v>
      </c>
      <c r="D309" s="321"/>
    </row>
    <row r="310" spans="1:7" ht="26.25" customHeight="1">
      <c r="A310" s="259" t="s">
        <v>31</v>
      </c>
      <c r="B310" s="260" t="s">
        <v>127</v>
      </c>
      <c r="C310" s="261" t="s">
        <v>91</v>
      </c>
      <c r="D310" s="262" t="s">
        <v>38</v>
      </c>
    </row>
    <row r="311" spans="1:7" ht="34.799999999999997">
      <c r="A311" s="259" t="s">
        <v>32</v>
      </c>
      <c r="B311" s="260" t="s">
        <v>128</v>
      </c>
      <c r="C311" s="260"/>
      <c r="D311" s="263"/>
    </row>
    <row r="312" spans="1:7" ht="52.2">
      <c r="A312" s="259" t="s">
        <v>33</v>
      </c>
      <c r="B312" s="260" t="s">
        <v>129</v>
      </c>
      <c r="C312" s="260"/>
      <c r="D312" s="263"/>
    </row>
    <row r="313" spans="1:7">
      <c r="A313" s="259" t="s">
        <v>34</v>
      </c>
      <c r="B313" s="260" t="s">
        <v>130</v>
      </c>
      <c r="C313" s="260"/>
      <c r="D313" s="263"/>
    </row>
    <row r="314" spans="1:7" ht="52.2">
      <c r="A314" s="259" t="s">
        <v>45</v>
      </c>
      <c r="B314" s="260" t="s">
        <v>131</v>
      </c>
      <c r="C314" s="260"/>
      <c r="D314" s="263"/>
    </row>
    <row r="315" spans="1:7">
      <c r="A315" s="315" t="s">
        <v>132</v>
      </c>
      <c r="B315" s="315"/>
      <c r="C315" s="264"/>
      <c r="D315" s="263"/>
    </row>
    <row r="316" spans="1:7" ht="35.25" customHeight="1">
      <c r="A316" s="326" t="s">
        <v>186</v>
      </c>
      <c r="B316" s="326"/>
      <c r="C316" s="268"/>
      <c r="D316" s="268">
        <v>34.1</v>
      </c>
    </row>
    <row r="317" spans="1:7" ht="36" customHeight="1">
      <c r="A317" s="326" t="s">
        <v>187</v>
      </c>
      <c r="B317" s="326"/>
      <c r="C317" s="268"/>
      <c r="D317" s="268">
        <v>34.1</v>
      </c>
    </row>
    <row r="318" spans="1:7">
      <c r="A318" s="316" t="s">
        <v>35</v>
      </c>
      <c r="B318" s="316"/>
      <c r="C318" s="97">
        <f>'h3'!G97</f>
        <v>20622.2</v>
      </c>
      <c r="D318" s="97">
        <f>'h3'!H97</f>
        <v>32280.799999999999</v>
      </c>
    </row>
    <row r="321" spans="1:5" ht="51" customHeight="1">
      <c r="A321" s="259" t="s">
        <v>30</v>
      </c>
      <c r="B321" s="260" t="s">
        <v>126</v>
      </c>
      <c r="C321" s="320" t="s">
        <v>40</v>
      </c>
      <c r="D321" s="321"/>
    </row>
    <row r="322" spans="1:5">
      <c r="A322" s="259" t="s">
        <v>31</v>
      </c>
      <c r="B322" s="260" t="s">
        <v>133</v>
      </c>
      <c r="C322" s="261" t="s">
        <v>91</v>
      </c>
      <c r="D322" s="262" t="s">
        <v>38</v>
      </c>
    </row>
    <row r="323" spans="1:5" ht="34.799999999999997">
      <c r="A323" s="259" t="s">
        <v>32</v>
      </c>
      <c r="B323" s="260" t="s">
        <v>134</v>
      </c>
      <c r="C323" s="260"/>
      <c r="D323" s="263"/>
    </row>
    <row r="324" spans="1:5" ht="52.2">
      <c r="A324" s="259" t="s">
        <v>33</v>
      </c>
      <c r="B324" s="260" t="s">
        <v>135</v>
      </c>
      <c r="C324" s="260"/>
      <c r="D324" s="263"/>
    </row>
    <row r="325" spans="1:5" ht="34.799999999999997">
      <c r="A325" s="259" t="s">
        <v>34</v>
      </c>
      <c r="B325" s="260" t="s">
        <v>136</v>
      </c>
      <c r="C325" s="260"/>
      <c r="D325" s="263"/>
    </row>
    <row r="326" spans="1:5" ht="52.2">
      <c r="A326" s="259" t="s">
        <v>45</v>
      </c>
      <c r="B326" s="260" t="s">
        <v>137</v>
      </c>
      <c r="C326" s="260"/>
      <c r="D326" s="263"/>
    </row>
    <row r="327" spans="1:5">
      <c r="A327" s="315" t="s">
        <v>132</v>
      </c>
      <c r="B327" s="315"/>
      <c r="C327" s="264"/>
      <c r="D327" s="263"/>
    </row>
    <row r="328" spans="1:5" ht="22.8" customHeight="1">
      <c r="A328" s="313" t="s">
        <v>221</v>
      </c>
      <c r="B328" s="314"/>
      <c r="C328" s="265"/>
      <c r="D328" s="266">
        <v>1</v>
      </c>
    </row>
    <row r="329" spans="1:5">
      <c r="A329" s="316" t="s">
        <v>35</v>
      </c>
      <c r="B329" s="316"/>
      <c r="C329" s="97">
        <f>'h3'!G169</f>
        <v>2694.8</v>
      </c>
      <c r="D329" s="97">
        <f>'h3'!H169</f>
        <v>2694.8</v>
      </c>
    </row>
    <row r="332" spans="1:5" s="234" customFormat="1" ht="50.25" customHeight="1">
      <c r="B332" s="235" t="s">
        <v>71</v>
      </c>
      <c r="C332" s="235"/>
      <c r="D332" s="235"/>
      <c r="E332" s="236" t="s">
        <v>70</v>
      </c>
    </row>
  </sheetData>
  <mergeCells count="109">
    <mergeCell ref="C65:D65"/>
    <mergeCell ref="A5:D5"/>
    <mergeCell ref="A28:D28"/>
    <mergeCell ref="A29:G29"/>
    <mergeCell ref="A42:B42"/>
    <mergeCell ref="A43:B43"/>
    <mergeCell ref="A7:D7"/>
    <mergeCell ref="A8:G8"/>
    <mergeCell ref="A21:B21"/>
    <mergeCell ref="A24:B24"/>
    <mergeCell ref="C6:D6"/>
    <mergeCell ref="A22:B22"/>
    <mergeCell ref="A23:B23"/>
    <mergeCell ref="C36:D36"/>
    <mergeCell ref="C15:D15"/>
    <mergeCell ref="C46:D46"/>
    <mergeCell ref="A57:D57"/>
    <mergeCell ref="A58:G58"/>
    <mergeCell ref="A52:B52"/>
    <mergeCell ref="A54:B54"/>
    <mergeCell ref="A53:B53"/>
    <mergeCell ref="A113:B113"/>
    <mergeCell ref="A116:D116"/>
    <mergeCell ref="A117:G117"/>
    <mergeCell ref="A130:B130"/>
    <mergeCell ref="A131:B131"/>
    <mergeCell ref="C124:D124"/>
    <mergeCell ref="A111:B111"/>
    <mergeCell ref="A71:B71"/>
    <mergeCell ref="A72:B72"/>
    <mergeCell ref="A81:B81"/>
    <mergeCell ref="A83:B83"/>
    <mergeCell ref="A87:D87"/>
    <mergeCell ref="A88:G88"/>
    <mergeCell ref="A101:B101"/>
    <mergeCell ref="A102:B102"/>
    <mergeCell ref="C105:D105"/>
    <mergeCell ref="C95:D95"/>
    <mergeCell ref="C75:D75"/>
    <mergeCell ref="A112:B112"/>
    <mergeCell ref="A82:B82"/>
    <mergeCell ref="A285:B285"/>
    <mergeCell ref="A286:B286"/>
    <mergeCell ref="A253:B253"/>
    <mergeCell ref="A254:B254"/>
    <mergeCell ref="C278:D278"/>
    <mergeCell ref="A252:B252"/>
    <mergeCell ref="A255:B255"/>
    <mergeCell ref="A192:B192"/>
    <mergeCell ref="A193:B193"/>
    <mergeCell ref="A238:D238"/>
    <mergeCell ref="A239:G239"/>
    <mergeCell ref="A205:B205"/>
    <mergeCell ref="A209:D209"/>
    <mergeCell ref="A210:G210"/>
    <mergeCell ref="A223:B223"/>
    <mergeCell ref="A224:B224"/>
    <mergeCell ref="A233:B233"/>
    <mergeCell ref="A235:B235"/>
    <mergeCell ref="A234:B234"/>
    <mergeCell ref="A204:B204"/>
    <mergeCell ref="C197:D197"/>
    <mergeCell ref="C246:D246"/>
    <mergeCell ref="C290:D290"/>
    <mergeCell ref="C258:D258"/>
    <mergeCell ref="A327:B327"/>
    <mergeCell ref="A329:B329"/>
    <mergeCell ref="A298:B298"/>
    <mergeCell ref="A301:D301"/>
    <mergeCell ref="A302:G302"/>
    <mergeCell ref="A315:B315"/>
    <mergeCell ref="A318:B318"/>
    <mergeCell ref="A316:B316"/>
    <mergeCell ref="A317:B317"/>
    <mergeCell ref="C309:D309"/>
    <mergeCell ref="C321:D321"/>
    <mergeCell ref="A328:B328"/>
    <mergeCell ref="A297:B297"/>
    <mergeCell ref="A265:B265"/>
    <mergeCell ref="A296:B296"/>
    <mergeCell ref="A264:B264"/>
    <mergeCell ref="A266:B266"/>
    <mergeCell ref="A270:D270"/>
    <mergeCell ref="A271:G271"/>
    <mergeCell ref="A284:B284"/>
    <mergeCell ref="A287:B287"/>
    <mergeCell ref="C153:D153"/>
    <mergeCell ref="C134:D134"/>
    <mergeCell ref="A145:D145"/>
    <mergeCell ref="A146:G146"/>
    <mergeCell ref="A140:B140"/>
    <mergeCell ref="A142:B142"/>
    <mergeCell ref="A141:B141"/>
    <mergeCell ref="C227:D227"/>
    <mergeCell ref="C217:D217"/>
    <mergeCell ref="A203:B203"/>
    <mergeCell ref="A159:B159"/>
    <mergeCell ref="A162:B162"/>
    <mergeCell ref="A171:B171"/>
    <mergeCell ref="A173:B173"/>
    <mergeCell ref="A177:D177"/>
    <mergeCell ref="A178:G178"/>
    <mergeCell ref="A191:B191"/>
    <mergeCell ref="A194:B194"/>
    <mergeCell ref="A160:B160"/>
    <mergeCell ref="A161:B161"/>
    <mergeCell ref="A172:B172"/>
    <mergeCell ref="C185:D185"/>
    <mergeCell ref="C165:D165"/>
  </mergeCells>
  <pageMargins left="0.7" right="0.7" top="0.75" bottom="0.75" header="0.3" footer="0.3"/>
  <pageSetup scale="60" orientation="portrait" r:id="rId1"/>
  <colBreaks count="1" manualBreakCount="1">
    <brk id="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I93"/>
  <sheetViews>
    <sheetView topLeftCell="A10" zoomScale="60" zoomScaleNormal="60" workbookViewId="0">
      <selection activeCell="P9" sqref="P9"/>
    </sheetView>
  </sheetViews>
  <sheetFormatPr defaultRowHeight="17.399999999999999"/>
  <cols>
    <col min="1" max="1" width="23.33203125" style="5" customWidth="1"/>
    <col min="2" max="2" width="23.6640625" style="5" customWidth="1"/>
    <col min="3" max="3" width="12.88671875" style="5" customWidth="1"/>
    <col min="4" max="4" width="6.5546875" style="5" customWidth="1"/>
    <col min="5" max="5" width="14.5546875" style="5" customWidth="1"/>
    <col min="6" max="6" width="12.6640625" style="5" customWidth="1"/>
    <col min="7" max="7" width="19.33203125" style="5" bestFit="1" customWidth="1"/>
    <col min="8" max="8" width="13" style="5" customWidth="1"/>
    <col min="9" max="9" width="25.109375" style="5" customWidth="1"/>
    <col min="10" max="245" width="9.109375" style="5"/>
    <col min="246" max="246" width="4.6640625" style="5" customWidth="1"/>
    <col min="247" max="247" width="19.88671875" style="5" customWidth="1"/>
    <col min="248" max="248" width="72.109375" style="5" customWidth="1"/>
    <col min="249" max="249" width="0" style="5" hidden="1" customWidth="1"/>
    <col min="250" max="250" width="18.33203125" style="5" customWidth="1"/>
    <col min="251" max="251" width="17.5546875" style="5" customWidth="1"/>
    <col min="252" max="257" width="9" style="5" customWidth="1"/>
    <col min="258" max="501" width="9.109375" style="5"/>
    <col min="502" max="502" width="4.6640625" style="5" customWidth="1"/>
    <col min="503" max="503" width="19.88671875" style="5" customWidth="1"/>
    <col min="504" max="504" width="72.109375" style="5" customWidth="1"/>
    <col min="505" max="505" width="0" style="5" hidden="1" customWidth="1"/>
    <col min="506" max="506" width="18.33203125" style="5" customWidth="1"/>
    <col min="507" max="507" width="17.5546875" style="5" customWidth="1"/>
    <col min="508" max="513" width="9" style="5" customWidth="1"/>
    <col min="514" max="757" width="9.109375" style="5"/>
    <col min="758" max="758" width="4.6640625" style="5" customWidth="1"/>
    <col min="759" max="759" width="19.88671875" style="5" customWidth="1"/>
    <col min="760" max="760" width="72.109375" style="5" customWidth="1"/>
    <col min="761" max="761" width="0" style="5" hidden="1" customWidth="1"/>
    <col min="762" max="762" width="18.33203125" style="5" customWidth="1"/>
    <col min="763" max="763" width="17.5546875" style="5" customWidth="1"/>
    <col min="764" max="769" width="9" style="5" customWidth="1"/>
    <col min="770" max="1013" width="9.109375" style="5"/>
    <col min="1014" max="1014" width="4.6640625" style="5" customWidth="1"/>
    <col min="1015" max="1015" width="19.88671875" style="5" customWidth="1"/>
    <col min="1016" max="1016" width="72.109375" style="5" customWidth="1"/>
    <col min="1017" max="1017" width="0" style="5" hidden="1" customWidth="1"/>
    <col min="1018" max="1018" width="18.33203125" style="5" customWidth="1"/>
    <col min="1019" max="1019" width="17.5546875" style="5" customWidth="1"/>
    <col min="1020" max="1025" width="9" style="5" customWidth="1"/>
    <col min="1026" max="1269" width="9.109375" style="5"/>
    <col min="1270" max="1270" width="4.6640625" style="5" customWidth="1"/>
    <col min="1271" max="1271" width="19.88671875" style="5" customWidth="1"/>
    <col min="1272" max="1272" width="72.109375" style="5" customWidth="1"/>
    <col min="1273" max="1273" width="0" style="5" hidden="1" customWidth="1"/>
    <col min="1274" max="1274" width="18.33203125" style="5" customWidth="1"/>
    <col min="1275" max="1275" width="17.5546875" style="5" customWidth="1"/>
    <col min="1276" max="1281" width="9" style="5" customWidth="1"/>
    <col min="1282" max="1525" width="9.109375" style="5"/>
    <col min="1526" max="1526" width="4.6640625" style="5" customWidth="1"/>
    <col min="1527" max="1527" width="19.88671875" style="5" customWidth="1"/>
    <col min="1528" max="1528" width="72.109375" style="5" customWidth="1"/>
    <col min="1529" max="1529" width="0" style="5" hidden="1" customWidth="1"/>
    <col min="1530" max="1530" width="18.33203125" style="5" customWidth="1"/>
    <col min="1531" max="1531" width="17.5546875" style="5" customWidth="1"/>
    <col min="1532" max="1537" width="9" style="5" customWidth="1"/>
    <col min="1538" max="1781" width="9.109375" style="5"/>
    <col min="1782" max="1782" width="4.6640625" style="5" customWidth="1"/>
    <col min="1783" max="1783" width="19.88671875" style="5" customWidth="1"/>
    <col min="1784" max="1784" width="72.109375" style="5" customWidth="1"/>
    <col min="1785" max="1785" width="0" style="5" hidden="1" customWidth="1"/>
    <col min="1786" max="1786" width="18.33203125" style="5" customWidth="1"/>
    <col min="1787" max="1787" width="17.5546875" style="5" customWidth="1"/>
    <col min="1788" max="1793" width="9" style="5" customWidth="1"/>
    <col min="1794" max="2037" width="9.109375" style="5"/>
    <col min="2038" max="2038" width="4.6640625" style="5" customWidth="1"/>
    <col min="2039" max="2039" width="19.88671875" style="5" customWidth="1"/>
    <col min="2040" max="2040" width="72.109375" style="5" customWidth="1"/>
    <col min="2041" max="2041" width="0" style="5" hidden="1" customWidth="1"/>
    <col min="2042" max="2042" width="18.33203125" style="5" customWidth="1"/>
    <col min="2043" max="2043" width="17.5546875" style="5" customWidth="1"/>
    <col min="2044" max="2049" width="9" style="5" customWidth="1"/>
    <col min="2050" max="2293" width="9.109375" style="5"/>
    <col min="2294" max="2294" width="4.6640625" style="5" customWidth="1"/>
    <col min="2295" max="2295" width="19.88671875" style="5" customWidth="1"/>
    <col min="2296" max="2296" width="72.109375" style="5" customWidth="1"/>
    <col min="2297" max="2297" width="0" style="5" hidden="1" customWidth="1"/>
    <col min="2298" max="2298" width="18.33203125" style="5" customWidth="1"/>
    <col min="2299" max="2299" width="17.5546875" style="5" customWidth="1"/>
    <col min="2300" max="2305" width="9" style="5" customWidth="1"/>
    <col min="2306" max="2549" width="9.109375" style="5"/>
    <col min="2550" max="2550" width="4.6640625" style="5" customWidth="1"/>
    <col min="2551" max="2551" width="19.88671875" style="5" customWidth="1"/>
    <col min="2552" max="2552" width="72.109375" style="5" customWidth="1"/>
    <col min="2553" max="2553" width="0" style="5" hidden="1" customWidth="1"/>
    <col min="2554" max="2554" width="18.33203125" style="5" customWidth="1"/>
    <col min="2555" max="2555" width="17.5546875" style="5" customWidth="1"/>
    <col min="2556" max="2561" width="9" style="5" customWidth="1"/>
    <col min="2562" max="2805" width="9.109375" style="5"/>
    <col min="2806" max="2806" width="4.6640625" style="5" customWidth="1"/>
    <col min="2807" max="2807" width="19.88671875" style="5" customWidth="1"/>
    <col min="2808" max="2808" width="72.109375" style="5" customWidth="1"/>
    <col min="2809" max="2809" width="0" style="5" hidden="1" customWidth="1"/>
    <col min="2810" max="2810" width="18.33203125" style="5" customWidth="1"/>
    <col min="2811" max="2811" width="17.5546875" style="5" customWidth="1"/>
    <col min="2812" max="2817" width="9" style="5" customWidth="1"/>
    <col min="2818" max="3061" width="9.109375" style="5"/>
    <col min="3062" max="3062" width="4.6640625" style="5" customWidth="1"/>
    <col min="3063" max="3063" width="19.88671875" style="5" customWidth="1"/>
    <col min="3064" max="3064" width="72.109375" style="5" customWidth="1"/>
    <col min="3065" max="3065" width="0" style="5" hidden="1" customWidth="1"/>
    <col min="3066" max="3066" width="18.33203125" style="5" customWidth="1"/>
    <col min="3067" max="3067" width="17.5546875" style="5" customWidth="1"/>
    <col min="3068" max="3073" width="9" style="5" customWidth="1"/>
    <col min="3074" max="3317" width="9.109375" style="5"/>
    <col min="3318" max="3318" width="4.6640625" style="5" customWidth="1"/>
    <col min="3319" max="3319" width="19.88671875" style="5" customWidth="1"/>
    <col min="3320" max="3320" width="72.109375" style="5" customWidth="1"/>
    <col min="3321" max="3321" width="0" style="5" hidden="1" customWidth="1"/>
    <col min="3322" max="3322" width="18.33203125" style="5" customWidth="1"/>
    <col min="3323" max="3323" width="17.5546875" style="5" customWidth="1"/>
    <col min="3324" max="3329" width="9" style="5" customWidth="1"/>
    <col min="3330" max="3573" width="9.109375" style="5"/>
    <col min="3574" max="3574" width="4.6640625" style="5" customWidth="1"/>
    <col min="3575" max="3575" width="19.88671875" style="5" customWidth="1"/>
    <col min="3576" max="3576" width="72.109375" style="5" customWidth="1"/>
    <col min="3577" max="3577" width="0" style="5" hidden="1" customWidth="1"/>
    <col min="3578" max="3578" width="18.33203125" style="5" customWidth="1"/>
    <col min="3579" max="3579" width="17.5546875" style="5" customWidth="1"/>
    <col min="3580" max="3585" width="9" style="5" customWidth="1"/>
    <col min="3586" max="3829" width="9.109375" style="5"/>
    <col min="3830" max="3830" width="4.6640625" style="5" customWidth="1"/>
    <col min="3831" max="3831" width="19.88671875" style="5" customWidth="1"/>
    <col min="3832" max="3832" width="72.109375" style="5" customWidth="1"/>
    <col min="3833" max="3833" width="0" style="5" hidden="1" customWidth="1"/>
    <col min="3834" max="3834" width="18.33203125" style="5" customWidth="1"/>
    <col min="3835" max="3835" width="17.5546875" style="5" customWidth="1"/>
    <col min="3836" max="3841" width="9" style="5" customWidth="1"/>
    <col min="3842" max="4085" width="9.109375" style="5"/>
    <col min="4086" max="4086" width="4.6640625" style="5" customWidth="1"/>
    <col min="4087" max="4087" width="19.88671875" style="5" customWidth="1"/>
    <col min="4088" max="4088" width="72.109375" style="5" customWidth="1"/>
    <col min="4089" max="4089" width="0" style="5" hidden="1" customWidth="1"/>
    <col min="4090" max="4090" width="18.33203125" style="5" customWidth="1"/>
    <col min="4091" max="4091" width="17.5546875" style="5" customWidth="1"/>
    <col min="4092" max="4097" width="9" style="5" customWidth="1"/>
    <col min="4098" max="4341" width="9.109375" style="5"/>
    <col min="4342" max="4342" width="4.6640625" style="5" customWidth="1"/>
    <col min="4343" max="4343" width="19.88671875" style="5" customWidth="1"/>
    <col min="4344" max="4344" width="72.109375" style="5" customWidth="1"/>
    <col min="4345" max="4345" width="0" style="5" hidden="1" customWidth="1"/>
    <col min="4346" max="4346" width="18.33203125" style="5" customWidth="1"/>
    <col min="4347" max="4347" width="17.5546875" style="5" customWidth="1"/>
    <col min="4348" max="4353" width="9" style="5" customWidth="1"/>
    <col min="4354" max="4597" width="9.109375" style="5"/>
    <col min="4598" max="4598" width="4.6640625" style="5" customWidth="1"/>
    <col min="4599" max="4599" width="19.88671875" style="5" customWidth="1"/>
    <col min="4600" max="4600" width="72.109375" style="5" customWidth="1"/>
    <col min="4601" max="4601" width="0" style="5" hidden="1" customWidth="1"/>
    <col min="4602" max="4602" width="18.33203125" style="5" customWidth="1"/>
    <col min="4603" max="4603" width="17.5546875" style="5" customWidth="1"/>
    <col min="4604" max="4609" width="9" style="5" customWidth="1"/>
    <col min="4610" max="4853" width="9.109375" style="5"/>
    <col min="4854" max="4854" width="4.6640625" style="5" customWidth="1"/>
    <col min="4855" max="4855" width="19.88671875" style="5" customWidth="1"/>
    <col min="4856" max="4856" width="72.109375" style="5" customWidth="1"/>
    <col min="4857" max="4857" width="0" style="5" hidden="1" customWidth="1"/>
    <col min="4858" max="4858" width="18.33203125" style="5" customWidth="1"/>
    <col min="4859" max="4859" width="17.5546875" style="5" customWidth="1"/>
    <col min="4860" max="4865" width="9" style="5" customWidth="1"/>
    <col min="4866" max="5109" width="9.109375" style="5"/>
    <col min="5110" max="5110" width="4.6640625" style="5" customWidth="1"/>
    <col min="5111" max="5111" width="19.88671875" style="5" customWidth="1"/>
    <col min="5112" max="5112" width="72.109375" style="5" customWidth="1"/>
    <col min="5113" max="5113" width="0" style="5" hidden="1" customWidth="1"/>
    <col min="5114" max="5114" width="18.33203125" style="5" customWidth="1"/>
    <col min="5115" max="5115" width="17.5546875" style="5" customWidth="1"/>
    <col min="5116" max="5121" width="9" style="5" customWidth="1"/>
    <col min="5122" max="5365" width="9.109375" style="5"/>
    <col min="5366" max="5366" width="4.6640625" style="5" customWidth="1"/>
    <col min="5367" max="5367" width="19.88671875" style="5" customWidth="1"/>
    <col min="5368" max="5368" width="72.109375" style="5" customWidth="1"/>
    <col min="5369" max="5369" width="0" style="5" hidden="1" customWidth="1"/>
    <col min="5370" max="5370" width="18.33203125" style="5" customWidth="1"/>
    <col min="5371" max="5371" width="17.5546875" style="5" customWidth="1"/>
    <col min="5372" max="5377" width="9" style="5" customWidth="1"/>
    <col min="5378" max="5621" width="9.109375" style="5"/>
    <col min="5622" max="5622" width="4.6640625" style="5" customWidth="1"/>
    <col min="5623" max="5623" width="19.88671875" style="5" customWidth="1"/>
    <col min="5624" max="5624" width="72.109375" style="5" customWidth="1"/>
    <col min="5625" max="5625" width="0" style="5" hidden="1" customWidth="1"/>
    <col min="5626" max="5626" width="18.33203125" style="5" customWidth="1"/>
    <col min="5627" max="5627" width="17.5546875" style="5" customWidth="1"/>
    <col min="5628" max="5633" width="9" style="5" customWidth="1"/>
    <col min="5634" max="5877" width="9.109375" style="5"/>
    <col min="5878" max="5878" width="4.6640625" style="5" customWidth="1"/>
    <col min="5879" max="5879" width="19.88671875" style="5" customWidth="1"/>
    <col min="5880" max="5880" width="72.109375" style="5" customWidth="1"/>
    <col min="5881" max="5881" width="0" style="5" hidden="1" customWidth="1"/>
    <col min="5882" max="5882" width="18.33203125" style="5" customWidth="1"/>
    <col min="5883" max="5883" width="17.5546875" style="5" customWidth="1"/>
    <col min="5884" max="5889" width="9" style="5" customWidth="1"/>
    <col min="5890" max="6133" width="9.109375" style="5"/>
    <col min="6134" max="6134" width="4.6640625" style="5" customWidth="1"/>
    <col min="6135" max="6135" width="19.88671875" style="5" customWidth="1"/>
    <col min="6136" max="6136" width="72.109375" style="5" customWidth="1"/>
    <col min="6137" max="6137" width="0" style="5" hidden="1" customWidth="1"/>
    <col min="6138" max="6138" width="18.33203125" style="5" customWidth="1"/>
    <col min="6139" max="6139" width="17.5546875" style="5" customWidth="1"/>
    <col min="6140" max="6145" width="9" style="5" customWidth="1"/>
    <col min="6146" max="6389" width="9.109375" style="5"/>
    <col min="6390" max="6390" width="4.6640625" style="5" customWidth="1"/>
    <col min="6391" max="6391" width="19.88671875" style="5" customWidth="1"/>
    <col min="6392" max="6392" width="72.109375" style="5" customWidth="1"/>
    <col min="6393" max="6393" width="0" style="5" hidden="1" customWidth="1"/>
    <col min="6394" max="6394" width="18.33203125" style="5" customWidth="1"/>
    <col min="6395" max="6395" width="17.5546875" style="5" customWidth="1"/>
    <col min="6396" max="6401" width="9" style="5" customWidth="1"/>
    <col min="6402" max="6645" width="9.109375" style="5"/>
    <col min="6646" max="6646" width="4.6640625" style="5" customWidth="1"/>
    <col min="6647" max="6647" width="19.88671875" style="5" customWidth="1"/>
    <col min="6648" max="6648" width="72.109375" style="5" customWidth="1"/>
    <col min="6649" max="6649" width="0" style="5" hidden="1" customWidth="1"/>
    <col min="6650" max="6650" width="18.33203125" style="5" customWidth="1"/>
    <col min="6651" max="6651" width="17.5546875" style="5" customWidth="1"/>
    <col min="6652" max="6657" width="9" style="5" customWidth="1"/>
    <col min="6658" max="6901" width="9.109375" style="5"/>
    <col min="6902" max="6902" width="4.6640625" style="5" customWidth="1"/>
    <col min="6903" max="6903" width="19.88671875" style="5" customWidth="1"/>
    <col min="6904" max="6904" width="72.109375" style="5" customWidth="1"/>
    <col min="6905" max="6905" width="0" style="5" hidden="1" customWidth="1"/>
    <col min="6906" max="6906" width="18.33203125" style="5" customWidth="1"/>
    <col min="6907" max="6907" width="17.5546875" style="5" customWidth="1"/>
    <col min="6908" max="6913" width="9" style="5" customWidth="1"/>
    <col min="6914" max="7157" width="9.109375" style="5"/>
    <col min="7158" max="7158" width="4.6640625" style="5" customWidth="1"/>
    <col min="7159" max="7159" width="19.88671875" style="5" customWidth="1"/>
    <col min="7160" max="7160" width="72.109375" style="5" customWidth="1"/>
    <col min="7161" max="7161" width="0" style="5" hidden="1" customWidth="1"/>
    <col min="7162" max="7162" width="18.33203125" style="5" customWidth="1"/>
    <col min="7163" max="7163" width="17.5546875" style="5" customWidth="1"/>
    <col min="7164" max="7169" width="9" style="5" customWidth="1"/>
    <col min="7170" max="7413" width="9.109375" style="5"/>
    <col min="7414" max="7414" width="4.6640625" style="5" customWidth="1"/>
    <col min="7415" max="7415" width="19.88671875" style="5" customWidth="1"/>
    <col min="7416" max="7416" width="72.109375" style="5" customWidth="1"/>
    <col min="7417" max="7417" width="0" style="5" hidden="1" customWidth="1"/>
    <col min="7418" max="7418" width="18.33203125" style="5" customWidth="1"/>
    <col min="7419" max="7419" width="17.5546875" style="5" customWidth="1"/>
    <col min="7420" max="7425" width="9" style="5" customWidth="1"/>
    <col min="7426" max="7669" width="9.109375" style="5"/>
    <col min="7670" max="7670" width="4.6640625" style="5" customWidth="1"/>
    <col min="7671" max="7671" width="19.88671875" style="5" customWidth="1"/>
    <col min="7672" max="7672" width="72.109375" style="5" customWidth="1"/>
    <col min="7673" max="7673" width="0" style="5" hidden="1" customWidth="1"/>
    <col min="7674" max="7674" width="18.33203125" style="5" customWidth="1"/>
    <col min="7675" max="7675" width="17.5546875" style="5" customWidth="1"/>
    <col min="7676" max="7681" width="9" style="5" customWidth="1"/>
    <col min="7682" max="7925" width="9.109375" style="5"/>
    <col min="7926" max="7926" width="4.6640625" style="5" customWidth="1"/>
    <col min="7927" max="7927" width="19.88671875" style="5" customWidth="1"/>
    <col min="7928" max="7928" width="72.109375" style="5" customWidth="1"/>
    <col min="7929" max="7929" width="0" style="5" hidden="1" customWidth="1"/>
    <col min="7930" max="7930" width="18.33203125" style="5" customWidth="1"/>
    <col min="7931" max="7931" width="17.5546875" style="5" customWidth="1"/>
    <col min="7932" max="7937" width="9" style="5" customWidth="1"/>
    <col min="7938" max="8181" width="9.109375" style="5"/>
    <col min="8182" max="8182" width="4.6640625" style="5" customWidth="1"/>
    <col min="8183" max="8183" width="19.88671875" style="5" customWidth="1"/>
    <col min="8184" max="8184" width="72.109375" style="5" customWidth="1"/>
    <col min="8185" max="8185" width="0" style="5" hidden="1" customWidth="1"/>
    <col min="8186" max="8186" width="18.33203125" style="5" customWidth="1"/>
    <col min="8187" max="8187" width="17.5546875" style="5" customWidth="1"/>
    <col min="8188" max="8193" width="9" style="5" customWidth="1"/>
    <col min="8194" max="8437" width="9.109375" style="5"/>
    <col min="8438" max="8438" width="4.6640625" style="5" customWidth="1"/>
    <col min="8439" max="8439" width="19.88671875" style="5" customWidth="1"/>
    <col min="8440" max="8440" width="72.109375" style="5" customWidth="1"/>
    <col min="8441" max="8441" width="0" style="5" hidden="1" customWidth="1"/>
    <col min="8442" max="8442" width="18.33203125" style="5" customWidth="1"/>
    <col min="8443" max="8443" width="17.5546875" style="5" customWidth="1"/>
    <col min="8444" max="8449" width="9" style="5" customWidth="1"/>
    <col min="8450" max="8693" width="9.109375" style="5"/>
    <col min="8694" max="8694" width="4.6640625" style="5" customWidth="1"/>
    <col min="8695" max="8695" width="19.88671875" style="5" customWidth="1"/>
    <col min="8696" max="8696" width="72.109375" style="5" customWidth="1"/>
    <col min="8697" max="8697" width="0" style="5" hidden="1" customWidth="1"/>
    <col min="8698" max="8698" width="18.33203125" style="5" customWidth="1"/>
    <col min="8699" max="8699" width="17.5546875" style="5" customWidth="1"/>
    <col min="8700" max="8705" width="9" style="5" customWidth="1"/>
    <col min="8706" max="8949" width="9.109375" style="5"/>
    <col min="8950" max="8950" width="4.6640625" style="5" customWidth="1"/>
    <col min="8951" max="8951" width="19.88671875" style="5" customWidth="1"/>
    <col min="8952" max="8952" width="72.109375" style="5" customWidth="1"/>
    <col min="8953" max="8953" width="0" style="5" hidden="1" customWidth="1"/>
    <col min="8954" max="8954" width="18.33203125" style="5" customWidth="1"/>
    <col min="8955" max="8955" width="17.5546875" style="5" customWidth="1"/>
    <col min="8956" max="8961" width="9" style="5" customWidth="1"/>
    <col min="8962" max="9205" width="9.109375" style="5"/>
    <col min="9206" max="9206" width="4.6640625" style="5" customWidth="1"/>
    <col min="9207" max="9207" width="19.88671875" style="5" customWidth="1"/>
    <col min="9208" max="9208" width="72.109375" style="5" customWidth="1"/>
    <col min="9209" max="9209" width="0" style="5" hidden="1" customWidth="1"/>
    <col min="9210" max="9210" width="18.33203125" style="5" customWidth="1"/>
    <col min="9211" max="9211" width="17.5546875" style="5" customWidth="1"/>
    <col min="9212" max="9217" width="9" style="5" customWidth="1"/>
    <col min="9218" max="9461" width="9.109375" style="5"/>
    <col min="9462" max="9462" width="4.6640625" style="5" customWidth="1"/>
    <col min="9463" max="9463" width="19.88671875" style="5" customWidth="1"/>
    <col min="9464" max="9464" width="72.109375" style="5" customWidth="1"/>
    <col min="9465" max="9465" width="0" style="5" hidden="1" customWidth="1"/>
    <col min="9466" max="9466" width="18.33203125" style="5" customWidth="1"/>
    <col min="9467" max="9467" width="17.5546875" style="5" customWidth="1"/>
    <col min="9468" max="9473" width="9" style="5" customWidth="1"/>
    <col min="9474" max="9717" width="9.109375" style="5"/>
    <col min="9718" max="9718" width="4.6640625" style="5" customWidth="1"/>
    <col min="9719" max="9719" width="19.88671875" style="5" customWidth="1"/>
    <col min="9720" max="9720" width="72.109375" style="5" customWidth="1"/>
    <col min="9721" max="9721" width="0" style="5" hidden="1" customWidth="1"/>
    <col min="9722" max="9722" width="18.33203125" style="5" customWidth="1"/>
    <col min="9723" max="9723" width="17.5546875" style="5" customWidth="1"/>
    <col min="9724" max="9729" width="9" style="5" customWidth="1"/>
    <col min="9730" max="9973" width="9.109375" style="5"/>
    <col min="9974" max="9974" width="4.6640625" style="5" customWidth="1"/>
    <col min="9975" max="9975" width="19.88671875" style="5" customWidth="1"/>
    <col min="9976" max="9976" width="72.109375" style="5" customWidth="1"/>
    <col min="9977" max="9977" width="0" style="5" hidden="1" customWidth="1"/>
    <col min="9978" max="9978" width="18.33203125" style="5" customWidth="1"/>
    <col min="9979" max="9979" width="17.5546875" style="5" customWidth="1"/>
    <col min="9980" max="9985" width="9" style="5" customWidth="1"/>
    <col min="9986" max="10229" width="9.109375" style="5"/>
    <col min="10230" max="10230" width="4.6640625" style="5" customWidth="1"/>
    <col min="10231" max="10231" width="19.88671875" style="5" customWidth="1"/>
    <col min="10232" max="10232" width="72.109375" style="5" customWidth="1"/>
    <col min="10233" max="10233" width="0" style="5" hidden="1" customWidth="1"/>
    <col min="10234" max="10234" width="18.33203125" style="5" customWidth="1"/>
    <col min="10235" max="10235" width="17.5546875" style="5" customWidth="1"/>
    <col min="10236" max="10241" width="9" style="5" customWidth="1"/>
    <col min="10242" max="10485" width="9.109375" style="5"/>
    <col min="10486" max="10486" width="4.6640625" style="5" customWidth="1"/>
    <col min="10487" max="10487" width="19.88671875" style="5" customWidth="1"/>
    <col min="10488" max="10488" width="72.109375" style="5" customWidth="1"/>
    <col min="10489" max="10489" width="0" style="5" hidden="1" customWidth="1"/>
    <col min="10490" max="10490" width="18.33203125" style="5" customWidth="1"/>
    <col min="10491" max="10491" width="17.5546875" style="5" customWidth="1"/>
    <col min="10492" max="10497" width="9" style="5" customWidth="1"/>
    <col min="10498" max="10741" width="9.109375" style="5"/>
    <col min="10742" max="10742" width="4.6640625" style="5" customWidth="1"/>
    <col min="10743" max="10743" width="19.88671875" style="5" customWidth="1"/>
    <col min="10744" max="10744" width="72.109375" style="5" customWidth="1"/>
    <col min="10745" max="10745" width="0" style="5" hidden="1" customWidth="1"/>
    <col min="10746" max="10746" width="18.33203125" style="5" customWidth="1"/>
    <col min="10747" max="10747" width="17.5546875" style="5" customWidth="1"/>
    <col min="10748" max="10753" width="9" style="5" customWidth="1"/>
    <col min="10754" max="10997" width="9.109375" style="5"/>
    <col min="10998" max="10998" width="4.6640625" style="5" customWidth="1"/>
    <col min="10999" max="10999" width="19.88671875" style="5" customWidth="1"/>
    <col min="11000" max="11000" width="72.109375" style="5" customWidth="1"/>
    <col min="11001" max="11001" width="0" style="5" hidden="1" customWidth="1"/>
    <col min="11002" max="11002" width="18.33203125" style="5" customWidth="1"/>
    <col min="11003" max="11003" width="17.5546875" style="5" customWidth="1"/>
    <col min="11004" max="11009" width="9" style="5" customWidth="1"/>
    <col min="11010" max="11253" width="9.109375" style="5"/>
    <col min="11254" max="11254" width="4.6640625" style="5" customWidth="1"/>
    <col min="11255" max="11255" width="19.88671875" style="5" customWidth="1"/>
    <col min="11256" max="11256" width="72.109375" style="5" customWidth="1"/>
    <col min="11257" max="11257" width="0" style="5" hidden="1" customWidth="1"/>
    <col min="11258" max="11258" width="18.33203125" style="5" customWidth="1"/>
    <col min="11259" max="11259" width="17.5546875" style="5" customWidth="1"/>
    <col min="11260" max="11265" width="9" style="5" customWidth="1"/>
    <col min="11266" max="11509" width="9.109375" style="5"/>
    <col min="11510" max="11510" width="4.6640625" style="5" customWidth="1"/>
    <col min="11511" max="11511" width="19.88671875" style="5" customWidth="1"/>
    <col min="11512" max="11512" width="72.109375" style="5" customWidth="1"/>
    <col min="11513" max="11513" width="0" style="5" hidden="1" customWidth="1"/>
    <col min="11514" max="11514" width="18.33203125" style="5" customWidth="1"/>
    <col min="11515" max="11515" width="17.5546875" style="5" customWidth="1"/>
    <col min="11516" max="11521" width="9" style="5" customWidth="1"/>
    <col min="11522" max="11765" width="9.109375" style="5"/>
    <col min="11766" max="11766" width="4.6640625" style="5" customWidth="1"/>
    <col min="11767" max="11767" width="19.88671875" style="5" customWidth="1"/>
    <col min="11768" max="11768" width="72.109375" style="5" customWidth="1"/>
    <col min="11769" max="11769" width="0" style="5" hidden="1" customWidth="1"/>
    <col min="11770" max="11770" width="18.33203125" style="5" customWidth="1"/>
    <col min="11771" max="11771" width="17.5546875" style="5" customWidth="1"/>
    <col min="11772" max="11777" width="9" style="5" customWidth="1"/>
    <col min="11778" max="12021" width="9.109375" style="5"/>
    <col min="12022" max="12022" width="4.6640625" style="5" customWidth="1"/>
    <col min="12023" max="12023" width="19.88671875" style="5" customWidth="1"/>
    <col min="12024" max="12024" width="72.109375" style="5" customWidth="1"/>
    <col min="12025" max="12025" width="0" style="5" hidden="1" customWidth="1"/>
    <col min="12026" max="12026" width="18.33203125" style="5" customWidth="1"/>
    <col min="12027" max="12027" width="17.5546875" style="5" customWidth="1"/>
    <col min="12028" max="12033" width="9" style="5" customWidth="1"/>
    <col min="12034" max="12277" width="9.109375" style="5"/>
    <col min="12278" max="12278" width="4.6640625" style="5" customWidth="1"/>
    <col min="12279" max="12279" width="19.88671875" style="5" customWidth="1"/>
    <col min="12280" max="12280" width="72.109375" style="5" customWidth="1"/>
    <col min="12281" max="12281" width="0" style="5" hidden="1" customWidth="1"/>
    <col min="12282" max="12282" width="18.33203125" style="5" customWidth="1"/>
    <col min="12283" max="12283" width="17.5546875" style="5" customWidth="1"/>
    <col min="12284" max="12289" width="9" style="5" customWidth="1"/>
    <col min="12290" max="12533" width="9.109375" style="5"/>
    <col min="12534" max="12534" width="4.6640625" style="5" customWidth="1"/>
    <col min="12535" max="12535" width="19.88671875" style="5" customWidth="1"/>
    <col min="12536" max="12536" width="72.109375" style="5" customWidth="1"/>
    <col min="12537" max="12537" width="0" style="5" hidden="1" customWidth="1"/>
    <col min="12538" max="12538" width="18.33203125" style="5" customWidth="1"/>
    <col min="12539" max="12539" width="17.5546875" style="5" customWidth="1"/>
    <col min="12540" max="12545" width="9" style="5" customWidth="1"/>
    <col min="12546" max="12789" width="9.109375" style="5"/>
    <col min="12790" max="12790" width="4.6640625" style="5" customWidth="1"/>
    <col min="12791" max="12791" width="19.88671875" style="5" customWidth="1"/>
    <col min="12792" max="12792" width="72.109375" style="5" customWidth="1"/>
    <col min="12793" max="12793" width="0" style="5" hidden="1" customWidth="1"/>
    <col min="12794" max="12794" width="18.33203125" style="5" customWidth="1"/>
    <col min="12795" max="12795" width="17.5546875" style="5" customWidth="1"/>
    <col min="12796" max="12801" width="9" style="5" customWidth="1"/>
    <col min="12802" max="13045" width="9.109375" style="5"/>
    <col min="13046" max="13046" width="4.6640625" style="5" customWidth="1"/>
    <col min="13047" max="13047" width="19.88671875" style="5" customWidth="1"/>
    <col min="13048" max="13048" width="72.109375" style="5" customWidth="1"/>
    <col min="13049" max="13049" width="0" style="5" hidden="1" customWidth="1"/>
    <col min="13050" max="13050" width="18.33203125" style="5" customWidth="1"/>
    <col min="13051" max="13051" width="17.5546875" style="5" customWidth="1"/>
    <col min="13052" max="13057" width="9" style="5" customWidth="1"/>
    <col min="13058" max="13301" width="9.109375" style="5"/>
    <col min="13302" max="13302" width="4.6640625" style="5" customWidth="1"/>
    <col min="13303" max="13303" width="19.88671875" style="5" customWidth="1"/>
    <col min="13304" max="13304" width="72.109375" style="5" customWidth="1"/>
    <col min="13305" max="13305" width="0" style="5" hidden="1" customWidth="1"/>
    <col min="13306" max="13306" width="18.33203125" style="5" customWidth="1"/>
    <col min="13307" max="13307" width="17.5546875" style="5" customWidth="1"/>
    <col min="13308" max="13313" width="9" style="5" customWidth="1"/>
    <col min="13314" max="13557" width="9.109375" style="5"/>
    <col min="13558" max="13558" width="4.6640625" style="5" customWidth="1"/>
    <col min="13559" max="13559" width="19.88671875" style="5" customWidth="1"/>
    <col min="13560" max="13560" width="72.109375" style="5" customWidth="1"/>
    <col min="13561" max="13561" width="0" style="5" hidden="1" customWidth="1"/>
    <col min="13562" max="13562" width="18.33203125" style="5" customWidth="1"/>
    <col min="13563" max="13563" width="17.5546875" style="5" customWidth="1"/>
    <col min="13564" max="13569" width="9" style="5" customWidth="1"/>
    <col min="13570" max="13813" width="9.109375" style="5"/>
    <col min="13814" max="13814" width="4.6640625" style="5" customWidth="1"/>
    <col min="13815" max="13815" width="19.88671875" style="5" customWidth="1"/>
    <col min="13816" max="13816" width="72.109375" style="5" customWidth="1"/>
    <col min="13817" max="13817" width="0" style="5" hidden="1" customWidth="1"/>
    <col min="13818" max="13818" width="18.33203125" style="5" customWidth="1"/>
    <col min="13819" max="13819" width="17.5546875" style="5" customWidth="1"/>
    <col min="13820" max="13825" width="9" style="5" customWidth="1"/>
    <col min="13826" max="14069" width="9.109375" style="5"/>
    <col min="14070" max="14070" width="4.6640625" style="5" customWidth="1"/>
    <col min="14071" max="14071" width="19.88671875" style="5" customWidth="1"/>
    <col min="14072" max="14072" width="72.109375" style="5" customWidth="1"/>
    <col min="14073" max="14073" width="0" style="5" hidden="1" customWidth="1"/>
    <col min="14074" max="14074" width="18.33203125" style="5" customWidth="1"/>
    <col min="14075" max="14075" width="17.5546875" style="5" customWidth="1"/>
    <col min="14076" max="14081" width="9" style="5" customWidth="1"/>
    <col min="14082" max="14325" width="9.109375" style="5"/>
    <col min="14326" max="14326" width="4.6640625" style="5" customWidth="1"/>
    <col min="14327" max="14327" width="19.88671875" style="5" customWidth="1"/>
    <col min="14328" max="14328" width="72.109375" style="5" customWidth="1"/>
    <col min="14329" max="14329" width="0" style="5" hidden="1" customWidth="1"/>
    <col min="14330" max="14330" width="18.33203125" style="5" customWidth="1"/>
    <col min="14331" max="14331" width="17.5546875" style="5" customWidth="1"/>
    <col min="14332" max="14337" width="9" style="5" customWidth="1"/>
    <col min="14338" max="14581" width="9.109375" style="5"/>
    <col min="14582" max="14582" width="4.6640625" style="5" customWidth="1"/>
    <col min="14583" max="14583" width="19.88671875" style="5" customWidth="1"/>
    <col min="14584" max="14584" width="72.109375" style="5" customWidth="1"/>
    <col min="14585" max="14585" width="0" style="5" hidden="1" customWidth="1"/>
    <col min="14586" max="14586" width="18.33203125" style="5" customWidth="1"/>
    <col min="14587" max="14587" width="17.5546875" style="5" customWidth="1"/>
    <col min="14588" max="14593" width="9" style="5" customWidth="1"/>
    <col min="14594" max="14837" width="9.109375" style="5"/>
    <col min="14838" max="14838" width="4.6640625" style="5" customWidth="1"/>
    <col min="14839" max="14839" width="19.88671875" style="5" customWidth="1"/>
    <col min="14840" max="14840" width="72.109375" style="5" customWidth="1"/>
    <col min="14841" max="14841" width="0" style="5" hidden="1" customWidth="1"/>
    <col min="14842" max="14842" width="18.33203125" style="5" customWidth="1"/>
    <col min="14843" max="14843" width="17.5546875" style="5" customWidth="1"/>
    <col min="14844" max="14849" width="9" style="5" customWidth="1"/>
    <col min="14850" max="15093" width="9.109375" style="5"/>
    <col min="15094" max="15094" width="4.6640625" style="5" customWidth="1"/>
    <col min="15095" max="15095" width="19.88671875" style="5" customWidth="1"/>
    <col min="15096" max="15096" width="72.109375" style="5" customWidth="1"/>
    <col min="15097" max="15097" width="0" style="5" hidden="1" customWidth="1"/>
    <col min="15098" max="15098" width="18.33203125" style="5" customWidth="1"/>
    <col min="15099" max="15099" width="17.5546875" style="5" customWidth="1"/>
    <col min="15100" max="15105" width="9" style="5" customWidth="1"/>
    <col min="15106" max="15349" width="9.109375" style="5"/>
    <col min="15350" max="15350" width="4.6640625" style="5" customWidth="1"/>
    <col min="15351" max="15351" width="19.88671875" style="5" customWidth="1"/>
    <col min="15352" max="15352" width="72.109375" style="5" customWidth="1"/>
    <col min="15353" max="15353" width="0" style="5" hidden="1" customWidth="1"/>
    <col min="15354" max="15354" width="18.33203125" style="5" customWidth="1"/>
    <col min="15355" max="15355" width="17.5546875" style="5" customWidth="1"/>
    <col min="15356" max="15361" width="9" style="5" customWidth="1"/>
    <col min="15362" max="15605" width="9.109375" style="5"/>
    <col min="15606" max="15606" width="4.6640625" style="5" customWidth="1"/>
    <col min="15607" max="15607" width="19.88671875" style="5" customWidth="1"/>
    <col min="15608" max="15608" width="72.109375" style="5" customWidth="1"/>
    <col min="15609" max="15609" width="0" style="5" hidden="1" customWidth="1"/>
    <col min="15610" max="15610" width="18.33203125" style="5" customWidth="1"/>
    <col min="15611" max="15611" width="17.5546875" style="5" customWidth="1"/>
    <col min="15612" max="15617" width="9" style="5" customWidth="1"/>
    <col min="15618" max="15861" width="9.109375" style="5"/>
    <col min="15862" max="15862" width="4.6640625" style="5" customWidth="1"/>
    <col min="15863" max="15863" width="19.88671875" style="5" customWidth="1"/>
    <col min="15864" max="15864" width="72.109375" style="5" customWidth="1"/>
    <col min="15865" max="15865" width="0" style="5" hidden="1" customWidth="1"/>
    <col min="15866" max="15866" width="18.33203125" style="5" customWidth="1"/>
    <col min="15867" max="15867" width="17.5546875" style="5" customWidth="1"/>
    <col min="15868" max="15873" width="9" style="5" customWidth="1"/>
    <col min="15874" max="16117" width="9.109375" style="5"/>
    <col min="16118" max="16118" width="4.6640625" style="5" customWidth="1"/>
    <col min="16119" max="16119" width="19.88671875" style="5" customWidth="1"/>
    <col min="16120" max="16120" width="72.109375" style="5" customWidth="1"/>
    <col min="16121" max="16121" width="0" style="5" hidden="1" customWidth="1"/>
    <col min="16122" max="16122" width="18.33203125" style="5" customWidth="1"/>
    <col min="16123" max="16123" width="17.5546875" style="5" customWidth="1"/>
    <col min="16124" max="16129" width="9" style="5" customWidth="1"/>
    <col min="16130" max="16384" width="9.109375" style="5"/>
  </cols>
  <sheetData>
    <row r="1" spans="1:9">
      <c r="I1" s="6" t="s">
        <v>188</v>
      </c>
    </row>
    <row r="2" spans="1:9">
      <c r="I2" s="6" t="s">
        <v>85</v>
      </c>
    </row>
    <row r="3" spans="1:9">
      <c r="I3" s="6" t="s">
        <v>0</v>
      </c>
    </row>
    <row r="5" spans="1:9" s="8" customFormat="1" ht="44.25" customHeight="1">
      <c r="A5" s="370" t="s">
        <v>194</v>
      </c>
      <c r="B5" s="370"/>
      <c r="C5" s="370"/>
      <c r="D5" s="370"/>
      <c r="E5" s="370"/>
      <c r="F5" s="370"/>
      <c r="G5" s="370"/>
      <c r="H5" s="370"/>
      <c r="I5" s="370"/>
    </row>
    <row r="6" spans="1:9" s="8" customFormat="1">
      <c r="A6" s="31"/>
      <c r="B6" s="31"/>
      <c r="C6" s="132"/>
      <c r="D6" s="31"/>
      <c r="E6" s="31"/>
      <c r="F6" s="31"/>
    </row>
    <row r="7" spans="1:9" s="8" customFormat="1" ht="147.75" customHeight="1">
      <c r="A7" s="25" t="s">
        <v>77</v>
      </c>
      <c r="B7" s="371" t="s">
        <v>78</v>
      </c>
      <c r="C7" s="371"/>
      <c r="D7" s="371"/>
      <c r="E7" s="25" t="s">
        <v>79</v>
      </c>
      <c r="F7" s="25" t="s">
        <v>80</v>
      </c>
      <c r="G7" s="25" t="s">
        <v>81</v>
      </c>
      <c r="H7" s="25" t="s">
        <v>82</v>
      </c>
      <c r="I7" s="133" t="s">
        <v>83</v>
      </c>
    </row>
    <row r="8" spans="1:9" s="32" customFormat="1" ht="19.5" customHeight="1">
      <c r="A8" s="134"/>
      <c r="B8" s="363" t="s">
        <v>66</v>
      </c>
      <c r="C8" s="363"/>
      <c r="D8" s="363"/>
      <c r="E8" s="363"/>
      <c r="F8" s="363"/>
      <c r="G8" s="135"/>
      <c r="H8" s="136"/>
      <c r="I8" s="137">
        <f>I9+I14+I20+I26+I32+I38+I47+I56+I62+I71+I80</f>
        <v>34474.599999999991</v>
      </c>
    </row>
    <row r="9" spans="1:9" s="32" customFormat="1" ht="20.25" customHeight="1">
      <c r="A9" s="362" t="s">
        <v>26</v>
      </c>
      <c r="B9" s="363"/>
      <c r="C9" s="363"/>
      <c r="D9" s="363"/>
      <c r="E9" s="363"/>
      <c r="F9" s="363"/>
      <c r="G9" s="363"/>
      <c r="H9" s="372"/>
      <c r="I9" s="75">
        <f>I10</f>
        <v>-211472.6</v>
      </c>
    </row>
    <row r="10" spans="1:9" s="32" customFormat="1" ht="20.25" customHeight="1">
      <c r="A10" s="18" t="s">
        <v>123</v>
      </c>
      <c r="B10" s="18" t="s">
        <v>124</v>
      </c>
      <c r="C10" s="18" t="s">
        <v>76</v>
      </c>
      <c r="D10" s="346" t="s">
        <v>103</v>
      </c>
      <c r="E10" s="346"/>
      <c r="F10" s="346"/>
      <c r="G10" s="346"/>
      <c r="H10" s="346"/>
      <c r="I10" s="75">
        <f>I11</f>
        <v>-211472.6</v>
      </c>
    </row>
    <row r="11" spans="1:9" s="32" customFormat="1" ht="36.75" customHeight="1">
      <c r="A11" s="138" t="s">
        <v>197</v>
      </c>
      <c r="B11" s="347" t="s">
        <v>198</v>
      </c>
      <c r="C11" s="347"/>
      <c r="D11" s="347"/>
      <c r="E11" s="347"/>
      <c r="F11" s="347"/>
      <c r="G11" s="347"/>
      <c r="H11" s="347"/>
      <c r="I11" s="75">
        <f>I12</f>
        <v>-211472.6</v>
      </c>
    </row>
    <row r="12" spans="1:9" s="32" customFormat="1" ht="19.5" customHeight="1">
      <c r="A12" s="18" t="s">
        <v>67</v>
      </c>
      <c r="B12" s="343" t="s">
        <v>190</v>
      </c>
      <c r="C12" s="344"/>
      <c r="D12" s="344"/>
      <c r="E12" s="353"/>
      <c r="F12" s="138" t="s">
        <v>67</v>
      </c>
      <c r="G12" s="18" t="s">
        <v>67</v>
      </c>
      <c r="H12" s="139"/>
      <c r="I12" s="75">
        <f>I13</f>
        <v>-211472.6</v>
      </c>
    </row>
    <row r="13" spans="1:9" s="32" customFormat="1" ht="36" customHeight="1">
      <c r="A13" s="140" t="s">
        <v>191</v>
      </c>
      <c r="B13" s="357" t="s">
        <v>192</v>
      </c>
      <c r="C13" s="358"/>
      <c r="D13" s="373"/>
      <c r="E13" s="136" t="s">
        <v>193</v>
      </c>
      <c r="F13" s="11" t="s">
        <v>166</v>
      </c>
      <c r="G13" s="99"/>
      <c r="H13" s="139"/>
      <c r="I13" s="75">
        <f>'h1'!E20</f>
        <v>-211472.6</v>
      </c>
    </row>
    <row r="14" spans="1:9" s="32" customFormat="1" ht="19.5" customHeight="1">
      <c r="A14" s="343" t="s">
        <v>153</v>
      </c>
      <c r="B14" s="344"/>
      <c r="C14" s="344"/>
      <c r="D14" s="344"/>
      <c r="E14" s="344"/>
      <c r="F14" s="344"/>
      <c r="G14" s="344"/>
      <c r="H14" s="345"/>
      <c r="I14" s="53">
        <f>I15</f>
        <v>3190</v>
      </c>
    </row>
    <row r="15" spans="1:9" s="21" customFormat="1" ht="23.25" customHeight="1">
      <c r="A15" s="18" t="s">
        <v>123</v>
      </c>
      <c r="B15" s="18" t="s">
        <v>124</v>
      </c>
      <c r="C15" s="18" t="s">
        <v>76</v>
      </c>
      <c r="D15" s="346" t="s">
        <v>103</v>
      </c>
      <c r="E15" s="346"/>
      <c r="F15" s="346"/>
      <c r="G15" s="346"/>
      <c r="H15" s="346"/>
      <c r="I15" s="53">
        <f>I16</f>
        <v>3190</v>
      </c>
    </row>
    <row r="16" spans="1:9" ht="27.75" customHeight="1">
      <c r="A16" s="138" t="s">
        <v>125</v>
      </c>
      <c r="B16" s="347" t="s">
        <v>164</v>
      </c>
      <c r="C16" s="347"/>
      <c r="D16" s="347"/>
      <c r="E16" s="347"/>
      <c r="F16" s="347"/>
      <c r="G16" s="347"/>
      <c r="H16" s="347"/>
      <c r="I16" s="49">
        <f>I17</f>
        <v>3190</v>
      </c>
    </row>
    <row r="17" spans="1:9" s="21" customFormat="1" ht="17.25" customHeight="1">
      <c r="A17" s="18" t="s">
        <v>67</v>
      </c>
      <c r="B17" s="343" t="s">
        <v>158</v>
      </c>
      <c r="C17" s="344"/>
      <c r="D17" s="344"/>
      <c r="E17" s="353"/>
      <c r="F17" s="138" t="s">
        <v>67</v>
      </c>
      <c r="G17" s="18" t="s">
        <v>67</v>
      </c>
      <c r="H17" s="18" t="s">
        <v>67</v>
      </c>
      <c r="I17" s="53">
        <f>I18+I19</f>
        <v>3190</v>
      </c>
    </row>
    <row r="18" spans="1:9" s="21" customFormat="1" ht="34.5" customHeight="1">
      <c r="A18" s="141" t="s">
        <v>205</v>
      </c>
      <c r="B18" s="343" t="s">
        <v>161</v>
      </c>
      <c r="C18" s="344"/>
      <c r="D18" s="353"/>
      <c r="E18" s="136" t="s">
        <v>167</v>
      </c>
      <c r="F18" s="11" t="s">
        <v>166</v>
      </c>
      <c r="G18" s="99">
        <f>I18*1000</f>
        <v>2900000</v>
      </c>
      <c r="H18" s="138">
        <v>1</v>
      </c>
      <c r="I18" s="53">
        <v>2900</v>
      </c>
    </row>
    <row r="19" spans="1:9" ht="23.25" customHeight="1">
      <c r="A19" s="142" t="s">
        <v>202</v>
      </c>
      <c r="B19" s="347" t="s">
        <v>163</v>
      </c>
      <c r="C19" s="347"/>
      <c r="D19" s="347"/>
      <c r="E19" s="138" t="s">
        <v>165</v>
      </c>
      <c r="F19" s="11" t="s">
        <v>166</v>
      </c>
      <c r="G19" s="49">
        <f>I19*1000</f>
        <v>290000</v>
      </c>
      <c r="H19" s="100">
        <v>1</v>
      </c>
      <c r="I19" s="49">
        <v>290</v>
      </c>
    </row>
    <row r="20" spans="1:9" ht="18">
      <c r="A20" s="343" t="s">
        <v>154</v>
      </c>
      <c r="B20" s="344"/>
      <c r="C20" s="344"/>
      <c r="D20" s="344"/>
      <c r="E20" s="344"/>
      <c r="F20" s="344"/>
      <c r="G20" s="344"/>
      <c r="H20" s="345"/>
      <c r="I20" s="53">
        <f>I21</f>
        <v>6230</v>
      </c>
    </row>
    <row r="21" spans="1:9" ht="18.75" customHeight="1">
      <c r="A21" s="18" t="s">
        <v>123</v>
      </c>
      <c r="B21" s="18" t="s">
        <v>124</v>
      </c>
      <c r="C21" s="18" t="s">
        <v>76</v>
      </c>
      <c r="D21" s="346" t="s">
        <v>103</v>
      </c>
      <c r="E21" s="346"/>
      <c r="F21" s="346"/>
      <c r="G21" s="346"/>
      <c r="H21" s="346"/>
      <c r="I21" s="53">
        <f>I22</f>
        <v>6230</v>
      </c>
    </row>
    <row r="22" spans="1:9" ht="18">
      <c r="A22" s="138" t="s">
        <v>125</v>
      </c>
      <c r="B22" s="347" t="s">
        <v>164</v>
      </c>
      <c r="C22" s="347"/>
      <c r="D22" s="347"/>
      <c r="E22" s="347"/>
      <c r="F22" s="347"/>
      <c r="G22" s="347"/>
      <c r="H22" s="347"/>
      <c r="I22" s="49">
        <f>I23</f>
        <v>6230</v>
      </c>
    </row>
    <row r="23" spans="1:9" ht="18">
      <c r="A23" s="18" t="s">
        <v>67</v>
      </c>
      <c r="B23" s="346" t="s">
        <v>159</v>
      </c>
      <c r="C23" s="346"/>
      <c r="D23" s="346"/>
      <c r="E23" s="138" t="s">
        <v>67</v>
      </c>
      <c r="F23" s="138" t="s">
        <v>67</v>
      </c>
      <c r="G23" s="18" t="s">
        <v>67</v>
      </c>
      <c r="H23" s="18" t="s">
        <v>67</v>
      </c>
      <c r="I23" s="53">
        <f>I24+I25</f>
        <v>6230</v>
      </c>
    </row>
    <row r="24" spans="1:9" s="21" customFormat="1" ht="33" customHeight="1">
      <c r="A24" s="141" t="s">
        <v>160</v>
      </c>
      <c r="B24" s="343" t="s">
        <v>161</v>
      </c>
      <c r="C24" s="344"/>
      <c r="D24" s="344"/>
      <c r="E24" s="90" t="s">
        <v>170</v>
      </c>
      <c r="F24" s="11" t="s">
        <v>166</v>
      </c>
      <c r="G24" s="101">
        <f>I24*1000</f>
        <v>5600000</v>
      </c>
      <c r="H24" s="25">
        <v>1</v>
      </c>
      <c r="I24" s="53">
        <v>5600</v>
      </c>
    </row>
    <row r="25" spans="1:9" ht="23.25" customHeight="1">
      <c r="A25" s="142" t="s">
        <v>162</v>
      </c>
      <c r="B25" s="347" t="s">
        <v>163</v>
      </c>
      <c r="C25" s="347"/>
      <c r="D25" s="347"/>
      <c r="E25" s="90" t="s">
        <v>165</v>
      </c>
      <c r="F25" s="11" t="s">
        <v>166</v>
      </c>
      <c r="G25" s="4">
        <f>I25*1000</f>
        <v>630000</v>
      </c>
      <c r="H25" s="48">
        <v>1</v>
      </c>
      <c r="I25" s="49">
        <v>630</v>
      </c>
    </row>
    <row r="26" spans="1:9" ht="18">
      <c r="A26" s="343" t="s">
        <v>155</v>
      </c>
      <c r="B26" s="344"/>
      <c r="C26" s="344"/>
      <c r="D26" s="344"/>
      <c r="E26" s="344"/>
      <c r="F26" s="344"/>
      <c r="G26" s="344"/>
      <c r="H26" s="345"/>
      <c r="I26" s="53">
        <f>I27</f>
        <v>9670</v>
      </c>
    </row>
    <row r="27" spans="1:9" ht="18">
      <c r="A27" s="18" t="s">
        <v>123</v>
      </c>
      <c r="B27" s="18" t="s">
        <v>124</v>
      </c>
      <c r="C27" s="18" t="s">
        <v>76</v>
      </c>
      <c r="D27" s="346" t="s">
        <v>103</v>
      </c>
      <c r="E27" s="346"/>
      <c r="F27" s="346"/>
      <c r="G27" s="346"/>
      <c r="H27" s="346"/>
      <c r="I27" s="53">
        <f>I28</f>
        <v>9670</v>
      </c>
    </row>
    <row r="28" spans="1:9" ht="22.5" customHeight="1">
      <c r="A28" s="138" t="s">
        <v>125</v>
      </c>
      <c r="B28" s="347" t="s">
        <v>164</v>
      </c>
      <c r="C28" s="347"/>
      <c r="D28" s="347"/>
      <c r="E28" s="347"/>
      <c r="F28" s="347"/>
      <c r="G28" s="347"/>
      <c r="H28" s="347"/>
      <c r="I28" s="49">
        <f>I29</f>
        <v>9670</v>
      </c>
    </row>
    <row r="29" spans="1:9" ht="18">
      <c r="A29" s="18" t="s">
        <v>67</v>
      </c>
      <c r="B29" s="346" t="s">
        <v>159</v>
      </c>
      <c r="C29" s="346"/>
      <c r="D29" s="346"/>
      <c r="E29" s="138" t="s">
        <v>67</v>
      </c>
      <c r="F29" s="138" t="s">
        <v>67</v>
      </c>
      <c r="G29" s="18" t="s">
        <v>67</v>
      </c>
      <c r="H29" s="18" t="s">
        <v>67</v>
      </c>
      <c r="I29" s="53">
        <f>I30+I31</f>
        <v>9670</v>
      </c>
    </row>
    <row r="30" spans="1:9" ht="33" customHeight="1">
      <c r="A30" s="141" t="s">
        <v>160</v>
      </c>
      <c r="B30" s="343" t="s">
        <v>161</v>
      </c>
      <c r="C30" s="344"/>
      <c r="D30" s="344"/>
      <c r="E30" s="138" t="s">
        <v>167</v>
      </c>
      <c r="F30" s="11" t="s">
        <v>166</v>
      </c>
      <c r="G30" s="99">
        <f>I30*1000</f>
        <v>9600000</v>
      </c>
      <c r="H30" s="18"/>
      <c r="I30" s="53">
        <v>9600</v>
      </c>
    </row>
    <row r="31" spans="1:9" ht="21" customHeight="1">
      <c r="A31" s="142" t="s">
        <v>203</v>
      </c>
      <c r="B31" s="347" t="s">
        <v>163</v>
      </c>
      <c r="C31" s="347"/>
      <c r="D31" s="347"/>
      <c r="E31" s="138" t="s">
        <v>165</v>
      </c>
      <c r="F31" s="11" t="s">
        <v>166</v>
      </c>
      <c r="G31" s="49">
        <f>I31*1000</f>
        <v>70000</v>
      </c>
      <c r="H31" s="100"/>
      <c r="I31" s="49">
        <v>70</v>
      </c>
    </row>
    <row r="32" spans="1:9" ht="18">
      <c r="A32" s="343" t="s">
        <v>156</v>
      </c>
      <c r="B32" s="344"/>
      <c r="C32" s="344"/>
      <c r="D32" s="344"/>
      <c r="E32" s="344"/>
      <c r="F32" s="344"/>
      <c r="G32" s="344"/>
      <c r="H32" s="345"/>
      <c r="I32" s="53">
        <f>I33</f>
        <v>6586.8</v>
      </c>
    </row>
    <row r="33" spans="1:9" ht="18">
      <c r="A33" s="18" t="s">
        <v>123</v>
      </c>
      <c r="B33" s="18" t="s">
        <v>124</v>
      </c>
      <c r="C33" s="18" t="s">
        <v>76</v>
      </c>
      <c r="D33" s="346" t="s">
        <v>103</v>
      </c>
      <c r="E33" s="346"/>
      <c r="F33" s="346"/>
      <c r="G33" s="346"/>
      <c r="H33" s="346"/>
      <c r="I33" s="53">
        <f>I34</f>
        <v>6586.8</v>
      </c>
    </row>
    <row r="34" spans="1:9" ht="18">
      <c r="A34" s="138" t="s">
        <v>125</v>
      </c>
      <c r="B34" s="347" t="s">
        <v>164</v>
      </c>
      <c r="C34" s="347"/>
      <c r="D34" s="347"/>
      <c r="E34" s="347"/>
      <c r="F34" s="347"/>
      <c r="G34" s="347"/>
      <c r="H34" s="347"/>
      <c r="I34" s="49">
        <f>I36+I37</f>
        <v>6586.8</v>
      </c>
    </row>
    <row r="35" spans="1:9" ht="22.5" customHeight="1">
      <c r="A35" s="143"/>
      <c r="B35" s="369" t="s">
        <v>159</v>
      </c>
      <c r="C35" s="369"/>
      <c r="D35" s="369"/>
      <c r="E35" s="24"/>
      <c r="F35" s="3"/>
      <c r="G35" s="3"/>
      <c r="H35" s="3"/>
      <c r="I35" s="102">
        <f>I36+I37</f>
        <v>6586.8</v>
      </c>
    </row>
    <row r="36" spans="1:9" s="21" customFormat="1" ht="33" customHeight="1">
      <c r="A36" s="141" t="s">
        <v>160</v>
      </c>
      <c r="B36" s="367" t="s">
        <v>161</v>
      </c>
      <c r="C36" s="368"/>
      <c r="D36" s="368"/>
      <c r="E36" s="90" t="s">
        <v>170</v>
      </c>
      <c r="F36" s="11" t="s">
        <v>166</v>
      </c>
      <c r="G36" s="99">
        <f>I36*1000</f>
        <v>5988000</v>
      </c>
      <c r="H36" s="90">
        <v>1</v>
      </c>
      <c r="I36" s="53">
        <v>5988</v>
      </c>
    </row>
    <row r="37" spans="1:9" ht="23.25" customHeight="1">
      <c r="A37" s="117" t="s">
        <v>201</v>
      </c>
      <c r="B37" s="347" t="s">
        <v>163</v>
      </c>
      <c r="C37" s="347"/>
      <c r="D37" s="347"/>
      <c r="E37" s="11" t="s">
        <v>165</v>
      </c>
      <c r="F37" s="11" t="s">
        <v>166</v>
      </c>
      <c r="G37" s="54">
        <f>I37*1000</f>
        <v>598800</v>
      </c>
      <c r="H37" s="48">
        <v>1</v>
      </c>
      <c r="I37" s="49">
        <v>598.79999999999995</v>
      </c>
    </row>
    <row r="38" spans="1:9" ht="18">
      <c r="A38" s="343" t="s">
        <v>115</v>
      </c>
      <c r="B38" s="344"/>
      <c r="C38" s="344"/>
      <c r="D38" s="344"/>
      <c r="E38" s="344"/>
      <c r="F38" s="344"/>
      <c r="G38" s="344"/>
      <c r="H38" s="345"/>
      <c r="I38" s="53">
        <f>I39</f>
        <v>66529.600000000006</v>
      </c>
    </row>
    <row r="39" spans="1:9" ht="18">
      <c r="A39" s="18" t="s">
        <v>123</v>
      </c>
      <c r="B39" s="18" t="s">
        <v>124</v>
      </c>
      <c r="C39" s="18" t="s">
        <v>76</v>
      </c>
      <c r="D39" s="346" t="s">
        <v>103</v>
      </c>
      <c r="E39" s="346"/>
      <c r="F39" s="346"/>
      <c r="G39" s="346"/>
      <c r="H39" s="346"/>
      <c r="I39" s="53">
        <f>I43+I40</f>
        <v>66529.600000000006</v>
      </c>
    </row>
    <row r="40" spans="1:9" s="21" customFormat="1" ht="39" customHeight="1">
      <c r="A40" s="139" t="s">
        <v>195</v>
      </c>
      <c r="B40" s="350" t="s">
        <v>189</v>
      </c>
      <c r="C40" s="351"/>
      <c r="D40" s="351"/>
      <c r="E40" s="351"/>
      <c r="F40" s="352"/>
      <c r="G40" s="103"/>
      <c r="H40" s="24"/>
      <c r="I40" s="104">
        <f>I41</f>
        <v>58059.6</v>
      </c>
    </row>
    <row r="41" spans="1:9" ht="24" customHeight="1">
      <c r="A41" s="105"/>
      <c r="B41" s="364" t="s">
        <v>190</v>
      </c>
      <c r="C41" s="365"/>
      <c r="D41" s="366"/>
      <c r="E41" s="106"/>
      <c r="F41" s="106"/>
      <c r="G41" s="107"/>
      <c r="H41" s="24"/>
      <c r="I41" s="104">
        <f>I42</f>
        <v>58059.6</v>
      </c>
    </row>
    <row r="42" spans="1:9" ht="33" customHeight="1">
      <c r="A42" s="140" t="s">
        <v>191</v>
      </c>
      <c r="B42" s="354" t="s">
        <v>192</v>
      </c>
      <c r="C42" s="355"/>
      <c r="D42" s="356"/>
      <c r="E42" s="144" t="s">
        <v>169</v>
      </c>
      <c r="F42" s="144" t="s">
        <v>166</v>
      </c>
      <c r="G42" s="106">
        <f>'h3'!H62*1000</f>
        <v>58059600</v>
      </c>
      <c r="H42" s="139">
        <v>1</v>
      </c>
      <c r="I42" s="104">
        <f>G42/1000</f>
        <v>58059.6</v>
      </c>
    </row>
    <row r="43" spans="1:9" s="21" customFormat="1" ht="18">
      <c r="A43" s="138" t="s">
        <v>125</v>
      </c>
      <c r="B43" s="346" t="s">
        <v>164</v>
      </c>
      <c r="C43" s="346"/>
      <c r="D43" s="346"/>
      <c r="E43" s="346"/>
      <c r="F43" s="346"/>
      <c r="G43" s="346"/>
      <c r="H43" s="346"/>
      <c r="I43" s="53">
        <f>I44</f>
        <v>8470</v>
      </c>
    </row>
    <row r="44" spans="1:9" ht="18">
      <c r="A44" s="18" t="s">
        <v>67</v>
      </c>
      <c r="B44" s="346" t="s">
        <v>159</v>
      </c>
      <c r="C44" s="346"/>
      <c r="D44" s="346"/>
      <c r="E44" s="138" t="s">
        <v>67</v>
      </c>
      <c r="F44" s="138" t="s">
        <v>67</v>
      </c>
      <c r="G44" s="18" t="s">
        <v>67</v>
      </c>
      <c r="H44" s="18" t="s">
        <v>67</v>
      </c>
      <c r="I44" s="53">
        <f>I45+I46</f>
        <v>8470</v>
      </c>
    </row>
    <row r="45" spans="1:9" s="21" customFormat="1" ht="33" customHeight="1">
      <c r="A45" s="141" t="s">
        <v>204</v>
      </c>
      <c r="B45" s="343" t="s">
        <v>161</v>
      </c>
      <c r="C45" s="344"/>
      <c r="D45" s="344"/>
      <c r="E45" s="90" t="s">
        <v>167</v>
      </c>
      <c r="F45" s="11" t="s">
        <v>166</v>
      </c>
      <c r="G45" s="52">
        <f>I45*1000</f>
        <v>7700000</v>
      </c>
      <c r="H45" s="138">
        <v>1</v>
      </c>
      <c r="I45" s="53">
        <v>7700</v>
      </c>
    </row>
    <row r="46" spans="1:9" ht="23.25" customHeight="1">
      <c r="A46" s="117" t="s">
        <v>201</v>
      </c>
      <c r="B46" s="347" t="s">
        <v>163</v>
      </c>
      <c r="C46" s="347"/>
      <c r="D46" s="347"/>
      <c r="E46" s="11" t="s">
        <v>165</v>
      </c>
      <c r="F46" s="11" t="s">
        <v>166</v>
      </c>
      <c r="G46" s="49">
        <f>I46*1000</f>
        <v>770000</v>
      </c>
      <c r="H46" s="100">
        <v>1</v>
      </c>
      <c r="I46" s="49">
        <v>770</v>
      </c>
    </row>
    <row r="47" spans="1:9" ht="18">
      <c r="A47" s="343" t="s">
        <v>116</v>
      </c>
      <c r="B47" s="344"/>
      <c r="C47" s="344"/>
      <c r="D47" s="344"/>
      <c r="E47" s="344"/>
      <c r="F47" s="344"/>
      <c r="G47" s="344"/>
      <c r="H47" s="345"/>
      <c r="I47" s="53">
        <f>I48</f>
        <v>73283.600000000006</v>
      </c>
    </row>
    <row r="48" spans="1:9" ht="18">
      <c r="A48" s="18" t="s">
        <v>123</v>
      </c>
      <c r="B48" s="18" t="s">
        <v>124</v>
      </c>
      <c r="C48" s="18" t="s">
        <v>76</v>
      </c>
      <c r="D48" s="346" t="s">
        <v>103</v>
      </c>
      <c r="E48" s="346"/>
      <c r="F48" s="346"/>
      <c r="G48" s="346"/>
      <c r="H48" s="346"/>
      <c r="I48" s="53">
        <f>I49+I52</f>
        <v>73283.600000000006</v>
      </c>
    </row>
    <row r="49" spans="1:9" ht="39.75" customHeight="1">
      <c r="A49" s="139" t="s">
        <v>196</v>
      </c>
      <c r="B49" s="359" t="s">
        <v>189</v>
      </c>
      <c r="C49" s="360"/>
      <c r="D49" s="360"/>
      <c r="E49" s="360"/>
      <c r="F49" s="361"/>
      <c r="G49" s="24"/>
      <c r="H49" s="24"/>
      <c r="I49" s="104">
        <f>I51</f>
        <v>62525.599999999999</v>
      </c>
    </row>
    <row r="50" spans="1:9" ht="23.25" customHeight="1">
      <c r="A50" s="146"/>
      <c r="B50" s="362" t="s">
        <v>190</v>
      </c>
      <c r="C50" s="363"/>
      <c r="D50" s="363"/>
      <c r="E50" s="147"/>
      <c r="F50" s="145"/>
      <c r="G50" s="24"/>
      <c r="H50" s="24"/>
      <c r="I50" s="104">
        <f>I51</f>
        <v>62525.599999999999</v>
      </c>
    </row>
    <row r="51" spans="1:9" ht="51.75" customHeight="1">
      <c r="A51" s="140" t="s">
        <v>191</v>
      </c>
      <c r="B51" s="354" t="s">
        <v>192</v>
      </c>
      <c r="C51" s="355"/>
      <c r="D51" s="356"/>
      <c r="E51" s="144" t="s">
        <v>169</v>
      </c>
      <c r="F51" s="144" t="s">
        <v>166</v>
      </c>
      <c r="G51" s="108">
        <f>'h3'!H69*1000</f>
        <v>62525600</v>
      </c>
      <c r="H51" s="139">
        <v>1</v>
      </c>
      <c r="I51" s="104">
        <f>G51/1000</f>
        <v>62525.599999999999</v>
      </c>
    </row>
    <row r="52" spans="1:9" ht="18">
      <c r="A52" s="138" t="s">
        <v>125</v>
      </c>
      <c r="B52" s="347" t="s">
        <v>164</v>
      </c>
      <c r="C52" s="347"/>
      <c r="D52" s="347"/>
      <c r="E52" s="347"/>
      <c r="F52" s="347"/>
      <c r="G52" s="347"/>
      <c r="H52" s="347"/>
      <c r="I52" s="49">
        <f>I53</f>
        <v>10758</v>
      </c>
    </row>
    <row r="53" spans="1:9" ht="18">
      <c r="A53" s="18" t="s">
        <v>67</v>
      </c>
      <c r="B53" s="346" t="s">
        <v>159</v>
      </c>
      <c r="C53" s="346"/>
      <c r="D53" s="346"/>
      <c r="E53" s="138" t="s">
        <v>67</v>
      </c>
      <c r="F53" s="138" t="s">
        <v>67</v>
      </c>
      <c r="G53" s="18" t="s">
        <v>67</v>
      </c>
      <c r="H53" s="18" t="s">
        <v>67</v>
      </c>
      <c r="I53" s="53">
        <f>I54+I55</f>
        <v>10758</v>
      </c>
    </row>
    <row r="54" spans="1:9" s="21" customFormat="1" ht="33" customHeight="1">
      <c r="A54" s="141" t="s">
        <v>160</v>
      </c>
      <c r="B54" s="343" t="s">
        <v>161</v>
      </c>
      <c r="C54" s="344"/>
      <c r="D54" s="344"/>
      <c r="E54" s="138" t="s">
        <v>170</v>
      </c>
      <c r="F54" s="11" t="s">
        <v>166</v>
      </c>
      <c r="G54" s="99">
        <f>I54*1000</f>
        <v>9780000</v>
      </c>
      <c r="H54" s="90">
        <v>1</v>
      </c>
      <c r="I54" s="53">
        <v>9780</v>
      </c>
    </row>
    <row r="55" spans="1:9" ht="23.25" customHeight="1">
      <c r="A55" s="117" t="s">
        <v>201</v>
      </c>
      <c r="B55" s="347" t="s">
        <v>163</v>
      </c>
      <c r="C55" s="347"/>
      <c r="D55" s="347"/>
      <c r="E55" s="11" t="s">
        <v>165</v>
      </c>
      <c r="F55" s="11" t="s">
        <v>166</v>
      </c>
      <c r="G55" s="109">
        <f>I55*1000</f>
        <v>978000</v>
      </c>
      <c r="H55" s="48">
        <v>1</v>
      </c>
      <c r="I55" s="49">
        <v>978</v>
      </c>
    </row>
    <row r="56" spans="1:9" ht="18">
      <c r="A56" s="343" t="s">
        <v>117</v>
      </c>
      <c r="B56" s="344"/>
      <c r="C56" s="344"/>
      <c r="D56" s="344"/>
      <c r="E56" s="344"/>
      <c r="F56" s="344"/>
      <c r="G56" s="344"/>
      <c r="H56" s="345"/>
      <c r="I56" s="53">
        <f>I57</f>
        <v>8797.7999999999993</v>
      </c>
    </row>
    <row r="57" spans="1:9" ht="18">
      <c r="A57" s="18" t="s">
        <v>123</v>
      </c>
      <c r="B57" s="18" t="s">
        <v>124</v>
      </c>
      <c r="C57" s="18" t="s">
        <v>76</v>
      </c>
      <c r="D57" s="346" t="s">
        <v>103</v>
      </c>
      <c r="E57" s="346"/>
      <c r="F57" s="346"/>
      <c r="G57" s="346"/>
      <c r="H57" s="346"/>
      <c r="I57" s="53">
        <f>I58</f>
        <v>8797.7999999999993</v>
      </c>
    </row>
    <row r="58" spans="1:9" ht="18">
      <c r="A58" s="138" t="s">
        <v>125</v>
      </c>
      <c r="B58" s="347" t="s">
        <v>164</v>
      </c>
      <c r="C58" s="347"/>
      <c r="D58" s="347"/>
      <c r="E58" s="347"/>
      <c r="F58" s="347"/>
      <c r="G58" s="347"/>
      <c r="H58" s="347"/>
      <c r="I58" s="49">
        <f>I59</f>
        <v>8797.7999999999993</v>
      </c>
    </row>
    <row r="59" spans="1:9" ht="18">
      <c r="A59" s="18" t="s">
        <v>67</v>
      </c>
      <c r="B59" s="346" t="s">
        <v>159</v>
      </c>
      <c r="C59" s="346"/>
      <c r="D59" s="346"/>
      <c r="E59" s="138" t="s">
        <v>67</v>
      </c>
      <c r="F59" s="138" t="s">
        <v>67</v>
      </c>
      <c r="G59" s="18" t="s">
        <v>67</v>
      </c>
      <c r="H59" s="18" t="s">
        <v>67</v>
      </c>
      <c r="I59" s="53">
        <f>I60+I61</f>
        <v>8797.7999999999993</v>
      </c>
    </row>
    <row r="60" spans="1:9" s="21" customFormat="1" ht="33" customHeight="1">
      <c r="A60" s="141" t="s">
        <v>168</v>
      </c>
      <c r="B60" s="343" t="s">
        <v>161</v>
      </c>
      <c r="C60" s="344"/>
      <c r="D60" s="344"/>
      <c r="E60" s="90" t="s">
        <v>167</v>
      </c>
      <c r="F60" s="11" t="s">
        <v>166</v>
      </c>
      <c r="G60" s="99">
        <f>I60*1000</f>
        <v>7998000</v>
      </c>
      <c r="H60" s="90">
        <v>1</v>
      </c>
      <c r="I60" s="53">
        <v>7998</v>
      </c>
    </row>
    <row r="61" spans="1:9" ht="23.25" customHeight="1">
      <c r="A61" s="142" t="s">
        <v>162</v>
      </c>
      <c r="B61" s="347" t="s">
        <v>163</v>
      </c>
      <c r="C61" s="347"/>
      <c r="D61" s="347"/>
      <c r="E61" s="11" t="s">
        <v>165</v>
      </c>
      <c r="F61" s="11" t="s">
        <v>166</v>
      </c>
      <c r="G61" s="54">
        <f>I61*1000</f>
        <v>799800</v>
      </c>
      <c r="H61" s="48">
        <v>1</v>
      </c>
      <c r="I61" s="49">
        <v>799.8</v>
      </c>
    </row>
    <row r="62" spans="1:9" ht="18">
      <c r="A62" s="343" t="s">
        <v>171</v>
      </c>
      <c r="B62" s="344"/>
      <c r="C62" s="344"/>
      <c r="D62" s="344"/>
      <c r="E62" s="344"/>
      <c r="F62" s="344"/>
      <c r="G62" s="344"/>
      <c r="H62" s="345"/>
      <c r="I62" s="53">
        <f>I63</f>
        <v>8097.2</v>
      </c>
    </row>
    <row r="63" spans="1:9" ht="18">
      <c r="A63" s="18" t="s">
        <v>123</v>
      </c>
      <c r="B63" s="18" t="s">
        <v>124</v>
      </c>
      <c r="C63" s="18" t="s">
        <v>76</v>
      </c>
      <c r="D63" s="346" t="s">
        <v>103</v>
      </c>
      <c r="E63" s="346"/>
      <c r="F63" s="346"/>
      <c r="G63" s="346"/>
      <c r="H63" s="346"/>
      <c r="I63" s="53">
        <f>I67+I64</f>
        <v>8097.2</v>
      </c>
    </row>
    <row r="64" spans="1:9" s="21" customFormat="1" ht="42" customHeight="1">
      <c r="A64" s="139" t="s">
        <v>195</v>
      </c>
      <c r="B64" s="350" t="s">
        <v>189</v>
      </c>
      <c r="C64" s="351"/>
      <c r="D64" s="351"/>
      <c r="E64" s="351"/>
      <c r="F64" s="352"/>
      <c r="G64" s="24"/>
      <c r="H64" s="24"/>
      <c r="I64" s="104">
        <f>I65</f>
        <v>3714.8</v>
      </c>
    </row>
    <row r="65" spans="1:9" ht="24" customHeight="1">
      <c r="A65" s="24"/>
      <c r="B65" s="343" t="s">
        <v>190</v>
      </c>
      <c r="C65" s="344"/>
      <c r="D65" s="353"/>
      <c r="E65" s="24"/>
      <c r="F65" s="24"/>
      <c r="G65" s="24"/>
      <c r="H65" s="24"/>
      <c r="I65" s="104">
        <f>I66</f>
        <v>3714.8</v>
      </c>
    </row>
    <row r="66" spans="1:9" ht="38.25" customHeight="1">
      <c r="A66" s="140" t="s">
        <v>191</v>
      </c>
      <c r="B66" s="354" t="s">
        <v>192</v>
      </c>
      <c r="C66" s="355"/>
      <c r="D66" s="356"/>
      <c r="E66" s="144" t="s">
        <v>169</v>
      </c>
      <c r="F66" s="144" t="s">
        <v>166</v>
      </c>
      <c r="G66" s="108">
        <f>'h3'!H83*1000</f>
        <v>3714800</v>
      </c>
      <c r="H66" s="110">
        <v>1</v>
      </c>
      <c r="I66" s="104">
        <f>G66/1000</f>
        <v>3714.8</v>
      </c>
    </row>
    <row r="67" spans="1:9" ht="18">
      <c r="A67" s="138" t="s">
        <v>125</v>
      </c>
      <c r="B67" s="347" t="s">
        <v>164</v>
      </c>
      <c r="C67" s="347"/>
      <c r="D67" s="347"/>
      <c r="E67" s="347"/>
      <c r="F67" s="347"/>
      <c r="G67" s="347"/>
      <c r="H67" s="347"/>
      <c r="I67" s="49">
        <f>I68</f>
        <v>4382.3999999999996</v>
      </c>
    </row>
    <row r="68" spans="1:9" ht="18">
      <c r="A68" s="18" t="s">
        <v>67</v>
      </c>
      <c r="B68" s="346" t="s">
        <v>159</v>
      </c>
      <c r="C68" s="346"/>
      <c r="D68" s="346"/>
      <c r="E68" s="138" t="s">
        <v>67</v>
      </c>
      <c r="F68" s="138" t="s">
        <v>67</v>
      </c>
      <c r="G68" s="18" t="s">
        <v>67</v>
      </c>
      <c r="H68" s="18" t="s">
        <v>67</v>
      </c>
      <c r="I68" s="53">
        <f>I69+I70</f>
        <v>4382.3999999999996</v>
      </c>
    </row>
    <row r="69" spans="1:9" s="21" customFormat="1" ht="35.25" customHeight="1">
      <c r="A69" s="141">
        <v>71241200</v>
      </c>
      <c r="B69" s="357" t="s">
        <v>161</v>
      </c>
      <c r="C69" s="358"/>
      <c r="D69" s="358"/>
      <c r="E69" s="138" t="s">
        <v>170</v>
      </c>
      <c r="F69" s="11" t="s">
        <v>166</v>
      </c>
      <c r="G69" s="148">
        <f>I69*1000</f>
        <v>3984000</v>
      </c>
      <c r="H69" s="90">
        <v>1</v>
      </c>
      <c r="I69" s="53">
        <v>3984</v>
      </c>
    </row>
    <row r="70" spans="1:9" ht="23.25" customHeight="1">
      <c r="A70" s="142" t="s">
        <v>162</v>
      </c>
      <c r="B70" s="347" t="s">
        <v>163</v>
      </c>
      <c r="C70" s="347"/>
      <c r="D70" s="347"/>
      <c r="E70" s="138" t="str">
        <f>E61</f>
        <v>ՄԱ</v>
      </c>
      <c r="F70" s="11" t="s">
        <v>166</v>
      </c>
      <c r="G70" s="4">
        <f>I70*1000</f>
        <v>398400</v>
      </c>
      <c r="H70" s="48">
        <v>1</v>
      </c>
      <c r="I70" s="49">
        <v>398.4</v>
      </c>
    </row>
    <row r="71" spans="1:9" ht="18">
      <c r="A71" s="343" t="s">
        <v>157</v>
      </c>
      <c r="B71" s="344"/>
      <c r="C71" s="344"/>
      <c r="D71" s="344"/>
      <c r="E71" s="344"/>
      <c r="F71" s="344"/>
      <c r="G71" s="344"/>
      <c r="H71" s="345"/>
      <c r="I71" s="50">
        <f>I72</f>
        <v>28586.6</v>
      </c>
    </row>
    <row r="72" spans="1:9" ht="18">
      <c r="A72" s="18" t="s">
        <v>123</v>
      </c>
      <c r="B72" s="18" t="s">
        <v>124</v>
      </c>
      <c r="C72" s="18" t="s">
        <v>76</v>
      </c>
      <c r="D72" s="346" t="s">
        <v>103</v>
      </c>
      <c r="E72" s="346"/>
      <c r="F72" s="346"/>
      <c r="G72" s="346"/>
      <c r="H72" s="346"/>
      <c r="I72" s="50">
        <f>I76+I73</f>
        <v>28586.6</v>
      </c>
    </row>
    <row r="73" spans="1:9" s="21" customFormat="1" ht="18">
      <c r="A73" s="139" t="s">
        <v>196</v>
      </c>
      <c r="B73" s="350" t="s">
        <v>189</v>
      </c>
      <c r="C73" s="351"/>
      <c r="D73" s="351"/>
      <c r="E73" s="351"/>
      <c r="F73" s="352"/>
      <c r="G73" s="24"/>
      <c r="H73" s="24"/>
      <c r="I73" s="74">
        <f>I74</f>
        <v>26166.6</v>
      </c>
    </row>
    <row r="74" spans="1:9" ht="18">
      <c r="A74" s="24"/>
      <c r="B74" s="343" t="s">
        <v>190</v>
      </c>
      <c r="C74" s="344"/>
      <c r="D74" s="353"/>
      <c r="E74" s="24"/>
      <c r="F74" s="24"/>
      <c r="G74" s="24"/>
      <c r="H74" s="24"/>
      <c r="I74" s="74">
        <f>I75</f>
        <v>26166.6</v>
      </c>
    </row>
    <row r="75" spans="1:9" ht="18">
      <c r="A75" s="140" t="s">
        <v>191</v>
      </c>
      <c r="B75" s="354" t="s">
        <v>192</v>
      </c>
      <c r="C75" s="355"/>
      <c r="D75" s="356"/>
      <c r="E75" s="144" t="s">
        <v>169</v>
      </c>
      <c r="F75" s="144" t="s">
        <v>166</v>
      </c>
      <c r="G75" s="108">
        <f>'h3'!H90*1000</f>
        <v>26166600</v>
      </c>
      <c r="H75" s="108">
        <v>1</v>
      </c>
      <c r="I75" s="74">
        <f>G75/1000</f>
        <v>26166.6</v>
      </c>
    </row>
    <row r="76" spans="1:9" ht="20.25" customHeight="1">
      <c r="A76" s="138" t="s">
        <v>125</v>
      </c>
      <c r="B76" s="347" t="s">
        <v>164</v>
      </c>
      <c r="C76" s="347"/>
      <c r="D76" s="347"/>
      <c r="E76" s="347"/>
      <c r="F76" s="347"/>
      <c r="G76" s="347"/>
      <c r="H76" s="347"/>
      <c r="I76" s="51">
        <f>I77</f>
        <v>2420</v>
      </c>
    </row>
    <row r="77" spans="1:9" ht="18.75" customHeight="1">
      <c r="A77" s="18" t="s">
        <v>67</v>
      </c>
      <c r="B77" s="346" t="s">
        <v>159</v>
      </c>
      <c r="C77" s="346"/>
      <c r="D77" s="346"/>
      <c r="E77" s="138" t="s">
        <v>67</v>
      </c>
      <c r="F77" s="138" t="s">
        <v>67</v>
      </c>
      <c r="G77" s="18" t="s">
        <v>67</v>
      </c>
      <c r="H77" s="18" t="s">
        <v>67</v>
      </c>
      <c r="I77" s="50">
        <f>I78+I79</f>
        <v>2420</v>
      </c>
    </row>
    <row r="78" spans="1:9" ht="33" customHeight="1">
      <c r="A78" s="141" t="s">
        <v>160</v>
      </c>
      <c r="B78" s="348" t="s">
        <v>161</v>
      </c>
      <c r="C78" s="349"/>
      <c r="D78" s="349"/>
      <c r="E78" s="20" t="s">
        <v>167</v>
      </c>
      <c r="F78" s="9" t="s">
        <v>166</v>
      </c>
      <c r="G78" s="10">
        <f>I78*1000</f>
        <v>2200000</v>
      </c>
      <c r="H78" s="15">
        <v>1</v>
      </c>
      <c r="I78" s="51">
        <v>2200</v>
      </c>
    </row>
    <row r="79" spans="1:9" ht="23.25" customHeight="1">
      <c r="A79" s="117" t="s">
        <v>201</v>
      </c>
      <c r="B79" s="335" t="s">
        <v>163</v>
      </c>
      <c r="C79" s="335"/>
      <c r="D79" s="335"/>
      <c r="E79" s="149" t="s">
        <v>165</v>
      </c>
      <c r="F79" s="9" t="s">
        <v>166</v>
      </c>
      <c r="G79" s="88">
        <f>I79*1000</f>
        <v>220000</v>
      </c>
      <c r="H79" s="89">
        <v>1</v>
      </c>
      <c r="I79" s="51">
        <v>220</v>
      </c>
    </row>
    <row r="80" spans="1:9" ht="18">
      <c r="A80" s="331" t="s">
        <v>119</v>
      </c>
      <c r="B80" s="332"/>
      <c r="C80" s="332"/>
      <c r="D80" s="332"/>
      <c r="E80" s="332"/>
      <c r="F80" s="332"/>
      <c r="G80" s="332"/>
      <c r="H80" s="333"/>
      <c r="I80" s="53">
        <f>I81</f>
        <v>34975.599999999999</v>
      </c>
    </row>
    <row r="81" spans="1:9" ht="18">
      <c r="A81" s="19" t="s">
        <v>123</v>
      </c>
      <c r="B81" s="19" t="s">
        <v>124</v>
      </c>
      <c r="C81" s="19" t="s">
        <v>76</v>
      </c>
      <c r="D81" s="334" t="s">
        <v>103</v>
      </c>
      <c r="E81" s="334"/>
      <c r="F81" s="334"/>
      <c r="G81" s="334"/>
      <c r="H81" s="334"/>
      <c r="I81" s="53">
        <f>I85+I82</f>
        <v>34975.599999999999</v>
      </c>
    </row>
    <row r="82" spans="1:9" ht="39" customHeight="1">
      <c r="A82" s="150" t="s">
        <v>195</v>
      </c>
      <c r="B82" s="336" t="s">
        <v>189</v>
      </c>
      <c r="C82" s="337"/>
      <c r="D82" s="337"/>
      <c r="E82" s="337"/>
      <c r="F82" s="338"/>
      <c r="G82" s="151"/>
      <c r="H82" s="151"/>
      <c r="I82" s="104">
        <f>I83</f>
        <v>32280.799999999999</v>
      </c>
    </row>
    <row r="83" spans="1:9" ht="18">
      <c r="A83" s="151"/>
      <c r="B83" s="331" t="s">
        <v>190</v>
      </c>
      <c r="C83" s="332"/>
      <c r="D83" s="339"/>
      <c r="E83" s="151"/>
      <c r="F83" s="151"/>
      <c r="G83" s="151"/>
      <c r="H83" s="151"/>
      <c r="I83" s="104">
        <f>I84</f>
        <v>32280.799999999999</v>
      </c>
    </row>
    <row r="84" spans="1:9" ht="33" customHeight="1">
      <c r="A84" s="140" t="s">
        <v>191</v>
      </c>
      <c r="B84" s="340" t="s">
        <v>192</v>
      </c>
      <c r="C84" s="341"/>
      <c r="D84" s="342"/>
      <c r="E84" s="33" t="s">
        <v>169</v>
      </c>
      <c r="F84" s="33" t="s">
        <v>166</v>
      </c>
      <c r="G84" s="111">
        <f>'h3'!H97*1000</f>
        <v>32280800</v>
      </c>
      <c r="H84" s="111">
        <v>1</v>
      </c>
      <c r="I84" s="104">
        <f>G84/1000</f>
        <v>32280.799999999999</v>
      </c>
    </row>
    <row r="85" spans="1:9" ht="18">
      <c r="A85" s="149" t="s">
        <v>125</v>
      </c>
      <c r="B85" s="335" t="s">
        <v>164</v>
      </c>
      <c r="C85" s="335"/>
      <c r="D85" s="335"/>
      <c r="E85" s="335"/>
      <c r="F85" s="335"/>
      <c r="G85" s="335"/>
      <c r="H85" s="335"/>
      <c r="I85" s="49">
        <f>I86</f>
        <v>2694.8</v>
      </c>
    </row>
    <row r="86" spans="1:9" ht="19.5" customHeight="1">
      <c r="A86" s="19" t="s">
        <v>67</v>
      </c>
      <c r="B86" s="334" t="s">
        <v>159</v>
      </c>
      <c r="C86" s="334"/>
      <c r="D86" s="334"/>
      <c r="E86" s="149" t="s">
        <v>67</v>
      </c>
      <c r="F86" s="149" t="s">
        <v>67</v>
      </c>
      <c r="G86" s="19" t="s">
        <v>67</v>
      </c>
      <c r="H86" s="19" t="s">
        <v>67</v>
      </c>
      <c r="I86" s="53">
        <f>I87+I88</f>
        <v>2694.8</v>
      </c>
    </row>
    <row r="87" spans="1:9" s="21" customFormat="1" ht="33" customHeight="1">
      <c r="A87" s="141" t="s">
        <v>168</v>
      </c>
      <c r="B87" s="331" t="s">
        <v>161</v>
      </c>
      <c r="C87" s="332"/>
      <c r="D87" s="332"/>
      <c r="E87" s="20" t="s">
        <v>169</v>
      </c>
      <c r="F87" s="9" t="s">
        <v>166</v>
      </c>
      <c r="G87" s="114">
        <f>I87*1000</f>
        <v>2449800</v>
      </c>
      <c r="H87" s="20">
        <v>1</v>
      </c>
      <c r="I87" s="53">
        <v>2449.8000000000002</v>
      </c>
    </row>
    <row r="88" spans="1:9" ht="23.25" customHeight="1">
      <c r="A88" s="117" t="s">
        <v>201</v>
      </c>
      <c r="B88" s="335" t="s">
        <v>163</v>
      </c>
      <c r="C88" s="335"/>
      <c r="D88" s="335"/>
      <c r="E88" s="149" t="s">
        <v>165</v>
      </c>
      <c r="F88" s="9" t="s">
        <v>166</v>
      </c>
      <c r="G88" s="115">
        <f>I88*1000</f>
        <v>245000</v>
      </c>
      <c r="H88" s="112">
        <v>1</v>
      </c>
      <c r="I88" s="49">
        <v>245</v>
      </c>
    </row>
    <row r="93" spans="1:9" s="59" customFormat="1" ht="50.25" customHeight="1">
      <c r="B93" s="297" t="s">
        <v>71</v>
      </c>
      <c r="C93" s="297"/>
      <c r="D93" s="85"/>
      <c r="E93" s="85"/>
      <c r="F93" s="86" t="s">
        <v>70</v>
      </c>
    </row>
  </sheetData>
  <mergeCells count="84">
    <mergeCell ref="A5:I5"/>
    <mergeCell ref="B19:D19"/>
    <mergeCell ref="B7:D7"/>
    <mergeCell ref="D15:H15"/>
    <mergeCell ref="B16:H16"/>
    <mergeCell ref="A14:H14"/>
    <mergeCell ref="B17:E17"/>
    <mergeCell ref="B18:D18"/>
    <mergeCell ref="B8:F8"/>
    <mergeCell ref="A9:H9"/>
    <mergeCell ref="D10:H10"/>
    <mergeCell ref="B11:H11"/>
    <mergeCell ref="B12:E12"/>
    <mergeCell ref="B13:D13"/>
    <mergeCell ref="A20:H20"/>
    <mergeCell ref="D21:H21"/>
    <mergeCell ref="B22:H22"/>
    <mergeCell ref="B23:D23"/>
    <mergeCell ref="B25:D25"/>
    <mergeCell ref="B24:D24"/>
    <mergeCell ref="A26:H26"/>
    <mergeCell ref="D27:H27"/>
    <mergeCell ref="B28:H28"/>
    <mergeCell ref="B29:D29"/>
    <mergeCell ref="B31:D31"/>
    <mergeCell ref="B30:D30"/>
    <mergeCell ref="A32:H32"/>
    <mergeCell ref="D33:H33"/>
    <mergeCell ref="B34:H34"/>
    <mergeCell ref="B36:D36"/>
    <mergeCell ref="B37:D37"/>
    <mergeCell ref="B35:D35"/>
    <mergeCell ref="A38:H38"/>
    <mergeCell ref="D39:H39"/>
    <mergeCell ref="B43:H43"/>
    <mergeCell ref="B44:D44"/>
    <mergeCell ref="B46:D46"/>
    <mergeCell ref="B45:D45"/>
    <mergeCell ref="B40:F40"/>
    <mergeCell ref="B42:D42"/>
    <mergeCell ref="B41:D41"/>
    <mergeCell ref="A47:H47"/>
    <mergeCell ref="D48:H48"/>
    <mergeCell ref="B52:H52"/>
    <mergeCell ref="B53:D53"/>
    <mergeCell ref="B55:D55"/>
    <mergeCell ref="B54:D54"/>
    <mergeCell ref="B49:F49"/>
    <mergeCell ref="B51:D51"/>
    <mergeCell ref="B50:D50"/>
    <mergeCell ref="A56:H56"/>
    <mergeCell ref="D57:H57"/>
    <mergeCell ref="B58:H58"/>
    <mergeCell ref="B59:D59"/>
    <mergeCell ref="B61:D61"/>
    <mergeCell ref="B60:D60"/>
    <mergeCell ref="A62:H62"/>
    <mergeCell ref="D63:H63"/>
    <mergeCell ref="B67:H67"/>
    <mergeCell ref="B68:D68"/>
    <mergeCell ref="B70:D70"/>
    <mergeCell ref="B69:D69"/>
    <mergeCell ref="B64:F64"/>
    <mergeCell ref="B65:D65"/>
    <mergeCell ref="B66:D66"/>
    <mergeCell ref="A71:H71"/>
    <mergeCell ref="D72:H72"/>
    <mergeCell ref="B76:H76"/>
    <mergeCell ref="B77:D77"/>
    <mergeCell ref="B79:D79"/>
    <mergeCell ref="B78:D78"/>
    <mergeCell ref="B73:F73"/>
    <mergeCell ref="B74:D74"/>
    <mergeCell ref="B75:D75"/>
    <mergeCell ref="B93:C93"/>
    <mergeCell ref="A80:H80"/>
    <mergeCell ref="D81:H81"/>
    <mergeCell ref="B85:H85"/>
    <mergeCell ref="B86:D86"/>
    <mergeCell ref="B88:D88"/>
    <mergeCell ref="B87:D87"/>
    <mergeCell ref="B82:F82"/>
    <mergeCell ref="B83:D83"/>
    <mergeCell ref="B84:D84"/>
  </mergeCells>
  <pageMargins left="0.7" right="0.7" top="0.75" bottom="0.75" header="0.3" footer="0.3"/>
  <pageSetup scale="59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h1</vt:lpstr>
      <vt:lpstr>h2</vt:lpstr>
      <vt:lpstr>h3</vt:lpstr>
      <vt:lpstr>h4</vt:lpstr>
      <vt:lpstr>h5</vt:lpstr>
      <vt:lpstr>h6</vt:lpstr>
      <vt:lpstr>h7</vt:lpstr>
      <vt:lpstr>h8</vt:lpstr>
      <vt:lpstr>'h7'!Область_печати</vt:lpstr>
      <vt:lpstr>'h8'!Область_печати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https:/mul2.gov.am/tasks/499884/oneclick/e562dd796aec0fd90163f2a676fbf30c302d01ce58d7d12289fcc82acad42a8d.xlsx?token=c6f23ad2aa1c4a1ad7d66187824c7cb8</cp:keywords>
  <cp:lastModifiedBy>ww</cp:lastModifiedBy>
  <cp:lastPrinted>2024-06-11T10:35:57Z</cp:lastPrinted>
  <dcterms:created xsi:type="dcterms:W3CDTF">2020-05-26T05:50:11Z</dcterms:created>
  <dcterms:modified xsi:type="dcterms:W3CDTF">2024-07-03T12:49:09Z</dcterms:modified>
</cp:coreProperties>
</file>