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2300" activeTab="2"/>
  </bookViews>
  <sheets>
    <sheet name="havelvac 1" sheetId="1" r:id="rId1"/>
    <sheet name="havelvac 2" sheetId="2" r:id="rId2"/>
    <sheet name="havelvac 3" sheetId="12" r:id="rId3"/>
    <sheet name="havelvac 4" sheetId="11" r:id="rId4"/>
    <sheet name="havelvac 5" sheetId="6" r:id="rId5"/>
    <sheet name="havelvac 6" sheetId="9" r:id="rId6"/>
    <sheet name="havelvac 7" sheetId="13" r:id="rId7"/>
    <sheet name="havelvac 8" sheetId="14" r:id="rId8"/>
  </sheets>
  <definedNames>
    <definedName name="_xlnm._FilterDatabase" localSheetId="4" hidden="1">'havelvac 5'!$B$1:$B$8</definedName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2" i="13" l="1"/>
  <c r="D29" i="14"/>
  <c r="D24" i="14" s="1"/>
  <c r="D22" i="14" s="1"/>
  <c r="D8" i="14" s="1"/>
  <c r="D16" i="14"/>
  <c r="D10" i="14" s="1"/>
  <c r="D9" i="14" s="1"/>
  <c r="D9" i="1" l="1"/>
  <c r="E9" i="1"/>
  <c r="H27" i="13" l="1"/>
  <c r="H26" i="13" s="1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1" i="13" l="1"/>
  <c r="E10" i="1"/>
  <c r="H52" i="2"/>
  <c r="G52" i="2"/>
  <c r="E8" i="1" l="1"/>
  <c r="D10" i="1"/>
  <c r="D8" i="1" s="1"/>
  <c r="D40" i="1" l="1"/>
  <c r="C76" i="9" l="1"/>
  <c r="C86" i="9"/>
  <c r="D86" i="9"/>
  <c r="G39" i="2" l="1"/>
  <c r="H39" i="2"/>
  <c r="H38" i="2" s="1"/>
  <c r="H37" i="2" s="1"/>
  <c r="H36" i="2" s="1"/>
  <c r="H34" i="2" s="1"/>
  <c r="H32" i="2" s="1"/>
  <c r="G57" i="2"/>
  <c r="G56" i="2" s="1"/>
  <c r="G55" i="2" s="1"/>
  <c r="G54" i="2" s="1"/>
  <c r="H57" i="2"/>
  <c r="H56" i="2" s="1"/>
  <c r="H55" i="2" s="1"/>
  <c r="H54" i="2" s="1"/>
  <c r="I16" i="12" s="1"/>
  <c r="G50" i="2" l="1"/>
  <c r="D23" i="6" s="1"/>
  <c r="C59" i="9" s="1"/>
  <c r="E47" i="6"/>
  <c r="D37" i="9" s="1"/>
  <c r="G13" i="11"/>
  <c r="G38" i="2"/>
  <c r="E16" i="1"/>
  <c r="G37" i="2" l="1"/>
  <c r="E16" i="14"/>
  <c r="E29" i="14"/>
  <c r="D76" i="9"/>
  <c r="G36" i="2" l="1"/>
  <c r="I15" i="12"/>
  <c r="D16" i="1"/>
  <c r="G34" i="2" l="1"/>
  <c r="D72" i="1"/>
  <c r="E72" i="1"/>
  <c r="G32" i="2" l="1"/>
  <c r="D47" i="6" s="1"/>
  <c r="C37" i="9" s="1"/>
  <c r="D60" i="1"/>
  <c r="D58" i="1" s="1"/>
  <c r="G28" i="2"/>
  <c r="G27" i="2" s="1"/>
  <c r="G26" i="2" s="1"/>
  <c r="G25" i="2" s="1"/>
  <c r="G24" i="2" s="1"/>
  <c r="G22" i="2" s="1"/>
  <c r="G20" i="2" s="1"/>
  <c r="G49" i="2"/>
  <c r="G48" i="2" s="1"/>
  <c r="G47" i="2" s="1"/>
  <c r="G46" i="2" s="1"/>
  <c r="G45" i="2" s="1"/>
  <c r="G75" i="2"/>
  <c r="G74" i="2" s="1"/>
  <c r="G73" i="2" s="1"/>
  <c r="G72" i="2" s="1"/>
  <c r="G71" i="2" s="1"/>
  <c r="G69" i="2" s="1"/>
  <c r="G67" i="2" s="1"/>
  <c r="G84" i="2"/>
  <c r="G83" i="2" s="1"/>
  <c r="G82" i="2" s="1"/>
  <c r="G81" i="2" s="1"/>
  <c r="G80" i="2" s="1"/>
  <c r="G78" i="2" s="1"/>
  <c r="G76" i="2" s="1"/>
  <c r="D83" i="6" s="1"/>
  <c r="C87" i="9" s="1"/>
  <c r="G102" i="2"/>
  <c r="G101" i="2" s="1"/>
  <c r="G100" i="2" s="1"/>
  <c r="G99" i="2" s="1"/>
  <c r="G97" i="2" s="1"/>
  <c r="G95" i="2" s="1"/>
  <c r="D100" i="6" s="1"/>
  <c r="C104" i="9" s="1"/>
  <c r="G110" i="2"/>
  <c r="G109" i="2" s="1"/>
  <c r="G108" i="2" s="1"/>
  <c r="G107" i="2" s="1"/>
  <c r="G105" i="2" s="1"/>
  <c r="G103" i="2" s="1"/>
  <c r="D109" i="6" s="1"/>
  <c r="C113" i="9" s="1"/>
  <c r="E10" i="14"/>
  <c r="E9" i="14" s="1"/>
  <c r="E24" i="14"/>
  <c r="E22" i="14" s="1"/>
  <c r="G43" i="2" l="1"/>
  <c r="G41" i="2" s="1"/>
  <c r="D58" i="6" s="1"/>
  <c r="C48" i="9" s="1"/>
  <c r="D36" i="6"/>
  <c r="C26" i="9" s="1"/>
  <c r="G65" i="2"/>
  <c r="D73" i="6"/>
  <c r="C77" i="9" s="1"/>
  <c r="G63" i="2"/>
  <c r="G61" i="2" s="1"/>
  <c r="G59" i="2" s="1"/>
  <c r="G93" i="2"/>
  <c r="G91" i="2" s="1"/>
  <c r="G89" i="2" s="1"/>
  <c r="G87" i="2" s="1"/>
  <c r="G85" i="2" s="1"/>
  <c r="E8" i="14"/>
  <c r="G18" i="2" l="1"/>
  <c r="G16" i="2" l="1"/>
  <c r="G14" i="2" l="1"/>
  <c r="H50" i="2"/>
  <c r="H49" i="2"/>
  <c r="H48" i="2" l="1"/>
  <c r="E23" i="6"/>
  <c r="D59" i="9" s="1"/>
  <c r="G14" i="11"/>
  <c r="G12" i="2"/>
  <c r="E40" i="1"/>
  <c r="E60" i="1"/>
  <c r="G10" i="2" l="1"/>
  <c r="G8" i="2" s="1"/>
  <c r="H84" i="2"/>
  <c r="H83" i="2" s="1"/>
  <c r="H82" i="2" s="1"/>
  <c r="H81" i="2" s="1"/>
  <c r="H80" i="2" s="1"/>
  <c r="H78" i="2" s="1"/>
  <c r="H76" i="2" s="1"/>
  <c r="E83" i="6" s="1"/>
  <c r="D87" i="9" s="1"/>
  <c r="E58" i="1" l="1"/>
  <c r="H110" i="2"/>
  <c r="I14" i="12"/>
  <c r="I13" i="12" s="1"/>
  <c r="G12" i="11" l="1"/>
  <c r="I11" i="12" l="1"/>
  <c r="I10" i="12" s="1"/>
  <c r="I9" i="12" s="1"/>
  <c r="H75" i="2" l="1"/>
  <c r="H74" i="2" s="1"/>
  <c r="H73" i="2" s="1"/>
  <c r="H72" i="2" s="1"/>
  <c r="H109" i="2" l="1"/>
  <c r="H108" i="2" s="1"/>
  <c r="H107" i="2" s="1"/>
  <c r="H105" i="2" s="1"/>
  <c r="H103" i="2" s="1"/>
  <c r="E109" i="6" s="1"/>
  <c r="D113" i="9" s="1"/>
  <c r="H71" i="2"/>
  <c r="H69" i="2" s="1"/>
  <c r="H67" i="2" s="1"/>
  <c r="E73" i="6" s="1"/>
  <c r="D77" i="9" s="1"/>
  <c r="H102" i="2" l="1"/>
  <c r="H101" i="2" s="1"/>
  <c r="H100" i="2" s="1"/>
  <c r="H99" i="2" s="1"/>
  <c r="H97" i="2" s="1"/>
  <c r="H95" i="2" s="1"/>
  <c r="E100" i="6" s="1"/>
  <c r="H65" i="2"/>
  <c r="H28" i="2"/>
  <c r="H27" i="2" s="1"/>
  <c r="H63" i="2" l="1"/>
  <c r="H61" i="2" s="1"/>
  <c r="H59" i="2" s="1"/>
  <c r="D104" i="9"/>
  <c r="H93" i="2"/>
  <c r="H91" i="2" s="1"/>
  <c r="H89" i="2" s="1"/>
  <c r="H87" i="2" s="1"/>
  <c r="H85" i="2" s="1"/>
  <c r="H26" i="2"/>
  <c r="H25" i="2" s="1"/>
  <c r="H24" i="2" s="1"/>
  <c r="H22" i="2" s="1"/>
  <c r="H20" i="2" l="1"/>
  <c r="E36" i="6" l="1"/>
  <c r="D26" i="9" s="1"/>
  <c r="H47" i="2"/>
  <c r="H46" i="2" s="1"/>
  <c r="H45" i="2" s="1"/>
  <c r="H43" i="2" s="1"/>
  <c r="H41" i="2" l="1"/>
  <c r="G15" i="11"/>
  <c r="G11" i="11" l="1"/>
  <c r="G10" i="11" s="1"/>
  <c r="G9" i="11" s="1"/>
  <c r="H18" i="2"/>
  <c r="H16" i="2" s="1"/>
  <c r="H14" i="2" s="1"/>
  <c r="H12" i="2" s="1"/>
  <c r="H10" i="2" s="1"/>
  <c r="H8" i="2" s="1"/>
  <c r="E58" i="6"/>
  <c r="D48" i="9" s="1"/>
  <c r="K20" i="2"/>
</calcChain>
</file>

<file path=xl/sharedStrings.xml><?xml version="1.0" encoding="utf-8"?>
<sst xmlns="http://schemas.openxmlformats.org/spreadsheetml/2006/main" count="697" uniqueCount="240">
  <si>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</si>
  <si>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</si>
  <si>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</si>
  <si>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</si>
  <si>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</si>
  <si>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</si>
  <si>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</si>
  <si>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</si>
  <si>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</si>
  <si>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</si>
  <si>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</si>
  <si>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</si>
  <si>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</si>
  <si>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</si>
  <si>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</si>
  <si>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</si>
  <si>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</si>
  <si>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</si>
  <si>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</si>
  <si>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</si>
  <si>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</si>
  <si>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</si>
  <si>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</si>
  <si>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</si>
  <si>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</si>
  <si>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</si>
  <si>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</si>
  <si>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</si>
  <si>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</si>
  <si>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</si>
  <si>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</si>
  <si>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</si>
  <si>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</si>
  <si>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</si>
  <si>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</si>
  <si>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</si>
  <si>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</si>
  <si>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</si>
  <si>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այդ թվում`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</si>
  <si>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</si>
  <si>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</si>
  <si>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</si>
  <si>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</si>
  <si>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</si>
  <si>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</si>
  <si>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</si>
  <si>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</si>
  <si>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</si>
  <si>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Արդյունքի չափորոշիչներ</t>
  </si>
  <si>
    <t xml:space="preserve">ՀՀ Կրթության, գիտության, մշակույթի և սպորտի նախարարություն </t>
  </si>
  <si>
    <t xml:space="preserve"> ԿՐԹՈՒԹՅՈՒՆ</t>
  </si>
  <si>
    <t xml:space="preserve">ՀՀ կառավարության  2023 թվականի </t>
  </si>
  <si>
    <t xml:space="preserve"> Տրանսֆերտների տրամադրում</t>
  </si>
  <si>
    <t>Ցուցանիշների փոփոխություն (ավելացումները նշված են դրական նշանով, իսկ  նվազեցումները՝ փակագծերում)</t>
  </si>
  <si>
    <t xml:space="preserve"> ՄԱՍ 1. ՊԵՏԱԿԱՆ ՄԱՐՄՆԻ ԳԾՈՎ ԱՐԴՅՈՒՆՔԱՅԻՆ (ԿԱՏԱՐՈՂԱԿԱՆ) ՑՈՒՑԱՆԻՇՆԵՐԸ </t>
  </si>
  <si>
    <t>Ցուցանիշների փոփոխությունը 
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</si>
  <si>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</si>
  <si>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>Հավելված N 3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</si>
  <si>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</t>
  </si>
  <si>
    <t xml:space="preserve"> 01</t>
  </si>
  <si>
    <t xml:space="preserve"> 1162</t>
  </si>
  <si>
    <t xml:space="preserve"> Գիտական և գիտատեխնիկական հետազոտությունների ծրագիր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</si>
  <si>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</si>
  <si>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պայմանագրային (թեմատիկ) հետազոտություններ</t>
  </si>
  <si>
    <t xml:space="preserve"> Գիտական և գիտատեխնիկական գործունեության պայմանագրային (թեմատիկ) հետազոտություններ</t>
  </si>
  <si>
    <t xml:space="preserve"> ԸՆԴՀԱՆՈՒՐ ԲՆՈՒՅԹԻ ՀԱՆՐԱՅԻՆ ԾԱՌԱՅՈՒԹՅՈՒՆՆԵՐ</t>
  </si>
  <si>
    <t xml:space="preserve"> Ընդհանուր բնույթի հանրային ծառայությունների գծով հետազոտական և նախագծային աշխատանքներ</t>
  </si>
  <si>
    <t>05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</si>
  <si>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</si>
  <si>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</si>
  <si>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</si>
  <si>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11005 </t>
  </si>
  <si>
    <t xml:space="preserve"> Ծառայությունների մատուցում </t>
  </si>
  <si>
    <t xml:space="preserve"> Միջոցառումն իրականացնողի անվանումը՛ </t>
  </si>
  <si>
    <t xml:space="preserve">Գիտական և գիտատեխնիկական հետազոտությունների ծրագիր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</si>
  <si>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</si>
  <si>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</si>
  <si>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</si>
  <si>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</si>
  <si>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</si>
  <si>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</si>
  <si>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</si>
  <si>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</si>
  <si>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</si>
  <si>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</si>
  <si>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</si>
  <si>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</si>
  <si>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</si>
  <si>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</si>
  <si>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</si>
  <si>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</si>
  <si>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>04</t>
  </si>
  <si>
    <t xml:space="preserve"> Բարձրագույն կրթություն</t>
  </si>
  <si>
    <t>Բարձրագույն մասնագիտական կրթություն</t>
  </si>
  <si>
    <t xml:space="preserve"> այդ թվում` </t>
  </si>
  <si>
    <t>Ցուցանիշների փոփոխություն (ավելացումները 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</si>
  <si>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</si>
  <si>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</si>
  <si>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</si>
  <si>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</si>
  <si>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</si>
  <si>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Ցուցանիշների փոփոխություն (նվազեցումները նշված են փակագծերում )</t>
  </si>
  <si>
    <t>Բարձրագույն և հետբուհական մասնագիտական կրթության ծրագիր</t>
  </si>
  <si>
    <t>Ցուցանիշների փոփոխություն (ավելացումները նշված են դրական նշանով )</t>
  </si>
  <si>
    <t>Տրանսֆերտների տրամադրում</t>
  </si>
  <si>
    <t>Շահառուների ընտրության չափորոշիչը</t>
  </si>
  <si>
    <t>Տարի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</si>
  <si>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</si>
  <si>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</si>
  <si>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</si>
  <si>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>Ցուցանիշների փոփոխություն (նվազեցումները նշված են փակագծերում)</t>
  </si>
  <si>
    <t xml:space="preserve"> - Այլ նպաստներ բյուջեից</t>
  </si>
  <si>
    <t xml:space="preserve"> ՀՀ կրթության, գիտության, մշակույթի և սպորտի  նախարարության բարձրագույն կրթության և գիտության կոմիտե </t>
  </si>
  <si>
    <t xml:space="preserve"> ՀՀ կրթության, գիտության, մշակույթի և սպորտի  նախարարության բարձրագույն կրթության և գիտության կոմիտե</t>
  </si>
  <si>
    <t>Հավելված N 5</t>
  </si>
  <si>
    <t>հազար դրամներով</t>
  </si>
  <si>
    <t>Բյուջետային հատկացումների գլխավոր կարգադրիչների, ծրագրերի, միջոցառումների անվանումները</t>
  </si>
  <si>
    <t>Գերատեսչական  պատկանելություն</t>
  </si>
  <si>
    <t>ԸՆԴԱՄԵՆԸ</t>
  </si>
  <si>
    <t>ՀՀ կրթության, գիտության, մշակույթի և սպորտի նախարարություն</t>
  </si>
  <si>
    <t>Գիտական և գիտատեխնիկական հետազոտությունների ծրագիր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</si>
  <si>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</si>
  <si>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</si>
  <si>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</si>
  <si>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Գիտական և գիտատեխնիկական գործունեության պայմանագրային (թեմատիկ) հետազոտություններ</t>
  </si>
  <si>
    <t>այդ թվում՝ ըստ ուղղությունների</t>
  </si>
  <si>
    <t>մրցույթով ընտրված գիտահետազոտական խմբեր</t>
  </si>
  <si>
    <t xml:space="preserve">Պայմանագրային (թեմատիկ) հետազոտությունների գիտական թեմաների ֆինանսավորում </t>
  </si>
  <si>
    <t>Հավելված N 6</t>
  </si>
  <si>
    <t xml:space="preserve"> Ուսման վարձի փոխհատուցում  ստացող ուսանողների թիվ, մարդ </t>
  </si>
  <si>
    <t xml:space="preserve">Ցուցանիշների փոփոխությունը (նվազեցումները նշված են փակագծերում) </t>
  </si>
  <si>
    <t xml:space="preserve"> Ծրագիր</t>
  </si>
  <si>
    <t>ՀՀ կրթության, գիտության, մշակույթի և սպորտի նախարարության բարձրագույն կրթության և  գիտության կոմիտե</t>
  </si>
  <si>
    <t>Աղյուսակ 9․13</t>
  </si>
  <si>
    <t>Աղյուսակ 9․1.13</t>
  </si>
  <si>
    <t>Աղյուսակ 9․1.58</t>
  </si>
  <si>
    <t>Աղյուսակ 9․1.28</t>
  </si>
  <si>
    <t>Լեռնային Ղարաբաղից բռնի տեղահանված ընտանիքների Հայաստանի Հանրապետության բարձրագույն և հետբուհական  մասնագիտական կրթական ծրագրեր իրականացնող ուսումնական հաստատություններում սովորող ուսանողների ուսման վարձի փոխհատուցում</t>
  </si>
  <si>
    <t>Մինչև 2023 թվականի սեպտեմբերի 19-ն Հայաստանի Հանրապետության բարձրագույն և հետբուհական  մասնագիտական կրթական ծրագրեր իրականացնող ուսումնական հաստատությունների վճարովի ուսուցման համակարգում ընդգրկված Լեռնային Ղարաբաղից բռնի տեղահանված ընտանիքների  ուսանողներին  ուսման վարձի փոխհատուցման նպատակով ուսանողական նպաստի տրամադրում</t>
  </si>
  <si>
    <t>Գիտական կենտրոնները ժամանակակից սարքավորումներով վերազինում ու համատեղ օգտագործման գիտական սարքավորումների կենտրոնների ստեղծում</t>
  </si>
  <si>
    <t>Գիտական կենտրոնները վերազինված են ոլորտային համալիր հետազոտությունների համար անհարժեշտ սարքավորումներով</t>
  </si>
  <si>
    <t>Այլ պետական կազմակերպությունների կողմից օգտագործվող ոչ ֆինանսական ակտիվների հետ գործառնություններ</t>
  </si>
  <si>
    <t xml:space="preserve"> Ընդհանուր բնույթի հետազոտական աշխատանք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</si>
  <si>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</si>
  <si>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</si>
  <si>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</si>
  <si>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</si>
  <si>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Գիտական կենտրոնները ժամանակակից սարքավորումներով վերազինում ու համատեղ օգտագործման գիտական սարքավորումների կենտրոնների ստեղծում</t>
  </si>
  <si>
    <t xml:space="preserve"> </t>
  </si>
  <si>
    <t xml:space="preserve"> ՄԱՍ I. Ա Պ Ր Ա Ն Ք Ն Ե Ր</t>
  </si>
  <si>
    <t xml:space="preserve">ՀԱՅԱՍՏԱՆԻ ՀԱՆՐԱՊԵՏՈՒԹՅԱՆ ԿԱՌԱՎԱՐՈՒԹՅԱՆ 2023 ԹՎԱԿԱՆԻ ԴԵԿՏԵՄԲԵՐԻ 28-Ի N 2323-Ն ՈՐՈՇՄԱՆ N 10 ՀԱՎԵԼՎԱԾՈՒՄ ԿԱՏԱՐՎՈՂ  ՓՈՓՈԽՈՒԹՅՈՒՆՆԵՐԸ </t>
  </si>
  <si>
    <t>Հավելված N 7</t>
  </si>
  <si>
    <t>ՀՀ կառավարության  2024 թվականի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</si>
  <si>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</si>
  <si>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</si>
  <si>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</si>
  <si>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</si>
  <si>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</si>
  <si>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</si>
  <si>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</si>
  <si>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>Դաս N 01</t>
  </si>
  <si>
    <t>Ինն ամիս</t>
  </si>
  <si>
    <t>Գիտական ենթակառուցվածքի արդիականացում</t>
  </si>
  <si>
    <t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</si>
  <si>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</t>
  </si>
  <si>
    <t>Հավելված N 8</t>
  </si>
  <si>
    <t>Ցուցանիշների փոփոխությունը (նվազեցումները նշված են փակագծերում)</t>
  </si>
  <si>
    <t xml:space="preserve">Միջոցառումն իրականացնողի անվանումը՛ </t>
  </si>
  <si>
    <t>Գիտական կենտրոնների վերանորոգում, «Ակադեմիական քաղաք»  նախագծի իրականացման շրջանակներում առաջացած հրատապ ծախսերի ապահովում</t>
  </si>
  <si>
    <t>Գիտական կենտրոնների վերանորոգում, «Ակադեմիական քաղաք» նախագծի իրականացում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</si>
  <si>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</si>
  <si>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</si>
  <si>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ԱՅԼ ՀԻՄՆԱԿԱՆ ՄԻՋՈՑՆԵՐ</t>
  </si>
  <si>
    <t xml:space="preserve"> - Նախագծահետազոտական ծախսեր</t>
  </si>
  <si>
    <r>
      <t xml:space="preserve">                                   
</t>
    </r>
    <r>
      <rPr>
        <b/>
        <sz val="12"/>
        <rFont val="GHEA Grapalat"/>
        <family val="3"/>
      </rPr>
      <t>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  </r>
  </si>
  <si>
    <r>
      <rPr>
        <b/>
        <sz val="12"/>
        <color theme="1"/>
        <rFont val="GHEA Grapalat"/>
        <family val="3"/>
      </rPr>
      <t>ՀԱՅԱՍՏԱՆԻ ՀԱՆՐԱՊԵՏՈՒԹՅԱՆ ԿԱՌԱՎԱՐՈՒԹՅԱՆ 2023 ԹՎԱԿԱՆԻ ԴԵԿՏԵՄԲԵՐԻ 28-Ի N 2323-Ն ՈՐՈՇՄԱՆ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N 3 ԵՎ N 4 ՀԱՎԵԼՎԱԾՆԵՐՈՒՄ ԿԱՏԱՐՎՈՂ ՓՈՓՈԽՈՒԹՅՈՒՆՆԵՐԸ ԵՎ ԼՐԱՑՈՒՄՆԵՐ</t>
    </r>
  </si>
  <si>
    <t>ՀԱՅԱՍՏԱՆԻ ՀԱՆՐԱՊԵՏՈՒԹՅԱՆ ԿԱՌԱՎԱՐՈՒԹՅԱՆ 2023 ԹՎԱԿԱՆԻ ԴԵԿՏԵՄԲԵՐԻ 28-Ի N 2323-Ն ՈՐՈՇՄԱՆ N 5 ՀԱՎԵԼՎԱԾԻ N 7.1 ԱՂՅՈՒՍԱԿՈՒՄ ԿԱՏԱՐՎՈՂ ՓՈՓՈԽՈՒԹՅՈՒՆԸ</t>
  </si>
  <si>
    <t>սահմանված կարգով ընտրված կազմակերպություններ</t>
  </si>
  <si>
    <t xml:space="preserve"> ՀՀ կառավարության  2023 թվականի </t>
  </si>
  <si>
    <t>Ակադեմիական քաղաք» ծրագրի իրականացման շրջանակներում քաղաքաշինական զարգացման ռազմավարական շրջանակի մշակման, ինչպես նաև կայուն զարգացման համար միջազգային կազմակերպությունների կողմից խորհրդատվական ծառայությունների ձեռք բերումը</t>
  </si>
  <si>
    <t>ՀՀ կրթության, գիտության, մշակույթի և սպորտի նախարարության բարձրագույն կրթության և գիտության կոմիտե</t>
  </si>
  <si>
    <t>ՀԱՅԱՍՏԱՆԻ ՀԱՆՐԱՊԵՏՈՒԹՅԱՆ ԿԱՌԱՎԱՐՈՒԹՅԱՆ 2023 ԹՎԱԿԱՆԻ ԴԵԿՏԵՄԲԵՐԻ 28-Ի N 2323-Ն ՈՐՈՇՄԱՆ N 5 ՀԱՎԵԼՎԱԾԻ N 7.2 ԱՂՅՈՒՍԱԿՈՒՄ ԿԱՏԱՐՎՈՂ ՓՈՓՈԽՈՒԹՅՈՒՆԸ</t>
  </si>
  <si>
    <t>Միջոցառումները կատարող պետական մարմինների անվանումները</t>
  </si>
  <si>
    <t>Գիտական կենտրոնների վերանորոգում, ''Ակադեմիական քաղաք '' նախագծի իրականացման շրջանակներում առաջացած հրատապ ծախսերի ապահովում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</si>
  <si>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</si>
  <si>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</si>
  <si>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</si>
  <si>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</si>
  <si>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Գիտական և գիտատեխնիկական պայմանագրային (թեմատիկ) հետազոտություններ </t>
  </si>
  <si>
    <t xml:space="preserve">Գիտական և գիտատեխնիկական գործունեության պայմանագրային (թեմատիկ) հետազոտություններ </t>
  </si>
  <si>
    <t xml:space="preserve">Միջոցառման վրա կատարվող ծախսը (հազար դրամ) </t>
  </si>
  <si>
    <t xml:space="preserve">Վերազինված գիտական կենտրոններում սարքավորումների թիվ, հատ </t>
  </si>
  <si>
    <t xml:space="preserve">Ակադեմիական քաղաքի նախագծահետազոտական աշխատանքներ </t>
  </si>
  <si>
    <t>Վերոնորոգված գիտական կենտրոնների թիվ, հատ</t>
  </si>
  <si>
    <t xml:space="preserve">Վերազինված գիտական կենտրոններ թիվ, հատ </t>
  </si>
  <si>
    <t>Գիտական հայտերի փորձաքննությունների քանակ` ըստ հայտերի, հատ</t>
  </si>
  <si>
    <t>Անկախ փորձագետների /այդ թվում արտասահմանյան/ թվաքանակ, մարդ</t>
  </si>
  <si>
    <t>Թեմաների թիվ, հատ, այդ թվում՝</t>
  </si>
  <si>
    <t>Թեմաներում ներգրավված կանանց  թվաքանակ, մարդ</t>
  </si>
  <si>
    <t>Միջազգային գիտական ծրագրերի թիվ, հատ, այդ թվում՝</t>
  </si>
  <si>
    <t>Միջազգային գիտական ծրագրերում կանանց, թվաքանակ, մարդ</t>
  </si>
  <si>
    <t>2023 թվականի սեպտեմբերի 19-ից հետո Լեռնային Ղարաբաղից բռնի տեղահանված և ՀՀ-ում բարձրագույն մասնագիտական կրթություն ստացող ուսանողներին ուսման վարձի լրիվ կամ մասնակի փոխհատուցման նպատակով կրթաթոշակի տրամադրում</t>
  </si>
  <si>
    <t>2023 թվականի սեպտեմբերի 19-ից հետո Լեռնային Ղարաբաղից բռնի տեղահանված և ՀՀ-ում բարձրագույն մասնագիտական կրթություն ստացող ուսանողներին կրթաթոշակի տրամադրում</t>
  </si>
  <si>
    <t xml:space="preserve"> 1162  32004  Գիտական կենտրոնները ժամանակակից սարքավորումներով վերազինում ու համատեղ օգտագործման գիտական սարքավորումների կենտրոնների ստեղծում</t>
  </si>
  <si>
    <t>ԲՄ</t>
  </si>
  <si>
    <t>հատ</t>
  </si>
  <si>
    <t xml:space="preserve"> ՄԱՍ II. Ծ Ա Ռ Ա Յ ՈՒ Թ Յ ՈՒ Ն Ն Ե Ր</t>
  </si>
  <si>
    <t>71241200/1</t>
  </si>
  <si>
    <t>նախագծերի պատրաստում, ծախսերի գնահատում</t>
  </si>
  <si>
    <t>դրամ</t>
  </si>
  <si>
    <t>(1)</t>
  </si>
  <si>
    <t>71241200/2</t>
  </si>
  <si>
    <t>ՄԱ</t>
  </si>
  <si>
    <t xml:space="preserve"> Բաժին N 01</t>
  </si>
  <si>
    <t xml:space="preserve"> Խումբ N 04</t>
  </si>
  <si>
    <t xml:space="preserve">  Ընդհանուր բնույթի հետազոտական աշխատանք</t>
  </si>
  <si>
    <t>քիմիական լաբորատորիայում կիրառվող սարքեր</t>
  </si>
  <si>
    <t>1</t>
  </si>
  <si>
    <t>ճնշման չափման սարքեր</t>
  </si>
  <si>
    <t>հատուկ մասնագիտական սարքեր և նյութեր</t>
  </si>
  <si>
    <t>ցանցային սերվերներ</t>
  </si>
  <si>
    <t xml:space="preserve"> 1162  32003  Գիտական կենտրոնների վերանորոգում, ''Ակադեմիական քաղաք '' նախագծի իրականացման շրջանակներում առաջացած հրատապ ծախսերի ապահովում</t>
  </si>
  <si>
    <t>Աղյուսակ 9․48</t>
  </si>
  <si>
    <t>ՀԱՅԱՍՏԱՆԻ ՀԱՆՐԱՊԵՏՈՒԹՅԱՆ ԿԱՌԱՎԱՐՈՒԹՅԱՆ 2023 ԹՎԱԿԱՆԻ ԴԵԿՏԵՄԲԵՐԻ 28-Ի N 2323-Ն ՈՐՈՇՄԱՆ N 9 ՀԱՎԵԼՎԱԾԻ  
NN 9.13 և 9․48 ԱՂՅՈՒՍԱԿՈՒՄ ԿԱՏԱՐՎՈՂ  ՓՈՓՈԽՈՒԹՅՈՒՆՆԵՐԸ ԵՎ ԼՐԱՑՈՒՄՆԵՐԸ</t>
  </si>
  <si>
    <t>ՀԱՅԱՍՏԱՆԻ ՀԱՆՐԱՊԵՏՈՒԹՅԱՆ ԿԱՌԱՎԱՐՈՒԹՅԱՆ 2023 ԹՎԱԿԱՆԻ ԴԵԿՏԵՄԲԵՐԻ 28-Ի N 2323-Ն ՈՐՈՇՄԱՆ N 9.1 ՀԱՎԵԼՎԱԾԻ  NN  9.1.28 և  9.1.58  ԱՂՅՈՒՍԱԿՆԵՐՈՒՄ ԿԱՏԱՐՎՈՂ ՓՈՓՈԽՈՒԹՅՈՒՆՆԵՐԸ ԵՎ ԼՐԱՑՈՒՄՆԵՐԸ</t>
  </si>
  <si>
    <t xml:space="preserve">ՀԱՅԱՍՏԱՆԻ ՀԱՆՐԱՊԵՏՈՒԹՅԱՆ ԿԱՌԱՎԱՐՈՒԹՅԱՆ 2024 ԹՎԱԿԱՆԻ ՊԱՀՈՒՍՏԱՅԻՆ ՖՈՆԴԻՑ ԳՈՒՄԱՐ ՀԱՏԿԱՑՆԵԼՈՒ ՎԵՐԱԲԵՐՅԱԼ  </t>
  </si>
  <si>
    <t>շարժական լաբորատոր համալիր</t>
  </si>
  <si>
    <t xml:space="preserve"> Բարձրագույն մասնագիտական կրթություն ստացող ուսանողներ </t>
  </si>
  <si>
    <t xml:space="preserve">ՀՀ կառավարության 2001 թ. նոյեմբերի 17-ի  "Գիտական և գիտատեխնիկական գործունեության պայմանագրային (թեմատիկ) ֆինանսավորման կարգը հաստատելու մասին" N 1122 որոշման համաձայն ընտրված կազմակերպություններ </t>
  </si>
  <si>
    <t xml:space="preserve"> ՀՀ կառավարության 2001 թ. նոյեմբերի 17-ի  "Գիտական և գիտատեխնիկական գործունեության պայմանագրային (թեմատիկ) ֆինանսավորման կարգը հաստատելու մասին" N 1122 որոշման համաձայն ընտրված կազմակերպություններ </t>
  </si>
  <si>
    <t xml:space="preserve">Գնումների մասին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</si>
  <si>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Գնումների մասին"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</si>
  <si>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"Գնումների մասին" ՀՀ օրենքի համաձայն ընտրված կազմակերպություններ, մրցույթով ընտրված կազմակերպություններ, մասնագիտացված կազմակերպություններ </t>
  </si>
  <si>
    <t xml:space="preserve">Ուսման վարձի փոխհատուցում  ստացող ուսանողների թիվ, մարդ </t>
  </si>
  <si>
    <t xml:space="preserve">Բարձրագույն մասնագիտական կրթություն ստացող ուսանողներ </t>
  </si>
  <si>
    <t xml:space="preserve">"Գնումների մասին" ՀՀ օրենքի համաձայն ընտրված կազմակերպություններ, մրցույթով ընտրված կազմակերպություններ, մասնագիտացված կազմակերպություններ </t>
  </si>
  <si>
    <t xml:space="preserve">Գնումների մասին" ՀՀ օրենքի համաձայն ընտրված կազմակերպություններ, մրցույթով ընտրված կազմակերպություններ, մասնագիտացված կազմակերպություններ </t>
  </si>
  <si>
    <t xml:space="preserve">Ծառայությունների մատուցում </t>
  </si>
  <si>
    <t xml:space="preserve">Ծրագրի դասիչը` 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</si>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</sst>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0.0"/>
    <numFmt numFmtId="168" formatCode="0.0_);\(0.0\)"/>
    <numFmt numFmtId="169" formatCode="_(* #,##0_);_(* \(#,##0\);_(* &quot;-&quot;??_);_(@_)"/>
    <numFmt numFmtId="170" formatCode="#,##0.0\ _₽;\-#,##0.0\ _₽"/>
    <numFmt numFmtId="171" formatCode="0_);\(0\)"/>
    <numFmt numFmtId="172" formatCode="#,##0.0_);\(#,##0.0\)"/>
    <numFmt numFmtId="173" formatCode="#,##0.0"/>
    <numFmt numFmtId="174" formatCode="_-* #,##0.0_-;\-* #,##0.0_-;_-* &quot;-&quot;?_-;_-@_-"/>
    <numFmt numFmtId="175" formatCode="_-* #,##0.0_-;\-* #,##0.0_-;_-* &quot;-&quot;??_-;_-@_-"/>
    <numFmt numFmtId="176" formatCode="0.000"/>
    <numFmt numFmtId="177" formatCode="_(* #,##0.000_);_(* \(#,##0.000\);_(* &quot;-&quot;??_);_(@_)"/>
    <numFmt numFmtId="178" formatCode="_-* #,##0_-;\-* #,##0_-;_-* &quot;-&quot;??_-;_-@_-"/>
  </numFmts>
  <fonts count="63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Unicode"/>
      <family val="2"/>
    </font>
    <font>
      <b/>
      <sz val="12"/>
      <color theme="1"/>
      <name val="Arial"/>
      <family val="2"/>
    </font>
    <font>
      <i/>
      <sz val="12"/>
      <color rgb="FFFF0000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sz val="11"/>
      <color theme="1"/>
      <name val="GHEA Grapalat"/>
      <family val="3"/>
    </font>
    <font>
      <b/>
      <i/>
      <sz val="12"/>
      <name val="GHEA Grapalat"/>
      <family val="3"/>
    </font>
    <font>
      <sz val="10"/>
      <color theme="1"/>
      <name val="GHEA Grapalat"/>
      <family val="3"/>
    </font>
    <font>
      <sz val="9"/>
      <name val="GHEA Grapalat"/>
      <family val="2"/>
    </font>
    <font>
      <sz val="1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9"/>
      <name val="GHEA Grapalat"/>
      <family val="3"/>
    </font>
    <font>
      <i/>
      <sz val="12"/>
      <color rgb="FF000000"/>
      <name val="Arial Armenian"/>
      <family val="2"/>
    </font>
    <font>
      <sz val="12"/>
      <color rgb="FF000000"/>
      <name val="GHEA Grapalat"/>
      <family val="3"/>
    </font>
    <font>
      <i/>
      <sz val="10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>
      <alignment horizontal="left" vertical="top" wrapText="1"/>
    </xf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165" fontId="23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0" fontId="25" fillId="0" borderId="0"/>
    <xf numFmtId="164" fontId="25" fillId="0" borderId="0" applyFont="0" applyFill="0" applyBorder="0" applyAlignment="0" applyProtection="0"/>
    <xf numFmtId="0" fontId="26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164" fontId="28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8" fillId="0" borderId="0"/>
    <xf numFmtId="0" fontId="25" fillId="0" borderId="0"/>
    <xf numFmtId="0" fontId="23" fillId="0" borderId="0">
      <alignment horizontal="left" vertical="top" wrapText="1"/>
    </xf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23" fillId="0" borderId="0">
      <alignment horizontal="left" vertical="top" wrapText="1"/>
    </xf>
    <xf numFmtId="0" fontId="5" fillId="0" borderId="0"/>
    <xf numFmtId="0" fontId="5" fillId="0" borderId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0" fontId="28" fillId="0" borderId="0"/>
    <xf numFmtId="9" fontId="3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/>
    <xf numFmtId="0" fontId="4" fillId="0" borderId="0"/>
    <xf numFmtId="0" fontId="39" fillId="0" borderId="0"/>
    <xf numFmtId="164" fontId="4" fillId="0" borderId="0" applyFont="0" applyFill="0" applyBorder="0" applyAlignment="0" applyProtection="0"/>
    <xf numFmtId="0" fontId="40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</cellStyleXfs>
  <cellXfs count="464">
    <xf numFmtId="0" fontId="0" fillId="0" borderId="0" xfId="0">
      <alignment horizontal="left" vertical="top" wrapText="1"/>
    </xf>
    <xf numFmtId="0" fontId="29" fillId="0" borderId="0" xfId="0" applyFont="1">
      <alignment horizontal="left" vertical="top" wrapText="1"/>
    </xf>
    <xf numFmtId="0" fontId="29" fillId="0" borderId="0" xfId="0" applyFont="1" applyAlignment="1"/>
    <xf numFmtId="0" fontId="31" fillId="0" borderId="0" xfId="0" applyFont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0" fontId="30" fillId="0" borderId="0" xfId="0" applyFont="1">
      <alignment horizontal="left" vertical="top" wrapText="1"/>
    </xf>
    <xf numFmtId="0" fontId="30" fillId="0" borderId="0" xfId="0" applyFont="1" applyAlignment="1"/>
    <xf numFmtId="0" fontId="30" fillId="0" borderId="10" xfId="43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166" fontId="29" fillId="0" borderId="0" xfId="53" applyNumberFormat="1" applyFont="1" applyFill="1" applyAlignment="1">
      <alignment horizontal="left" vertical="top" wrapText="1"/>
    </xf>
    <xf numFmtId="0" fontId="33" fillId="33" borderId="10" xfId="0" applyFont="1" applyFill="1" applyBorder="1" applyAlignment="1">
      <alignment vertical="top" wrapText="1"/>
    </xf>
    <xf numFmtId="0" fontId="30" fillId="33" borderId="10" xfId="0" applyFont="1" applyFill="1" applyBorder="1" applyAlignment="1">
      <alignment vertical="top" wrapText="1"/>
    </xf>
    <xf numFmtId="0" fontId="33" fillId="0" borderId="0" xfId="0" applyFont="1" applyAlignment="1">
      <alignment horizontal="center" wrapText="1"/>
    </xf>
    <xf numFmtId="0" fontId="32" fillId="0" borderId="10" xfId="0" applyFont="1" applyBorder="1" applyAlignment="1">
      <alignment vertical="center"/>
    </xf>
    <xf numFmtId="0" fontId="36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35" fillId="0" borderId="10" xfId="0" applyFont="1" applyBorder="1">
      <alignment horizontal="left" vertical="top" wrapText="1"/>
    </xf>
    <xf numFmtId="0" fontId="33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vertical="center"/>
    </xf>
    <xf numFmtId="0" fontId="38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left" vertical="center" wrapText="1"/>
    </xf>
    <xf numFmtId="0" fontId="33" fillId="0" borderId="10" xfId="60" applyFont="1" applyBorder="1" applyAlignment="1">
      <alignment horizontal="left" vertical="center" wrapText="1"/>
    </xf>
    <xf numFmtId="0" fontId="33" fillId="0" borderId="10" xfId="0" applyFont="1" applyBorder="1" applyAlignment="1">
      <alignment vertical="center" wrapText="1"/>
    </xf>
    <xf numFmtId="0" fontId="33" fillId="0" borderId="11" xfId="0" applyFont="1" applyBorder="1" applyAlignment="1">
      <alignment vertical="center" wrapText="1"/>
    </xf>
    <xf numFmtId="0" fontId="30" fillId="0" borderId="10" xfId="0" applyFont="1" applyBorder="1" applyAlignment="1">
      <alignment vertical="center" wrapText="1"/>
    </xf>
    <xf numFmtId="0" fontId="37" fillId="0" borderId="10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vertical="top" wrapText="1"/>
    </xf>
    <xf numFmtId="0" fontId="34" fillId="0" borderId="10" xfId="0" applyFont="1" applyBorder="1" applyAlignment="1">
      <alignment vertical="top" wrapText="1"/>
    </xf>
    <xf numFmtId="0" fontId="33" fillId="33" borderId="11" xfId="0" applyFont="1" applyFill="1" applyBorder="1" applyAlignment="1">
      <alignment vertical="center"/>
    </xf>
    <xf numFmtId="0" fontId="33" fillId="33" borderId="18" xfId="0" applyFont="1" applyFill="1" applyBorder="1" applyAlignment="1">
      <alignment vertical="center"/>
    </xf>
    <xf numFmtId="0" fontId="33" fillId="33" borderId="14" xfId="0" applyFont="1" applyFill="1" applyBorder="1" applyAlignment="1">
      <alignment vertical="center"/>
    </xf>
    <xf numFmtId="0" fontId="29" fillId="0" borderId="0" xfId="0" applyFont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39" fontId="33" fillId="0" borderId="10" xfId="53" applyNumberFormat="1" applyFont="1" applyFill="1" applyBorder="1" applyAlignment="1">
      <alignment horizontal="right" vertical="center" wrapText="1"/>
    </xf>
    <xf numFmtId="39" fontId="30" fillId="0" borderId="10" xfId="0" applyNumberFormat="1" applyFont="1" applyBorder="1" applyAlignment="1">
      <alignment vertical="center"/>
    </xf>
    <xf numFmtId="2" fontId="33" fillId="0" borderId="10" xfId="0" applyNumberFormat="1" applyFont="1" applyBorder="1" applyAlignment="1">
      <alignment horizontal="left" vertical="center" wrapText="1"/>
    </xf>
    <xf numFmtId="2" fontId="30" fillId="0" borderId="10" xfId="0" applyNumberFormat="1" applyFont="1" applyBorder="1" applyAlignment="1">
      <alignment vertical="center"/>
    </xf>
    <xf numFmtId="39" fontId="30" fillId="0" borderId="10" xfId="48" applyNumberFormat="1" applyFont="1" applyBorder="1" applyAlignment="1">
      <alignment horizontal="left" vertical="center" wrapText="1"/>
    </xf>
    <xf numFmtId="0" fontId="29" fillId="0" borderId="10" xfId="0" applyFont="1" applyBorder="1">
      <alignment horizontal="left" vertical="top" wrapText="1"/>
    </xf>
    <xf numFmtId="0" fontId="30" fillId="0" borderId="19" xfId="0" applyFont="1" applyBorder="1" applyAlignment="1">
      <alignment horizontal="right" vertical="top" wrapText="1"/>
    </xf>
    <xf numFmtId="167" fontId="33" fillId="0" borderId="10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top" wrapText="1"/>
    </xf>
    <xf numFmtId="168" fontId="33" fillId="0" borderId="10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center" vertical="center"/>
    </xf>
    <xf numFmtId="0" fontId="34" fillId="0" borderId="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center" vertical="top" wrapText="1"/>
    </xf>
    <xf numFmtId="0" fontId="30" fillId="0" borderId="10" xfId="0" applyFont="1" applyBorder="1">
      <alignment horizontal="left" vertical="top" wrapText="1"/>
    </xf>
    <xf numFmtId="0" fontId="36" fillId="0" borderId="10" xfId="0" applyFont="1" applyBorder="1" applyAlignment="1">
      <alignment horizontal="left" vertical="top"/>
    </xf>
    <xf numFmtId="0" fontId="34" fillId="0" borderId="14" xfId="59" applyFont="1" applyBorder="1" applyAlignment="1">
      <alignment horizontal="left" vertical="top" wrapText="1"/>
    </xf>
    <xf numFmtId="0" fontId="32" fillId="0" borderId="10" xfId="0" applyFont="1" applyBorder="1" applyAlignment="1"/>
    <xf numFmtId="0" fontId="33" fillId="0" borderId="14" xfId="59" applyFont="1" applyBorder="1" applyAlignment="1">
      <alignment horizontal="left" vertical="top" wrapText="1"/>
    </xf>
    <xf numFmtId="0" fontId="34" fillId="0" borderId="14" xfId="60" applyFont="1" applyBorder="1">
      <alignment horizontal="left" vertical="top" wrapText="1"/>
    </xf>
    <xf numFmtId="0" fontId="30" fillId="0" borderId="14" xfId="6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center"/>
    </xf>
    <xf numFmtId="0" fontId="34" fillId="33" borderId="10" xfId="60" applyFont="1" applyFill="1" applyBorder="1">
      <alignment horizontal="left" vertical="top" wrapText="1"/>
    </xf>
    <xf numFmtId="0" fontId="33" fillId="0" borderId="10" xfId="60" applyFont="1" applyBorder="1" applyAlignment="1">
      <alignment horizontal="left" vertical="top" wrapText="1"/>
    </xf>
    <xf numFmtId="0" fontId="30" fillId="0" borderId="10" xfId="60" applyFont="1" applyBorder="1" applyAlignment="1">
      <alignment horizontal="left" vertical="top" wrapText="1"/>
    </xf>
    <xf numFmtId="0" fontId="30" fillId="33" borderId="10" xfId="60" applyFont="1" applyFill="1" applyBorder="1" applyAlignment="1">
      <alignment horizontal="left" vertical="top" wrapText="1"/>
    </xf>
    <xf numFmtId="0" fontId="36" fillId="0" borderId="20" xfId="0" applyFont="1" applyBorder="1" applyAlignment="1">
      <alignment horizontal="left" vertical="top"/>
    </xf>
    <xf numFmtId="0" fontId="36" fillId="0" borderId="13" xfId="0" applyFont="1" applyBorder="1" applyAlignment="1">
      <alignment horizontal="left" vertical="top"/>
    </xf>
    <xf numFmtId="0" fontId="35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42" fillId="33" borderId="10" xfId="60" applyFont="1" applyFill="1" applyBorder="1">
      <alignment horizontal="left" vertical="top" wrapText="1"/>
    </xf>
    <xf numFmtId="0" fontId="38" fillId="0" borderId="10" xfId="60" applyFont="1" applyBorder="1" applyAlignment="1">
      <alignment horizontal="left" vertical="top" wrapText="1"/>
    </xf>
    <xf numFmtId="0" fontId="38" fillId="33" borderId="10" xfId="60" applyFont="1" applyFill="1" applyBorder="1" applyAlignment="1">
      <alignment horizontal="left" vertical="top" wrapText="1"/>
    </xf>
    <xf numFmtId="49" fontId="36" fillId="0" borderId="10" xfId="0" applyNumberFormat="1" applyFont="1" applyBorder="1" applyAlignment="1">
      <alignment vertical="top"/>
    </xf>
    <xf numFmtId="49" fontId="36" fillId="0" borderId="10" xfId="0" applyNumberFormat="1" applyFont="1" applyBorder="1" applyAlignment="1"/>
    <xf numFmtId="0" fontId="36" fillId="0" borderId="10" xfId="0" applyFont="1" applyBorder="1" applyAlignment="1">
      <alignment vertical="top"/>
    </xf>
    <xf numFmtId="0" fontId="36" fillId="33" borderId="16" xfId="0" applyFont="1" applyFill="1" applyBorder="1" applyAlignment="1">
      <alignment horizontal="center" vertical="center"/>
    </xf>
    <xf numFmtId="0" fontId="36" fillId="33" borderId="10" xfId="0" applyFont="1" applyFill="1" applyBorder="1" applyAlignment="1">
      <alignment horizontal="left" vertical="top"/>
    </xf>
    <xf numFmtId="0" fontId="34" fillId="33" borderId="18" xfId="60" applyFont="1" applyFill="1" applyBorder="1" applyAlignment="1">
      <alignment horizontal="left" vertical="top" wrapText="1"/>
    </xf>
    <xf numFmtId="0" fontId="30" fillId="33" borderId="18" xfId="61" applyFont="1" applyFill="1" applyBorder="1" applyAlignment="1">
      <alignment horizontal="left" vertical="top" wrapText="1"/>
    </xf>
    <xf numFmtId="0" fontId="36" fillId="0" borderId="11" xfId="0" applyFont="1" applyBorder="1" applyAlignment="1">
      <alignment wrapText="1"/>
    </xf>
    <xf numFmtId="0" fontId="30" fillId="0" borderId="11" xfId="0" applyFont="1" applyFill="1" applyBorder="1" applyAlignment="1">
      <alignment horizontal="left" vertical="top" wrapText="1"/>
    </xf>
    <xf numFmtId="0" fontId="36" fillId="0" borderId="11" xfId="0" applyFont="1" applyBorder="1" applyAlignment="1">
      <alignment vertical="center"/>
    </xf>
    <xf numFmtId="0" fontId="36" fillId="33" borderId="11" xfId="0" applyFont="1" applyFill="1" applyBorder="1" applyAlignment="1">
      <alignment wrapText="1"/>
    </xf>
    <xf numFmtId="0" fontId="32" fillId="33" borderId="11" xfId="62" applyFont="1" applyFill="1" applyBorder="1" applyAlignment="1">
      <alignment horizontal="left" vertical="top" wrapText="1"/>
    </xf>
    <xf numFmtId="0" fontId="30" fillId="33" borderId="11" xfId="62" applyFont="1" applyFill="1" applyBorder="1" applyAlignment="1">
      <alignment horizontal="left" vertical="top" wrapText="1"/>
    </xf>
    <xf numFmtId="49" fontId="33" fillId="33" borderId="10" xfId="0" applyNumberFormat="1" applyFont="1" applyFill="1" applyBorder="1" applyAlignment="1">
      <alignment vertical="top" wrapText="1"/>
    </xf>
    <xf numFmtId="0" fontId="30" fillId="33" borderId="10" xfId="0" applyNumberFormat="1" applyFont="1" applyFill="1" applyBorder="1" applyAlignment="1">
      <alignment vertical="top" wrapText="1"/>
    </xf>
    <xf numFmtId="0" fontId="33" fillId="33" borderId="14" xfId="0" applyFont="1" applyFill="1" applyBorder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49" fontId="31" fillId="0" borderId="10" xfId="0" applyNumberFormat="1" applyFont="1" applyFill="1" applyBorder="1" applyAlignment="1">
      <alignment horizontal="center" vertical="top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vertical="top"/>
    </xf>
    <xf numFmtId="0" fontId="34" fillId="0" borderId="14" xfId="6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5" fillId="33" borderId="10" xfId="0" applyFont="1" applyFill="1" applyBorder="1" applyAlignment="1">
      <alignment horizontal="left" vertical="center" wrapText="1"/>
    </xf>
    <xf numFmtId="0" fontId="29" fillId="0" borderId="10" xfId="0" applyFont="1" applyBorder="1" applyAlignment="1"/>
    <xf numFmtId="0" fontId="31" fillId="33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44" fillId="33" borderId="10" xfId="0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left" vertical="top" wrapText="1"/>
    </xf>
    <xf numFmtId="0" fontId="35" fillId="0" borderId="10" xfId="0" applyFont="1" applyBorder="1" applyAlignment="1">
      <alignment vertical="top" wrapText="1"/>
    </xf>
    <xf numFmtId="0" fontId="35" fillId="0" borderId="11" xfId="0" applyFont="1" applyBorder="1" applyAlignment="1">
      <alignment vertical="top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0" xfId="0" applyFont="1" applyBorder="1" applyAlignment="1">
      <alignment horizontal="center"/>
    </xf>
    <xf numFmtId="0" fontId="31" fillId="33" borderId="10" xfId="0" applyFont="1" applyFill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 wrapText="1"/>
    </xf>
    <xf numFmtId="0" fontId="35" fillId="0" borderId="10" xfId="0" applyFont="1" applyFill="1" applyBorder="1" applyAlignment="1">
      <alignment vertical="top" wrapText="1"/>
    </xf>
    <xf numFmtId="166" fontId="30" fillId="0" borderId="10" xfId="53" applyNumberFormat="1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168" fontId="33" fillId="0" borderId="0" xfId="0" applyNumberFormat="1" applyFont="1" applyBorder="1" applyAlignment="1">
      <alignment horizontal="right" vertical="center" wrapText="1"/>
    </xf>
    <xf numFmtId="0" fontId="31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4" fillId="0" borderId="10" xfId="0" applyFont="1" applyBorder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39" fontId="33" fillId="0" borderId="10" xfId="53" applyNumberFormat="1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vertical="center" wrapText="1"/>
    </xf>
    <xf numFmtId="0" fontId="29" fillId="0" borderId="11" xfId="0" applyFont="1" applyBorder="1" applyAlignment="1">
      <alignment vertical="top" wrapText="1"/>
    </xf>
    <xf numFmtId="0" fontId="29" fillId="0" borderId="18" xfId="0" applyFont="1" applyBorder="1" applyAlignment="1">
      <alignment vertical="top" wrapText="1"/>
    </xf>
    <xf numFmtId="0" fontId="29" fillId="0" borderId="14" xfId="0" applyFont="1" applyBorder="1" applyAlignment="1">
      <alignment vertical="top" wrapText="1"/>
    </xf>
    <xf numFmtId="166" fontId="29" fillId="0" borderId="0" xfId="53" applyNumberFormat="1" applyFont="1" applyFill="1" applyAlignment="1">
      <alignment vertical="top" wrapText="1"/>
    </xf>
    <xf numFmtId="166" fontId="29" fillId="0" borderId="0" xfId="53" applyNumberFormat="1" applyFont="1" applyFill="1" applyAlignment="1"/>
    <xf numFmtId="0" fontId="34" fillId="33" borderId="10" xfId="66" applyNumberFormat="1" applyFont="1" applyFill="1" applyBorder="1" applyAlignment="1">
      <alignment horizontal="left" vertical="top" wrapText="1"/>
    </xf>
    <xf numFmtId="0" fontId="45" fillId="33" borderId="10" xfId="0" applyFont="1" applyFill="1" applyBorder="1" applyAlignment="1"/>
    <xf numFmtId="0" fontId="46" fillId="0" borderId="10" xfId="0" applyFont="1" applyFill="1" applyBorder="1" applyAlignment="1">
      <alignment horizontal="left" vertical="top" wrapText="1"/>
    </xf>
    <xf numFmtId="0" fontId="38" fillId="0" borderId="0" xfId="0" applyFont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top" wrapText="1"/>
    </xf>
    <xf numFmtId="0" fontId="33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vertical="top" wrapText="1"/>
    </xf>
    <xf numFmtId="0" fontId="33" fillId="0" borderId="10" xfId="0" applyFont="1" applyBorder="1">
      <alignment horizontal="left" vertical="top" wrapText="1"/>
    </xf>
    <xf numFmtId="0" fontId="46" fillId="0" borderId="10" xfId="0" applyFont="1" applyFill="1" applyBorder="1" applyAlignment="1">
      <alignment horizontal="left" vertical="center" wrapText="1"/>
    </xf>
    <xf numFmtId="0" fontId="33" fillId="0" borderId="10" xfId="0" applyFont="1" applyBorder="1" applyAlignment="1">
      <alignment vertical="top" wrapText="1"/>
    </xf>
    <xf numFmtId="0" fontId="29" fillId="0" borderId="10" xfId="0" applyFont="1" applyBorder="1" applyAlignment="1">
      <alignment vertical="top" wrapText="1"/>
    </xf>
    <xf numFmtId="0" fontId="33" fillId="0" borderId="10" xfId="0" applyFont="1" applyBorder="1" applyAlignment="1">
      <alignment horizontal="right" vertical="center" wrapText="1"/>
    </xf>
    <xf numFmtId="0" fontId="45" fillId="0" borderId="0" xfId="0" applyFont="1" applyAlignment="1"/>
    <xf numFmtId="0" fontId="47" fillId="0" borderId="0" xfId="0" applyFont="1" applyAlignment="1"/>
    <xf numFmtId="0" fontId="48" fillId="0" borderId="0" xfId="0" applyFont="1" applyAlignment="1">
      <alignment horizontal="left" vertical="top" wrapText="1"/>
    </xf>
    <xf numFmtId="0" fontId="49" fillId="0" borderId="0" xfId="0" applyFont="1" applyAlignment="1"/>
    <xf numFmtId="4" fontId="45" fillId="0" borderId="0" xfId="0" applyNumberFormat="1" applyFont="1" applyAlignment="1"/>
    <xf numFmtId="0" fontId="51" fillId="33" borderId="0" xfId="0" applyFont="1" applyFill="1" applyAlignment="1"/>
    <xf numFmtId="0" fontId="0" fillId="0" borderId="0" xfId="0" applyAlignment="1"/>
    <xf numFmtId="0" fontId="29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169" fontId="33" fillId="0" borderId="10" xfId="53" applyNumberFormat="1" applyFont="1" applyFill="1" applyBorder="1" applyAlignment="1">
      <alignment horizontal="right" vertical="top"/>
    </xf>
    <xf numFmtId="0" fontId="29" fillId="33" borderId="10" xfId="0" applyFont="1" applyFill="1" applyBorder="1" applyAlignment="1">
      <alignment horizontal="center" vertical="top" wrapText="1"/>
    </xf>
    <xf numFmtId="0" fontId="29" fillId="33" borderId="10" xfId="0" applyFont="1" applyFill="1" applyBorder="1" applyAlignment="1">
      <alignment horizontal="left" vertical="top" wrapText="1"/>
    </xf>
    <xf numFmtId="0" fontId="30" fillId="33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right" vertical="top" wrapText="1"/>
    </xf>
    <xf numFmtId="0" fontId="1" fillId="0" borderId="0" xfId="76"/>
    <xf numFmtId="0" fontId="51" fillId="33" borderId="0" xfId="76" applyFont="1" applyFill="1" applyBorder="1" applyAlignment="1">
      <alignment horizontal="center" vertical="center" wrapText="1"/>
    </xf>
    <xf numFmtId="0" fontId="30" fillId="33" borderId="12" xfId="43" applyFont="1" applyFill="1" applyBorder="1" applyAlignment="1">
      <alignment horizontal="center" vertic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0" fillId="33" borderId="13" xfId="43" applyFont="1" applyFill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top" wrapText="1"/>
    </xf>
    <xf numFmtId="165" fontId="33" fillId="33" borderId="10" xfId="42" applyNumberFormat="1" applyFont="1" applyFill="1" applyBorder="1" applyAlignment="1">
      <alignment horizontal="right" vertical="center"/>
    </xf>
    <xf numFmtId="0" fontId="33" fillId="33" borderId="10" xfId="0" applyFont="1" applyFill="1" applyBorder="1" applyAlignment="1">
      <alignment horizontal="center" vertical="center"/>
    </xf>
    <xf numFmtId="165" fontId="33" fillId="33" borderId="14" xfId="0" applyNumberFormat="1" applyFont="1" applyFill="1" applyBorder="1" applyAlignment="1">
      <alignment horizontal="right" vertical="center" wrapText="1"/>
    </xf>
    <xf numFmtId="4" fontId="33" fillId="33" borderId="14" xfId="43" applyNumberFormat="1" applyFont="1" applyFill="1" applyBorder="1" applyAlignment="1">
      <alignment horizontal="center" vertical="center" wrapText="1"/>
    </xf>
    <xf numFmtId="4" fontId="53" fillId="0" borderId="0" xfId="73" applyNumberFormat="1" applyFont="1" applyAlignment="1">
      <alignment horizontal="right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Border="1" applyAlignment="1"/>
    <xf numFmtId="0" fontId="33" fillId="0" borderId="10" xfId="0" applyFont="1" applyBorder="1" applyAlignment="1">
      <alignment horizontal="left"/>
    </xf>
    <xf numFmtId="0" fontId="32" fillId="0" borderId="10" xfId="0" applyFont="1" applyFill="1" applyBorder="1" applyAlignment="1"/>
    <xf numFmtId="0" fontId="36" fillId="0" borderId="10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vertical="top" wrapText="1"/>
    </xf>
    <xf numFmtId="0" fontId="32" fillId="0" borderId="0" xfId="0" applyFont="1" applyFill="1" applyAlignment="1"/>
    <xf numFmtId="0" fontId="33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54" fillId="0" borderId="10" xfId="0" applyFont="1" applyBorder="1" applyAlignment="1">
      <alignment horizontal="center" vertical="top" wrapText="1"/>
    </xf>
    <xf numFmtId="0" fontId="51" fillId="0" borderId="0" xfId="0" applyFont="1" applyFill="1" applyAlignment="1"/>
    <xf numFmtId="0" fontId="32" fillId="0" borderId="10" xfId="0" applyFont="1" applyBorder="1" applyAlignment="1">
      <alignment horizontal="left" vertical="top" wrapText="1"/>
    </xf>
    <xf numFmtId="0" fontId="32" fillId="0" borderId="12" xfId="0" applyFont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166" fontId="33" fillId="0" borderId="10" xfId="53" applyNumberFormat="1" applyFont="1" applyBorder="1" applyAlignment="1">
      <alignment horizontal="center" vertical="center" wrapText="1"/>
    </xf>
    <xf numFmtId="166" fontId="33" fillId="0" borderId="0" xfId="53" applyNumberFormat="1" applyFont="1" applyBorder="1" applyAlignment="1">
      <alignment horizontal="center" vertical="center" wrapText="1"/>
    </xf>
    <xf numFmtId="0" fontId="29" fillId="0" borderId="0" xfId="0" applyFont="1" applyBorder="1">
      <alignment horizontal="left" vertical="top" wrapText="1"/>
    </xf>
    <xf numFmtId="166" fontId="30" fillId="0" borderId="10" xfId="53" applyNumberFormat="1" applyFont="1" applyBorder="1" applyAlignment="1">
      <alignment horizontal="center" vertical="center" wrapText="1"/>
    </xf>
    <xf numFmtId="170" fontId="33" fillId="0" borderId="10" xfId="53" applyNumberFormat="1" applyFont="1" applyFill="1" applyBorder="1" applyAlignment="1">
      <alignment horizontal="right" vertical="center" wrapText="1"/>
    </xf>
    <xf numFmtId="167" fontId="33" fillId="0" borderId="10" xfId="0" applyNumberFormat="1" applyFont="1" applyBorder="1" applyAlignment="1">
      <alignment horizontal="right" vertical="center" wrapText="1"/>
    </xf>
    <xf numFmtId="0" fontId="30" fillId="0" borderId="10" xfId="0" applyFont="1" applyBorder="1" applyAlignment="1">
      <alignment horizontal="right" vertical="top" wrapText="1"/>
    </xf>
    <xf numFmtId="165" fontId="33" fillId="0" borderId="10" xfId="42" applyNumberFormat="1" applyFont="1" applyBorder="1" applyAlignment="1">
      <alignment horizontal="right" vertical="center"/>
    </xf>
    <xf numFmtId="165" fontId="30" fillId="0" borderId="10" xfId="42" applyNumberFormat="1" applyFont="1" applyBorder="1" applyAlignment="1">
      <alignment horizontal="right" vertical="center"/>
    </xf>
    <xf numFmtId="165" fontId="30" fillId="0" borderId="12" xfId="42" applyNumberFormat="1" applyFont="1" applyBorder="1" applyAlignment="1">
      <alignment horizontal="right" vertical="center"/>
    </xf>
    <xf numFmtId="166" fontId="33" fillId="0" borderId="10" xfId="53" applyNumberFormat="1" applyFont="1" applyFill="1" applyBorder="1" applyAlignment="1">
      <alignment horizontal="center" vertical="center" wrapText="1"/>
    </xf>
    <xf numFmtId="166" fontId="30" fillId="0" borderId="10" xfId="53" applyNumberFormat="1" applyFont="1" applyFill="1" applyBorder="1" applyAlignment="1">
      <alignment horizontal="right" vertical="center" wrapText="1"/>
    </xf>
    <xf numFmtId="166" fontId="33" fillId="0" borderId="10" xfId="53" applyNumberFormat="1" applyFont="1" applyFill="1" applyBorder="1" applyAlignment="1">
      <alignment horizontal="right" vertical="center" wrapText="1"/>
    </xf>
    <xf numFmtId="166" fontId="30" fillId="0" borderId="10" xfId="53" applyNumberFormat="1" applyFont="1" applyBorder="1" applyAlignment="1">
      <alignment vertical="center"/>
    </xf>
    <xf numFmtId="166" fontId="30" fillId="0" borderId="10" xfId="53" applyNumberFormat="1" applyFont="1" applyBorder="1" applyAlignment="1">
      <alignment horizontal="right" vertical="center" wrapText="1"/>
    </xf>
    <xf numFmtId="0" fontId="36" fillId="0" borderId="10" xfId="0" applyFont="1" applyBorder="1" applyAlignment="1">
      <alignment horizontal="right" vertical="top"/>
    </xf>
    <xf numFmtId="0" fontId="36" fillId="0" borderId="10" xfId="0" applyFont="1" applyBorder="1" applyAlignment="1">
      <alignment horizontal="right" vertical="center"/>
    </xf>
    <xf numFmtId="0" fontId="29" fillId="0" borderId="10" xfId="0" applyFont="1" applyBorder="1" applyAlignment="1">
      <alignment horizontal="right" vertical="top" wrapText="1"/>
    </xf>
    <xf numFmtId="0" fontId="33" fillId="0" borderId="10" xfId="0" applyFont="1" applyBorder="1" applyAlignment="1">
      <alignment horizontal="right" vertical="top" wrapText="1"/>
    </xf>
    <xf numFmtId="0" fontId="55" fillId="0" borderId="10" xfId="0" applyFont="1" applyBorder="1" applyAlignment="1">
      <alignment horizontal="right" vertical="top" wrapText="1"/>
    </xf>
    <xf numFmtId="166" fontId="33" fillId="0" borderId="10" xfId="53" applyNumberFormat="1" applyFont="1" applyBorder="1" applyAlignment="1">
      <alignment horizontal="right" vertical="center" wrapText="1"/>
    </xf>
    <xf numFmtId="167" fontId="41" fillId="0" borderId="10" xfId="53" applyNumberFormat="1" applyFont="1" applyBorder="1" applyAlignment="1">
      <alignment horizontal="right" vertical="center"/>
    </xf>
    <xf numFmtId="0" fontId="34" fillId="0" borderId="14" xfId="59" applyFont="1" applyBorder="1" applyAlignment="1">
      <alignment horizontal="right" vertical="top" wrapText="1"/>
    </xf>
    <xf numFmtId="49" fontId="36" fillId="0" borderId="10" xfId="0" applyNumberFormat="1" applyFont="1" applyBorder="1" applyAlignment="1">
      <alignment horizontal="right" vertical="top"/>
    </xf>
    <xf numFmtId="49" fontId="36" fillId="0" borderId="10" xfId="0" applyNumberFormat="1" applyFont="1" applyBorder="1" applyAlignment="1">
      <alignment horizontal="right" vertical="center"/>
    </xf>
    <xf numFmtId="0" fontId="32" fillId="0" borderId="10" xfId="0" applyFont="1" applyBorder="1" applyAlignment="1">
      <alignment horizontal="right" vertical="center"/>
    </xf>
    <xf numFmtId="0" fontId="57" fillId="0" borderId="10" xfId="0" applyFont="1" applyBorder="1">
      <alignment horizontal="left" vertical="top" wrapText="1"/>
    </xf>
    <xf numFmtId="0" fontId="58" fillId="0" borderId="10" xfId="0" applyFont="1" applyBorder="1">
      <alignment horizontal="left" vertical="top" wrapText="1"/>
    </xf>
    <xf numFmtId="49" fontId="36" fillId="0" borderId="14" xfId="0" applyNumberFormat="1" applyFont="1" applyBorder="1" applyAlignment="1">
      <alignment horizontal="right" vertical="top"/>
    </xf>
    <xf numFmtId="0" fontId="49" fillId="0" borderId="10" xfId="0" applyFont="1" applyBorder="1">
      <alignment horizontal="left" vertical="top" wrapText="1"/>
    </xf>
    <xf numFmtId="0" fontId="30" fillId="0" borderId="10" xfId="6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4" fontId="33" fillId="33" borderId="14" xfId="43" applyNumberFormat="1" applyFont="1" applyFill="1" applyBorder="1" applyAlignment="1">
      <alignment horizontal="center" vertic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top" wrapText="1"/>
    </xf>
    <xf numFmtId="0" fontId="30" fillId="33" borderId="10" xfId="66" applyNumberFormat="1" applyFont="1" applyFill="1" applyBorder="1" applyAlignment="1">
      <alignment horizontal="left" vertical="top" wrapText="1"/>
    </xf>
    <xf numFmtId="0" fontId="45" fillId="0" borderId="10" xfId="0" applyFont="1" applyBorder="1" applyAlignment="1"/>
    <xf numFmtId="4" fontId="30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169" fontId="31" fillId="0" borderId="10" xfId="53" applyNumberFormat="1" applyFont="1" applyFill="1" applyBorder="1" applyAlignment="1">
      <alignment horizontal="right" vertical="top"/>
    </xf>
    <xf numFmtId="0" fontId="38" fillId="0" borderId="11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6" fontId="30" fillId="0" borderId="0" xfId="53" applyNumberFormat="1" applyFont="1" applyBorder="1" applyAlignment="1">
      <alignment horizontal="center" vertical="center" wrapText="1"/>
    </xf>
    <xf numFmtId="164" fontId="30" fillId="0" borderId="10" xfId="53" applyNumberFormat="1" applyFont="1" applyBorder="1" applyAlignment="1">
      <alignment horizontal="center" vertical="center" wrapText="1"/>
    </xf>
    <xf numFmtId="43" fontId="30" fillId="0" borderId="0" xfId="0" applyNumberFormat="1" applyFont="1">
      <alignment horizontal="left" vertical="top" wrapText="1"/>
    </xf>
    <xf numFmtId="174" fontId="29" fillId="0" borderId="0" xfId="0" applyNumberFormat="1" applyFont="1" applyAlignment="1"/>
    <xf numFmtId="0" fontId="30" fillId="33" borderId="10" xfId="43" applyFont="1" applyFill="1" applyBorder="1" applyAlignment="1">
      <alignment horizontal="left" vertical="center" wrapText="1"/>
    </xf>
    <xf numFmtId="0" fontId="51" fillId="33" borderId="0" xfId="76" applyFont="1" applyFill="1" applyAlignment="1">
      <alignment horizontal="right"/>
    </xf>
    <xf numFmtId="0" fontId="53" fillId="0" borderId="10" xfId="0" applyFont="1" applyFill="1" applyBorder="1" applyAlignment="1">
      <alignment horizontal="left" vertical="top" wrapText="1"/>
    </xf>
    <xf numFmtId="0" fontId="53" fillId="0" borderId="18" xfId="0" applyFont="1" applyFill="1" applyBorder="1" applyAlignment="1">
      <alignment horizontal="left" vertical="top" wrapText="1"/>
    </xf>
    <xf numFmtId="0" fontId="33" fillId="33" borderId="12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right" vertical="top"/>
    </xf>
    <xf numFmtId="0" fontId="45" fillId="0" borderId="10" xfId="0" applyFont="1" applyBorder="1" applyAlignment="1">
      <alignment vertical="top"/>
    </xf>
    <xf numFmtId="0" fontId="32" fillId="0" borderId="10" xfId="0" applyFont="1" applyFill="1" applyBorder="1" applyAlignment="1">
      <alignment vertical="top"/>
    </xf>
    <xf numFmtId="0" fontId="38" fillId="0" borderId="10" xfId="0" applyFont="1" applyFill="1" applyBorder="1" applyAlignment="1">
      <alignment horizontal="left" vertical="top" wrapText="1"/>
    </xf>
    <xf numFmtId="166" fontId="30" fillId="0" borderId="10" xfId="53" applyNumberFormat="1" applyFont="1" applyBorder="1" applyAlignment="1">
      <alignment horizontal="right" vertical="top" wrapText="1"/>
    </xf>
    <xf numFmtId="4" fontId="33" fillId="33" borderId="14" xfId="43" applyNumberFormat="1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center" vertical="top"/>
    </xf>
    <xf numFmtId="172" fontId="46" fillId="0" borderId="10" xfId="0" applyNumberFormat="1" applyFont="1" applyBorder="1" applyAlignment="1">
      <alignment horizontal="right" vertical="top"/>
    </xf>
    <xf numFmtId="172" fontId="50" fillId="0" borderId="10" xfId="0" applyNumberFormat="1" applyFont="1" applyFill="1" applyBorder="1" applyAlignment="1">
      <alignment horizontal="right" vertical="top"/>
    </xf>
    <xf numFmtId="173" fontId="49" fillId="0" borderId="0" xfId="0" applyNumberFormat="1" applyFont="1" applyAlignment="1"/>
    <xf numFmtId="173" fontId="45" fillId="0" borderId="0" xfId="0" applyNumberFormat="1" applyFont="1" applyAlignment="1"/>
    <xf numFmtId="0" fontId="60" fillId="0" borderId="0" xfId="0" applyFont="1" applyFill="1" applyBorder="1" applyAlignment="1">
      <alignment vertical="center" wrapText="1"/>
    </xf>
    <xf numFmtId="171" fontId="33" fillId="0" borderId="10" xfId="0" applyNumberFormat="1" applyFont="1" applyFill="1" applyBorder="1" applyAlignment="1">
      <alignment horizontal="right" vertical="center" wrapText="1"/>
    </xf>
    <xf numFmtId="174" fontId="29" fillId="0" borderId="0" xfId="0" applyNumberFormat="1" applyFo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56" fillId="0" borderId="0" xfId="0" applyFont="1" applyFill="1" applyAlignment="1">
      <alignment vertical="top"/>
    </xf>
    <xf numFmtId="0" fontId="33" fillId="0" borderId="10" xfId="0" applyFont="1" applyFill="1" applyBorder="1" applyAlignment="1">
      <alignment horizontal="left" vertical="top" wrapText="1"/>
    </xf>
    <xf numFmtId="165" fontId="33" fillId="33" borderId="10" xfId="43" applyNumberFormat="1" applyFont="1" applyFill="1" applyBorder="1" applyAlignment="1">
      <alignment horizontal="right" vertical="center" wrapText="1"/>
    </xf>
    <xf numFmtId="0" fontId="31" fillId="0" borderId="10" xfId="53" applyNumberFormat="1" applyFont="1" applyFill="1" applyBorder="1" applyAlignment="1">
      <alignment horizontal="right" vertical="top"/>
    </xf>
    <xf numFmtId="164" fontId="52" fillId="0" borderId="10" xfId="53" applyFont="1" applyBorder="1" applyAlignment="1">
      <alignment horizontal="center" vertical="center" wrapText="1"/>
    </xf>
    <xf numFmtId="0" fontId="52" fillId="0" borderId="10" xfId="0" applyFont="1" applyBorder="1" applyAlignment="1">
      <alignment vertical="top" wrapText="1"/>
    </xf>
    <xf numFmtId="165" fontId="33" fillId="33" borderId="0" xfId="42" applyFont="1" applyFill="1" applyBorder="1" applyAlignment="1">
      <alignment horizontal="right" vertical="center"/>
    </xf>
    <xf numFmtId="0" fontId="33" fillId="33" borderId="0" xfId="0" applyFont="1" applyFill="1" applyAlignment="1">
      <alignment horizontal="center" vertical="top" wrapText="1"/>
    </xf>
    <xf numFmtId="165" fontId="33" fillId="33" borderId="0" xfId="0" applyNumberFormat="1" applyFont="1" applyFill="1" applyAlignment="1">
      <alignment horizontal="right" vertical="center" wrapText="1"/>
    </xf>
    <xf numFmtId="0" fontId="33" fillId="33" borderId="0" xfId="0" applyFont="1" applyFill="1" applyAlignment="1">
      <alignment horizontal="center" vertical="center"/>
    </xf>
    <xf numFmtId="0" fontId="30" fillId="33" borderId="0" xfId="43" applyFont="1" applyFill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166" fontId="33" fillId="0" borderId="10" xfId="53" applyNumberFormat="1" applyFont="1" applyBorder="1" applyAlignment="1">
      <alignment horizontal="center" vertical="top"/>
    </xf>
    <xf numFmtId="43" fontId="29" fillId="0" borderId="0" xfId="0" applyNumberFormat="1" applyFont="1">
      <alignment horizontal="left" vertical="top" wrapText="1"/>
    </xf>
    <xf numFmtId="0" fontId="49" fillId="0" borderId="0" xfId="0" applyFont="1" applyBorder="1">
      <alignment horizontal="left" vertical="top" wrapText="1"/>
    </xf>
    <xf numFmtId="0" fontId="30" fillId="33" borderId="10" xfId="43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0" xfId="75" applyFont="1" applyAlignment="1">
      <alignment horizontal="left"/>
    </xf>
    <xf numFmtId="0" fontId="33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59" fillId="0" borderId="0" xfId="0" applyFont="1" applyAlignment="1">
      <alignment horizontal="left" vertical="top" wrapText="1"/>
    </xf>
    <xf numFmtId="0" fontId="52" fillId="0" borderId="10" xfId="0" applyFont="1" applyBorder="1" applyAlignment="1">
      <alignment horizontal="left" vertical="top" wrapText="1"/>
    </xf>
    <xf numFmtId="43" fontId="0" fillId="0" borderId="0" xfId="0" applyNumberFormat="1" applyAlignment="1">
      <alignment horizontal="left" vertical="top" wrapText="1"/>
    </xf>
    <xf numFmtId="175" fontId="33" fillId="33" borderId="10" xfId="53" applyNumberFormat="1" applyFont="1" applyFill="1" applyBorder="1" applyAlignment="1">
      <alignment horizontal="center" vertical="top" wrapText="1"/>
    </xf>
    <xf numFmtId="175" fontId="33" fillId="33" borderId="10" xfId="53" applyNumberFormat="1" applyFont="1" applyFill="1" applyBorder="1" applyAlignment="1">
      <alignment horizontal="center" vertical="center"/>
    </xf>
    <xf numFmtId="2" fontId="61" fillId="0" borderId="10" xfId="0" applyNumberFormat="1" applyFont="1" applyFill="1" applyBorder="1" applyAlignment="1">
      <alignment horizontal="center" vertical="center" wrapText="1"/>
    </xf>
    <xf numFmtId="176" fontId="30" fillId="0" borderId="10" xfId="53" applyNumberFormat="1" applyFont="1" applyFill="1" applyBorder="1" applyAlignment="1">
      <alignment horizontal="right" vertical="center" wrapText="1"/>
    </xf>
    <xf numFmtId="49" fontId="30" fillId="33" borderId="18" xfId="43" applyNumberFormat="1" applyFont="1" applyFill="1" applyBorder="1" applyAlignment="1">
      <alignment horizontal="center" vertical="center" wrapText="1"/>
    </xf>
    <xf numFmtId="167" fontId="30" fillId="0" borderId="10" xfId="53" applyNumberFormat="1" applyFont="1" applyFill="1" applyBorder="1" applyAlignment="1">
      <alignment horizontal="center" vertical="center" wrapText="1"/>
    </xf>
    <xf numFmtId="167" fontId="30" fillId="0" borderId="0" xfId="53" applyNumberFormat="1" applyFont="1" applyFill="1" applyBorder="1" applyAlignment="1">
      <alignment horizontal="center" vertical="center" wrapText="1"/>
    </xf>
    <xf numFmtId="177" fontId="30" fillId="0" borderId="10" xfId="53" applyNumberFormat="1" applyFont="1" applyFill="1" applyBorder="1" applyAlignment="1">
      <alignment horizontal="center" vertical="center" wrapText="1"/>
    </xf>
    <xf numFmtId="0" fontId="30" fillId="0" borderId="10" xfId="43" applyFont="1" applyFill="1" applyBorder="1" applyAlignment="1">
      <alignment horizontal="center" vertical="top" wrapText="1"/>
    </xf>
    <xf numFmtId="0" fontId="30" fillId="0" borderId="11" xfId="0" applyFont="1" applyFill="1" applyBorder="1" applyAlignment="1">
      <alignment horizontal="center" vertical="center" wrapText="1"/>
    </xf>
    <xf numFmtId="49" fontId="30" fillId="0" borderId="18" xfId="43" applyNumberFormat="1" applyFont="1" applyFill="1" applyBorder="1" applyAlignment="1">
      <alignment horizontal="center" vertical="center" wrapText="1"/>
    </xf>
    <xf numFmtId="0" fontId="61" fillId="0" borderId="10" xfId="0" applyNumberFormat="1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177" fontId="30" fillId="0" borderId="0" xfId="53" applyNumberFormat="1" applyFont="1" applyFill="1" applyBorder="1" applyAlignment="1">
      <alignment horizontal="center" vertical="center" wrapText="1"/>
    </xf>
    <xf numFmtId="49" fontId="30" fillId="33" borderId="0" xfId="43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0" fillId="0" borderId="0" xfId="75" applyFont="1" applyAlignment="1">
      <alignment horizontal="right"/>
    </xf>
    <xf numFmtId="0" fontId="33" fillId="0" borderId="10" xfId="0" applyFont="1" applyFill="1" applyBorder="1" applyAlignment="1">
      <alignment horizontal="left" vertical="top" wrapText="1"/>
    </xf>
    <xf numFmtId="166" fontId="33" fillId="0" borderId="0" xfId="53" applyNumberFormat="1" applyFont="1" applyBorder="1" applyAlignment="1">
      <alignment horizontal="right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30" fillId="0" borderId="10" xfId="66" applyNumberFormat="1" applyFont="1" applyFill="1" applyBorder="1" applyAlignment="1">
      <alignment horizontal="left" vertical="top" wrapText="1"/>
    </xf>
    <xf numFmtId="0" fontId="30" fillId="0" borderId="10" xfId="0" applyFont="1" applyFill="1" applyBorder="1">
      <alignment horizontal="left" vertical="top" wrapText="1"/>
    </xf>
    <xf numFmtId="0" fontId="30" fillId="0" borderId="14" xfId="60" applyFont="1" applyFill="1" applyBorder="1" applyAlignment="1">
      <alignment horizontal="left" vertical="top" wrapText="1"/>
    </xf>
    <xf numFmtId="0" fontId="34" fillId="0" borderId="14" xfId="60" applyFont="1" applyFill="1" applyBorder="1">
      <alignment horizontal="left" vertical="top" wrapText="1"/>
    </xf>
    <xf numFmtId="0" fontId="33" fillId="0" borderId="10" xfId="60" applyFont="1" applyFill="1" applyBorder="1" applyAlignment="1">
      <alignment horizontal="left" vertical="top" wrapText="1"/>
    </xf>
    <xf numFmtId="0" fontId="34" fillId="0" borderId="10" xfId="60" applyFont="1" applyFill="1" applyBorder="1">
      <alignment horizontal="left" vertical="top" wrapText="1"/>
    </xf>
    <xf numFmtId="0" fontId="30" fillId="0" borderId="10" xfId="60" applyFont="1" applyFill="1" applyBorder="1" applyAlignment="1">
      <alignment horizontal="left" vertical="top" wrapText="1"/>
    </xf>
    <xf numFmtId="2" fontId="61" fillId="0" borderId="10" xfId="0" applyNumberFormat="1" applyFont="1" applyFill="1" applyBorder="1" applyAlignment="1">
      <alignment horizontal="center" vertical="top" wrapText="1"/>
    </xf>
    <xf numFmtId="178" fontId="0" fillId="0" borderId="0" xfId="0" applyNumberFormat="1" applyAlignment="1">
      <alignment horizontal="left" vertical="top" wrapText="1"/>
    </xf>
    <xf numFmtId="0" fontId="30" fillId="0" borderId="10" xfId="0" applyFont="1" applyFill="1" applyBorder="1" applyAlignment="1">
      <alignment vertical="center" wrapText="1"/>
    </xf>
    <xf numFmtId="0" fontId="62" fillId="0" borderId="18" xfId="0" applyFont="1" applyFill="1" applyBorder="1" applyAlignment="1">
      <alignment horizontal="left" vertical="top" wrapText="1"/>
    </xf>
    <xf numFmtId="0" fontId="30" fillId="0" borderId="10" xfId="60" applyFont="1" applyBorder="1" applyAlignment="1">
      <alignment horizontal="center" vertical="top"/>
    </xf>
    <xf numFmtId="0" fontId="30" fillId="0" borderId="0" xfId="0" applyFont="1" applyAlignment="1">
      <alignment horizontal="right" wrapText="1"/>
    </xf>
    <xf numFmtId="0" fontId="30" fillId="0" borderId="0" xfId="0" applyFont="1" applyAlignment="1">
      <alignment horizontal="right"/>
    </xf>
    <xf numFmtId="0" fontId="33" fillId="0" borderId="11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56" fillId="0" borderId="0" xfId="0" applyFont="1" applyAlignment="1">
      <alignment horizontal="center" vertical="top" wrapText="1"/>
    </xf>
    <xf numFmtId="0" fontId="29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33" fillId="0" borderId="11" xfId="57" applyFont="1" applyBorder="1" applyAlignment="1">
      <alignment horizontal="center" vertical="center" wrapText="1"/>
    </xf>
    <xf numFmtId="0" fontId="33" fillId="0" borderId="18" xfId="57" applyFont="1" applyBorder="1" applyAlignment="1">
      <alignment horizontal="center" vertical="center" wrapText="1"/>
    </xf>
    <xf numFmtId="0" fontId="33" fillId="0" borderId="14" xfId="57" applyFont="1" applyBorder="1" applyAlignment="1">
      <alignment horizontal="center" vertical="center" wrapText="1"/>
    </xf>
    <xf numFmtId="0" fontId="36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horizontal="right" vertical="top" wrapText="1"/>
    </xf>
    <xf numFmtId="0" fontId="37" fillId="0" borderId="0" xfId="0" applyFont="1" applyAlignment="1">
      <alignment horizontal="center" vertical="center" wrapText="1"/>
    </xf>
    <xf numFmtId="0" fontId="30" fillId="0" borderId="15" xfId="43" applyFont="1" applyBorder="1" applyAlignment="1">
      <alignment horizontal="center" vertical="center" wrapText="1"/>
    </xf>
    <xf numFmtId="0" fontId="30" fillId="0" borderId="17" xfId="43" applyFont="1" applyBorder="1" applyAlignment="1">
      <alignment horizontal="center" vertical="center" wrapText="1"/>
    </xf>
    <xf numFmtId="0" fontId="30" fillId="0" borderId="16" xfId="43" applyFont="1" applyBorder="1" applyAlignment="1">
      <alignment horizontal="center" vertical="center" wrapText="1"/>
    </xf>
    <xf numFmtId="0" fontId="30" fillId="0" borderId="12" xfId="43" applyFont="1" applyBorder="1" applyAlignment="1">
      <alignment horizontal="center" vertical="center" wrapText="1"/>
    </xf>
    <xf numFmtId="0" fontId="30" fillId="0" borderId="13" xfId="43" applyFont="1" applyBorder="1" applyAlignment="1">
      <alignment horizontal="center" vertical="center" wrapText="1"/>
    </xf>
    <xf numFmtId="49" fontId="31" fillId="33" borderId="10" xfId="0" applyNumberFormat="1" applyFont="1" applyFill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top" wrapText="1"/>
    </xf>
    <xf numFmtId="0" fontId="30" fillId="33" borderId="10" xfId="43" applyFont="1" applyFill="1" applyBorder="1" applyAlignment="1">
      <alignment horizontal="center" vertical="top" wrapText="1"/>
    </xf>
    <xf numFmtId="0" fontId="33" fillId="0" borderId="11" xfId="0" applyFont="1" applyFill="1" applyBorder="1" applyAlignment="1">
      <alignment horizontal="left" vertical="top" wrapText="1"/>
    </xf>
    <xf numFmtId="0" fontId="33" fillId="0" borderId="18" xfId="0" applyFont="1" applyFill="1" applyBorder="1" applyAlignment="1">
      <alignment horizontal="left" vertical="top" wrapText="1"/>
    </xf>
    <xf numFmtId="0" fontId="33" fillId="0" borderId="14" xfId="0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center" vertical="center"/>
    </xf>
    <xf numFmtId="0" fontId="33" fillId="33" borderId="11" xfId="0" applyFont="1" applyFill="1" applyBorder="1" applyAlignment="1">
      <alignment horizontal="center" vertical="center" wrapText="1"/>
    </xf>
    <xf numFmtId="0" fontId="33" fillId="33" borderId="18" xfId="0" applyFont="1" applyFill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center" wrapText="1"/>
    </xf>
    <xf numFmtId="0" fontId="30" fillId="33" borderId="12" xfId="43" applyFont="1" applyFill="1" applyBorder="1" applyAlignment="1">
      <alignment horizontal="center" vertical="top" wrapText="1"/>
    </xf>
    <xf numFmtId="0" fontId="30" fillId="33" borderId="13" xfId="43" applyFont="1" applyFill="1" applyBorder="1" applyAlignment="1">
      <alignment horizontal="center" vertical="top" wrapText="1"/>
    </xf>
    <xf numFmtId="0" fontId="33" fillId="33" borderId="21" xfId="0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/>
    </xf>
    <xf numFmtId="0" fontId="33" fillId="33" borderId="22" xfId="0" applyFont="1" applyFill="1" applyBorder="1" applyAlignment="1">
      <alignment horizontal="center" vertical="center"/>
    </xf>
    <xf numFmtId="0" fontId="33" fillId="33" borderId="11" xfId="0" applyFont="1" applyFill="1" applyBorder="1" applyAlignment="1">
      <alignment horizontal="center" vertical="center"/>
    </xf>
    <xf numFmtId="0" fontId="33" fillId="33" borderId="18" xfId="0" applyFont="1" applyFill="1" applyBorder="1" applyAlignment="1">
      <alignment horizontal="center" vertical="center"/>
    </xf>
    <xf numFmtId="0" fontId="33" fillId="33" borderId="14" xfId="0" applyFont="1" applyFill="1" applyBorder="1" applyAlignment="1">
      <alignment horizontal="center" vertical="center"/>
    </xf>
    <xf numFmtId="0" fontId="33" fillId="33" borderId="11" xfId="0" applyFont="1" applyFill="1" applyBorder="1" applyAlignment="1">
      <alignment horizontal="center" vertical="top" wrapText="1"/>
    </xf>
    <xf numFmtId="0" fontId="33" fillId="33" borderId="18" xfId="0" applyFont="1" applyFill="1" applyBorder="1" applyAlignment="1">
      <alignment horizontal="center" vertical="top" wrapText="1"/>
    </xf>
    <xf numFmtId="0" fontId="33" fillId="33" borderId="14" xfId="0" applyFont="1" applyFill="1" applyBorder="1" applyAlignment="1">
      <alignment horizontal="center" vertical="top" wrapText="1"/>
    </xf>
    <xf numFmtId="0" fontId="30" fillId="0" borderId="0" xfId="75" applyFont="1" applyAlignment="1">
      <alignment horizontal="right"/>
    </xf>
    <xf numFmtId="0" fontId="36" fillId="0" borderId="0" xfId="0" applyFont="1" applyFill="1" applyAlignment="1">
      <alignment horizont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0" fillId="33" borderId="15" xfId="43" applyFont="1" applyFill="1" applyBorder="1" applyAlignment="1">
      <alignment horizontal="center" vertical="center" wrapText="1"/>
    </xf>
    <xf numFmtId="0" fontId="30" fillId="33" borderId="17" xfId="43" applyFont="1" applyFill="1" applyBorder="1" applyAlignment="1">
      <alignment horizontal="center" vertical="center" wrapText="1"/>
    </xf>
    <xf numFmtId="0" fontId="30" fillId="33" borderId="16" xfId="43" applyFont="1" applyFill="1" applyBorder="1" applyAlignment="1">
      <alignment horizontal="center" vertical="center" wrapText="1"/>
    </xf>
    <xf numFmtId="0" fontId="30" fillId="33" borderId="21" xfId="43" applyFont="1" applyFill="1" applyBorder="1" applyAlignment="1">
      <alignment horizontal="center" vertical="center" wrapText="1"/>
    </xf>
    <xf numFmtId="0" fontId="30" fillId="33" borderId="19" xfId="43" applyFont="1" applyFill="1" applyBorder="1" applyAlignment="1">
      <alignment horizontal="center" vertical="center" wrapText="1"/>
    </xf>
    <xf numFmtId="0" fontId="30" fillId="33" borderId="22" xfId="43" applyFont="1" applyFill="1" applyBorder="1" applyAlignment="1">
      <alignment horizontal="center" vertical="center" wrapText="1"/>
    </xf>
    <xf numFmtId="0" fontId="30" fillId="33" borderId="12" xfId="43" applyFont="1" applyFill="1" applyBorder="1" applyAlignment="1">
      <alignment horizontal="center" vertical="center" wrapText="1"/>
    </xf>
    <xf numFmtId="0" fontId="30" fillId="33" borderId="13" xfId="43" applyFont="1" applyFill="1" applyBorder="1" applyAlignment="1">
      <alignment horizontal="center" vertical="center" wrapText="1"/>
    </xf>
    <xf numFmtId="0" fontId="33" fillId="33" borderId="11" xfId="43" applyFont="1" applyFill="1" applyBorder="1" applyAlignment="1">
      <alignment horizontal="center" vertical="center" wrapText="1"/>
    </xf>
    <xf numFmtId="0" fontId="30" fillId="33" borderId="18" xfId="43" applyFont="1" applyFill="1" applyBorder="1" applyAlignment="1">
      <alignment horizontal="center" vertical="center" wrapText="1"/>
    </xf>
    <xf numFmtId="0" fontId="30" fillId="33" borderId="14" xfId="43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/>
    </xf>
    <xf numFmtId="0" fontId="50" fillId="0" borderId="11" xfId="0" applyFont="1" applyFill="1" applyBorder="1" applyAlignment="1">
      <alignment horizontal="left" vertical="center" wrapText="1"/>
    </xf>
    <xf numFmtId="0" fontId="50" fillId="0" borderId="18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top" wrapText="1"/>
    </xf>
    <xf numFmtId="0" fontId="32" fillId="0" borderId="11" xfId="0" applyFont="1" applyFill="1" applyBorder="1" applyAlignment="1">
      <alignment horizontal="left" vertical="top" wrapText="1"/>
    </xf>
    <xf numFmtId="0" fontId="32" fillId="0" borderId="14" xfId="0" applyFont="1" applyFill="1" applyBorder="1" applyAlignment="1">
      <alignment horizontal="left" vertical="top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20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166" fontId="29" fillId="0" borderId="11" xfId="53" applyNumberFormat="1" applyFont="1" applyFill="1" applyBorder="1" applyAlignment="1">
      <alignment horizontal="center" vertical="top" wrapText="1"/>
    </xf>
    <xf numFmtId="166" fontId="29" fillId="0" borderId="14" xfId="53" applyNumberFormat="1" applyFont="1" applyFill="1" applyBorder="1" applyAlignment="1">
      <alignment horizontal="center" vertical="top" wrapText="1"/>
    </xf>
    <xf numFmtId="0" fontId="30" fillId="0" borderId="11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50" fillId="0" borderId="19" xfId="0" applyFont="1" applyFill="1" applyBorder="1" applyAlignment="1">
      <alignment horizontal="right" wrapText="1"/>
    </xf>
    <xf numFmtId="0" fontId="30" fillId="0" borderId="10" xfId="0" applyFont="1" applyFill="1" applyBorder="1" applyAlignment="1">
      <alignment horizontal="center" vertical="top" wrapText="1"/>
    </xf>
    <xf numFmtId="0" fontId="31" fillId="33" borderId="10" xfId="0" applyFont="1" applyFill="1" applyBorder="1" applyAlignment="1">
      <alignment horizontal="left"/>
    </xf>
    <xf numFmtId="0" fontId="43" fillId="33" borderId="11" xfId="0" applyFont="1" applyFill="1" applyBorder="1" applyAlignment="1">
      <alignment horizontal="center" vertical="center" wrapText="1"/>
    </xf>
    <xf numFmtId="0" fontId="43" fillId="33" borderId="18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/>
    </xf>
    <xf numFmtId="0" fontId="29" fillId="0" borderId="10" xfId="0" applyFont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top" wrapText="1"/>
    </xf>
    <xf numFmtId="166" fontId="29" fillId="0" borderId="0" xfId="53" applyNumberFormat="1" applyFont="1" applyFill="1" applyAlignment="1">
      <alignment horizontal="right"/>
    </xf>
    <xf numFmtId="166" fontId="29" fillId="0" borderId="0" xfId="53" applyNumberFormat="1" applyFont="1" applyFill="1" applyAlignment="1">
      <alignment horizontal="right" vertical="center"/>
    </xf>
    <xf numFmtId="0" fontId="50" fillId="0" borderId="19" xfId="0" applyFont="1" applyFill="1" applyBorder="1" applyAlignment="1">
      <alignment horizontal="right" vertical="top" wrapText="1"/>
    </xf>
    <xf numFmtId="0" fontId="33" fillId="33" borderId="10" xfId="0" applyFont="1" applyFill="1" applyBorder="1" applyAlignment="1">
      <alignment horizontal="left" vertical="top" wrapText="1"/>
    </xf>
    <xf numFmtId="0" fontId="38" fillId="0" borderId="11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166" fontId="30" fillId="0" borderId="11" xfId="53" applyNumberFormat="1" applyFont="1" applyFill="1" applyBorder="1" applyAlignment="1">
      <alignment horizontal="center" vertical="center" wrapText="1"/>
    </xf>
    <xf numFmtId="166" fontId="30" fillId="0" borderId="14" xfId="53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top" wrapText="1"/>
    </xf>
    <xf numFmtId="0" fontId="43" fillId="33" borderId="21" xfId="0" applyFont="1" applyFill="1" applyBorder="1" applyAlignment="1">
      <alignment horizontal="center" vertical="top" wrapText="1"/>
    </xf>
    <xf numFmtId="0" fontId="43" fillId="33" borderId="19" xfId="0" applyFont="1" applyFill="1" applyBorder="1" applyAlignment="1">
      <alignment horizontal="center" vertical="top" wrapText="1"/>
    </xf>
    <xf numFmtId="0" fontId="29" fillId="0" borderId="18" xfId="0" applyFont="1" applyBorder="1" applyAlignment="1">
      <alignment horizontal="center" vertical="top" wrapText="1"/>
    </xf>
    <xf numFmtId="0" fontId="50" fillId="0" borderId="0" xfId="0" applyFont="1" applyFill="1" applyBorder="1" applyAlignment="1">
      <alignment horizontal="right" vertical="top" wrapText="1"/>
    </xf>
    <xf numFmtId="0" fontId="50" fillId="0" borderId="0" xfId="0" applyFont="1" applyFill="1" applyBorder="1" applyAlignment="1">
      <alignment horizontal="right" wrapText="1"/>
    </xf>
    <xf numFmtId="0" fontId="38" fillId="0" borderId="11" xfId="0" applyFont="1" applyBorder="1" applyAlignment="1">
      <alignment horizontal="center" vertical="top" wrapText="1"/>
    </xf>
    <xf numFmtId="0" fontId="38" fillId="0" borderId="18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3" fillId="0" borderId="11" xfId="0" applyFont="1" applyBorder="1">
      <alignment horizontal="left" vertical="top" wrapText="1"/>
    </xf>
    <xf numFmtId="0" fontId="33" fillId="0" borderId="18" xfId="0" applyFont="1" applyBorder="1">
      <alignment horizontal="left" vertical="top" wrapText="1"/>
    </xf>
    <xf numFmtId="0" fontId="33" fillId="0" borderId="14" xfId="0" applyFont="1" applyBorder="1">
      <alignment horizontal="left" vertical="top" wrapText="1"/>
    </xf>
    <xf numFmtId="0" fontId="33" fillId="0" borderId="11" xfId="0" applyFont="1" applyBorder="1" applyAlignment="1">
      <alignment horizontal="center" vertical="top" wrapText="1"/>
    </xf>
    <xf numFmtId="0" fontId="33" fillId="0" borderId="18" xfId="0" applyFont="1" applyBorder="1" applyAlignment="1">
      <alignment horizontal="center" vertical="top" wrapText="1"/>
    </xf>
    <xf numFmtId="0" fontId="33" fillId="0" borderId="14" xfId="0" applyFont="1" applyBorder="1" applyAlignment="1">
      <alignment horizontal="center" vertical="top" wrapText="1"/>
    </xf>
    <xf numFmtId="0" fontId="31" fillId="0" borderId="10" xfId="0" applyFont="1" applyBorder="1">
      <alignment horizontal="left" vertical="top" wrapText="1"/>
    </xf>
    <xf numFmtId="0" fontId="33" fillId="33" borderId="11" xfId="0" applyFont="1" applyFill="1" applyBorder="1" applyAlignment="1">
      <alignment horizontal="left" vertical="center" wrapText="1"/>
    </xf>
    <xf numFmtId="0" fontId="33" fillId="33" borderId="18" xfId="0" applyFont="1" applyFill="1" applyBorder="1" applyAlignment="1">
      <alignment horizontal="left" vertical="center" wrapText="1"/>
    </xf>
    <xf numFmtId="0" fontId="33" fillId="33" borderId="14" xfId="0" applyFont="1" applyFill="1" applyBorder="1" applyAlignment="1">
      <alignment horizontal="left" vertical="center" wrapText="1"/>
    </xf>
    <xf numFmtId="0" fontId="33" fillId="0" borderId="0" xfId="0" applyFont="1" applyFill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0" fontId="30" fillId="0" borderId="18" xfId="0" applyFont="1" applyBorder="1" applyAlignment="1">
      <alignment horizontal="center" vertical="top" wrapText="1"/>
    </xf>
    <xf numFmtId="0" fontId="33" fillId="33" borderId="11" xfId="0" applyFont="1" applyFill="1" applyBorder="1" applyAlignment="1">
      <alignment horizontal="left" vertical="top" wrapText="1"/>
    </xf>
    <xf numFmtId="0" fontId="33" fillId="33" borderId="18" xfId="0" applyFont="1" applyFill="1" applyBorder="1" applyAlignment="1">
      <alignment horizontal="left" vertical="top" wrapText="1"/>
    </xf>
    <xf numFmtId="0" fontId="51" fillId="0" borderId="11" xfId="0" applyFont="1" applyBorder="1" applyAlignment="1">
      <alignment horizontal="center" vertical="top" wrapText="1"/>
    </xf>
    <xf numFmtId="0" fontId="51" fillId="0" borderId="18" xfId="0" applyFont="1" applyBorder="1" applyAlignment="1">
      <alignment horizontal="center" vertical="top" wrapText="1"/>
    </xf>
    <xf numFmtId="0" fontId="51" fillId="0" borderId="14" xfId="0" applyFont="1" applyBorder="1" applyAlignment="1">
      <alignment horizontal="center" vertical="top" wrapText="1"/>
    </xf>
    <xf numFmtId="0" fontId="52" fillId="0" borderId="11" xfId="0" applyFont="1" applyBorder="1" applyAlignment="1">
      <alignment horizontal="left" vertical="top" wrapText="1"/>
    </xf>
    <xf numFmtId="0" fontId="52" fillId="0" borderId="18" xfId="0" applyFont="1" applyBorder="1" applyAlignment="1">
      <alignment horizontal="left" vertical="top" wrapText="1"/>
    </xf>
    <xf numFmtId="0" fontId="52" fillId="0" borderId="14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0" xfId="75" applyFont="1" applyAlignment="1">
      <alignment horizontal="left"/>
    </xf>
    <xf numFmtId="0" fontId="30" fillId="0" borderId="0" xfId="0" applyFont="1" applyAlignment="1">
      <alignment horizontal="right" vertical="top"/>
    </xf>
    <xf numFmtId="0" fontId="33" fillId="0" borderId="0" xfId="0" applyFont="1" applyAlignment="1">
      <alignment horizontal="center" vertical="top" wrapText="1"/>
    </xf>
  </cellXfs>
  <cellStyles count="7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1" xfId="77"/>
    <cellStyle name="Comma 2" xfId="52"/>
    <cellStyle name="Comma 2 3" xfId="51"/>
    <cellStyle name="Comma 2 5" xfId="73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18 2" xfId="72"/>
    <cellStyle name="Normal 19" xfId="76"/>
    <cellStyle name="Normal 2" xfId="48"/>
    <cellStyle name="Normal 2 2 2" xfId="66"/>
    <cellStyle name="Normal 2 4" xfId="46"/>
    <cellStyle name="Normal 2 6" xfId="71"/>
    <cellStyle name="Normal 3" xfId="55"/>
    <cellStyle name="Normal 4" xfId="56"/>
    <cellStyle name="Normal 4 2" xfId="49"/>
    <cellStyle name="Normal 5" xfId="54"/>
    <cellStyle name="Normal 6" xfId="64"/>
    <cellStyle name="Normal 7" xfId="70"/>
    <cellStyle name="Normal 8" xfId="43"/>
    <cellStyle name="Normal 8 2" xfId="74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3" xfId="75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22" zoomScale="85" zoomScaleNormal="85" zoomScaleSheetLayoutView="115" workbookViewId="0">
      <selection activeCell="H6" sqref="H6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5.42578125" style="1" customWidth="1"/>
    <col min="4" max="4" width="25.28515625" style="1" customWidth="1"/>
    <col min="5" max="5" width="23.85546875" style="1" customWidth="1"/>
    <col min="6" max="6" width="9.5703125" style="1" bestFit="1" customWidth="1"/>
    <col min="7" max="7" width="34.5703125" style="1" customWidth="1"/>
    <col min="8" max="8" width="26.85546875" style="1" customWidth="1"/>
    <col min="9" max="9" width="15.7109375" style="1" bestFit="1" customWidth="1"/>
    <col min="10" max="16384" width="9.140625" style="1"/>
  </cols>
  <sheetData>
    <row r="1" spans="1:9" ht="31.5" customHeight="1">
      <c r="C1" s="319" t="s">
        <v>9</v>
      </c>
      <c r="D1" s="319"/>
      <c r="E1" s="319"/>
      <c r="F1" s="50"/>
      <c r="G1" s="6"/>
    </row>
    <row r="2" spans="1:9">
      <c r="C2" s="320" t="s">
        <v>51</v>
      </c>
      <c r="D2" s="320"/>
      <c r="E2" s="320"/>
      <c r="F2" s="326"/>
      <c r="G2" s="326"/>
    </row>
    <row r="3" spans="1:9">
      <c r="C3" s="320" t="s">
        <v>20</v>
      </c>
      <c r="D3" s="320"/>
      <c r="E3" s="320"/>
      <c r="F3" s="6"/>
      <c r="G3" s="6"/>
    </row>
    <row r="4" spans="1:9" ht="96" customHeight="1">
      <c r="A4" s="327" t="s">
        <v>174</v>
      </c>
      <c r="B4" s="327"/>
      <c r="C4" s="327"/>
      <c r="D4" s="327"/>
      <c r="E4" s="327"/>
    </row>
    <row r="5" spans="1:9" ht="20.45" customHeight="1">
      <c r="A5" s="3"/>
      <c r="B5" s="3"/>
      <c r="C5" s="3"/>
      <c r="D5" s="3"/>
      <c r="E5" s="40" t="s">
        <v>121</v>
      </c>
    </row>
    <row r="6" spans="1:9" s="2" customFormat="1" ht="78.75" customHeight="1">
      <c r="A6" s="328" t="s">
        <v>10</v>
      </c>
      <c r="B6" s="329"/>
      <c r="C6" s="330" t="s">
        <v>11</v>
      </c>
      <c r="D6" s="324" t="s">
        <v>56</v>
      </c>
      <c r="E6" s="325"/>
    </row>
    <row r="7" spans="1:9" s="2" customFormat="1" ht="36" customHeight="1">
      <c r="A7" s="15" t="s">
        <v>12</v>
      </c>
      <c r="B7" s="15" t="s">
        <v>13</v>
      </c>
      <c r="C7" s="331"/>
      <c r="D7" s="221" t="s">
        <v>161</v>
      </c>
      <c r="E7" s="4" t="s">
        <v>16</v>
      </c>
    </row>
    <row r="8" spans="1:9">
      <c r="A8" s="8"/>
      <c r="B8" s="8"/>
      <c r="C8" s="17" t="s">
        <v>1</v>
      </c>
      <c r="D8" s="187">
        <f>D10+D58</f>
        <v>0</v>
      </c>
      <c r="E8" s="187">
        <f>E10+E58</f>
        <v>0</v>
      </c>
    </row>
    <row r="9" spans="1:9" ht="41.25" customHeight="1">
      <c r="A9" s="321" t="s">
        <v>49</v>
      </c>
      <c r="B9" s="322"/>
      <c r="C9" s="323"/>
      <c r="D9" s="187">
        <f>D10</f>
        <v>0</v>
      </c>
      <c r="E9" s="187">
        <f>E10</f>
        <v>0</v>
      </c>
    </row>
    <row r="10" spans="1:9" ht="24" customHeight="1">
      <c r="A10" s="205" t="s">
        <v>60</v>
      </c>
      <c r="B10" s="139"/>
      <c r="C10" s="16" t="s">
        <v>2</v>
      </c>
      <c r="D10" s="187">
        <f>D16+D28+D34+D22+D40</f>
        <v>0</v>
      </c>
      <c r="E10" s="187">
        <f>E16+E28+E34+E22+E40</f>
        <v>0</v>
      </c>
      <c r="G10" s="272"/>
      <c r="H10" s="272"/>
    </row>
    <row r="11" spans="1:9" ht="25.9" customHeight="1">
      <c r="A11" s="138"/>
      <c r="B11" s="139"/>
      <c r="C11" s="21" t="s">
        <v>61</v>
      </c>
      <c r="D11" s="39"/>
      <c r="E11" s="39"/>
      <c r="G11" s="272"/>
      <c r="H11" s="272"/>
    </row>
    <row r="12" spans="1:9" ht="24" customHeight="1">
      <c r="A12" s="138"/>
      <c r="B12" s="139"/>
      <c r="C12" s="16" t="s">
        <v>3</v>
      </c>
      <c r="D12" s="39"/>
      <c r="E12" s="39"/>
    </row>
    <row r="13" spans="1:9" ht="94.5" customHeight="1">
      <c r="A13" s="138"/>
      <c r="B13" s="139"/>
      <c r="C13" s="224" t="s">
        <v>164</v>
      </c>
      <c r="D13" s="39"/>
      <c r="E13" s="39"/>
    </row>
    <row r="14" spans="1:9" ht="17.45" customHeight="1">
      <c r="A14" s="138"/>
      <c r="B14" s="139"/>
      <c r="C14" s="16" t="s">
        <v>4</v>
      </c>
      <c r="D14" s="39"/>
      <c r="E14" s="39"/>
    </row>
    <row r="15" spans="1:9" ht="51.75">
      <c r="A15" s="138"/>
      <c r="B15" s="139"/>
      <c r="C15" s="224" t="s">
        <v>62</v>
      </c>
      <c r="D15" s="39"/>
      <c r="E15" s="39"/>
    </row>
    <row r="16" spans="1:9">
      <c r="A16" s="139"/>
      <c r="B16" s="140">
        <v>11005</v>
      </c>
      <c r="C16" s="16" t="s">
        <v>6</v>
      </c>
      <c r="D16" s="187">
        <f>-1862562.6</f>
        <v>-1862562.6</v>
      </c>
      <c r="E16" s="187">
        <f>-1862562.6</f>
        <v>-1862562.6</v>
      </c>
      <c r="G16" s="188"/>
      <c r="H16" s="189"/>
      <c r="I16" s="188"/>
    </row>
    <row r="17" spans="1:7" ht="42.75" customHeight="1">
      <c r="A17" s="139"/>
      <c r="B17" s="39"/>
      <c r="C17" s="60" t="s">
        <v>64</v>
      </c>
      <c r="D17" s="39"/>
      <c r="E17" s="39"/>
    </row>
    <row r="18" spans="1:7">
      <c r="A18" s="139"/>
      <c r="B18" s="39"/>
      <c r="C18" s="16" t="s">
        <v>7</v>
      </c>
      <c r="D18" s="39"/>
      <c r="E18" s="39"/>
    </row>
    <row r="19" spans="1:7" ht="34.5">
      <c r="A19" s="139"/>
      <c r="B19" s="39"/>
      <c r="C19" s="224" t="s">
        <v>64</v>
      </c>
      <c r="D19" s="39"/>
      <c r="E19" s="39"/>
    </row>
    <row r="20" spans="1:7">
      <c r="A20" s="139"/>
      <c r="B20" s="39"/>
      <c r="C20" s="16" t="s">
        <v>8</v>
      </c>
      <c r="D20" s="39"/>
      <c r="E20" s="39"/>
    </row>
    <row r="21" spans="1:7">
      <c r="A21" s="139"/>
      <c r="B21" s="39"/>
      <c r="C21" s="43" t="s">
        <v>37</v>
      </c>
      <c r="D21" s="44"/>
      <c r="E21" s="44"/>
    </row>
    <row r="22" spans="1:7">
      <c r="A22" s="139"/>
      <c r="B22" s="140">
        <v>32003</v>
      </c>
      <c r="C22" s="16" t="s">
        <v>6</v>
      </c>
      <c r="D22" s="187">
        <v>-260550</v>
      </c>
      <c r="E22" s="187">
        <v>-466124.4</v>
      </c>
    </row>
    <row r="23" spans="1:7" ht="51.75">
      <c r="A23" s="139"/>
      <c r="B23" s="39"/>
      <c r="C23" s="21" t="s">
        <v>168</v>
      </c>
      <c r="D23" s="44"/>
      <c r="E23" s="44"/>
      <c r="G23" s="272"/>
    </row>
    <row r="24" spans="1:7">
      <c r="A24" s="139"/>
      <c r="B24" s="39"/>
      <c r="C24" s="16" t="s">
        <v>7</v>
      </c>
      <c r="D24" s="44"/>
      <c r="E24" s="44"/>
      <c r="G24" s="5"/>
    </row>
    <row r="25" spans="1:7" ht="34.5">
      <c r="A25" s="139"/>
      <c r="B25" s="39"/>
      <c r="C25" s="224" t="s">
        <v>169</v>
      </c>
      <c r="D25" s="44"/>
      <c r="E25" s="44"/>
    </row>
    <row r="26" spans="1:7">
      <c r="A26" s="139"/>
      <c r="B26" s="39"/>
      <c r="C26" s="16" t="s">
        <v>8</v>
      </c>
      <c r="D26" s="44"/>
      <c r="E26" s="44"/>
    </row>
    <row r="27" spans="1:7" ht="34.5">
      <c r="A27" s="139"/>
      <c r="B27" s="39"/>
      <c r="C27" s="224" t="s">
        <v>141</v>
      </c>
      <c r="D27" s="44"/>
      <c r="E27" s="44"/>
    </row>
    <row r="28" spans="1:7">
      <c r="A28" s="139"/>
      <c r="B28" s="140">
        <v>32004</v>
      </c>
      <c r="C28" s="16" t="s">
        <v>6</v>
      </c>
      <c r="D28" s="187">
        <v>1318181.1000000001</v>
      </c>
      <c r="E28" s="187">
        <v>1523755.5</v>
      </c>
      <c r="G28" s="272"/>
    </row>
    <row r="29" spans="1:7" ht="58.5" customHeight="1">
      <c r="A29" s="139"/>
      <c r="B29" s="204"/>
      <c r="C29" s="21" t="s">
        <v>139</v>
      </c>
      <c r="D29" s="44"/>
      <c r="E29" s="44"/>
    </row>
    <row r="30" spans="1:7">
      <c r="A30" s="139"/>
      <c r="B30" s="204"/>
      <c r="C30" s="16" t="s">
        <v>7</v>
      </c>
      <c r="D30" s="44"/>
      <c r="E30" s="44"/>
    </row>
    <row r="31" spans="1:7" ht="36.75" customHeight="1">
      <c r="A31" s="139"/>
      <c r="B31" s="204"/>
      <c r="C31" s="224" t="s">
        <v>140</v>
      </c>
      <c r="D31" s="44"/>
      <c r="E31" s="44"/>
    </row>
    <row r="32" spans="1:7">
      <c r="A32" s="139"/>
      <c r="B32" s="204"/>
      <c r="C32" s="16" t="s">
        <v>8</v>
      </c>
      <c r="D32" s="44"/>
      <c r="E32" s="44"/>
    </row>
    <row r="33" spans="1:7" ht="44.25" customHeight="1">
      <c r="A33" s="139"/>
      <c r="B33" s="204"/>
      <c r="C33" s="224" t="s">
        <v>141</v>
      </c>
      <c r="D33" s="44"/>
      <c r="E33" s="44"/>
    </row>
    <row r="34" spans="1:7">
      <c r="A34" s="139"/>
      <c r="B34" s="140">
        <v>11002</v>
      </c>
      <c r="C34" s="16" t="s">
        <v>6</v>
      </c>
      <c r="D34" s="187">
        <v>466124.4</v>
      </c>
      <c r="E34" s="187">
        <v>466124.4</v>
      </c>
      <c r="G34" s="188"/>
    </row>
    <row r="35" spans="1:7" ht="30.75" customHeight="1">
      <c r="A35" s="139"/>
      <c r="B35" s="39"/>
      <c r="C35" s="21" t="s">
        <v>162</v>
      </c>
      <c r="D35" s="44"/>
      <c r="E35" s="44"/>
      <c r="G35" s="273"/>
    </row>
    <row r="36" spans="1:7">
      <c r="A36" s="139"/>
      <c r="B36" s="39"/>
      <c r="C36" s="16" t="s">
        <v>7</v>
      </c>
      <c r="D36" s="44"/>
      <c r="E36" s="44"/>
    </row>
    <row r="37" spans="1:7" ht="79.5" customHeight="1">
      <c r="A37" s="139"/>
      <c r="B37" s="39"/>
      <c r="C37" s="224" t="s">
        <v>163</v>
      </c>
      <c r="D37" s="44"/>
      <c r="E37" s="44"/>
    </row>
    <row r="38" spans="1:7" ht="22.5" customHeight="1">
      <c r="A38" s="139"/>
      <c r="B38" s="39"/>
      <c r="C38" s="16" t="s">
        <v>8</v>
      </c>
      <c r="D38" s="44"/>
      <c r="E38" s="44"/>
    </row>
    <row r="39" spans="1:7" ht="23.25" customHeight="1">
      <c r="A39" s="139"/>
      <c r="B39" s="39"/>
      <c r="C39" s="224" t="s">
        <v>98</v>
      </c>
      <c r="D39" s="44"/>
      <c r="E39" s="44"/>
    </row>
    <row r="40" spans="1:7" ht="21" customHeight="1">
      <c r="A40" s="140">
        <v>1111</v>
      </c>
      <c r="B40" s="19"/>
      <c r="C40" s="65" t="s">
        <v>2</v>
      </c>
      <c r="D40" s="187">
        <f>D46+D52</f>
        <v>338807.10000000003</v>
      </c>
      <c r="E40" s="187">
        <f>E46+E52</f>
        <v>338807.10000000003</v>
      </c>
    </row>
    <row r="41" spans="1:7" ht="25.15" customHeight="1">
      <c r="A41" s="25"/>
      <c r="B41" s="19"/>
      <c r="C41" s="114" t="s">
        <v>81</v>
      </c>
      <c r="D41" s="39"/>
      <c r="E41" s="39"/>
    </row>
    <row r="42" spans="1:7" ht="23.25" customHeight="1">
      <c r="A42" s="25"/>
      <c r="B42" s="19"/>
      <c r="C42" s="65" t="s">
        <v>3</v>
      </c>
      <c r="D42" s="36"/>
      <c r="E42" s="36"/>
    </row>
    <row r="43" spans="1:7" ht="34.5">
      <c r="A43" s="25"/>
      <c r="B43" s="19"/>
      <c r="C43" s="224" t="s">
        <v>82</v>
      </c>
      <c r="D43" s="37"/>
      <c r="E43" s="37"/>
    </row>
    <row r="44" spans="1:7" ht="27.75" customHeight="1">
      <c r="A44" s="25"/>
      <c r="B44" s="19"/>
      <c r="C44" s="65" t="s">
        <v>4</v>
      </c>
      <c r="D44" s="37"/>
      <c r="E44" s="37"/>
    </row>
    <row r="45" spans="1:7" ht="60.75" customHeight="1">
      <c r="A45" s="25"/>
      <c r="B45" s="19"/>
      <c r="C45" s="224" t="s">
        <v>83</v>
      </c>
      <c r="D45" s="37"/>
      <c r="E45" s="37"/>
    </row>
    <row r="46" spans="1:7" ht="25.5" customHeight="1">
      <c r="A46" s="18"/>
      <c r="B46" s="156">
        <v>12012</v>
      </c>
      <c r="C46" s="117" t="s">
        <v>6</v>
      </c>
      <c r="D46" s="187">
        <v>289631.40000000002</v>
      </c>
      <c r="E46" s="187">
        <v>289631.40000000002</v>
      </c>
    </row>
    <row r="47" spans="1:7" ht="78.75" customHeight="1">
      <c r="A47" s="18"/>
      <c r="B47" s="150"/>
      <c r="C47" s="175" t="s">
        <v>137</v>
      </c>
      <c r="D47" s="39"/>
      <c r="E47" s="39"/>
    </row>
    <row r="48" spans="1:7">
      <c r="A48" s="18"/>
      <c r="B48" s="150"/>
      <c r="C48" s="117" t="s">
        <v>7</v>
      </c>
      <c r="D48" s="38"/>
      <c r="E48" s="38"/>
    </row>
    <row r="49" spans="1:5" ht="112.9" customHeight="1">
      <c r="A49" s="18"/>
      <c r="B49" s="150"/>
      <c r="C49" s="155" t="s">
        <v>138</v>
      </c>
      <c r="D49" s="38"/>
      <c r="E49" s="38"/>
    </row>
    <row r="50" spans="1:5">
      <c r="A50" s="18"/>
      <c r="B50" s="19"/>
      <c r="C50" s="119" t="s">
        <v>8</v>
      </c>
      <c r="D50" s="38"/>
      <c r="E50" s="38"/>
    </row>
    <row r="51" spans="1:5" ht="23.25" customHeight="1">
      <c r="A51" s="18"/>
      <c r="B51" s="19"/>
      <c r="C51" s="51" t="s">
        <v>52</v>
      </c>
      <c r="D51" s="41"/>
      <c r="E51" s="41"/>
    </row>
    <row r="52" spans="1:5" ht="27" customHeight="1">
      <c r="A52" s="18"/>
      <c r="B52" s="156">
        <v>12011</v>
      </c>
      <c r="C52" s="117" t="s">
        <v>6</v>
      </c>
      <c r="D52" s="187">
        <v>49175.7</v>
      </c>
      <c r="E52" s="187">
        <v>49175.7</v>
      </c>
    </row>
    <row r="53" spans="1:5" ht="77.25" customHeight="1">
      <c r="A53" s="18"/>
      <c r="B53" s="177"/>
      <c r="C53" s="260" t="s">
        <v>201</v>
      </c>
      <c r="D53" s="39"/>
      <c r="E53" s="39"/>
    </row>
    <row r="54" spans="1:5">
      <c r="A54" s="18"/>
      <c r="B54" s="177"/>
      <c r="C54" s="117" t="s">
        <v>7</v>
      </c>
      <c r="D54" s="38"/>
      <c r="E54" s="38"/>
    </row>
    <row r="55" spans="1:5" ht="55.5" customHeight="1">
      <c r="A55" s="18"/>
      <c r="B55" s="177"/>
      <c r="C55" s="155" t="s">
        <v>202</v>
      </c>
      <c r="D55" s="38"/>
      <c r="E55" s="38"/>
    </row>
    <row r="56" spans="1:5">
      <c r="A56" s="18"/>
      <c r="B56" s="19"/>
      <c r="C56" s="119" t="s">
        <v>8</v>
      </c>
      <c r="D56" s="38"/>
      <c r="E56" s="38"/>
    </row>
    <row r="57" spans="1:5">
      <c r="A57" s="18"/>
      <c r="B57" s="19"/>
      <c r="C57" s="51" t="s">
        <v>52</v>
      </c>
      <c r="D57" s="41"/>
      <c r="E57" s="41"/>
    </row>
    <row r="58" spans="1:5">
      <c r="A58" s="332" t="s">
        <v>75</v>
      </c>
      <c r="B58" s="333"/>
      <c r="C58" s="334"/>
      <c r="D58" s="208">
        <f>+D60</f>
        <v>0</v>
      </c>
      <c r="E58" s="208">
        <f>+E60</f>
        <v>0</v>
      </c>
    </row>
    <row r="59" spans="1:5">
      <c r="A59" s="202">
        <v>1139</v>
      </c>
      <c r="B59" s="13"/>
      <c r="C59" s="53" t="s">
        <v>2</v>
      </c>
      <c r="D59" s="209"/>
      <c r="E59" s="209"/>
    </row>
    <row r="60" spans="1:5">
      <c r="A60" s="52"/>
      <c r="B60" s="13"/>
      <c r="C60" s="55" t="s">
        <v>76</v>
      </c>
      <c r="D60" s="208">
        <f>D66+D72</f>
        <v>0</v>
      </c>
      <c r="E60" s="208">
        <f>E66+E72</f>
        <v>0</v>
      </c>
    </row>
    <row r="61" spans="1:5">
      <c r="A61" s="52"/>
      <c r="B61" s="13"/>
      <c r="C61" s="56" t="s">
        <v>3</v>
      </c>
      <c r="D61" s="56"/>
      <c r="E61" s="56"/>
    </row>
    <row r="62" spans="1:5" ht="34.5">
      <c r="A62" s="52"/>
      <c r="B62" s="13"/>
      <c r="C62" s="57" t="s">
        <v>77</v>
      </c>
      <c r="D62" s="57"/>
      <c r="E62" s="57"/>
    </row>
    <row r="63" spans="1:5">
      <c r="A63" s="52"/>
      <c r="B63" s="13"/>
      <c r="C63" s="56" t="s">
        <v>4</v>
      </c>
      <c r="D63" s="56"/>
      <c r="E63" s="56"/>
    </row>
    <row r="64" spans="1:5" ht="34.5">
      <c r="A64" s="52"/>
      <c r="B64" s="13"/>
      <c r="C64" s="57" t="s">
        <v>78</v>
      </c>
      <c r="D64" s="57"/>
      <c r="E64" s="57"/>
    </row>
    <row r="65" spans="1:5">
      <c r="A65" s="318" t="s">
        <v>5</v>
      </c>
      <c r="B65" s="318"/>
      <c r="C65" s="318"/>
      <c r="D65" s="318"/>
      <c r="E65" s="318"/>
    </row>
    <row r="66" spans="1:5">
      <c r="A66" s="52"/>
      <c r="B66" s="203">
        <v>11001</v>
      </c>
      <c r="C66" s="59" t="s">
        <v>6</v>
      </c>
      <c r="D66" s="187">
        <v>289631.40000000002</v>
      </c>
      <c r="E66" s="187">
        <v>289631.40000000002</v>
      </c>
    </row>
    <row r="67" spans="1:5">
      <c r="A67" s="52"/>
      <c r="B67" s="203"/>
      <c r="C67" s="60" t="s">
        <v>76</v>
      </c>
      <c r="D67" s="39"/>
      <c r="E67" s="39"/>
    </row>
    <row r="68" spans="1:5">
      <c r="A68" s="52"/>
      <c r="B68" s="203"/>
      <c r="C68" s="59" t="s">
        <v>7</v>
      </c>
      <c r="D68" s="67"/>
      <c r="E68" s="67"/>
    </row>
    <row r="69" spans="1:5" ht="69">
      <c r="A69" s="52"/>
      <c r="B69" s="203"/>
      <c r="C69" s="61" t="s">
        <v>79</v>
      </c>
      <c r="D69" s="68"/>
      <c r="E69" s="68"/>
    </row>
    <row r="70" spans="1:5">
      <c r="A70" s="52"/>
      <c r="B70" s="203"/>
      <c r="C70" s="59" t="s">
        <v>80</v>
      </c>
      <c r="D70" s="67"/>
      <c r="E70" s="67"/>
    </row>
    <row r="71" spans="1:5">
      <c r="A71" s="52"/>
      <c r="B71" s="203"/>
      <c r="C71" s="62" t="s">
        <v>37</v>
      </c>
      <c r="D71" s="69"/>
      <c r="E71" s="69"/>
    </row>
    <row r="72" spans="1:5">
      <c r="A72" s="52"/>
      <c r="B72" s="203">
        <v>11001</v>
      </c>
      <c r="C72" s="59" t="s">
        <v>6</v>
      </c>
      <c r="D72" s="187">
        <f>-289631.4</f>
        <v>-289631.40000000002</v>
      </c>
      <c r="E72" s="187">
        <f>-289631.4</f>
        <v>-289631.40000000002</v>
      </c>
    </row>
    <row r="73" spans="1:5">
      <c r="A73" s="52"/>
      <c r="B73" s="58"/>
      <c r="C73" s="60" t="s">
        <v>76</v>
      </c>
      <c r="D73" s="39"/>
      <c r="E73" s="39"/>
    </row>
    <row r="74" spans="1:5">
      <c r="A74" s="52"/>
      <c r="B74" s="58"/>
      <c r="C74" s="59" t="s">
        <v>7</v>
      </c>
      <c r="D74" s="67"/>
      <c r="E74" s="67"/>
    </row>
    <row r="75" spans="1:5" ht="69">
      <c r="A75" s="52"/>
      <c r="B75" s="58"/>
      <c r="C75" s="61" t="s">
        <v>79</v>
      </c>
      <c r="D75" s="61"/>
      <c r="E75" s="61"/>
    </row>
    <row r="76" spans="1:5">
      <c r="A76" s="63"/>
      <c r="B76" s="58"/>
      <c r="C76" s="59" t="s">
        <v>8</v>
      </c>
      <c r="D76" s="59"/>
      <c r="E76" s="59"/>
    </row>
    <row r="77" spans="1:5">
      <c r="A77" s="64"/>
      <c r="B77" s="58"/>
      <c r="C77" s="62" t="s">
        <v>37</v>
      </c>
      <c r="D77" s="62"/>
      <c r="E77" s="62"/>
    </row>
  </sheetData>
  <mergeCells count="11">
    <mergeCell ref="F2:G2"/>
    <mergeCell ref="A4:E4"/>
    <mergeCell ref="A6:B6"/>
    <mergeCell ref="C6:C7"/>
    <mergeCell ref="A58:C58"/>
    <mergeCell ref="A65:E65"/>
    <mergeCell ref="C1:E1"/>
    <mergeCell ref="C2:E2"/>
    <mergeCell ref="C3:E3"/>
    <mergeCell ref="A9:C9"/>
    <mergeCell ref="D6:E6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zoomScaleNormal="100" workbookViewId="0">
      <selection activeCell="F32" sqref="F32"/>
    </sheetView>
  </sheetViews>
  <sheetFormatPr defaultColWidth="9.140625" defaultRowHeight="17.25"/>
  <cols>
    <col min="1" max="1" width="8.28515625" style="5" customWidth="1"/>
    <col min="2" max="2" width="8.140625" style="5" customWidth="1"/>
    <col min="3" max="3" width="7.5703125" style="5" customWidth="1"/>
    <col min="4" max="4" width="11.140625" style="5" customWidth="1"/>
    <col min="5" max="5" width="16.5703125" style="5" customWidth="1"/>
    <col min="6" max="6" width="81.140625" style="5" customWidth="1"/>
    <col min="7" max="7" width="23.7109375" style="5" customWidth="1"/>
    <col min="8" max="8" width="20.42578125" style="5" customWidth="1"/>
    <col min="9" max="9" width="17.140625" style="5" customWidth="1"/>
    <col min="10" max="10" width="16.42578125" style="5" bestFit="1" customWidth="1"/>
    <col min="11" max="11" width="15.140625" style="5" customWidth="1"/>
    <col min="12" max="16384" width="9.140625" style="5"/>
  </cols>
  <sheetData>
    <row r="1" spans="1:9" s="6" customFormat="1" ht="33" customHeight="1">
      <c r="F1" s="319" t="s">
        <v>27</v>
      </c>
      <c r="G1" s="319"/>
      <c r="H1" s="319"/>
    </row>
    <row r="2" spans="1:9" s="6" customFormat="1">
      <c r="F2" s="336" t="s">
        <v>51</v>
      </c>
      <c r="G2" s="336"/>
      <c r="H2" s="336"/>
    </row>
    <row r="3" spans="1:9" s="6" customFormat="1" ht="21" customHeight="1">
      <c r="F3" s="336" t="s">
        <v>20</v>
      </c>
      <c r="G3" s="336"/>
      <c r="H3" s="336"/>
    </row>
    <row r="4" spans="1:9" s="6" customFormat="1" ht="45.75" customHeight="1">
      <c r="A4" s="337" t="s">
        <v>175</v>
      </c>
      <c r="B4" s="337"/>
      <c r="C4" s="337"/>
      <c r="D4" s="337"/>
      <c r="E4" s="337"/>
      <c r="F4" s="337"/>
      <c r="G4" s="337"/>
      <c r="H4" s="337"/>
    </row>
    <row r="5" spans="1:9" s="6" customFormat="1" ht="19.149999999999999" customHeight="1">
      <c r="A5" s="12"/>
      <c r="B5" s="12"/>
      <c r="C5" s="12"/>
      <c r="D5" s="12"/>
      <c r="E5" s="12"/>
      <c r="F5" s="12"/>
      <c r="G5" s="12"/>
      <c r="H5" s="40" t="s">
        <v>121</v>
      </c>
    </row>
    <row r="6" spans="1:9" ht="72.599999999999994" customHeight="1">
      <c r="A6" s="338" t="s">
        <v>14</v>
      </c>
      <c r="B6" s="339"/>
      <c r="C6" s="340"/>
      <c r="D6" s="338" t="s">
        <v>0</v>
      </c>
      <c r="E6" s="340"/>
      <c r="F6" s="341" t="s">
        <v>15</v>
      </c>
      <c r="G6" s="338" t="s">
        <v>53</v>
      </c>
      <c r="H6" s="340"/>
    </row>
    <row r="7" spans="1:9" ht="29.25" customHeight="1">
      <c r="A7" s="7" t="s">
        <v>21</v>
      </c>
      <c r="B7" s="7" t="s">
        <v>22</v>
      </c>
      <c r="C7" s="7" t="s">
        <v>17</v>
      </c>
      <c r="D7" s="7" t="s">
        <v>23</v>
      </c>
      <c r="E7" s="7" t="s">
        <v>35</v>
      </c>
      <c r="F7" s="342"/>
      <c r="G7" s="221" t="s">
        <v>161</v>
      </c>
      <c r="H7" s="4" t="s">
        <v>16</v>
      </c>
    </row>
    <row r="8" spans="1:9" ht="18" customHeight="1">
      <c r="A8" s="7"/>
      <c r="B8" s="7"/>
      <c r="C8" s="7"/>
      <c r="D8" s="7"/>
      <c r="E8" s="7"/>
      <c r="F8" s="17" t="s">
        <v>1</v>
      </c>
      <c r="G8" s="187">
        <f>G10+G85</f>
        <v>0</v>
      </c>
      <c r="H8" s="187">
        <f>H10+H85</f>
        <v>0</v>
      </c>
      <c r="I8" s="237"/>
    </row>
    <row r="9" spans="1:9" ht="18" customHeight="1">
      <c r="A9" s="20"/>
      <c r="B9" s="20"/>
      <c r="C9" s="20"/>
      <c r="D9" s="20"/>
      <c r="E9" s="20"/>
      <c r="F9" s="20" t="s">
        <v>19</v>
      </c>
      <c r="G9" s="201"/>
      <c r="H9" s="201"/>
      <c r="I9" s="237"/>
    </row>
    <row r="10" spans="1:9" ht="36.6" customHeight="1">
      <c r="A10" s="22"/>
      <c r="B10" s="22"/>
      <c r="C10" s="22"/>
      <c r="D10" s="22"/>
      <c r="E10" s="22"/>
      <c r="F10" s="23" t="s">
        <v>49</v>
      </c>
      <c r="G10" s="187">
        <f>G12</f>
        <v>0</v>
      </c>
      <c r="H10" s="187">
        <f>H12</f>
        <v>0</v>
      </c>
      <c r="I10" s="237"/>
    </row>
    <row r="11" spans="1:9" ht="18" customHeight="1">
      <c r="A11" s="22"/>
      <c r="B11" s="22"/>
      <c r="C11" s="22"/>
      <c r="D11" s="22"/>
      <c r="E11" s="22"/>
      <c r="F11" s="20" t="s">
        <v>19</v>
      </c>
      <c r="G11" s="34"/>
      <c r="H11" s="34"/>
      <c r="I11" s="237"/>
    </row>
    <row r="12" spans="1:9" s="2" customFormat="1" ht="25.5" customHeight="1">
      <c r="A12" s="210" t="s">
        <v>39</v>
      </c>
      <c r="B12" s="211"/>
      <c r="C12" s="211"/>
      <c r="D12" s="212"/>
      <c r="E12" s="13"/>
      <c r="F12" s="46" t="s">
        <v>65</v>
      </c>
      <c r="G12" s="187">
        <f>+G14</f>
        <v>0</v>
      </c>
      <c r="H12" s="187">
        <f>+H14</f>
        <v>0</v>
      </c>
      <c r="I12" s="237"/>
    </row>
    <row r="13" spans="1:9" s="2" customFormat="1" ht="22.5" customHeight="1">
      <c r="A13" s="210"/>
      <c r="B13" s="211"/>
      <c r="C13" s="211"/>
      <c r="D13" s="212"/>
      <c r="E13" s="13"/>
      <c r="F13" s="43" t="s">
        <v>19</v>
      </c>
      <c r="G13" s="199"/>
      <c r="H13" s="199"/>
      <c r="I13" s="237"/>
    </row>
    <row r="14" spans="1:9" s="2" customFormat="1" ht="39.75" customHeight="1">
      <c r="A14" s="210"/>
      <c r="B14" s="210" t="s">
        <v>67</v>
      </c>
      <c r="C14" s="211"/>
      <c r="D14" s="212"/>
      <c r="E14" s="13"/>
      <c r="F14" s="46" t="s">
        <v>66</v>
      </c>
      <c r="G14" s="187">
        <f>+G16</f>
        <v>0</v>
      </c>
      <c r="H14" s="187">
        <f>+H16</f>
        <v>0</v>
      </c>
      <c r="I14" s="237"/>
    </row>
    <row r="15" spans="1:9" s="2" customFormat="1" ht="21.75" customHeight="1">
      <c r="A15" s="210"/>
      <c r="B15" s="210"/>
      <c r="C15" s="211"/>
      <c r="D15" s="212"/>
      <c r="E15" s="13"/>
      <c r="F15" s="43" t="s">
        <v>19</v>
      </c>
      <c r="G15" s="199"/>
      <c r="H15" s="199"/>
      <c r="I15" s="237"/>
    </row>
    <row r="16" spans="1:9" s="2" customFormat="1" ht="36.75" customHeight="1">
      <c r="A16" s="210"/>
      <c r="B16" s="210"/>
      <c r="C16" s="210" t="s">
        <v>39</v>
      </c>
      <c r="D16" s="212"/>
      <c r="E16" s="13"/>
      <c r="F16" s="46" t="s">
        <v>66</v>
      </c>
      <c r="G16" s="187">
        <f>+G18</f>
        <v>0</v>
      </c>
      <c r="H16" s="187">
        <f>+H18</f>
        <v>0</v>
      </c>
      <c r="I16" s="237"/>
    </row>
    <row r="17" spans="1:11" s="2" customFormat="1" ht="15" customHeight="1">
      <c r="A17" s="210"/>
      <c r="B17" s="210"/>
      <c r="C17" s="210"/>
      <c r="D17" s="212"/>
      <c r="E17" s="13"/>
      <c r="F17" s="42" t="s">
        <v>38</v>
      </c>
      <c r="G17" s="199"/>
      <c r="H17" s="199"/>
      <c r="I17" s="237"/>
    </row>
    <row r="18" spans="1:11" s="2" customFormat="1" ht="29.25" customHeight="1">
      <c r="A18" s="210"/>
      <c r="B18" s="210"/>
      <c r="C18" s="210"/>
      <c r="D18" s="202">
        <v>1162</v>
      </c>
      <c r="E18" s="14"/>
      <c r="F18" s="46" t="s">
        <v>61</v>
      </c>
      <c r="G18" s="187">
        <f>G20+G41+G50+G59+G32</f>
        <v>0</v>
      </c>
      <c r="H18" s="187">
        <f>H20+H41+H50+H59+H32</f>
        <v>0</v>
      </c>
      <c r="I18" s="237"/>
    </row>
    <row r="19" spans="1:11" s="2" customFormat="1" ht="18" customHeight="1">
      <c r="A19" s="210"/>
      <c r="B19" s="210"/>
      <c r="C19" s="210"/>
      <c r="D19" s="202"/>
      <c r="E19" s="47"/>
      <c r="F19" s="42" t="s">
        <v>19</v>
      </c>
      <c r="G19" s="200"/>
      <c r="H19" s="200"/>
      <c r="I19" s="237"/>
    </row>
    <row r="20" spans="1:11" s="2" customFormat="1" ht="36" customHeight="1">
      <c r="A20" s="210"/>
      <c r="B20" s="210"/>
      <c r="C20" s="210"/>
      <c r="D20" s="202"/>
      <c r="E20" s="72">
        <v>11005</v>
      </c>
      <c r="F20" s="46" t="s">
        <v>63</v>
      </c>
      <c r="G20" s="187">
        <f>+G22</f>
        <v>-1862562.6</v>
      </c>
      <c r="H20" s="187">
        <f>+H22</f>
        <v>-1862562.6</v>
      </c>
      <c r="I20" s="237"/>
      <c r="J20" s="238"/>
      <c r="K20" s="238">
        <f>H20+H32+H41+H50+H59</f>
        <v>0</v>
      </c>
    </row>
    <row r="21" spans="1:11" s="2" customFormat="1" ht="18" customHeight="1">
      <c r="A21" s="210"/>
      <c r="B21" s="210"/>
      <c r="C21" s="210"/>
      <c r="D21" s="202"/>
      <c r="E21" s="72"/>
      <c r="F21" s="78" t="s">
        <v>24</v>
      </c>
      <c r="G21" s="200"/>
      <c r="H21" s="200"/>
      <c r="I21" s="237"/>
    </row>
    <row r="22" spans="1:11" s="2" customFormat="1" ht="35.450000000000003" customHeight="1">
      <c r="A22" s="210"/>
      <c r="B22" s="210"/>
      <c r="C22" s="210"/>
      <c r="D22" s="202"/>
      <c r="E22" s="72"/>
      <c r="F22" s="93" t="s">
        <v>113</v>
      </c>
      <c r="G22" s="190">
        <f>+G24</f>
        <v>-1862562.6</v>
      </c>
      <c r="H22" s="190">
        <f>+H24</f>
        <v>-1862562.6</v>
      </c>
      <c r="I22" s="237"/>
    </row>
    <row r="23" spans="1:11" s="2" customFormat="1" ht="39" customHeight="1">
      <c r="A23" s="210"/>
      <c r="B23" s="210"/>
      <c r="C23" s="210"/>
      <c r="D23" s="202"/>
      <c r="E23" s="72"/>
      <c r="F23" s="8" t="s">
        <v>25</v>
      </c>
      <c r="G23" s="35"/>
      <c r="H23" s="35"/>
      <c r="I23" s="237"/>
    </row>
    <row r="24" spans="1:11" s="2" customFormat="1" ht="18" customHeight="1">
      <c r="A24" s="210"/>
      <c r="B24" s="210"/>
      <c r="C24" s="210"/>
      <c r="D24" s="202"/>
      <c r="E24" s="72"/>
      <c r="F24" s="76" t="s">
        <v>18</v>
      </c>
      <c r="G24" s="190">
        <f>+G25</f>
        <v>-1862562.6</v>
      </c>
      <c r="H24" s="190">
        <f>+H25</f>
        <v>-1862562.6</v>
      </c>
      <c r="I24" s="237"/>
    </row>
    <row r="25" spans="1:11" s="2" customFormat="1" ht="18" customHeight="1">
      <c r="A25" s="210"/>
      <c r="B25" s="210"/>
      <c r="C25" s="210"/>
      <c r="D25" s="202"/>
      <c r="E25" s="72"/>
      <c r="F25" s="76" t="s">
        <v>26</v>
      </c>
      <c r="G25" s="190">
        <f t="shared" ref="G25:H25" si="0">+G26</f>
        <v>-1862562.6</v>
      </c>
      <c r="H25" s="190">
        <f t="shared" si="0"/>
        <v>-1862562.6</v>
      </c>
      <c r="I25" s="237"/>
    </row>
    <row r="26" spans="1:11" s="2" customFormat="1" ht="18" customHeight="1">
      <c r="A26" s="210"/>
      <c r="B26" s="210"/>
      <c r="C26" s="210"/>
      <c r="D26" s="202"/>
      <c r="E26" s="72"/>
      <c r="F26" s="76" t="s">
        <v>68</v>
      </c>
      <c r="G26" s="190">
        <f t="shared" ref="G26:H26" si="1">G27</f>
        <v>-1862562.6</v>
      </c>
      <c r="H26" s="190">
        <f t="shared" si="1"/>
        <v>-1862562.6</v>
      </c>
      <c r="I26" s="237"/>
    </row>
    <row r="27" spans="1:11" s="2" customFormat="1" ht="18" customHeight="1">
      <c r="A27" s="210"/>
      <c r="B27" s="210"/>
      <c r="C27" s="210"/>
      <c r="D27" s="202"/>
      <c r="E27" s="72"/>
      <c r="F27" s="78" t="s">
        <v>69</v>
      </c>
      <c r="G27" s="190">
        <f>G28</f>
        <v>-1862562.6</v>
      </c>
      <c r="H27" s="190">
        <f>H28</f>
        <v>-1862562.6</v>
      </c>
      <c r="I27" s="237"/>
    </row>
    <row r="28" spans="1:11" ht="17.45" customHeight="1">
      <c r="A28" s="210"/>
      <c r="B28" s="210"/>
      <c r="C28" s="210"/>
      <c r="D28" s="202"/>
      <c r="E28" s="72"/>
      <c r="F28" s="78" t="s">
        <v>70</v>
      </c>
      <c r="G28" s="190">
        <f>'havelvac 1'!D16</f>
        <v>-1862562.6</v>
      </c>
      <c r="H28" s="190">
        <f>'havelvac 1'!E16</f>
        <v>-1862562.6</v>
      </c>
      <c r="I28" s="237"/>
    </row>
    <row r="29" spans="1:11" ht="17.45" customHeight="1">
      <c r="A29" s="210"/>
      <c r="B29" s="210" t="s">
        <v>91</v>
      </c>
      <c r="C29" s="210"/>
      <c r="D29" s="202"/>
      <c r="E29" s="72"/>
      <c r="F29" s="213" t="s">
        <v>142</v>
      </c>
      <c r="G29" s="190"/>
      <c r="H29" s="190"/>
      <c r="I29" s="237"/>
    </row>
    <row r="30" spans="1:11" ht="17.45" customHeight="1">
      <c r="A30" s="210"/>
      <c r="B30" s="210"/>
      <c r="C30" s="215"/>
      <c r="D30" s="202"/>
      <c r="E30" s="72"/>
      <c r="F30" s="214" t="s">
        <v>19</v>
      </c>
      <c r="G30" s="190"/>
      <c r="H30" s="190"/>
      <c r="I30" s="237"/>
    </row>
    <row r="31" spans="1:11" ht="17.45" customHeight="1">
      <c r="A31" s="210"/>
      <c r="B31" s="210"/>
      <c r="C31" s="215" t="s">
        <v>39</v>
      </c>
      <c r="D31" s="202"/>
      <c r="E31" s="72"/>
      <c r="F31" s="213" t="s">
        <v>142</v>
      </c>
      <c r="G31" s="190"/>
      <c r="H31" s="190"/>
      <c r="I31" s="237"/>
    </row>
    <row r="32" spans="1:11" ht="58.5" customHeight="1">
      <c r="A32" s="210"/>
      <c r="B32" s="210"/>
      <c r="C32" s="210"/>
      <c r="D32" s="202"/>
      <c r="E32" s="205">
        <v>32003</v>
      </c>
      <c r="F32" s="21" t="s">
        <v>183</v>
      </c>
      <c r="G32" s="187">
        <f>G34</f>
        <v>-260550</v>
      </c>
      <c r="H32" s="187">
        <f>H34</f>
        <v>-466124.4</v>
      </c>
      <c r="I32" s="237"/>
    </row>
    <row r="33" spans="1:10" ht="17.45" customHeight="1">
      <c r="A33" s="210"/>
      <c r="B33" s="210"/>
      <c r="C33" s="210"/>
      <c r="D33" s="202"/>
      <c r="E33" s="72"/>
      <c r="F33" s="78" t="s">
        <v>24</v>
      </c>
      <c r="G33" s="190"/>
      <c r="H33" s="190"/>
      <c r="I33" s="237"/>
    </row>
    <row r="34" spans="1:10" ht="38.25" customHeight="1">
      <c r="A34" s="210"/>
      <c r="B34" s="210"/>
      <c r="C34" s="210"/>
      <c r="D34" s="202"/>
      <c r="E34" s="72"/>
      <c r="F34" s="93" t="s">
        <v>113</v>
      </c>
      <c r="G34" s="236">
        <f>G36</f>
        <v>-260550</v>
      </c>
      <c r="H34" s="236">
        <f>H36</f>
        <v>-466124.4</v>
      </c>
      <c r="I34" s="237"/>
    </row>
    <row r="35" spans="1:10" ht="36.75" customHeight="1">
      <c r="A35" s="210"/>
      <c r="B35" s="210"/>
      <c r="C35" s="210"/>
      <c r="D35" s="202"/>
      <c r="E35" s="72"/>
      <c r="F35" s="8" t="s">
        <v>25</v>
      </c>
      <c r="G35" s="190"/>
      <c r="H35" s="190"/>
      <c r="I35" s="237"/>
      <c r="J35" s="237"/>
    </row>
    <row r="36" spans="1:10" ht="17.45" customHeight="1">
      <c r="A36" s="210"/>
      <c r="B36" s="210"/>
      <c r="C36" s="210"/>
      <c r="D36" s="202"/>
      <c r="E36" s="72"/>
      <c r="F36" s="216" t="s">
        <v>18</v>
      </c>
      <c r="G36" s="190">
        <f t="shared" ref="G36:H39" si="2">G37</f>
        <v>-260550</v>
      </c>
      <c r="H36" s="190">
        <f t="shared" si="2"/>
        <v>-466124.4</v>
      </c>
      <c r="I36" s="237"/>
    </row>
    <row r="37" spans="1:10" ht="17.45" customHeight="1">
      <c r="A37" s="210"/>
      <c r="B37" s="210"/>
      <c r="C37" s="210"/>
      <c r="D37" s="202"/>
      <c r="E37" s="72"/>
      <c r="F37" s="216" t="s">
        <v>143</v>
      </c>
      <c r="G37" s="190">
        <f t="shared" si="2"/>
        <v>-260550</v>
      </c>
      <c r="H37" s="190">
        <f t="shared" si="2"/>
        <v>-466124.4</v>
      </c>
      <c r="I37" s="237"/>
    </row>
    <row r="38" spans="1:10" ht="17.45" customHeight="1">
      <c r="A38" s="210"/>
      <c r="B38" s="210"/>
      <c r="C38" s="210"/>
      <c r="D38" s="202"/>
      <c r="E38" s="72"/>
      <c r="F38" s="216" t="s">
        <v>144</v>
      </c>
      <c r="G38" s="190">
        <f t="shared" si="2"/>
        <v>-260550</v>
      </c>
      <c r="H38" s="190">
        <f t="shared" si="2"/>
        <v>-466124.4</v>
      </c>
      <c r="I38" s="237"/>
    </row>
    <row r="39" spans="1:10" ht="17.45" customHeight="1">
      <c r="A39" s="210"/>
      <c r="B39" s="210"/>
      <c r="C39" s="210"/>
      <c r="D39" s="202"/>
      <c r="E39" s="72"/>
      <c r="F39" s="216" t="s">
        <v>172</v>
      </c>
      <c r="G39" s="190">
        <f t="shared" si="2"/>
        <v>-260550</v>
      </c>
      <c r="H39" s="190">
        <f t="shared" si="2"/>
        <v>-466124.4</v>
      </c>
      <c r="I39" s="237"/>
    </row>
    <row r="40" spans="1:10" ht="17.45" customHeight="1">
      <c r="A40" s="210"/>
      <c r="B40" s="210"/>
      <c r="C40" s="210"/>
      <c r="D40" s="202"/>
      <c r="E40" s="72"/>
      <c r="F40" s="216" t="s">
        <v>173</v>
      </c>
      <c r="G40" s="190">
        <v>-260550</v>
      </c>
      <c r="H40" s="190">
        <v>-466124.4</v>
      </c>
      <c r="I40" s="237"/>
    </row>
    <row r="41" spans="1:10" ht="49.5" customHeight="1">
      <c r="A41" s="210"/>
      <c r="B41" s="51"/>
      <c r="D41" s="202"/>
      <c r="E41" s="205">
        <v>32004</v>
      </c>
      <c r="F41" s="21" t="s">
        <v>139</v>
      </c>
      <c r="G41" s="190">
        <f>G43</f>
        <v>1318181.1000000001</v>
      </c>
      <c r="H41" s="190">
        <f>H43</f>
        <v>1523755.5</v>
      </c>
      <c r="I41" s="237"/>
    </row>
    <row r="42" spans="1:10" ht="17.45" customHeight="1">
      <c r="A42" s="70"/>
      <c r="B42" s="70"/>
      <c r="C42" s="70"/>
      <c r="D42" s="72"/>
      <c r="E42" s="72"/>
      <c r="F42" s="78" t="s">
        <v>24</v>
      </c>
      <c r="G42" s="190"/>
      <c r="H42" s="190"/>
      <c r="I42" s="237"/>
    </row>
    <row r="43" spans="1:10" ht="41.25" customHeight="1">
      <c r="A43" s="70"/>
      <c r="B43" s="70"/>
      <c r="C43" s="70"/>
      <c r="D43" s="72"/>
      <c r="E43" s="72"/>
      <c r="F43" s="93" t="s">
        <v>113</v>
      </c>
      <c r="G43" s="190">
        <f>G45</f>
        <v>1318181.1000000001</v>
      </c>
      <c r="H43" s="190">
        <f>H45</f>
        <v>1523755.5</v>
      </c>
      <c r="I43" s="237"/>
    </row>
    <row r="44" spans="1:10" ht="40.5" customHeight="1">
      <c r="A44" s="70"/>
      <c r="B44" s="70"/>
      <c r="C44" s="70"/>
      <c r="D44" s="72"/>
      <c r="E44" s="72"/>
      <c r="F44" s="8" t="s">
        <v>25</v>
      </c>
      <c r="G44" s="190"/>
      <c r="H44" s="190"/>
      <c r="I44" s="237"/>
    </row>
    <row r="45" spans="1:10" ht="17.45" customHeight="1">
      <c r="A45" s="70"/>
      <c r="B45" s="70"/>
      <c r="C45" s="70"/>
      <c r="D45" s="72"/>
      <c r="E45" s="72"/>
      <c r="F45" s="76" t="s">
        <v>18</v>
      </c>
      <c r="G45" s="190">
        <f t="shared" ref="G45:H48" si="3">G46</f>
        <v>1318181.1000000001</v>
      </c>
      <c r="H45" s="190">
        <f t="shared" si="3"/>
        <v>1523755.5</v>
      </c>
      <c r="I45" s="237"/>
      <c r="J45" s="237"/>
    </row>
    <row r="46" spans="1:10" ht="17.45" customHeight="1">
      <c r="A46" s="70"/>
      <c r="B46" s="70"/>
      <c r="C46" s="70"/>
      <c r="D46" s="72"/>
      <c r="E46" s="72"/>
      <c r="F46" s="216" t="s">
        <v>143</v>
      </c>
      <c r="G46" s="190">
        <f t="shared" si="3"/>
        <v>1318181.1000000001</v>
      </c>
      <c r="H46" s="190">
        <f t="shared" si="3"/>
        <v>1523755.5</v>
      </c>
      <c r="I46" s="237"/>
    </row>
    <row r="47" spans="1:10" ht="17.45" customHeight="1">
      <c r="A47" s="70"/>
      <c r="B47" s="70"/>
      <c r="C47" s="70"/>
      <c r="D47" s="72"/>
      <c r="E47" s="72"/>
      <c r="F47" s="216" t="s">
        <v>144</v>
      </c>
      <c r="G47" s="190">
        <f t="shared" si="3"/>
        <v>1318181.1000000001</v>
      </c>
      <c r="H47" s="190">
        <f t="shared" si="3"/>
        <v>1523755.5</v>
      </c>
      <c r="I47" s="237"/>
    </row>
    <row r="48" spans="1:10" ht="17.45" customHeight="1">
      <c r="A48" s="70"/>
      <c r="B48" s="70"/>
      <c r="C48" s="70"/>
      <c r="D48" s="72"/>
      <c r="E48" s="72"/>
      <c r="F48" s="216" t="s">
        <v>145</v>
      </c>
      <c r="G48" s="190">
        <f t="shared" si="3"/>
        <v>1318181.1000000001</v>
      </c>
      <c r="H48" s="190">
        <f t="shared" si="3"/>
        <v>1523755.5</v>
      </c>
      <c r="I48" s="237"/>
    </row>
    <row r="49" spans="1:11" ht="17.45" customHeight="1">
      <c r="A49" s="70"/>
      <c r="B49" s="70"/>
      <c r="C49" s="70"/>
      <c r="D49" s="72"/>
      <c r="E49" s="72"/>
      <c r="F49" s="216" t="s">
        <v>146</v>
      </c>
      <c r="G49" s="190">
        <f>'havelvac 1'!D28</f>
        <v>1318181.1000000001</v>
      </c>
      <c r="H49" s="190">
        <f>'havelvac 1'!E28</f>
        <v>1523755.5</v>
      </c>
      <c r="I49" s="237"/>
      <c r="J49" s="237"/>
    </row>
    <row r="50" spans="1:11" ht="25.5" customHeight="1">
      <c r="A50" s="70"/>
      <c r="B50" s="70"/>
      <c r="C50" s="70"/>
      <c r="D50" s="72"/>
      <c r="E50" s="205">
        <v>11002</v>
      </c>
      <c r="F50" s="60" t="s">
        <v>162</v>
      </c>
      <c r="G50" s="248">
        <f>G52</f>
        <v>466124.4</v>
      </c>
      <c r="H50" s="248">
        <f>H52</f>
        <v>466124.4</v>
      </c>
      <c r="I50" s="237"/>
      <c r="J50" s="237"/>
      <c r="K50" s="235"/>
    </row>
    <row r="51" spans="1:11" ht="17.45" customHeight="1">
      <c r="A51" s="70"/>
      <c r="B51" s="70"/>
      <c r="C51" s="70"/>
      <c r="D51" s="72"/>
      <c r="E51" s="72"/>
      <c r="F51" s="78" t="s">
        <v>24</v>
      </c>
      <c r="G51" s="201"/>
      <c r="H51" s="190"/>
      <c r="I51" s="237"/>
    </row>
    <row r="52" spans="1:11" ht="45" customHeight="1">
      <c r="A52" s="70"/>
      <c r="B52" s="70"/>
      <c r="C52" s="70"/>
      <c r="D52" s="72"/>
      <c r="E52" s="72"/>
      <c r="F52" s="93" t="s">
        <v>113</v>
      </c>
      <c r="G52" s="190">
        <f>G54</f>
        <v>466124.4</v>
      </c>
      <c r="H52" s="190">
        <f>H54</f>
        <v>466124.4</v>
      </c>
      <c r="I52" s="237"/>
    </row>
    <row r="53" spans="1:11" ht="39" customHeight="1">
      <c r="A53" s="70"/>
      <c r="B53" s="70"/>
      <c r="C53" s="70"/>
      <c r="D53" s="72"/>
      <c r="E53" s="72"/>
      <c r="F53" s="8" t="s">
        <v>25</v>
      </c>
      <c r="G53" s="201"/>
      <c r="H53" s="190"/>
      <c r="I53" s="237"/>
      <c r="J53" s="237" t="s">
        <v>148</v>
      </c>
    </row>
    <row r="54" spans="1:11" ht="21" customHeight="1">
      <c r="A54" s="70"/>
      <c r="B54" s="70"/>
      <c r="C54" s="70"/>
      <c r="D54" s="72"/>
      <c r="E54" s="72"/>
      <c r="F54" s="76" t="s">
        <v>18</v>
      </c>
      <c r="G54" s="190">
        <f t="shared" ref="G54:H57" si="4">G55</f>
        <v>466124.4</v>
      </c>
      <c r="H54" s="190">
        <f t="shared" si="4"/>
        <v>466124.4</v>
      </c>
      <c r="I54" s="237"/>
    </row>
    <row r="55" spans="1:11" ht="21" customHeight="1">
      <c r="A55" s="70"/>
      <c r="B55" s="70"/>
      <c r="C55" s="70"/>
      <c r="D55" s="72"/>
      <c r="E55" s="72"/>
      <c r="F55" s="216" t="s">
        <v>26</v>
      </c>
      <c r="G55" s="190">
        <f t="shared" si="4"/>
        <v>466124.4</v>
      </c>
      <c r="H55" s="190">
        <f t="shared" si="4"/>
        <v>466124.4</v>
      </c>
      <c r="I55" s="237"/>
    </row>
    <row r="56" spans="1:11" ht="21" customHeight="1">
      <c r="A56" s="70"/>
      <c r="B56" s="70"/>
      <c r="C56" s="70"/>
      <c r="D56" s="72"/>
      <c r="E56" s="72"/>
      <c r="F56" s="216" t="s">
        <v>68</v>
      </c>
      <c r="G56" s="190">
        <f t="shared" si="4"/>
        <v>466124.4</v>
      </c>
      <c r="H56" s="190">
        <f t="shared" si="4"/>
        <v>466124.4</v>
      </c>
      <c r="I56" s="237"/>
    </row>
    <row r="57" spans="1:11" ht="21" customHeight="1">
      <c r="A57" s="70"/>
      <c r="B57" s="70"/>
      <c r="C57" s="70"/>
      <c r="D57" s="72"/>
      <c r="E57" s="72"/>
      <c r="F57" s="216" t="s">
        <v>170</v>
      </c>
      <c r="G57" s="190">
        <f t="shared" si="4"/>
        <v>466124.4</v>
      </c>
      <c r="H57" s="190">
        <f t="shared" si="4"/>
        <v>466124.4</v>
      </c>
      <c r="I57" s="237"/>
    </row>
    <row r="58" spans="1:11" ht="21" customHeight="1">
      <c r="A58" s="70"/>
      <c r="B58" s="70"/>
      <c r="C58" s="70"/>
      <c r="D58" s="72"/>
      <c r="E58" s="72"/>
      <c r="F58" s="216" t="s">
        <v>171</v>
      </c>
      <c r="G58" s="190">
        <v>466124.4</v>
      </c>
      <c r="H58" s="190">
        <v>466124.4</v>
      </c>
      <c r="I58" s="237"/>
    </row>
    <row r="59" spans="1:11">
      <c r="A59" s="83" t="s">
        <v>36</v>
      </c>
      <c r="B59" s="84"/>
      <c r="C59" s="11"/>
      <c r="D59" s="22"/>
      <c r="E59" s="11"/>
      <c r="F59" s="85" t="s">
        <v>50</v>
      </c>
      <c r="G59" s="187">
        <f>G61</f>
        <v>338807.10000000003</v>
      </c>
      <c r="H59" s="187">
        <f>H61</f>
        <v>338807.10000000003</v>
      </c>
      <c r="I59" s="237"/>
    </row>
    <row r="60" spans="1:11">
      <c r="A60" s="83"/>
      <c r="B60" s="84"/>
      <c r="C60" s="11"/>
      <c r="D60" s="22"/>
      <c r="E60" s="11"/>
      <c r="F60" s="86" t="s">
        <v>19</v>
      </c>
      <c r="G60" s="121"/>
      <c r="H60" s="121"/>
      <c r="I60" s="237"/>
    </row>
    <row r="61" spans="1:11">
      <c r="A61" s="83"/>
      <c r="B61" s="87" t="s">
        <v>91</v>
      </c>
      <c r="C61" s="88"/>
      <c r="D61" s="88"/>
      <c r="E61" s="227"/>
      <c r="F61" s="111" t="s">
        <v>92</v>
      </c>
      <c r="G61" s="187">
        <f>G63</f>
        <v>338807.10000000003</v>
      </c>
      <c r="H61" s="187">
        <f>H63</f>
        <v>338807.10000000003</v>
      </c>
      <c r="I61" s="237"/>
    </row>
    <row r="62" spans="1:11">
      <c r="A62" s="83"/>
      <c r="B62" s="88"/>
      <c r="C62" s="88"/>
      <c r="D62" s="88"/>
      <c r="E62" s="227"/>
      <c r="F62" s="113" t="s">
        <v>19</v>
      </c>
      <c r="G62" s="197"/>
      <c r="H62" s="197"/>
      <c r="I62" s="237"/>
    </row>
    <row r="63" spans="1:11">
      <c r="A63" s="83"/>
      <c r="B63" s="88"/>
      <c r="C63" s="133" t="s">
        <v>59</v>
      </c>
      <c r="D63" s="88"/>
      <c r="E63" s="227"/>
      <c r="F63" s="111" t="s">
        <v>93</v>
      </c>
      <c r="G63" s="187">
        <f>G65+G76</f>
        <v>338807.10000000003</v>
      </c>
      <c r="H63" s="187">
        <f>H65+H76</f>
        <v>338807.10000000003</v>
      </c>
      <c r="I63" s="237"/>
    </row>
    <row r="64" spans="1:11" ht="18" customHeight="1">
      <c r="A64" s="83"/>
      <c r="B64" s="88"/>
      <c r="C64" s="88"/>
      <c r="D64" s="88"/>
      <c r="E64" s="227"/>
      <c r="F64" s="113" t="s">
        <v>94</v>
      </c>
      <c r="G64" s="198"/>
      <c r="H64" s="198"/>
      <c r="I64" s="237"/>
    </row>
    <row r="65" spans="1:9">
      <c r="A65" s="83"/>
      <c r="B65" s="88"/>
      <c r="C65" s="88"/>
      <c r="D65" s="89">
        <v>1111</v>
      </c>
      <c r="E65" s="227"/>
      <c r="F65" s="114" t="s">
        <v>81</v>
      </c>
      <c r="G65" s="187">
        <f>G67</f>
        <v>289631.40000000002</v>
      </c>
      <c r="H65" s="187">
        <f>H67</f>
        <v>289631.40000000002</v>
      </c>
      <c r="I65" s="237"/>
    </row>
    <row r="66" spans="1:9">
      <c r="A66" s="83"/>
      <c r="B66" s="83"/>
      <c r="C66" s="83"/>
      <c r="D66" s="17"/>
      <c r="E66" s="90"/>
      <c r="F66" s="91" t="s">
        <v>19</v>
      </c>
      <c r="G66" s="121"/>
      <c r="H66" s="121"/>
      <c r="I66" s="237"/>
    </row>
    <row r="67" spans="1:9" ht="86.25">
      <c r="A67" s="83"/>
      <c r="B67" s="51"/>
      <c r="C67" s="51"/>
      <c r="D67" s="51"/>
      <c r="E67" s="156">
        <v>12012</v>
      </c>
      <c r="F67" s="175" t="s">
        <v>137</v>
      </c>
      <c r="G67" s="187">
        <f>G69</f>
        <v>289631.40000000002</v>
      </c>
      <c r="H67" s="187">
        <f>H69</f>
        <v>289631.40000000002</v>
      </c>
      <c r="I67" s="237"/>
    </row>
    <row r="68" spans="1:9">
      <c r="A68" s="83"/>
      <c r="B68" s="51"/>
      <c r="C68" s="51"/>
      <c r="D68" s="51"/>
      <c r="E68" s="247"/>
      <c r="F68" s="120" t="s">
        <v>24</v>
      </c>
      <c r="G68" s="121"/>
      <c r="H68" s="121"/>
      <c r="I68" s="237"/>
    </row>
    <row r="69" spans="1:9" ht="31.5" customHeight="1">
      <c r="A69" s="83"/>
      <c r="B69" s="51"/>
      <c r="C69" s="51"/>
      <c r="D69" s="51"/>
      <c r="E69" s="247"/>
      <c r="F69" s="93" t="s">
        <v>113</v>
      </c>
      <c r="G69" s="190">
        <f>G71</f>
        <v>289631.40000000002</v>
      </c>
      <c r="H69" s="190">
        <f>H71</f>
        <v>289631.40000000002</v>
      </c>
      <c r="I69" s="237"/>
    </row>
    <row r="70" spans="1:9" ht="34.5">
      <c r="A70" s="83"/>
      <c r="B70" s="51"/>
      <c r="C70" s="51"/>
      <c r="D70" s="51"/>
      <c r="E70" s="247"/>
      <c r="F70" s="120" t="s">
        <v>25</v>
      </c>
      <c r="G70" s="108"/>
      <c r="H70" s="108"/>
      <c r="I70" s="237"/>
    </row>
    <row r="71" spans="1:9" ht="17.45" customHeight="1">
      <c r="A71" s="83"/>
      <c r="B71" s="51"/>
      <c r="C71" s="51"/>
      <c r="D71" s="51"/>
      <c r="E71" s="247"/>
      <c r="F71" s="120" t="s">
        <v>18</v>
      </c>
      <c r="G71" s="190">
        <f t="shared" ref="G71:H74" si="5">G72</f>
        <v>289631.40000000002</v>
      </c>
      <c r="H71" s="190">
        <f t="shared" si="5"/>
        <v>289631.40000000002</v>
      </c>
      <c r="I71" s="237"/>
    </row>
    <row r="72" spans="1:9" ht="17.45" customHeight="1">
      <c r="A72" s="83"/>
      <c r="B72" s="51"/>
      <c r="C72" s="51"/>
      <c r="D72" s="51"/>
      <c r="E72" s="247"/>
      <c r="F72" s="120" t="s">
        <v>26</v>
      </c>
      <c r="G72" s="190">
        <f t="shared" si="5"/>
        <v>289631.40000000002</v>
      </c>
      <c r="H72" s="190">
        <f t="shared" si="5"/>
        <v>289631.40000000002</v>
      </c>
      <c r="I72" s="237"/>
    </row>
    <row r="73" spans="1:9" ht="17.45" customHeight="1">
      <c r="A73" s="83"/>
      <c r="B73" s="51"/>
      <c r="C73" s="51"/>
      <c r="D73" s="51"/>
      <c r="E73" s="247"/>
      <c r="F73" s="116" t="s">
        <v>108</v>
      </c>
      <c r="G73" s="190">
        <f t="shared" si="5"/>
        <v>289631.40000000002</v>
      </c>
      <c r="H73" s="190">
        <f t="shared" si="5"/>
        <v>289631.40000000002</v>
      </c>
      <c r="I73" s="237"/>
    </row>
    <row r="74" spans="1:9" ht="23.25" customHeight="1">
      <c r="A74" s="83"/>
      <c r="B74" s="51"/>
      <c r="C74" s="51"/>
      <c r="D74" s="51"/>
      <c r="E74" s="247"/>
      <c r="F74" s="116" t="s">
        <v>109</v>
      </c>
      <c r="G74" s="190">
        <f t="shared" si="5"/>
        <v>289631.40000000002</v>
      </c>
      <c r="H74" s="190">
        <f t="shared" si="5"/>
        <v>289631.40000000002</v>
      </c>
      <c r="I74" s="237"/>
    </row>
    <row r="75" spans="1:9" ht="17.45" customHeight="1">
      <c r="A75" s="83"/>
      <c r="B75" s="51"/>
      <c r="C75" s="51"/>
      <c r="D75" s="51"/>
      <c r="E75" s="247"/>
      <c r="F75" s="129" t="s">
        <v>111</v>
      </c>
      <c r="G75" s="190">
        <f>'havelvac 1'!D46</f>
        <v>289631.40000000002</v>
      </c>
      <c r="H75" s="190">
        <f>'havelvac 1'!E46</f>
        <v>289631.40000000002</v>
      </c>
      <c r="I75" s="237"/>
    </row>
    <row r="76" spans="1:9" s="180" customFormat="1" ht="69">
      <c r="A76" s="343"/>
      <c r="B76" s="343"/>
      <c r="C76" s="343"/>
      <c r="D76" s="344"/>
      <c r="E76" s="206">
        <v>12011</v>
      </c>
      <c r="F76" s="177" t="s">
        <v>201</v>
      </c>
      <c r="G76" s="194">
        <f>+G78</f>
        <v>49175.7</v>
      </c>
      <c r="H76" s="194">
        <f>+H78</f>
        <v>49175.7</v>
      </c>
      <c r="I76" s="237"/>
    </row>
    <row r="77" spans="1:9" s="180" customFormat="1" ht="19.5" customHeight="1">
      <c r="A77" s="343"/>
      <c r="B77" s="343"/>
      <c r="C77" s="343"/>
      <c r="D77" s="344"/>
      <c r="E77" s="179"/>
      <c r="F77" s="181" t="s">
        <v>24</v>
      </c>
      <c r="G77" s="195"/>
      <c r="H77" s="195"/>
      <c r="I77" s="237"/>
    </row>
    <row r="78" spans="1:9" s="180" customFormat="1" ht="34.5">
      <c r="A78" s="343"/>
      <c r="B78" s="343"/>
      <c r="C78" s="343"/>
      <c r="D78" s="344"/>
      <c r="E78" s="344"/>
      <c r="F78" s="93" t="s">
        <v>113</v>
      </c>
      <c r="G78" s="195">
        <f>G80</f>
        <v>49175.7</v>
      </c>
      <c r="H78" s="195">
        <f>H80</f>
        <v>49175.7</v>
      </c>
      <c r="I78" s="237"/>
    </row>
    <row r="79" spans="1:9" s="180" customFormat="1" ht="34.5">
      <c r="A79" s="343"/>
      <c r="B79" s="343"/>
      <c r="C79" s="343"/>
      <c r="D79" s="344"/>
      <c r="E79" s="344"/>
      <c r="F79" s="181" t="s">
        <v>25</v>
      </c>
      <c r="G79" s="195"/>
      <c r="H79" s="195"/>
      <c r="I79" s="237"/>
    </row>
    <row r="80" spans="1:9" s="180" customFormat="1">
      <c r="A80" s="343"/>
      <c r="B80" s="343"/>
      <c r="C80" s="343"/>
      <c r="D80" s="344"/>
      <c r="E80" s="344"/>
      <c r="F80" s="181" t="s">
        <v>18</v>
      </c>
      <c r="G80" s="195">
        <f>G81</f>
        <v>49175.7</v>
      </c>
      <c r="H80" s="195">
        <f>H81</f>
        <v>49175.7</v>
      </c>
      <c r="I80" s="237"/>
    </row>
    <row r="81" spans="1:9" s="180" customFormat="1">
      <c r="A81" s="343"/>
      <c r="B81" s="343"/>
      <c r="C81" s="343"/>
      <c r="D81" s="344"/>
      <c r="E81" s="344"/>
      <c r="F81" s="181" t="s">
        <v>26</v>
      </c>
      <c r="G81" s="195">
        <f t="shared" ref="G81:H83" si="6">+G82</f>
        <v>49175.7</v>
      </c>
      <c r="H81" s="195">
        <f t="shared" si="6"/>
        <v>49175.7</v>
      </c>
      <c r="I81" s="237"/>
    </row>
    <row r="82" spans="1:9" s="180" customFormat="1">
      <c r="A82" s="343"/>
      <c r="B82" s="343"/>
      <c r="C82" s="343"/>
      <c r="D82" s="344"/>
      <c r="E82" s="344"/>
      <c r="F82" s="181" t="s">
        <v>108</v>
      </c>
      <c r="G82" s="195">
        <f t="shared" si="6"/>
        <v>49175.7</v>
      </c>
      <c r="H82" s="195">
        <f t="shared" si="6"/>
        <v>49175.7</v>
      </c>
      <c r="I82" s="237"/>
    </row>
    <row r="83" spans="1:9" s="180" customFormat="1" ht="34.5">
      <c r="A83" s="343"/>
      <c r="B83" s="343"/>
      <c r="C83" s="343"/>
      <c r="D83" s="344"/>
      <c r="E83" s="344"/>
      <c r="F83" s="181" t="s">
        <v>109</v>
      </c>
      <c r="G83" s="195">
        <f t="shared" si="6"/>
        <v>49175.7</v>
      </c>
      <c r="H83" s="195">
        <f t="shared" si="6"/>
        <v>49175.7</v>
      </c>
      <c r="I83" s="237"/>
    </row>
    <row r="84" spans="1:9" s="180" customFormat="1">
      <c r="A84" s="343"/>
      <c r="B84" s="343"/>
      <c r="C84" s="343"/>
      <c r="D84" s="344"/>
      <c r="E84" s="344"/>
      <c r="F84" s="182" t="s">
        <v>111</v>
      </c>
      <c r="G84" s="196">
        <f>'havelvac 1'!D52</f>
        <v>49175.7</v>
      </c>
      <c r="H84" s="196">
        <f>'havelvac 1'!E52</f>
        <v>49175.7</v>
      </c>
      <c r="I84" s="237"/>
    </row>
    <row r="85" spans="1:9">
      <c r="A85" s="83"/>
      <c r="B85" s="14"/>
      <c r="C85" s="14"/>
      <c r="D85" s="14"/>
      <c r="E85" s="14"/>
      <c r="F85" s="122" t="s">
        <v>75</v>
      </c>
      <c r="G85" s="191">
        <f>G87</f>
        <v>0</v>
      </c>
      <c r="H85" s="191">
        <f>H87</f>
        <v>0</v>
      </c>
      <c r="I85" s="237"/>
    </row>
    <row r="86" spans="1:9">
      <c r="A86" s="83"/>
      <c r="B86" s="14"/>
      <c r="C86" s="14"/>
      <c r="D86" s="14"/>
      <c r="E86" s="14"/>
      <c r="F86" s="118" t="s">
        <v>38</v>
      </c>
      <c r="G86" s="34"/>
      <c r="H86" s="34"/>
      <c r="I86" s="237"/>
    </row>
    <row r="87" spans="1:9">
      <c r="A87" s="70" t="s">
        <v>84</v>
      </c>
      <c r="B87" s="71"/>
      <c r="C87" s="71"/>
      <c r="D87" s="54"/>
      <c r="E87" s="54"/>
      <c r="F87" s="77" t="s">
        <v>85</v>
      </c>
      <c r="G87" s="192">
        <f>G89</f>
        <v>0</v>
      </c>
      <c r="H87" s="192">
        <f>H89</f>
        <v>0</v>
      </c>
      <c r="I87" s="237"/>
    </row>
    <row r="88" spans="1:9">
      <c r="A88" s="70"/>
      <c r="B88" s="71"/>
      <c r="C88" s="71"/>
      <c r="D88" s="54"/>
      <c r="E88" s="54"/>
      <c r="F88" s="78" t="s">
        <v>38</v>
      </c>
      <c r="G88" s="140"/>
      <c r="H88" s="140"/>
      <c r="I88" s="237"/>
    </row>
    <row r="89" spans="1:9">
      <c r="A89" s="70"/>
      <c r="B89" s="70" t="s">
        <v>39</v>
      </c>
      <c r="C89" s="71"/>
      <c r="D89" s="54"/>
      <c r="E89" s="54"/>
      <c r="F89" s="79" t="s">
        <v>86</v>
      </c>
      <c r="G89" s="192">
        <f>G91</f>
        <v>0</v>
      </c>
      <c r="H89" s="192">
        <f>H91</f>
        <v>0</v>
      </c>
      <c r="I89" s="237"/>
    </row>
    <row r="90" spans="1:9">
      <c r="A90" s="70"/>
      <c r="B90" s="70"/>
      <c r="C90" s="71"/>
      <c r="D90" s="54"/>
      <c r="E90" s="54"/>
      <c r="F90" s="78" t="s">
        <v>38</v>
      </c>
      <c r="G90" s="140"/>
      <c r="H90" s="140"/>
      <c r="I90" s="237"/>
    </row>
    <row r="91" spans="1:9">
      <c r="A91" s="70"/>
      <c r="B91" s="70"/>
      <c r="C91" s="70" t="s">
        <v>39</v>
      </c>
      <c r="D91" s="54"/>
      <c r="E91" s="54"/>
      <c r="F91" s="77" t="s">
        <v>76</v>
      </c>
      <c r="G91" s="192">
        <f>G93</f>
        <v>0</v>
      </c>
      <c r="H91" s="192">
        <f>H93</f>
        <v>0</v>
      </c>
      <c r="I91" s="237"/>
    </row>
    <row r="92" spans="1:9">
      <c r="A92" s="70"/>
      <c r="B92" s="70"/>
      <c r="C92" s="70"/>
      <c r="D92" s="54"/>
      <c r="E92" s="54"/>
      <c r="F92" s="78" t="s">
        <v>38</v>
      </c>
      <c r="G92" s="193"/>
      <c r="H92" s="193"/>
      <c r="I92" s="237"/>
    </row>
    <row r="93" spans="1:9">
      <c r="A93" s="70"/>
      <c r="B93" s="70"/>
      <c r="C93" s="70"/>
      <c r="D93" s="52">
        <v>1139</v>
      </c>
      <c r="E93" s="335" t="s">
        <v>87</v>
      </c>
      <c r="F93" s="335"/>
      <c r="G93" s="192">
        <f>G95+G103</f>
        <v>0</v>
      </c>
      <c r="H93" s="192">
        <f>H95+H103</f>
        <v>0</v>
      </c>
      <c r="I93" s="237"/>
    </row>
    <row r="94" spans="1:9">
      <c r="A94" s="70"/>
      <c r="B94" s="70"/>
      <c r="C94" s="70"/>
      <c r="D94" s="72"/>
      <c r="E94" s="73"/>
      <c r="F94" s="78" t="s">
        <v>19</v>
      </c>
      <c r="G94" s="51"/>
      <c r="H94" s="51"/>
      <c r="I94" s="237"/>
    </row>
    <row r="95" spans="1:9">
      <c r="A95" s="70"/>
      <c r="B95" s="70"/>
      <c r="C95" s="70"/>
      <c r="D95" s="72"/>
      <c r="E95" s="74">
        <v>11001</v>
      </c>
      <c r="F95" s="80" t="s">
        <v>76</v>
      </c>
      <c r="G95" s="187">
        <f>G97</f>
        <v>289631.40000000002</v>
      </c>
      <c r="H95" s="187">
        <f>H97</f>
        <v>289631.40000000002</v>
      </c>
      <c r="I95" s="237"/>
    </row>
    <row r="96" spans="1:9">
      <c r="A96" s="70"/>
      <c r="B96" s="70"/>
      <c r="C96" s="70"/>
      <c r="D96" s="72"/>
      <c r="E96" s="74"/>
      <c r="F96" s="78" t="s">
        <v>24</v>
      </c>
      <c r="G96" s="45"/>
      <c r="H96" s="45"/>
      <c r="I96" s="237"/>
    </row>
    <row r="97" spans="1:9">
      <c r="A97" s="70"/>
      <c r="B97" s="70"/>
      <c r="C97" s="70"/>
      <c r="D97" s="72"/>
      <c r="E97" s="74"/>
      <c r="F97" s="75" t="s">
        <v>75</v>
      </c>
      <c r="G97" s="190">
        <f>G99</f>
        <v>289631.40000000002</v>
      </c>
      <c r="H97" s="190">
        <f>H99</f>
        <v>289631.40000000002</v>
      </c>
      <c r="I97" s="237"/>
    </row>
    <row r="98" spans="1:9" ht="40.9" customHeight="1">
      <c r="A98" s="70"/>
      <c r="B98" s="70"/>
      <c r="C98" s="70"/>
      <c r="D98" s="72"/>
      <c r="E98" s="74"/>
      <c r="F98" s="76" t="s">
        <v>88</v>
      </c>
      <c r="G98" s="190"/>
      <c r="H98" s="190"/>
      <c r="I98" s="237"/>
    </row>
    <row r="99" spans="1:9">
      <c r="A99" s="70"/>
      <c r="B99" s="70"/>
      <c r="C99" s="70"/>
      <c r="D99" s="72"/>
      <c r="E99" s="74"/>
      <c r="F99" s="76" t="s">
        <v>18</v>
      </c>
      <c r="G99" s="190">
        <f t="shared" ref="G99:H101" si="7">G100</f>
        <v>289631.40000000002</v>
      </c>
      <c r="H99" s="190">
        <f t="shared" si="7"/>
        <v>289631.40000000002</v>
      </c>
      <c r="I99" s="237"/>
    </row>
    <row r="100" spans="1:9">
      <c r="A100" s="70"/>
      <c r="B100" s="70"/>
      <c r="C100" s="70"/>
      <c r="D100" s="72"/>
      <c r="E100" s="74"/>
      <c r="F100" s="81" t="s">
        <v>26</v>
      </c>
      <c r="G100" s="190">
        <f t="shared" si="7"/>
        <v>289631.40000000002</v>
      </c>
      <c r="H100" s="190">
        <f t="shared" si="7"/>
        <v>289631.40000000002</v>
      </c>
      <c r="I100" s="237"/>
    </row>
    <row r="101" spans="1:9">
      <c r="A101" s="70"/>
      <c r="B101" s="70"/>
      <c r="C101" s="70"/>
      <c r="D101" s="72"/>
      <c r="E101" s="74"/>
      <c r="F101" s="81" t="s">
        <v>89</v>
      </c>
      <c r="G101" s="190">
        <f t="shared" si="7"/>
        <v>289631.40000000002</v>
      </c>
      <c r="H101" s="190">
        <f t="shared" si="7"/>
        <v>289631.40000000002</v>
      </c>
      <c r="I101" s="237"/>
    </row>
    <row r="102" spans="1:9">
      <c r="A102" s="70"/>
      <c r="B102" s="70"/>
      <c r="C102" s="70"/>
      <c r="D102" s="72"/>
      <c r="E102" s="74"/>
      <c r="F102" s="82" t="s">
        <v>90</v>
      </c>
      <c r="G102" s="190">
        <f>'havelvac 1'!D66</f>
        <v>289631.40000000002</v>
      </c>
      <c r="H102" s="190">
        <f>'havelvac 1'!E66</f>
        <v>289631.40000000002</v>
      </c>
      <c r="I102" s="237"/>
    </row>
    <row r="103" spans="1:9">
      <c r="A103" s="70"/>
      <c r="B103" s="70"/>
      <c r="C103" s="70"/>
      <c r="D103" s="72"/>
      <c r="E103" s="74">
        <v>11001</v>
      </c>
      <c r="F103" s="80" t="s">
        <v>76</v>
      </c>
      <c r="G103" s="187">
        <f>G105</f>
        <v>-289631.40000000002</v>
      </c>
      <c r="H103" s="187">
        <f>H105</f>
        <v>-289631.40000000002</v>
      </c>
      <c r="I103" s="237"/>
    </row>
    <row r="104" spans="1:9">
      <c r="A104" s="70"/>
      <c r="B104" s="70"/>
      <c r="C104" s="70"/>
      <c r="D104" s="72"/>
      <c r="E104" s="74"/>
      <c r="F104" s="78" t="s">
        <v>24</v>
      </c>
      <c r="G104" s="187"/>
      <c r="H104" s="187"/>
      <c r="I104" s="237"/>
    </row>
    <row r="105" spans="1:9">
      <c r="A105" s="70"/>
      <c r="B105" s="70"/>
      <c r="C105" s="70"/>
      <c r="D105" s="72"/>
      <c r="E105" s="74"/>
      <c r="F105" s="75" t="s">
        <v>75</v>
      </c>
      <c r="G105" s="190">
        <f>G107</f>
        <v>-289631.40000000002</v>
      </c>
      <c r="H105" s="190">
        <f>H107</f>
        <v>-289631.40000000002</v>
      </c>
      <c r="I105" s="237"/>
    </row>
    <row r="106" spans="1:9" ht="35.450000000000003" customHeight="1">
      <c r="A106" s="70"/>
      <c r="B106" s="70"/>
      <c r="C106" s="70"/>
      <c r="D106" s="72"/>
      <c r="E106" s="74"/>
      <c r="F106" s="76" t="s">
        <v>88</v>
      </c>
      <c r="G106" s="190"/>
      <c r="H106" s="190"/>
      <c r="I106" s="237"/>
    </row>
    <row r="107" spans="1:9">
      <c r="A107" s="70"/>
      <c r="B107" s="70"/>
      <c r="C107" s="70"/>
      <c r="D107" s="72"/>
      <c r="E107" s="74"/>
      <c r="F107" s="76" t="s">
        <v>18</v>
      </c>
      <c r="G107" s="190">
        <f t="shared" ref="G107:H109" si="8">G108</f>
        <v>-289631.40000000002</v>
      </c>
      <c r="H107" s="190">
        <f t="shared" si="8"/>
        <v>-289631.40000000002</v>
      </c>
      <c r="I107" s="237"/>
    </row>
    <row r="108" spans="1:9">
      <c r="A108" s="70"/>
      <c r="B108" s="70"/>
      <c r="C108" s="70"/>
      <c r="D108" s="72"/>
      <c r="E108" s="74"/>
      <c r="F108" s="81" t="s">
        <v>26</v>
      </c>
      <c r="G108" s="190">
        <f t="shared" si="8"/>
        <v>-289631.40000000002</v>
      </c>
      <c r="H108" s="190">
        <f t="shared" si="8"/>
        <v>-289631.40000000002</v>
      </c>
      <c r="I108" s="237"/>
    </row>
    <row r="109" spans="1:9">
      <c r="A109" s="70"/>
      <c r="B109" s="70"/>
      <c r="C109" s="70"/>
      <c r="D109" s="72"/>
      <c r="E109" s="74"/>
      <c r="F109" s="81" t="s">
        <v>89</v>
      </c>
      <c r="G109" s="190">
        <f t="shared" si="8"/>
        <v>-289631.40000000002</v>
      </c>
      <c r="H109" s="190">
        <f t="shared" si="8"/>
        <v>-289631.40000000002</v>
      </c>
      <c r="I109" s="237"/>
    </row>
    <row r="110" spans="1:9">
      <c r="A110" s="70"/>
      <c r="B110" s="70"/>
      <c r="C110" s="70"/>
      <c r="D110" s="72"/>
      <c r="E110" s="74"/>
      <c r="F110" s="82" t="s">
        <v>90</v>
      </c>
      <c r="G110" s="190">
        <f>'havelvac 1'!D72</f>
        <v>-289631.40000000002</v>
      </c>
      <c r="H110" s="190">
        <f>'havelvac 1'!E72</f>
        <v>-289631.40000000002</v>
      </c>
      <c r="I110" s="237"/>
    </row>
  </sheetData>
  <mergeCells count="14">
    <mergeCell ref="E93:F93"/>
    <mergeCell ref="F1:H1"/>
    <mergeCell ref="F2:H2"/>
    <mergeCell ref="F3:H3"/>
    <mergeCell ref="A4:H4"/>
    <mergeCell ref="A6:C6"/>
    <mergeCell ref="D6:E6"/>
    <mergeCell ref="F6:F7"/>
    <mergeCell ref="A76:A84"/>
    <mergeCell ref="B76:B84"/>
    <mergeCell ref="C76:C84"/>
    <mergeCell ref="D76:D84"/>
    <mergeCell ref="E78:E84"/>
    <mergeCell ref="G6:H6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tabSelected="1" workbookViewId="0">
      <selection activeCell="I3" sqref="I3:J3"/>
    </sheetView>
  </sheetViews>
  <sheetFormatPr defaultColWidth="10.28515625" defaultRowHeight="12.75"/>
  <cols>
    <col min="1" max="1" width="3.140625" style="147" customWidth="1"/>
    <col min="2" max="2" width="14" style="147" customWidth="1"/>
    <col min="3" max="3" width="14.28515625" style="147" customWidth="1"/>
    <col min="4" max="4" width="10.28515625" style="147"/>
    <col min="5" max="5" width="38.5703125" style="147" customWidth="1"/>
    <col min="6" max="6" width="32.42578125" style="147" customWidth="1"/>
    <col min="7" max="7" width="40.7109375" style="147" bestFit="1" customWidth="1"/>
    <col min="8" max="8" width="21.85546875" style="147" customWidth="1"/>
    <col min="9" max="9" width="30.42578125" style="147" customWidth="1"/>
    <col min="10" max="10" width="11.28515625" style="147" customWidth="1"/>
    <col min="11" max="16384" width="10.28515625" style="147"/>
  </cols>
  <sheetData>
    <row r="1" spans="2:10" ht="21.75" customHeight="1">
      <c r="B1" s="146"/>
      <c r="C1" s="146"/>
      <c r="D1" s="146"/>
      <c r="E1" s="146"/>
      <c r="I1" s="364" t="s">
        <v>57</v>
      </c>
      <c r="J1" s="364"/>
    </row>
    <row r="2" spans="2:10" ht="17.25">
      <c r="B2" s="146"/>
      <c r="C2" s="146"/>
      <c r="D2" s="146"/>
      <c r="E2" s="146"/>
      <c r="I2" s="364" t="s">
        <v>178</v>
      </c>
      <c r="J2" s="364"/>
    </row>
    <row r="3" spans="2:10" ht="17.25">
      <c r="B3" s="146"/>
      <c r="C3" s="146"/>
      <c r="D3" s="146"/>
      <c r="E3" s="146"/>
      <c r="I3" s="364" t="s">
        <v>20</v>
      </c>
      <c r="J3" s="364"/>
    </row>
    <row r="5" spans="2:10" ht="45.75" customHeight="1">
      <c r="B5" s="365" t="s">
        <v>176</v>
      </c>
      <c r="C5" s="365"/>
      <c r="D5" s="365"/>
      <c r="E5" s="365"/>
      <c r="F5" s="365"/>
      <c r="G5" s="365"/>
      <c r="H5" s="365"/>
      <c r="I5" s="365"/>
    </row>
    <row r="6" spans="2:10" s="157" customFormat="1" ht="34.5" customHeight="1">
      <c r="B6" s="158"/>
      <c r="C6" s="158"/>
      <c r="D6" s="158"/>
      <c r="E6" s="158"/>
      <c r="F6" s="158"/>
      <c r="G6" s="158"/>
      <c r="I6" s="240" t="s">
        <v>115</v>
      </c>
    </row>
    <row r="7" spans="2:10" ht="72" customHeight="1">
      <c r="B7" s="366" t="s">
        <v>0</v>
      </c>
      <c r="C7" s="366"/>
      <c r="D7" s="367" t="s">
        <v>122</v>
      </c>
      <c r="E7" s="368"/>
      <c r="F7" s="369"/>
      <c r="G7" s="373" t="s">
        <v>123</v>
      </c>
      <c r="H7" s="159" t="s">
        <v>117</v>
      </c>
      <c r="I7" s="239" t="s">
        <v>130</v>
      </c>
    </row>
    <row r="8" spans="2:10" ht="25.5" customHeight="1">
      <c r="B8" s="221" t="s">
        <v>131</v>
      </c>
      <c r="C8" s="221" t="s">
        <v>35</v>
      </c>
      <c r="D8" s="370"/>
      <c r="E8" s="371"/>
      <c r="F8" s="372"/>
      <c r="G8" s="374"/>
      <c r="H8" s="161"/>
      <c r="I8" s="160" t="s">
        <v>16</v>
      </c>
    </row>
    <row r="9" spans="2:10" ht="27" customHeight="1">
      <c r="B9" s="375" t="s">
        <v>118</v>
      </c>
      <c r="C9" s="376"/>
      <c r="D9" s="376"/>
      <c r="E9" s="376"/>
      <c r="F9" s="376"/>
      <c r="G9" s="376"/>
      <c r="H9" s="377"/>
      <c r="I9" s="261">
        <f t="shared" ref="I9:I10" si="0">I10</f>
        <v>-1396438.2000000002</v>
      </c>
    </row>
    <row r="10" spans="2:10" ht="31.5" customHeight="1">
      <c r="B10" s="361" t="s">
        <v>119</v>
      </c>
      <c r="C10" s="362"/>
      <c r="D10" s="362"/>
      <c r="E10" s="362"/>
      <c r="F10" s="362"/>
      <c r="G10" s="363"/>
      <c r="H10" s="162"/>
      <c r="I10" s="163">
        <f t="shared" si="0"/>
        <v>-1396438.2000000002</v>
      </c>
    </row>
    <row r="11" spans="2:10" ht="27.75" customHeight="1">
      <c r="B11" s="164">
        <v>1162</v>
      </c>
      <c r="C11" s="350" t="s">
        <v>120</v>
      </c>
      <c r="D11" s="351"/>
      <c r="E11" s="351"/>
      <c r="F11" s="352"/>
      <c r="G11" s="31"/>
      <c r="H11" s="31"/>
      <c r="I11" s="165">
        <f>I13+I15</f>
        <v>-1396438.2000000002</v>
      </c>
    </row>
    <row r="12" spans="2:10" ht="27.75" customHeight="1">
      <c r="B12" s="243"/>
      <c r="C12" s="358" t="s">
        <v>125</v>
      </c>
      <c r="D12" s="359"/>
      <c r="E12" s="359"/>
      <c r="F12" s="360"/>
      <c r="G12" s="31"/>
      <c r="H12" s="31"/>
      <c r="I12" s="165"/>
    </row>
    <row r="13" spans="2:10" ht="75" customHeight="1">
      <c r="B13" s="353"/>
      <c r="C13" s="250">
        <v>11005</v>
      </c>
      <c r="D13" s="346" t="s">
        <v>124</v>
      </c>
      <c r="E13" s="347"/>
      <c r="F13" s="348"/>
      <c r="G13" s="249" t="s">
        <v>180</v>
      </c>
      <c r="H13" s="166"/>
      <c r="I13" s="163">
        <f>I14</f>
        <v>-1862562.6</v>
      </c>
    </row>
    <row r="14" spans="2:10" ht="48.75" customHeight="1">
      <c r="B14" s="354"/>
      <c r="C14" s="355"/>
      <c r="D14" s="356"/>
      <c r="E14" s="356"/>
      <c r="F14" s="357"/>
      <c r="G14" s="242" t="s">
        <v>127</v>
      </c>
      <c r="H14" s="241" t="s">
        <v>126</v>
      </c>
      <c r="I14" s="163">
        <f>'havelvac 1'!E16</f>
        <v>-1862562.6</v>
      </c>
    </row>
    <row r="15" spans="2:10" ht="74.25" customHeight="1">
      <c r="B15" s="345"/>
      <c r="C15" s="250">
        <v>11002</v>
      </c>
      <c r="D15" s="346" t="s">
        <v>162</v>
      </c>
      <c r="E15" s="347"/>
      <c r="F15" s="348"/>
      <c r="G15" s="249" t="s">
        <v>180</v>
      </c>
      <c r="H15" s="220"/>
      <c r="I15" s="163">
        <f>I16</f>
        <v>466124.4</v>
      </c>
    </row>
    <row r="16" spans="2:10" ht="112.5" customHeight="1">
      <c r="B16" s="345"/>
      <c r="C16" s="349"/>
      <c r="D16" s="349"/>
      <c r="E16" s="349"/>
      <c r="F16" s="349"/>
      <c r="G16" s="317" t="s">
        <v>179</v>
      </c>
      <c r="H16" s="241" t="s">
        <v>177</v>
      </c>
      <c r="I16" s="163">
        <f>'havelvac 2'!H54</f>
        <v>466124.4</v>
      </c>
    </row>
  </sheetData>
  <mergeCells count="17">
    <mergeCell ref="B10:G10"/>
    <mergeCell ref="I1:J1"/>
    <mergeCell ref="I2:J2"/>
    <mergeCell ref="I3:J3"/>
    <mergeCell ref="B5:I5"/>
    <mergeCell ref="B7:C7"/>
    <mergeCell ref="D7:F8"/>
    <mergeCell ref="G7:G8"/>
    <mergeCell ref="B9:H9"/>
    <mergeCell ref="B15:B16"/>
    <mergeCell ref="D15:F15"/>
    <mergeCell ref="C16:F16"/>
    <mergeCell ref="C11:F11"/>
    <mergeCell ref="B13:B14"/>
    <mergeCell ref="D13:F13"/>
    <mergeCell ref="C14:F14"/>
    <mergeCell ref="C12:F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workbookViewId="0">
      <selection activeCell="I11" sqref="I11"/>
    </sheetView>
  </sheetViews>
  <sheetFormatPr defaultColWidth="10.28515625" defaultRowHeight="37.5" customHeight="1"/>
  <cols>
    <col min="1" max="1" width="3" style="141" customWidth="1"/>
    <col min="2" max="2" width="10.5703125" style="141" customWidth="1"/>
    <col min="3" max="3" width="14.7109375" style="141" customWidth="1"/>
    <col min="4" max="4" width="14.140625" style="141" customWidth="1"/>
    <col min="5" max="5" width="39.7109375" style="141" customWidth="1"/>
    <col min="6" max="6" width="41.28515625" style="141" customWidth="1"/>
    <col min="7" max="7" width="25.28515625" style="145" customWidth="1"/>
    <col min="8" max="8" width="13.7109375" style="141" customWidth="1"/>
    <col min="9" max="9" width="14.140625" style="141" bestFit="1" customWidth="1"/>
    <col min="10" max="16384" width="10.28515625" style="141"/>
  </cols>
  <sheetData>
    <row r="1" spans="2:9" ht="25.9" customHeight="1">
      <c r="B1" s="142"/>
      <c r="C1" s="142"/>
      <c r="D1" s="142"/>
      <c r="E1" s="142"/>
      <c r="F1" s="143"/>
      <c r="G1" s="303" t="s">
        <v>239</v>
      </c>
    </row>
    <row r="2" spans="2:9" ht="22.15" customHeight="1">
      <c r="B2" s="142"/>
      <c r="C2" s="142"/>
      <c r="D2" s="142"/>
      <c r="E2" s="142"/>
      <c r="F2" s="364" t="s">
        <v>51</v>
      </c>
      <c r="G2" s="364"/>
    </row>
    <row r="3" spans="2:9" ht="22.15" customHeight="1">
      <c r="B3" s="142"/>
      <c r="C3" s="142"/>
      <c r="D3" s="142"/>
      <c r="E3" s="142"/>
      <c r="F3" s="364" t="s">
        <v>20</v>
      </c>
      <c r="G3" s="364"/>
    </row>
    <row r="4" spans="2:9" ht="16.5"/>
    <row r="5" spans="2:9" ht="40.5" customHeight="1">
      <c r="B5" s="383" t="s">
        <v>181</v>
      </c>
      <c r="C5" s="383"/>
      <c r="D5" s="383"/>
      <c r="E5" s="383"/>
      <c r="F5" s="383"/>
      <c r="G5" s="383"/>
      <c r="H5" s="383"/>
    </row>
    <row r="6" spans="2:9" ht="27" customHeight="1">
      <c r="G6" s="167" t="s">
        <v>115</v>
      </c>
    </row>
    <row r="7" spans="2:9" s="144" customFormat="1" ht="68.25" customHeight="1">
      <c r="B7" s="382" t="s">
        <v>10</v>
      </c>
      <c r="C7" s="382"/>
      <c r="D7" s="381" t="s">
        <v>116</v>
      </c>
      <c r="E7" s="381"/>
      <c r="F7" s="381" t="s">
        <v>182</v>
      </c>
      <c r="G7" s="226" t="s">
        <v>166</v>
      </c>
    </row>
    <row r="8" spans="2:9" s="144" customFormat="1" ht="32.25" customHeight="1">
      <c r="B8" s="168" t="s">
        <v>23</v>
      </c>
      <c r="C8" s="168" t="s">
        <v>35</v>
      </c>
      <c r="D8" s="381"/>
      <c r="E8" s="381"/>
      <c r="F8" s="381"/>
      <c r="G8" s="221" t="s">
        <v>16</v>
      </c>
    </row>
    <row r="9" spans="2:9" s="144" customFormat="1" ht="26.25" customHeight="1">
      <c r="B9" s="169"/>
      <c r="C9" s="169"/>
      <c r="D9" s="378" t="s">
        <v>118</v>
      </c>
      <c r="E9" s="378"/>
      <c r="F9" s="170"/>
      <c r="G9" s="251">
        <f>G10</f>
        <v>-338807.10000000009</v>
      </c>
      <c r="H9" s="253"/>
    </row>
    <row r="10" spans="2:9" s="142" customFormat="1" ht="25.5" customHeight="1">
      <c r="B10" s="171"/>
      <c r="C10" s="379" t="s">
        <v>119</v>
      </c>
      <c r="D10" s="380"/>
      <c r="E10" s="380"/>
      <c r="F10" s="380"/>
      <c r="G10" s="252">
        <f>G11</f>
        <v>-338807.10000000009</v>
      </c>
    </row>
    <row r="11" spans="2:9" ht="37.5" customHeight="1">
      <c r="B11" s="244">
        <v>1162</v>
      </c>
      <c r="C11" s="389" t="s">
        <v>120</v>
      </c>
      <c r="D11" s="390"/>
      <c r="E11" s="391"/>
      <c r="F11" s="172"/>
      <c r="G11" s="251">
        <f>G12+G13+G14+G15</f>
        <v>-338807.10000000009</v>
      </c>
    </row>
    <row r="12" spans="2:9" ht="57" customHeight="1">
      <c r="B12" s="171"/>
      <c r="C12" s="246">
        <v>11005</v>
      </c>
      <c r="D12" s="392" t="s">
        <v>124</v>
      </c>
      <c r="E12" s="392"/>
      <c r="F12" s="386" t="s">
        <v>132</v>
      </c>
      <c r="G12" s="251">
        <f>'havelvac 3'!I14</f>
        <v>-1862562.6</v>
      </c>
      <c r="I12" s="254"/>
    </row>
    <row r="13" spans="2:9" ht="74.25" customHeight="1">
      <c r="B13" s="171"/>
      <c r="C13" s="246">
        <v>32003</v>
      </c>
      <c r="D13" s="384" t="s">
        <v>168</v>
      </c>
      <c r="E13" s="385"/>
      <c r="F13" s="387"/>
      <c r="G13" s="251">
        <f>'havelvac 2'!H32</f>
        <v>-466124.4</v>
      </c>
      <c r="I13" s="254"/>
    </row>
    <row r="14" spans="2:9" ht="26.25" customHeight="1">
      <c r="B14" s="225"/>
      <c r="C14" s="245">
        <v>11002</v>
      </c>
      <c r="D14" s="384" t="s">
        <v>162</v>
      </c>
      <c r="E14" s="385"/>
      <c r="F14" s="387"/>
      <c r="G14" s="251">
        <f>'havelvac 2'!H50</f>
        <v>466124.4</v>
      </c>
    </row>
    <row r="15" spans="2:9" ht="72.75" customHeight="1">
      <c r="B15" s="225"/>
      <c r="C15" s="246">
        <v>32004</v>
      </c>
      <c r="D15" s="384" t="s">
        <v>139</v>
      </c>
      <c r="E15" s="385"/>
      <c r="F15" s="388"/>
      <c r="G15" s="251">
        <f>'havelvac 2'!H43</f>
        <v>1523755.5</v>
      </c>
    </row>
  </sheetData>
  <mergeCells count="14">
    <mergeCell ref="D13:E13"/>
    <mergeCell ref="D15:E15"/>
    <mergeCell ref="F12:F15"/>
    <mergeCell ref="D14:E14"/>
    <mergeCell ref="C11:E11"/>
    <mergeCell ref="D12:E12"/>
    <mergeCell ref="F2:G2"/>
    <mergeCell ref="D9:E9"/>
    <mergeCell ref="C10:F10"/>
    <mergeCell ref="D7:E8"/>
    <mergeCell ref="F7:F8"/>
    <mergeCell ref="B7:C7"/>
    <mergeCell ref="B5:H5"/>
    <mergeCell ref="F3:G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9"/>
  <sheetViews>
    <sheetView topLeftCell="A94" zoomScale="85" zoomScaleNormal="85" workbookViewId="0">
      <selection activeCell="B47" sqref="B47:C47"/>
    </sheetView>
  </sheetViews>
  <sheetFormatPr defaultColWidth="9.140625" defaultRowHeight="17.25"/>
  <cols>
    <col min="1" max="1" width="2.28515625" style="1" customWidth="1"/>
    <col min="2" max="2" width="40.28515625" style="1" customWidth="1"/>
    <col min="3" max="3" width="75.42578125" style="1" customWidth="1"/>
    <col min="4" max="4" width="19.42578125" style="1" customWidth="1"/>
    <col min="5" max="5" width="18.28515625" style="9" customWidth="1"/>
    <col min="6" max="7" width="9.140625" style="1"/>
    <col min="8" max="8" width="58.42578125" style="1" customWidth="1"/>
    <col min="9" max="16384" width="9.140625" style="1"/>
  </cols>
  <sheetData>
    <row r="1" spans="2:7" ht="27.75" customHeight="1">
      <c r="C1" s="408" t="s">
        <v>114</v>
      </c>
      <c r="D1" s="408"/>
      <c r="E1" s="408"/>
    </row>
    <row r="2" spans="2:7" s="2" customFormat="1" ht="21" customHeight="1">
      <c r="C2" s="409" t="s">
        <v>51</v>
      </c>
      <c r="D2" s="409"/>
      <c r="E2" s="409"/>
    </row>
    <row r="3" spans="2:7" s="2" customFormat="1" ht="17.25" customHeight="1">
      <c r="C3" s="409" t="s">
        <v>20</v>
      </c>
      <c r="D3" s="409"/>
      <c r="E3" s="409"/>
    </row>
    <row r="4" spans="2:7" s="2" customFormat="1">
      <c r="B4" s="422"/>
      <c r="C4" s="422"/>
      <c r="D4" s="422"/>
      <c r="E4" s="422"/>
    </row>
    <row r="5" spans="2:7" ht="54" customHeight="1">
      <c r="B5" s="423" t="s">
        <v>223</v>
      </c>
      <c r="C5" s="424"/>
      <c r="D5" s="424"/>
      <c r="E5" s="424"/>
    </row>
    <row r="6" spans="2:7" s="174" customFormat="1" ht="21.75" customHeight="1">
      <c r="B6" s="410" t="s">
        <v>133</v>
      </c>
      <c r="C6" s="410"/>
      <c r="D6" s="410"/>
      <c r="E6" s="410"/>
      <c r="F6" s="173"/>
      <c r="G6" s="173"/>
    </row>
    <row r="7" spans="2:7" ht="25.15" customHeight="1">
      <c r="B7" s="421" t="s">
        <v>34</v>
      </c>
      <c r="C7" s="421"/>
      <c r="D7" s="421"/>
      <c r="E7" s="421"/>
    </row>
    <row r="8" spans="2:7" s="32" customFormat="1" ht="22.9" customHeight="1">
      <c r="B8" s="29" t="s">
        <v>40</v>
      </c>
      <c r="C8" s="30"/>
      <c r="D8" s="30"/>
      <c r="E8" s="31"/>
    </row>
    <row r="10" spans="2:7" ht="27" customHeight="1">
      <c r="B10" s="33" t="s">
        <v>41</v>
      </c>
      <c r="C10" s="418" t="s">
        <v>42</v>
      </c>
      <c r="D10" s="418"/>
      <c r="E10" s="418"/>
    </row>
    <row r="11" spans="2:7" ht="28.5" customHeight="1">
      <c r="B11" s="115">
        <v>1162</v>
      </c>
      <c r="C11" s="419" t="s">
        <v>74</v>
      </c>
      <c r="D11" s="419"/>
      <c r="E11" s="419"/>
    </row>
    <row r="12" spans="2:7" ht="18" customHeight="1">
      <c r="B12" s="49"/>
      <c r="C12" s="48"/>
      <c r="D12" s="48"/>
      <c r="E12" s="48"/>
    </row>
    <row r="13" spans="2:7" ht="22.5" customHeight="1">
      <c r="B13" s="420" t="s">
        <v>43</v>
      </c>
      <c r="C13" s="420"/>
      <c r="D13" s="231"/>
    </row>
    <row r="14" spans="2:7" ht="55.5" customHeight="1">
      <c r="B14" s="155" t="s">
        <v>44</v>
      </c>
      <c r="C14" s="136">
        <v>1162</v>
      </c>
      <c r="D14" s="395" t="s">
        <v>103</v>
      </c>
      <c r="E14" s="396"/>
    </row>
    <row r="15" spans="2:7" ht="21" customHeight="1">
      <c r="B15" s="120" t="s">
        <v>184</v>
      </c>
      <c r="C15" s="17">
        <v>11002</v>
      </c>
      <c r="D15" s="99" t="s">
        <v>161</v>
      </c>
      <c r="E15" s="99" t="s">
        <v>106</v>
      </c>
    </row>
    <row r="16" spans="2:7" ht="30.75" customHeight="1">
      <c r="B16" s="120" t="s">
        <v>185</v>
      </c>
      <c r="C16" s="61" t="s">
        <v>162</v>
      </c>
      <c r="D16" s="60"/>
      <c r="E16" s="232"/>
    </row>
    <row r="17" spans="2:8" ht="78.75" customHeight="1">
      <c r="B17" s="120" t="s">
        <v>186</v>
      </c>
      <c r="C17" s="224" t="s">
        <v>163</v>
      </c>
      <c r="D17" s="224"/>
      <c r="E17" s="232"/>
    </row>
    <row r="18" spans="2:8" ht="24" customHeight="1">
      <c r="B18" s="120" t="s">
        <v>187</v>
      </c>
      <c r="C18" s="24" t="s">
        <v>72</v>
      </c>
      <c r="D18" s="24"/>
      <c r="E18" s="232"/>
    </row>
    <row r="19" spans="2:8" ht="63.75" customHeight="1">
      <c r="B19" s="120" t="s">
        <v>167</v>
      </c>
      <c r="C19" s="120" t="s">
        <v>230</v>
      </c>
      <c r="D19" s="24"/>
      <c r="E19" s="232"/>
    </row>
    <row r="20" spans="2:8" ht="26.45" customHeight="1">
      <c r="B20" s="415" t="s">
        <v>32</v>
      </c>
      <c r="C20" s="416"/>
      <c r="D20" s="416"/>
      <c r="E20" s="417"/>
    </row>
    <row r="21" spans="2:8" s="6" customFormat="1" ht="20.45" customHeight="1">
      <c r="B21" s="397" t="s">
        <v>195</v>
      </c>
      <c r="C21" s="398"/>
      <c r="D21" s="228">
        <v>610</v>
      </c>
      <c r="E21" s="228">
        <v>610</v>
      </c>
    </row>
    <row r="22" spans="2:8" s="6" customFormat="1" ht="25.5" customHeight="1">
      <c r="B22" s="397" t="s">
        <v>196</v>
      </c>
      <c r="C22" s="398"/>
      <c r="D22" s="262">
        <v>1365</v>
      </c>
      <c r="E22" s="262">
        <v>1365</v>
      </c>
    </row>
    <row r="23" spans="2:8" ht="22.15" customHeight="1">
      <c r="B23" s="397" t="s">
        <v>190</v>
      </c>
      <c r="C23" s="398"/>
      <c r="D23" s="207">
        <f>'havelvac 2'!G50</f>
        <v>466124.4</v>
      </c>
      <c r="E23" s="207">
        <f>'havelvac 2'!H50</f>
        <v>466124.4</v>
      </c>
    </row>
    <row r="24" spans="2:8" ht="26.25" customHeight="1">
      <c r="B24" s="231"/>
      <c r="C24" s="231"/>
      <c r="D24" s="231"/>
    </row>
    <row r="25" spans="2:8" ht="55.5" customHeight="1">
      <c r="B25" s="11" t="s">
        <v>44</v>
      </c>
      <c r="C25" s="136">
        <v>1162</v>
      </c>
      <c r="D25" s="395" t="s">
        <v>101</v>
      </c>
      <c r="E25" s="396"/>
    </row>
    <row r="26" spans="2:8" ht="21" customHeight="1">
      <c r="B26" s="120" t="s">
        <v>184</v>
      </c>
      <c r="C26" s="22" t="s">
        <v>71</v>
      </c>
      <c r="D26" s="99" t="s">
        <v>161</v>
      </c>
      <c r="E26" s="99" t="s">
        <v>106</v>
      </c>
    </row>
    <row r="27" spans="2:8" ht="44.25" customHeight="1">
      <c r="B27" s="120" t="s">
        <v>185</v>
      </c>
      <c r="C27" s="27" t="s">
        <v>188</v>
      </c>
      <c r="D27" s="22"/>
      <c r="E27" s="42"/>
    </row>
    <row r="28" spans="2:8" ht="44.25" customHeight="1">
      <c r="B28" s="120" t="s">
        <v>186</v>
      </c>
      <c r="C28" s="27" t="s">
        <v>189</v>
      </c>
      <c r="D28" s="24"/>
      <c r="E28" s="42"/>
    </row>
    <row r="29" spans="2:8" ht="24" customHeight="1">
      <c r="B29" s="120" t="s">
        <v>187</v>
      </c>
      <c r="C29" s="24" t="s">
        <v>72</v>
      </c>
      <c r="D29" s="24"/>
      <c r="E29" s="42"/>
    </row>
    <row r="30" spans="2:8" ht="78" customHeight="1">
      <c r="B30" s="120" t="s">
        <v>167</v>
      </c>
      <c r="C30" s="27" t="s">
        <v>229</v>
      </c>
      <c r="D30" s="24"/>
      <c r="E30" s="42"/>
      <c r="H30" s="255"/>
    </row>
    <row r="31" spans="2:8" ht="26.45" customHeight="1">
      <c r="B31" s="415" t="s">
        <v>32</v>
      </c>
      <c r="C31" s="416"/>
      <c r="D31" s="416"/>
      <c r="E31" s="417"/>
    </row>
    <row r="32" spans="2:8" s="6" customFormat="1" ht="20.45" customHeight="1">
      <c r="B32" s="397" t="s">
        <v>197</v>
      </c>
      <c r="C32" s="398"/>
      <c r="D32" s="262">
        <v>712</v>
      </c>
      <c r="E32" s="262">
        <v>712</v>
      </c>
    </row>
    <row r="33" spans="2:5" s="6" customFormat="1" ht="21.6" customHeight="1">
      <c r="B33" s="397" t="s">
        <v>198</v>
      </c>
      <c r="C33" s="398"/>
      <c r="D33" s="262">
        <v>1208</v>
      </c>
      <c r="E33" s="262">
        <v>1208</v>
      </c>
    </row>
    <row r="34" spans="2:5" s="6" customFormat="1" ht="21.6" customHeight="1">
      <c r="B34" s="397" t="s">
        <v>199</v>
      </c>
      <c r="C34" s="398"/>
      <c r="D34" s="262">
        <v>20</v>
      </c>
      <c r="E34" s="262">
        <v>20</v>
      </c>
    </row>
    <row r="35" spans="2:5" s="6" customFormat="1" ht="21" customHeight="1">
      <c r="B35" s="397" t="s">
        <v>200</v>
      </c>
      <c r="C35" s="398"/>
      <c r="D35" s="262">
        <v>13</v>
      </c>
      <c r="E35" s="262">
        <v>13</v>
      </c>
    </row>
    <row r="36" spans="2:5" ht="22.15" customHeight="1">
      <c r="B36" s="397" t="s">
        <v>190</v>
      </c>
      <c r="C36" s="398"/>
      <c r="D36" s="207">
        <f>'havelvac 2'!G20</f>
        <v>-1862562.6</v>
      </c>
      <c r="E36" s="207">
        <f>'havelvac 2'!H20</f>
        <v>-1862562.6</v>
      </c>
    </row>
    <row r="37" spans="2:5">
      <c r="B37" s="412"/>
      <c r="C37" s="413"/>
      <c r="D37" s="413"/>
      <c r="E37" s="414"/>
    </row>
    <row r="38" spans="2:5" ht="56.25" customHeight="1">
      <c r="B38" s="11" t="s">
        <v>44</v>
      </c>
      <c r="C38" s="136">
        <v>1162</v>
      </c>
      <c r="D38" s="395" t="s">
        <v>101</v>
      </c>
      <c r="E38" s="396"/>
    </row>
    <row r="39" spans="2:5" ht="21" customHeight="1">
      <c r="B39" s="24" t="s">
        <v>184</v>
      </c>
      <c r="C39" s="17">
        <v>32003</v>
      </c>
      <c r="D39" s="99" t="s">
        <v>161</v>
      </c>
      <c r="E39" s="99" t="s">
        <v>106</v>
      </c>
    </row>
    <row r="40" spans="2:5" ht="54.75" customHeight="1">
      <c r="B40" s="27" t="s">
        <v>185</v>
      </c>
      <c r="C40" s="217" t="s">
        <v>183</v>
      </c>
      <c r="D40" s="21"/>
      <c r="E40" s="232"/>
    </row>
    <row r="41" spans="2:5" ht="44.25" customHeight="1">
      <c r="B41" s="27" t="s">
        <v>186</v>
      </c>
      <c r="C41" s="224" t="s">
        <v>169</v>
      </c>
      <c r="D41" s="224"/>
      <c r="E41" s="232"/>
    </row>
    <row r="42" spans="2:5" ht="40.5" customHeight="1">
      <c r="B42" s="27" t="s">
        <v>187</v>
      </c>
      <c r="C42" s="224" t="s">
        <v>141</v>
      </c>
      <c r="D42" s="224"/>
      <c r="E42" s="232"/>
    </row>
    <row r="43" spans="2:5" ht="60" customHeight="1">
      <c r="B43" s="27" t="s">
        <v>167</v>
      </c>
      <c r="C43" s="307" t="s">
        <v>232</v>
      </c>
      <c r="D43" s="224"/>
      <c r="E43" s="232"/>
    </row>
    <row r="44" spans="2:5" ht="26.45" customHeight="1">
      <c r="B44" s="415" t="s">
        <v>32</v>
      </c>
      <c r="C44" s="416"/>
      <c r="D44" s="416"/>
      <c r="E44" s="417"/>
    </row>
    <row r="45" spans="2:5" s="6" customFormat="1" ht="22.5" customHeight="1">
      <c r="B45" s="397" t="s">
        <v>192</v>
      </c>
      <c r="C45" s="398"/>
      <c r="D45" s="258"/>
      <c r="E45" s="256"/>
    </row>
    <row r="46" spans="2:5" s="6" customFormat="1" ht="27" customHeight="1">
      <c r="B46" s="397" t="s">
        <v>193</v>
      </c>
      <c r="C46" s="398"/>
      <c r="D46" s="258"/>
      <c r="E46" s="256"/>
    </row>
    <row r="47" spans="2:5" ht="22.15" customHeight="1">
      <c r="B47" s="397" t="s">
        <v>190</v>
      </c>
      <c r="C47" s="398"/>
      <c r="D47" s="207">
        <f>'havelvac 2'!G32</f>
        <v>-260550</v>
      </c>
      <c r="E47" s="207">
        <f>'havelvac 2'!H32</f>
        <v>-466124.4</v>
      </c>
    </row>
    <row r="48" spans="2:5" ht="14.45" customHeight="1">
      <c r="B48" s="229"/>
      <c r="C48" s="230"/>
      <c r="D48" s="230"/>
      <c r="E48" s="230"/>
    </row>
    <row r="49" spans="2:5" ht="56.25" customHeight="1">
      <c r="B49" s="11" t="s">
        <v>44</v>
      </c>
      <c r="C49" s="136">
        <v>1162</v>
      </c>
      <c r="D49" s="395" t="s">
        <v>103</v>
      </c>
      <c r="E49" s="396"/>
    </row>
    <row r="50" spans="2:5" ht="21" customHeight="1">
      <c r="B50" s="27" t="s">
        <v>184</v>
      </c>
      <c r="C50" s="17">
        <v>32004</v>
      </c>
      <c r="D50" s="99" t="s">
        <v>161</v>
      </c>
      <c r="E50" s="99" t="s">
        <v>106</v>
      </c>
    </row>
    <row r="51" spans="2:5" ht="54.75" customHeight="1">
      <c r="B51" s="27" t="s">
        <v>185</v>
      </c>
      <c r="C51" s="217" t="s">
        <v>139</v>
      </c>
      <c r="D51" s="21"/>
      <c r="E51" s="184"/>
    </row>
    <row r="52" spans="2:5" ht="44.25" customHeight="1">
      <c r="B52" s="27" t="s">
        <v>186</v>
      </c>
      <c r="C52" s="224" t="s">
        <v>140</v>
      </c>
      <c r="D52" s="224"/>
      <c r="E52" s="184"/>
    </row>
    <row r="53" spans="2:5" ht="40.5" customHeight="1">
      <c r="B53" s="27" t="s">
        <v>187</v>
      </c>
      <c r="C53" s="224" t="s">
        <v>141</v>
      </c>
      <c r="D53" s="224"/>
      <c r="E53" s="184"/>
    </row>
    <row r="54" spans="2:5" ht="59.25" customHeight="1">
      <c r="B54" s="27" t="s">
        <v>167</v>
      </c>
      <c r="C54" s="307" t="s">
        <v>231</v>
      </c>
      <c r="D54" s="224"/>
      <c r="E54" s="184"/>
    </row>
    <row r="55" spans="2:5" ht="26.45" customHeight="1">
      <c r="B55" s="415" t="s">
        <v>32</v>
      </c>
      <c r="C55" s="416"/>
      <c r="D55" s="416"/>
      <c r="E55" s="417"/>
    </row>
    <row r="56" spans="2:5" s="6" customFormat="1" ht="20.45" customHeight="1">
      <c r="B56" s="397" t="s">
        <v>194</v>
      </c>
      <c r="C56" s="398"/>
      <c r="D56" s="258"/>
      <c r="E56" s="256"/>
    </row>
    <row r="57" spans="2:5" s="6" customFormat="1" ht="34.5" customHeight="1">
      <c r="B57" s="397" t="s">
        <v>191</v>
      </c>
      <c r="C57" s="398"/>
      <c r="D57" s="258"/>
      <c r="E57" s="256"/>
    </row>
    <row r="58" spans="2:5" ht="22.15" customHeight="1">
      <c r="B58" s="397" t="s">
        <v>190</v>
      </c>
      <c r="C58" s="398"/>
      <c r="D58" s="207">
        <f>'havelvac 2'!G41</f>
        <v>1318181.1000000001</v>
      </c>
      <c r="E58" s="207">
        <f>'havelvac 2'!H41</f>
        <v>1523755.5</v>
      </c>
    </row>
    <row r="59" spans="2:5" ht="30.75" customHeight="1">
      <c r="B59" s="185"/>
      <c r="C59" s="186"/>
      <c r="D59" s="230"/>
      <c r="E59" s="186"/>
    </row>
    <row r="60" spans="2:5" ht="22.15" customHeight="1">
      <c r="B60" s="10" t="s">
        <v>41</v>
      </c>
      <c r="C60" s="411" t="s">
        <v>42</v>
      </c>
      <c r="D60" s="411"/>
      <c r="E60" s="411"/>
    </row>
    <row r="61" spans="2:5" ht="22.15" customHeight="1">
      <c r="B61" s="92">
        <v>1111</v>
      </c>
      <c r="C61" s="425" t="s">
        <v>102</v>
      </c>
      <c r="D61" s="425"/>
      <c r="E61" s="425"/>
    </row>
    <row r="62" spans="2:5" ht="22.15" customHeight="1">
      <c r="B62" s="123"/>
      <c r="C62" s="124"/>
      <c r="D62" s="124"/>
      <c r="E62" s="125"/>
    </row>
    <row r="63" spans="2:5" ht="22.15" customHeight="1">
      <c r="B63" s="426" t="s">
        <v>43</v>
      </c>
      <c r="C63" s="426"/>
      <c r="D63" s="426"/>
      <c r="E63" s="426"/>
    </row>
    <row r="64" spans="2:5" ht="22.15" customHeight="1"/>
    <row r="65" spans="2:5" ht="62.25" customHeight="1">
      <c r="B65" s="113" t="s">
        <v>238</v>
      </c>
      <c r="C65" s="130">
        <v>1111</v>
      </c>
      <c r="D65" s="395" t="s">
        <v>103</v>
      </c>
      <c r="E65" s="396"/>
    </row>
    <row r="66" spans="2:5" ht="22.15" customHeight="1">
      <c r="B66" s="113" t="s">
        <v>184</v>
      </c>
      <c r="C66" s="149">
        <v>12012</v>
      </c>
      <c r="D66" s="99" t="s">
        <v>161</v>
      </c>
      <c r="E66" s="99" t="s">
        <v>106</v>
      </c>
    </row>
    <row r="67" spans="2:5" ht="95.25" customHeight="1">
      <c r="B67" s="113" t="s">
        <v>185</v>
      </c>
      <c r="C67" s="118" t="s">
        <v>137</v>
      </c>
      <c r="D67" s="234"/>
      <c r="E67" s="112"/>
    </row>
    <row r="68" spans="2:5" ht="153" customHeight="1">
      <c r="B68" s="113" t="s">
        <v>186</v>
      </c>
      <c r="C68" s="155" t="s">
        <v>138</v>
      </c>
      <c r="D68" s="155"/>
      <c r="E68" s="113"/>
    </row>
    <row r="69" spans="2:5" ht="22.15" customHeight="1">
      <c r="B69" s="113" t="s">
        <v>31</v>
      </c>
      <c r="C69" s="118" t="s">
        <v>104</v>
      </c>
      <c r="D69" s="118"/>
      <c r="E69" s="112"/>
    </row>
    <row r="70" spans="2:5" ht="45.75" customHeight="1">
      <c r="B70" s="113" t="s">
        <v>105</v>
      </c>
      <c r="C70" s="306" t="s">
        <v>234</v>
      </c>
      <c r="D70" s="154"/>
      <c r="E70" s="107"/>
    </row>
    <row r="71" spans="2:5" ht="22.15" customHeight="1">
      <c r="B71" s="393" t="s">
        <v>32</v>
      </c>
      <c r="C71" s="393"/>
      <c r="D71" s="393"/>
      <c r="E71" s="393"/>
    </row>
    <row r="72" spans="2:5" ht="24" customHeight="1">
      <c r="B72" s="394" t="s">
        <v>129</v>
      </c>
      <c r="C72" s="394"/>
      <c r="D72" s="152">
        <v>713</v>
      </c>
      <c r="E72" s="152">
        <v>713</v>
      </c>
    </row>
    <row r="73" spans="2:5" ht="22.15" customHeight="1">
      <c r="B73" s="394" t="s">
        <v>33</v>
      </c>
      <c r="C73" s="394"/>
      <c r="D73" s="207">
        <f>'havelvac 2'!G67</f>
        <v>289631.40000000002</v>
      </c>
      <c r="E73" s="207">
        <f>'havelvac 2'!H67</f>
        <v>289631.40000000002</v>
      </c>
    </row>
    <row r="74" spans="2:5" ht="22.15" customHeight="1"/>
    <row r="75" spans="2:5" ht="63" customHeight="1">
      <c r="B75" s="178" t="s">
        <v>238</v>
      </c>
      <c r="C75" s="176">
        <v>1111</v>
      </c>
      <c r="D75" s="395" t="s">
        <v>103</v>
      </c>
      <c r="E75" s="396"/>
    </row>
    <row r="76" spans="2:5" ht="22.15" customHeight="1">
      <c r="B76" s="178" t="s">
        <v>184</v>
      </c>
      <c r="C76" s="176">
        <v>12011</v>
      </c>
      <c r="D76" s="99" t="s">
        <v>161</v>
      </c>
      <c r="E76" s="99" t="s">
        <v>106</v>
      </c>
    </row>
    <row r="77" spans="2:5" ht="98.25" customHeight="1">
      <c r="B77" s="178" t="s">
        <v>29</v>
      </c>
      <c r="C77" s="118" t="s">
        <v>201</v>
      </c>
      <c r="D77" s="234"/>
      <c r="E77" s="112"/>
    </row>
    <row r="78" spans="2:5" ht="63.75" customHeight="1">
      <c r="B78" s="178" t="s">
        <v>186</v>
      </c>
      <c r="C78" s="155" t="s">
        <v>202</v>
      </c>
      <c r="D78" s="155"/>
      <c r="E78" s="178"/>
    </row>
    <row r="79" spans="2:5" ht="22.15" customHeight="1">
      <c r="B79" s="178" t="s">
        <v>187</v>
      </c>
      <c r="C79" s="118" t="s">
        <v>104</v>
      </c>
      <c r="D79" s="118"/>
      <c r="E79" s="112"/>
    </row>
    <row r="80" spans="2:5" ht="45.75" customHeight="1">
      <c r="B80" s="178" t="s">
        <v>105</v>
      </c>
      <c r="C80" s="306" t="s">
        <v>234</v>
      </c>
      <c r="D80" s="154"/>
      <c r="E80" s="107"/>
    </row>
    <row r="81" spans="2:8" ht="22.15" customHeight="1">
      <c r="B81" s="393" t="s">
        <v>32</v>
      </c>
      <c r="C81" s="393"/>
      <c r="D81" s="393"/>
      <c r="E81" s="393"/>
      <c r="H81" s="257"/>
    </row>
    <row r="82" spans="2:8" ht="24" customHeight="1">
      <c r="B82" s="394" t="s">
        <v>129</v>
      </c>
      <c r="C82" s="394"/>
      <c r="D82" s="152">
        <v>300</v>
      </c>
      <c r="E82" s="152">
        <v>300</v>
      </c>
      <c r="H82" s="305"/>
    </row>
    <row r="83" spans="2:8" ht="22.15" customHeight="1">
      <c r="B83" s="394" t="s">
        <v>33</v>
      </c>
      <c r="C83" s="394"/>
      <c r="D83" s="207">
        <f>'havelvac 2'!G76</f>
        <v>49175.7</v>
      </c>
      <c r="E83" s="207">
        <f>'havelvac 2'!H76</f>
        <v>49175.7</v>
      </c>
    </row>
    <row r="84" spans="2:8" s="174" customFormat="1" ht="33.75" customHeight="1">
      <c r="B84" s="399" t="s">
        <v>222</v>
      </c>
      <c r="C84" s="399"/>
      <c r="D84" s="399"/>
      <c r="E84" s="399"/>
      <c r="F84" s="173"/>
      <c r="G84" s="173"/>
    </row>
    <row r="85" spans="2:8" ht="31.5" customHeight="1">
      <c r="B85" s="402" t="s">
        <v>75</v>
      </c>
      <c r="C85" s="403"/>
      <c r="D85" s="403"/>
      <c r="E85" s="403"/>
    </row>
    <row r="86" spans="2:8">
      <c r="B86" s="401" t="s">
        <v>40</v>
      </c>
      <c r="C86" s="401"/>
      <c r="D86" s="401"/>
      <c r="E86" s="401"/>
    </row>
    <row r="87" spans="2:8">
      <c r="B87" s="94"/>
      <c r="C87" s="94"/>
      <c r="D87" s="94"/>
      <c r="E87" s="104"/>
    </row>
    <row r="88" spans="2:8">
      <c r="B88" s="95" t="s">
        <v>41</v>
      </c>
      <c r="C88" s="95" t="s">
        <v>42</v>
      </c>
      <c r="D88" s="95"/>
      <c r="E88" s="105"/>
    </row>
    <row r="89" spans="2:8">
      <c r="B89" s="134">
        <v>1139</v>
      </c>
      <c r="C89" s="135" t="s">
        <v>87</v>
      </c>
      <c r="D89" s="135"/>
      <c r="E89" s="106"/>
    </row>
    <row r="90" spans="2:8">
      <c r="B90" s="405"/>
      <c r="C90" s="405"/>
      <c r="D90" s="405"/>
      <c r="E90" s="405"/>
    </row>
    <row r="91" spans="2:8">
      <c r="B91" s="406" t="s">
        <v>43</v>
      </c>
      <c r="C91" s="406"/>
      <c r="D91" s="406"/>
      <c r="E91" s="406"/>
    </row>
    <row r="92" spans="2:8">
      <c r="B92" s="407"/>
      <c r="C92" s="407"/>
      <c r="D92" s="407"/>
      <c r="E92" s="407"/>
    </row>
    <row r="93" spans="2:8" ht="67.5" customHeight="1">
      <c r="B93" s="96" t="s">
        <v>44</v>
      </c>
      <c r="C93" s="66">
        <v>1139</v>
      </c>
      <c r="D93" s="395" t="s">
        <v>95</v>
      </c>
      <c r="E93" s="396"/>
    </row>
    <row r="94" spans="2:8">
      <c r="B94" s="97" t="s">
        <v>45</v>
      </c>
      <c r="C94" s="98">
        <v>11001</v>
      </c>
      <c r="D94" s="99" t="s">
        <v>161</v>
      </c>
      <c r="E94" s="99" t="s">
        <v>106</v>
      </c>
    </row>
    <row r="95" spans="2:8">
      <c r="B95" s="97" t="s">
        <v>46</v>
      </c>
      <c r="C95" s="100" t="s">
        <v>87</v>
      </c>
      <c r="D95" s="100"/>
      <c r="E95" s="101"/>
    </row>
    <row r="96" spans="2:8" ht="69">
      <c r="B96" s="97" t="s">
        <v>47</v>
      </c>
      <c r="C96" s="100" t="s">
        <v>96</v>
      </c>
      <c r="D96" s="100"/>
      <c r="E96" s="101"/>
    </row>
    <row r="97" spans="2:5">
      <c r="B97" s="97" t="s">
        <v>97</v>
      </c>
      <c r="C97" s="102" t="s">
        <v>98</v>
      </c>
      <c r="D97" s="102"/>
      <c r="E97" s="101"/>
    </row>
    <row r="98" spans="2:5" ht="34.5">
      <c r="B98" s="103" t="s">
        <v>99</v>
      </c>
      <c r="C98" s="102" t="s">
        <v>75</v>
      </c>
      <c r="D98" s="102"/>
      <c r="E98" s="101"/>
    </row>
    <row r="99" spans="2:5">
      <c r="B99" s="400" t="s">
        <v>48</v>
      </c>
      <c r="C99" s="400"/>
      <c r="D99" s="400"/>
      <c r="E99" s="400"/>
    </row>
    <row r="100" spans="2:5">
      <c r="B100" s="404" t="s">
        <v>100</v>
      </c>
      <c r="C100" s="404"/>
      <c r="D100" s="207">
        <f>'havelvac 2'!G95</f>
        <v>289631.40000000002</v>
      </c>
      <c r="E100" s="207">
        <f>'havelvac 2'!H95</f>
        <v>289631.40000000002</v>
      </c>
    </row>
    <row r="101" spans="2:5">
      <c r="B101" s="407"/>
      <c r="C101" s="407"/>
      <c r="D101" s="407"/>
      <c r="E101" s="407"/>
    </row>
    <row r="102" spans="2:5" ht="69" customHeight="1">
      <c r="B102" s="96" t="s">
        <v>44</v>
      </c>
      <c r="C102" s="66">
        <v>1139</v>
      </c>
      <c r="D102" s="395" t="s">
        <v>101</v>
      </c>
      <c r="E102" s="396"/>
    </row>
    <row r="103" spans="2:5">
      <c r="B103" s="96" t="s">
        <v>45</v>
      </c>
      <c r="C103" s="98">
        <v>11001</v>
      </c>
      <c r="D103" s="99" t="s">
        <v>161</v>
      </c>
      <c r="E103" s="99" t="s">
        <v>106</v>
      </c>
    </row>
    <row r="104" spans="2:5">
      <c r="B104" s="96" t="s">
        <v>46</v>
      </c>
      <c r="C104" s="100" t="s">
        <v>87</v>
      </c>
      <c r="D104" s="100"/>
      <c r="E104" s="101"/>
    </row>
    <row r="105" spans="2:5" ht="77.25" customHeight="1">
      <c r="B105" s="96" t="s">
        <v>47</v>
      </c>
      <c r="C105" s="100" t="s">
        <v>96</v>
      </c>
      <c r="D105" s="100"/>
      <c r="E105" s="101"/>
    </row>
    <row r="106" spans="2:5" ht="29.25" customHeight="1">
      <c r="B106" s="96" t="s">
        <v>97</v>
      </c>
      <c r="C106" s="102" t="s">
        <v>98</v>
      </c>
      <c r="D106" s="102"/>
      <c r="E106" s="101"/>
    </row>
    <row r="107" spans="2:5" ht="34.5">
      <c r="B107" s="233" t="s">
        <v>99</v>
      </c>
      <c r="C107" s="102" t="s">
        <v>75</v>
      </c>
      <c r="D107" s="102"/>
      <c r="E107" s="101"/>
    </row>
    <row r="108" spans="2:5">
      <c r="B108" s="400" t="s">
        <v>48</v>
      </c>
      <c r="C108" s="400"/>
      <c r="D108" s="400"/>
      <c r="E108" s="400"/>
    </row>
    <row r="109" spans="2:5">
      <c r="B109" s="404" t="s">
        <v>100</v>
      </c>
      <c r="C109" s="404"/>
      <c r="D109" s="207">
        <f>'havelvac 2'!G103</f>
        <v>-289631.40000000002</v>
      </c>
      <c r="E109" s="207">
        <f>'havelvac 2'!H103</f>
        <v>-289631.40000000002</v>
      </c>
    </row>
  </sheetData>
  <autoFilter ref="B1:B8"/>
  <mergeCells count="57">
    <mergeCell ref="B7:E7"/>
    <mergeCell ref="B4:E4"/>
    <mergeCell ref="B5:E5"/>
    <mergeCell ref="C61:E61"/>
    <mergeCell ref="B63:E63"/>
    <mergeCell ref="B58:C58"/>
    <mergeCell ref="B20:E20"/>
    <mergeCell ref="D49:E49"/>
    <mergeCell ref="D38:E38"/>
    <mergeCell ref="D25:E25"/>
    <mergeCell ref="B22:C22"/>
    <mergeCell ref="B21:C21"/>
    <mergeCell ref="C1:E1"/>
    <mergeCell ref="C2:E2"/>
    <mergeCell ref="C3:E3"/>
    <mergeCell ref="B6:E6"/>
    <mergeCell ref="C60:E60"/>
    <mergeCell ref="B37:E37"/>
    <mergeCell ref="B31:E31"/>
    <mergeCell ref="C10:E10"/>
    <mergeCell ref="C11:E11"/>
    <mergeCell ref="B36:C36"/>
    <mergeCell ref="B13:C13"/>
    <mergeCell ref="B55:E55"/>
    <mergeCell ref="B47:C47"/>
    <mergeCell ref="D14:E14"/>
    <mergeCell ref="B23:C23"/>
    <mergeCell ref="B44:E44"/>
    <mergeCell ref="B109:C109"/>
    <mergeCell ref="B90:E90"/>
    <mergeCell ref="B91:E91"/>
    <mergeCell ref="B92:E92"/>
    <mergeCell ref="B99:E99"/>
    <mergeCell ref="B100:C100"/>
    <mergeCell ref="B101:E101"/>
    <mergeCell ref="D93:E93"/>
    <mergeCell ref="D102:E102"/>
    <mergeCell ref="B84:E84"/>
    <mergeCell ref="B108:E108"/>
    <mergeCell ref="B86:E86"/>
    <mergeCell ref="B85:E85"/>
    <mergeCell ref="B81:E81"/>
    <mergeCell ref="B83:C83"/>
    <mergeCell ref="B82:C82"/>
    <mergeCell ref="B71:E71"/>
    <mergeCell ref="B73:C73"/>
    <mergeCell ref="D65:E65"/>
    <mergeCell ref="D75:E75"/>
    <mergeCell ref="B32:C32"/>
    <mergeCell ref="B33:C33"/>
    <mergeCell ref="B34:C34"/>
    <mergeCell ref="B35:C35"/>
    <mergeCell ref="B45:C45"/>
    <mergeCell ref="B46:C46"/>
    <mergeCell ref="B56:C56"/>
    <mergeCell ref="B57:C57"/>
    <mergeCell ref="B72:C72"/>
  </mergeCells>
  <pageMargins left="0.7" right="0.7" top="0.75" bottom="0.75" header="0.3" footer="0.3"/>
  <pageSetup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zoomScale="85" zoomScaleNormal="85" workbookViewId="0">
      <selection activeCell="B53" sqref="B53"/>
    </sheetView>
  </sheetViews>
  <sheetFormatPr defaultColWidth="8.85546875" defaultRowHeight="17.25"/>
  <cols>
    <col min="1" max="1" width="31.5703125" style="6" customWidth="1"/>
    <col min="2" max="2" width="85.28515625" style="6" customWidth="1"/>
    <col min="3" max="3" width="18.85546875" style="6" customWidth="1"/>
    <col min="4" max="4" width="17.28515625" style="6" customWidth="1"/>
    <col min="5" max="6" width="8.85546875" style="6"/>
    <col min="7" max="7" width="16" style="6" bestFit="1" customWidth="1"/>
    <col min="8" max="16384" width="8.85546875" style="6"/>
  </cols>
  <sheetData>
    <row r="1" spans="1:6" ht="28.5" customHeight="1">
      <c r="B1" s="409" t="s">
        <v>128</v>
      </c>
      <c r="C1" s="409"/>
      <c r="D1" s="409"/>
    </row>
    <row r="2" spans="1:6" ht="17.25" customHeight="1">
      <c r="A2" s="126"/>
      <c r="B2" s="409" t="s">
        <v>51</v>
      </c>
      <c r="C2" s="409"/>
      <c r="D2" s="409"/>
    </row>
    <row r="3" spans="1:6">
      <c r="A3" s="127"/>
      <c r="B3" s="409" t="s">
        <v>20</v>
      </c>
      <c r="C3" s="409"/>
      <c r="D3" s="409"/>
    </row>
    <row r="4" spans="1:6">
      <c r="A4" s="127"/>
      <c r="B4" s="127"/>
      <c r="C4" s="127"/>
      <c r="D4" s="127"/>
    </row>
    <row r="5" spans="1:6" ht="53.45" customHeight="1">
      <c r="A5" s="449" t="s">
        <v>224</v>
      </c>
      <c r="B5" s="449"/>
      <c r="C5" s="449"/>
      <c r="D5" s="449"/>
    </row>
    <row r="6" spans="1:6" s="174" customFormat="1" ht="21.75" customHeight="1">
      <c r="A6" s="434" t="s">
        <v>136</v>
      </c>
      <c r="B6" s="434"/>
      <c r="C6" s="434"/>
      <c r="D6" s="434"/>
      <c r="E6" s="173"/>
      <c r="F6" s="173"/>
    </row>
    <row r="7" spans="1:6" ht="29.45" customHeight="1">
      <c r="A7" s="450" t="s">
        <v>112</v>
      </c>
      <c r="B7" s="450"/>
      <c r="C7" s="450"/>
      <c r="D7" s="450"/>
    </row>
    <row r="8" spans="1:6" ht="18" customHeight="1">
      <c r="A8" s="445" t="s">
        <v>54</v>
      </c>
      <c r="B8" s="445"/>
      <c r="C8" s="445"/>
      <c r="D8" s="445"/>
    </row>
    <row r="9" spans="1:6" ht="19.899999999999999" customHeight="1">
      <c r="A9" s="451"/>
      <c r="B9" s="451"/>
      <c r="C9" s="451"/>
      <c r="D9" s="451"/>
    </row>
    <row r="10" spans="1:6">
      <c r="A10" s="33" t="s">
        <v>41</v>
      </c>
      <c r="B10" s="446" t="s">
        <v>42</v>
      </c>
      <c r="C10" s="447"/>
      <c r="D10" s="448"/>
    </row>
    <row r="11" spans="1:6">
      <c r="A11" s="115">
        <v>1162</v>
      </c>
      <c r="B11" s="427" t="s">
        <v>74</v>
      </c>
      <c r="C11" s="427"/>
      <c r="D11" s="427"/>
    </row>
    <row r="12" spans="1:6">
      <c r="A12" s="436"/>
      <c r="B12" s="437"/>
      <c r="C12" s="437"/>
      <c r="D12" s="438"/>
    </row>
    <row r="13" spans="1:6">
      <c r="A13" s="439" t="s">
        <v>43</v>
      </c>
      <c r="B13" s="440"/>
      <c r="C13" s="440"/>
      <c r="D13" s="441"/>
    </row>
    <row r="14" spans="1:6">
      <c r="A14" s="442"/>
      <c r="B14" s="443"/>
      <c r="C14" s="443"/>
      <c r="D14" s="444"/>
    </row>
    <row r="15" spans="1:6" ht="58.5" customHeight="1">
      <c r="A15" s="27" t="s">
        <v>44</v>
      </c>
      <c r="B15" s="136">
        <v>1162</v>
      </c>
      <c r="C15" s="428" t="s">
        <v>55</v>
      </c>
      <c r="D15" s="429"/>
    </row>
    <row r="16" spans="1:6" ht="28.9" customHeight="1">
      <c r="A16" s="24" t="s">
        <v>28</v>
      </c>
      <c r="B16" s="17">
        <v>11005</v>
      </c>
      <c r="C16" s="99" t="s">
        <v>161</v>
      </c>
      <c r="D16" s="26" t="s">
        <v>16</v>
      </c>
    </row>
    <row r="17" spans="1:4" ht="37.5" customHeight="1">
      <c r="A17" s="24" t="s">
        <v>29</v>
      </c>
      <c r="B17" s="24" t="s">
        <v>188</v>
      </c>
      <c r="C17" s="24"/>
      <c r="D17" s="28"/>
    </row>
    <row r="18" spans="1:4" ht="37.5" customHeight="1">
      <c r="A18" s="24" t="s">
        <v>30</v>
      </c>
      <c r="B18" s="24" t="s">
        <v>189</v>
      </c>
      <c r="C18" s="24"/>
      <c r="D18" s="28"/>
    </row>
    <row r="19" spans="1:4" ht="22.9" customHeight="1">
      <c r="A19" s="24" t="s">
        <v>31</v>
      </c>
      <c r="B19" s="24" t="s">
        <v>72</v>
      </c>
      <c r="C19" s="24"/>
      <c r="D19" s="28"/>
    </row>
    <row r="20" spans="1:4" ht="83.25" customHeight="1">
      <c r="A20" s="24" t="s">
        <v>73</v>
      </c>
      <c r="B20" s="316" t="s">
        <v>228</v>
      </c>
      <c r="C20" s="24"/>
      <c r="D20" s="28"/>
    </row>
    <row r="21" spans="1:4" ht="24.6" customHeight="1">
      <c r="A21" s="430" t="s">
        <v>48</v>
      </c>
      <c r="B21" s="430"/>
      <c r="C21" s="430"/>
      <c r="D21" s="430"/>
    </row>
    <row r="22" spans="1:4" ht="20.45" customHeight="1">
      <c r="A22" s="397" t="s">
        <v>197</v>
      </c>
      <c r="B22" s="398"/>
      <c r="C22" s="262">
        <v>712</v>
      </c>
      <c r="D22" s="262">
        <v>712</v>
      </c>
    </row>
    <row r="23" spans="1:4" ht="21.6" customHeight="1">
      <c r="A23" s="397" t="s">
        <v>198</v>
      </c>
      <c r="B23" s="398"/>
      <c r="C23" s="262">
        <v>1208</v>
      </c>
      <c r="D23" s="262">
        <v>1208</v>
      </c>
    </row>
    <row r="24" spans="1:4" ht="21.6" customHeight="1">
      <c r="A24" s="397" t="s">
        <v>199</v>
      </c>
      <c r="B24" s="398"/>
      <c r="C24" s="262">
        <v>20</v>
      </c>
      <c r="D24" s="262">
        <v>20</v>
      </c>
    </row>
    <row r="25" spans="1:4" ht="21" customHeight="1">
      <c r="A25" s="397" t="s">
        <v>200</v>
      </c>
      <c r="B25" s="398"/>
      <c r="C25" s="262">
        <v>13</v>
      </c>
      <c r="D25" s="262">
        <v>13</v>
      </c>
    </row>
    <row r="26" spans="1:4">
      <c r="A26" s="427" t="s">
        <v>33</v>
      </c>
      <c r="B26" s="427"/>
      <c r="C26" s="207">
        <f>'havelvac 5'!D36</f>
        <v>-1862562.6</v>
      </c>
      <c r="D26" s="207">
        <f>'havelvac 5'!E36</f>
        <v>-1862562.6</v>
      </c>
    </row>
    <row r="27" spans="1:4">
      <c r="A27" s="109"/>
      <c r="B27" s="109"/>
      <c r="C27" s="109"/>
      <c r="D27" s="110"/>
    </row>
    <row r="28" spans="1:4" ht="69.75" customHeight="1">
      <c r="A28" s="27" t="s">
        <v>44</v>
      </c>
      <c r="B28" s="136">
        <v>1162</v>
      </c>
      <c r="C28" s="428" t="s">
        <v>55</v>
      </c>
      <c r="D28" s="429"/>
    </row>
    <row r="29" spans="1:4" ht="28.9" customHeight="1">
      <c r="A29" s="27" t="s">
        <v>184</v>
      </c>
      <c r="B29" s="17">
        <v>32003</v>
      </c>
      <c r="C29" s="99" t="s">
        <v>161</v>
      </c>
      <c r="D29" s="26" t="s">
        <v>16</v>
      </c>
    </row>
    <row r="30" spans="1:4" ht="56.25" customHeight="1">
      <c r="A30" s="27" t="s">
        <v>185</v>
      </c>
      <c r="B30" s="224" t="s">
        <v>183</v>
      </c>
      <c r="C30" s="217"/>
      <c r="D30" s="28"/>
    </row>
    <row r="31" spans="1:4" ht="37.5" customHeight="1">
      <c r="A31" s="27" t="s">
        <v>186</v>
      </c>
      <c r="B31" s="224" t="s">
        <v>169</v>
      </c>
      <c r="C31" s="128"/>
      <c r="D31" s="28"/>
    </row>
    <row r="32" spans="1:4" ht="43.5" customHeight="1">
      <c r="A32" s="27" t="s">
        <v>187</v>
      </c>
      <c r="B32" s="224" t="s">
        <v>141</v>
      </c>
      <c r="C32" s="128"/>
      <c r="D32" s="28"/>
    </row>
    <row r="33" spans="1:4" ht="59.25" customHeight="1">
      <c r="A33" s="27" t="s">
        <v>167</v>
      </c>
      <c r="B33" s="307" t="s">
        <v>235</v>
      </c>
      <c r="C33" s="24"/>
      <c r="D33" s="28"/>
    </row>
    <row r="34" spans="1:4" ht="24.6" customHeight="1">
      <c r="A34" s="430" t="s">
        <v>48</v>
      </c>
      <c r="B34" s="430"/>
      <c r="C34" s="430"/>
      <c r="D34" s="430"/>
    </row>
    <row r="35" spans="1:4" ht="20.45" customHeight="1">
      <c r="A35" s="397" t="s">
        <v>192</v>
      </c>
      <c r="B35" s="398"/>
      <c r="C35" s="232"/>
      <c r="D35" s="256"/>
    </row>
    <row r="36" spans="1:4" ht="21.6" customHeight="1">
      <c r="A36" s="397" t="s">
        <v>193</v>
      </c>
      <c r="B36" s="398"/>
      <c r="C36" s="232"/>
      <c r="D36" s="256"/>
    </row>
    <row r="37" spans="1:4">
      <c r="A37" s="427" t="s">
        <v>33</v>
      </c>
      <c r="B37" s="427"/>
      <c r="C37" s="207">
        <f>'havelvac 5'!D47</f>
        <v>-260550</v>
      </c>
      <c r="D37" s="207">
        <f>'havelvac 5'!E47</f>
        <v>-466124.4</v>
      </c>
    </row>
    <row r="38" spans="1:4">
      <c r="A38" s="109"/>
      <c r="B38" s="109"/>
      <c r="C38" s="109"/>
      <c r="D38" s="110"/>
    </row>
    <row r="39" spans="1:4" ht="69.75" customHeight="1">
      <c r="A39" s="27" t="s">
        <v>44</v>
      </c>
      <c r="B39" s="136">
        <v>1162</v>
      </c>
      <c r="C39" s="395" t="s">
        <v>103</v>
      </c>
      <c r="D39" s="396"/>
    </row>
    <row r="40" spans="1:4" ht="28.9" customHeight="1">
      <c r="A40" s="27" t="s">
        <v>184</v>
      </c>
      <c r="B40" s="17">
        <v>32004</v>
      </c>
      <c r="C40" s="99" t="s">
        <v>161</v>
      </c>
      <c r="D40" s="26" t="s">
        <v>16</v>
      </c>
    </row>
    <row r="41" spans="1:4" ht="56.25" customHeight="1">
      <c r="A41" s="27" t="s">
        <v>185</v>
      </c>
      <c r="B41" s="217" t="s">
        <v>139</v>
      </c>
      <c r="C41" s="217"/>
      <c r="D41" s="28"/>
    </row>
    <row r="42" spans="1:4" ht="37.5" customHeight="1">
      <c r="A42" s="27" t="s">
        <v>186</v>
      </c>
      <c r="B42" s="217" t="s">
        <v>140</v>
      </c>
      <c r="C42" s="128"/>
      <c r="D42" s="28"/>
    </row>
    <row r="43" spans="1:4" ht="43.5" customHeight="1">
      <c r="A43" s="27" t="s">
        <v>187</v>
      </c>
      <c r="B43" s="217" t="s">
        <v>141</v>
      </c>
      <c r="C43" s="128"/>
      <c r="D43" s="28"/>
    </row>
    <row r="44" spans="1:4" ht="59.25" customHeight="1">
      <c r="A44" s="27" t="s">
        <v>167</v>
      </c>
      <c r="B44" s="307" t="s">
        <v>236</v>
      </c>
      <c r="C44" s="24"/>
      <c r="D44" s="28"/>
    </row>
    <row r="45" spans="1:4" ht="24.6" customHeight="1">
      <c r="A45" s="430" t="s">
        <v>48</v>
      </c>
      <c r="B45" s="430"/>
      <c r="C45" s="430"/>
      <c r="D45" s="430"/>
    </row>
    <row r="46" spans="1:4" ht="20.45" customHeight="1">
      <c r="A46" s="397" t="s">
        <v>194</v>
      </c>
      <c r="B46" s="398"/>
      <c r="C46" s="232"/>
      <c r="D46" s="256"/>
    </row>
    <row r="47" spans="1:4" ht="21.6" customHeight="1">
      <c r="A47" s="397" t="s">
        <v>191</v>
      </c>
      <c r="B47" s="398"/>
      <c r="C47" s="232"/>
      <c r="D47" s="256"/>
    </row>
    <row r="48" spans="1:4" ht="17.25" customHeight="1">
      <c r="A48" s="397" t="s">
        <v>33</v>
      </c>
      <c r="B48" s="398"/>
      <c r="C48" s="207">
        <f>'havelvac 5'!D58</f>
        <v>1318181.1000000001</v>
      </c>
      <c r="D48" s="207">
        <f>'havelvac 5'!E58</f>
        <v>1523755.5</v>
      </c>
    </row>
    <row r="49" spans="1:6">
      <c r="A49" s="109"/>
      <c r="B49" s="109"/>
      <c r="C49" s="109"/>
      <c r="D49" s="110"/>
    </row>
    <row r="50" spans="1:6" ht="61.5" customHeight="1">
      <c r="A50" s="120" t="s">
        <v>44</v>
      </c>
      <c r="B50" s="136">
        <v>1162</v>
      </c>
      <c r="C50" s="395" t="s">
        <v>103</v>
      </c>
      <c r="D50" s="396"/>
    </row>
    <row r="51" spans="1:6" ht="28.9" customHeight="1">
      <c r="A51" s="120" t="s">
        <v>184</v>
      </c>
      <c r="B51" s="17">
        <v>11002</v>
      </c>
      <c r="C51" s="99" t="s">
        <v>161</v>
      </c>
      <c r="D51" s="26" t="s">
        <v>16</v>
      </c>
    </row>
    <row r="52" spans="1:6" ht="24" customHeight="1">
      <c r="A52" s="120" t="s">
        <v>185</v>
      </c>
      <c r="B52" s="61" t="s">
        <v>162</v>
      </c>
      <c r="C52" s="24"/>
      <c r="D52" s="28"/>
    </row>
    <row r="53" spans="1:6" ht="76.5" customHeight="1">
      <c r="A53" s="120" t="s">
        <v>186</v>
      </c>
      <c r="B53" s="224" t="s">
        <v>163</v>
      </c>
      <c r="C53" s="24"/>
      <c r="D53" s="28"/>
    </row>
    <row r="54" spans="1:6" ht="22.9" customHeight="1">
      <c r="A54" s="24" t="s">
        <v>187</v>
      </c>
      <c r="B54" s="24" t="s">
        <v>237</v>
      </c>
      <c r="C54" s="24"/>
      <c r="D54" s="28"/>
    </row>
    <row r="55" spans="1:6" ht="63" customHeight="1">
      <c r="A55" s="27" t="s">
        <v>73</v>
      </c>
      <c r="B55" s="120" t="s">
        <v>230</v>
      </c>
      <c r="C55" s="24"/>
      <c r="D55" s="28"/>
    </row>
    <row r="56" spans="1:6" ht="24.6" customHeight="1">
      <c r="A56" s="430" t="s">
        <v>48</v>
      </c>
      <c r="B56" s="430"/>
      <c r="C56" s="430"/>
      <c r="D56" s="430"/>
    </row>
    <row r="57" spans="1:6" ht="20.45" customHeight="1">
      <c r="A57" s="427" t="s">
        <v>195</v>
      </c>
      <c r="B57" s="427"/>
      <c r="C57" s="228">
        <v>610</v>
      </c>
      <c r="D57" s="228">
        <v>610</v>
      </c>
    </row>
    <row r="58" spans="1:6" ht="21.6" customHeight="1">
      <c r="A58" s="427" t="s">
        <v>196</v>
      </c>
      <c r="B58" s="427"/>
      <c r="C58" s="262">
        <v>1365</v>
      </c>
      <c r="D58" s="262">
        <v>1365</v>
      </c>
    </row>
    <row r="59" spans="1:6">
      <c r="A59" s="427" t="s">
        <v>33</v>
      </c>
      <c r="B59" s="427"/>
      <c r="C59" s="207">
        <f>'havelvac 5'!D23</f>
        <v>466124.4</v>
      </c>
      <c r="D59" s="207">
        <f>'havelvac 5'!E23</f>
        <v>466124.4</v>
      </c>
    </row>
    <row r="60" spans="1:6">
      <c r="A60" s="131"/>
      <c r="B60" s="131"/>
      <c r="C60" s="131"/>
      <c r="D60" s="110"/>
    </row>
    <row r="61" spans="1:6" s="174" customFormat="1" ht="21.75" customHeight="1">
      <c r="A61" s="410" t="s">
        <v>134</v>
      </c>
      <c r="B61" s="410"/>
      <c r="C61" s="410"/>
      <c r="D61" s="410"/>
      <c r="E61" s="173"/>
      <c r="F61" s="173"/>
    </row>
    <row r="62" spans="1:6" ht="27.6" customHeight="1">
      <c r="A62" s="421"/>
      <c r="B62" s="421"/>
      <c r="C62" s="421"/>
      <c r="D62" s="421"/>
    </row>
    <row r="63" spans="1:6" ht="18" customHeight="1">
      <c r="A63" s="413"/>
      <c r="B63" s="413"/>
      <c r="C63" s="413"/>
      <c r="D63" s="413"/>
    </row>
    <row r="64" spans="1:6" ht="22.15" customHeight="1">
      <c r="A64" s="10" t="s">
        <v>41</v>
      </c>
      <c r="B64" s="411" t="s">
        <v>42</v>
      </c>
      <c r="C64" s="411"/>
      <c r="D64" s="411"/>
    </row>
    <row r="65" spans="1:4" ht="24.6" customHeight="1">
      <c r="A65" s="120">
        <v>1111</v>
      </c>
      <c r="B65" s="426" t="s">
        <v>102</v>
      </c>
      <c r="C65" s="426"/>
      <c r="D65" s="426"/>
    </row>
    <row r="66" spans="1:4" ht="13.15" customHeight="1">
      <c r="A66" s="433"/>
      <c r="B66" s="433"/>
      <c r="C66" s="433"/>
      <c r="D66" s="433"/>
    </row>
    <row r="67" spans="1:4" ht="23.45" customHeight="1">
      <c r="A67" s="426" t="s">
        <v>43</v>
      </c>
      <c r="B67" s="426"/>
      <c r="C67" s="426"/>
      <c r="D67" s="426"/>
    </row>
    <row r="68" spans="1:4" ht="21.6" customHeight="1">
      <c r="A68" s="405"/>
      <c r="B68" s="405"/>
      <c r="C68" s="405"/>
      <c r="D68" s="405"/>
    </row>
    <row r="69" spans="1:4" ht="63" customHeight="1">
      <c r="A69" s="113" t="s">
        <v>238</v>
      </c>
      <c r="B69" s="132">
        <v>1111</v>
      </c>
      <c r="C69" s="395" t="s">
        <v>103</v>
      </c>
      <c r="D69" s="396"/>
    </row>
    <row r="70" spans="1:4" ht="27" customHeight="1">
      <c r="A70" s="148" t="s">
        <v>184</v>
      </c>
      <c r="B70" s="151">
        <v>12012</v>
      </c>
      <c r="C70" s="99" t="s">
        <v>161</v>
      </c>
      <c r="D70" s="153" t="s">
        <v>106</v>
      </c>
    </row>
    <row r="71" spans="1:4" ht="69">
      <c r="A71" s="148" t="s">
        <v>185</v>
      </c>
      <c r="B71" s="118" t="s">
        <v>137</v>
      </c>
      <c r="C71" s="234"/>
      <c r="D71" s="112"/>
    </row>
    <row r="72" spans="1:4" ht="108.6" customHeight="1">
      <c r="A72" s="148" t="s">
        <v>186</v>
      </c>
      <c r="B72" s="155" t="s">
        <v>138</v>
      </c>
      <c r="C72" s="155"/>
      <c r="D72" s="148"/>
    </row>
    <row r="73" spans="1:4" ht="27" customHeight="1">
      <c r="A73" s="148" t="s">
        <v>187</v>
      </c>
      <c r="B73" s="148" t="s">
        <v>104</v>
      </c>
      <c r="C73" s="233"/>
      <c r="D73" s="112"/>
    </row>
    <row r="74" spans="1:4" ht="39" customHeight="1">
      <c r="A74" s="148" t="s">
        <v>105</v>
      </c>
      <c r="B74" s="306" t="s">
        <v>227</v>
      </c>
      <c r="C74" s="154"/>
      <c r="D74" s="107"/>
    </row>
    <row r="75" spans="1:4" ht="27" customHeight="1">
      <c r="A75" s="393" t="s">
        <v>32</v>
      </c>
      <c r="B75" s="393"/>
      <c r="C75" s="393"/>
      <c r="D75" s="393"/>
    </row>
    <row r="76" spans="1:4" ht="20.25" customHeight="1">
      <c r="A76" s="394" t="s">
        <v>233</v>
      </c>
      <c r="B76" s="394"/>
      <c r="C76" s="228">
        <f>'havelvac 5'!D72</f>
        <v>713</v>
      </c>
      <c r="D76" s="228">
        <f>'havelvac 5'!E72</f>
        <v>713</v>
      </c>
    </row>
    <row r="77" spans="1:4" ht="23.25" customHeight="1">
      <c r="A77" s="394" t="s">
        <v>190</v>
      </c>
      <c r="B77" s="394"/>
      <c r="C77" s="207">
        <f>'havelvac 5'!D73</f>
        <v>289631.40000000002</v>
      </c>
      <c r="D77" s="207">
        <f>'havelvac 5'!E73</f>
        <v>289631.40000000002</v>
      </c>
    </row>
    <row r="78" spans="1:4" ht="16.899999999999999" customHeight="1">
      <c r="A78" s="109"/>
      <c r="B78" s="109"/>
      <c r="C78" s="109"/>
      <c r="D78" s="110"/>
    </row>
    <row r="79" spans="1:4" s="1" customFormat="1" ht="63.75" customHeight="1">
      <c r="A79" s="178" t="s">
        <v>238</v>
      </c>
      <c r="B79" s="183">
        <v>1111</v>
      </c>
      <c r="C79" s="395" t="s">
        <v>103</v>
      </c>
      <c r="D79" s="396"/>
    </row>
    <row r="80" spans="1:4" s="1" customFormat="1" ht="22.15" customHeight="1">
      <c r="A80" s="178" t="s">
        <v>184</v>
      </c>
      <c r="B80" s="176">
        <v>12011</v>
      </c>
      <c r="C80" s="99" t="s">
        <v>161</v>
      </c>
      <c r="D80" s="99" t="s">
        <v>106</v>
      </c>
    </row>
    <row r="81" spans="1:7" s="1" customFormat="1" ht="69">
      <c r="A81" s="178" t="s">
        <v>185</v>
      </c>
      <c r="B81" s="118" t="s">
        <v>201</v>
      </c>
      <c r="C81" s="234"/>
      <c r="D81" s="112"/>
    </row>
    <row r="82" spans="1:7" s="1" customFormat="1" ht="51.75">
      <c r="A82" s="178" t="s">
        <v>186</v>
      </c>
      <c r="B82" s="155" t="s">
        <v>202</v>
      </c>
      <c r="C82" s="155"/>
      <c r="D82" s="178"/>
    </row>
    <row r="83" spans="1:7" s="1" customFormat="1" ht="22.15" customHeight="1">
      <c r="A83" s="178" t="s">
        <v>31</v>
      </c>
      <c r="B83" s="118" t="s">
        <v>104</v>
      </c>
      <c r="C83" s="118"/>
      <c r="D83" s="112"/>
    </row>
    <row r="84" spans="1:7" s="1" customFormat="1" ht="45.75" customHeight="1">
      <c r="A84" s="178" t="s">
        <v>105</v>
      </c>
      <c r="B84" s="306" t="s">
        <v>234</v>
      </c>
      <c r="C84" s="154"/>
      <c r="D84" s="107"/>
    </row>
    <row r="85" spans="1:7" s="1" customFormat="1" ht="22.15" customHeight="1">
      <c r="A85" s="393" t="s">
        <v>32</v>
      </c>
      <c r="B85" s="393"/>
      <c r="C85" s="393"/>
      <c r="D85" s="393"/>
      <c r="G85" s="257"/>
    </row>
    <row r="86" spans="1:7" s="1" customFormat="1" ht="21.75" customHeight="1">
      <c r="A86" s="394" t="s">
        <v>233</v>
      </c>
      <c r="B86" s="394"/>
      <c r="C86" s="152">
        <f>'havelvac 5'!D82</f>
        <v>300</v>
      </c>
      <c r="D86" s="152">
        <f>'havelvac 5'!E82</f>
        <v>300</v>
      </c>
      <c r="G86" s="257"/>
    </row>
    <row r="87" spans="1:7" s="1" customFormat="1" ht="22.15" customHeight="1">
      <c r="A87" s="394" t="s">
        <v>190</v>
      </c>
      <c r="B87" s="394"/>
      <c r="C87" s="207">
        <f>'havelvac 5'!D83</f>
        <v>49175.7</v>
      </c>
      <c r="D87" s="207">
        <f>'havelvac 5'!E83</f>
        <v>49175.7</v>
      </c>
    </row>
    <row r="88" spans="1:7" s="174" customFormat="1" ht="39.75" customHeight="1">
      <c r="A88" s="435" t="s">
        <v>135</v>
      </c>
      <c r="B88" s="435"/>
      <c r="C88" s="435"/>
      <c r="D88" s="435"/>
      <c r="E88" s="173"/>
      <c r="F88" s="173"/>
    </row>
    <row r="89" spans="1:7" ht="31.5" customHeight="1">
      <c r="A89" s="431" t="s">
        <v>75</v>
      </c>
      <c r="B89" s="432"/>
      <c r="C89" s="432"/>
      <c r="D89" s="432"/>
    </row>
    <row r="90" spans="1:7">
      <c r="A90" s="401" t="s">
        <v>107</v>
      </c>
      <c r="B90" s="401"/>
      <c r="C90" s="401"/>
      <c r="D90" s="401"/>
    </row>
    <row r="91" spans="1:7">
      <c r="A91" s="94"/>
      <c r="B91" s="94"/>
      <c r="C91" s="94"/>
      <c r="D91" s="104"/>
    </row>
    <row r="92" spans="1:7">
      <c r="A92" s="95" t="s">
        <v>41</v>
      </c>
      <c r="B92" s="95" t="s">
        <v>42</v>
      </c>
      <c r="C92" s="95"/>
      <c r="D92" s="105"/>
    </row>
    <row r="93" spans="1:7">
      <c r="A93" s="134">
        <v>1139</v>
      </c>
      <c r="B93" s="135" t="s">
        <v>87</v>
      </c>
      <c r="C93" s="135"/>
      <c r="D93" s="106"/>
    </row>
    <row r="94" spans="1:7">
      <c r="A94" s="405"/>
      <c r="B94" s="405"/>
      <c r="C94" s="405"/>
      <c r="D94" s="405"/>
    </row>
    <row r="95" spans="1:7">
      <c r="A95" s="406" t="s">
        <v>43</v>
      </c>
      <c r="B95" s="406"/>
      <c r="C95" s="406"/>
      <c r="D95" s="406"/>
    </row>
    <row r="96" spans="1:7">
      <c r="A96" s="407"/>
      <c r="B96" s="407"/>
      <c r="C96" s="407"/>
      <c r="D96" s="407"/>
    </row>
    <row r="97" spans="1:4" ht="64.5" customHeight="1">
      <c r="A97" s="96" t="s">
        <v>44</v>
      </c>
      <c r="B97" s="132">
        <v>1139</v>
      </c>
      <c r="C97" s="395" t="s">
        <v>95</v>
      </c>
      <c r="D97" s="396"/>
    </row>
    <row r="98" spans="1:4">
      <c r="A98" s="97" t="s">
        <v>45</v>
      </c>
      <c r="B98" s="137">
        <v>11001</v>
      </c>
      <c r="C98" s="99" t="s">
        <v>161</v>
      </c>
      <c r="D98" s="99" t="s">
        <v>106</v>
      </c>
    </row>
    <row r="99" spans="1:4">
      <c r="A99" s="97" t="s">
        <v>46</v>
      </c>
      <c r="B99" s="100" t="s">
        <v>87</v>
      </c>
      <c r="C99" s="100"/>
      <c r="D99" s="101"/>
    </row>
    <row r="100" spans="1:4" ht="69">
      <c r="A100" s="97" t="s">
        <v>47</v>
      </c>
      <c r="B100" s="100" t="s">
        <v>96</v>
      </c>
      <c r="C100" s="100"/>
      <c r="D100" s="101"/>
    </row>
    <row r="101" spans="1:4">
      <c r="A101" s="97" t="s">
        <v>97</v>
      </c>
      <c r="B101" s="102" t="s">
        <v>98</v>
      </c>
      <c r="C101" s="102"/>
      <c r="D101" s="101"/>
    </row>
    <row r="102" spans="1:4" ht="51.75">
      <c r="A102" s="103" t="s">
        <v>99</v>
      </c>
      <c r="B102" s="102" t="s">
        <v>75</v>
      </c>
      <c r="C102" s="102"/>
      <c r="D102" s="101"/>
    </row>
    <row r="103" spans="1:4">
      <c r="A103" s="400" t="s">
        <v>48</v>
      </c>
      <c r="B103" s="400"/>
      <c r="C103" s="400"/>
      <c r="D103" s="400"/>
    </row>
    <row r="104" spans="1:4">
      <c r="A104" s="404" t="s">
        <v>100</v>
      </c>
      <c r="B104" s="404"/>
      <c r="C104" s="207">
        <f>'havelvac 5'!D100</f>
        <v>289631.40000000002</v>
      </c>
      <c r="D104" s="207">
        <f>'havelvac 5'!E100</f>
        <v>289631.40000000002</v>
      </c>
    </row>
    <row r="105" spans="1:4">
      <c r="A105" s="407"/>
      <c r="B105" s="407"/>
      <c r="C105" s="407"/>
      <c r="D105" s="407"/>
    </row>
    <row r="106" spans="1:4" ht="63.75" customHeight="1">
      <c r="A106" s="96" t="s">
        <v>44</v>
      </c>
      <c r="B106" s="132">
        <v>1139</v>
      </c>
      <c r="C106" s="395" t="s">
        <v>110</v>
      </c>
      <c r="D106" s="396"/>
    </row>
    <row r="107" spans="1:4">
      <c r="A107" s="97" t="s">
        <v>45</v>
      </c>
      <c r="B107" s="137">
        <v>11001</v>
      </c>
      <c r="C107" s="99" t="s">
        <v>161</v>
      </c>
      <c r="D107" s="99" t="s">
        <v>106</v>
      </c>
    </row>
    <row r="108" spans="1:4">
      <c r="A108" s="97" t="s">
        <v>46</v>
      </c>
      <c r="B108" s="100" t="s">
        <v>87</v>
      </c>
      <c r="C108" s="100"/>
      <c r="D108" s="101"/>
    </row>
    <row r="109" spans="1:4" ht="69">
      <c r="A109" s="97" t="s">
        <v>47</v>
      </c>
      <c r="B109" s="100" t="s">
        <v>96</v>
      </c>
      <c r="C109" s="100"/>
      <c r="D109" s="101"/>
    </row>
    <row r="110" spans="1:4">
      <c r="A110" s="97" t="s">
        <v>97</v>
      </c>
      <c r="B110" s="102" t="s">
        <v>98</v>
      </c>
      <c r="C110" s="102"/>
      <c r="D110" s="101"/>
    </row>
    <row r="111" spans="1:4" ht="51.75">
      <c r="A111" s="103" t="s">
        <v>99</v>
      </c>
      <c r="B111" s="102" t="s">
        <v>75</v>
      </c>
      <c r="C111" s="102"/>
      <c r="D111" s="101"/>
    </row>
    <row r="112" spans="1:4">
      <c r="A112" s="400" t="s">
        <v>48</v>
      </c>
      <c r="B112" s="400"/>
      <c r="C112" s="400"/>
      <c r="D112" s="400"/>
    </row>
    <row r="113" spans="1:4">
      <c r="A113" s="404" t="s">
        <v>100</v>
      </c>
      <c r="B113" s="404"/>
      <c r="C113" s="207">
        <f>'havelvac 5'!D109</f>
        <v>-289631.40000000002</v>
      </c>
      <c r="D113" s="207">
        <f>'havelvac 5'!E109</f>
        <v>-289631.40000000002</v>
      </c>
    </row>
  </sheetData>
  <mergeCells count="64">
    <mergeCell ref="B1:D1"/>
    <mergeCell ref="B2:D2"/>
    <mergeCell ref="B3:D3"/>
    <mergeCell ref="B64:D64"/>
    <mergeCell ref="B65:D65"/>
    <mergeCell ref="A8:D8"/>
    <mergeCell ref="A26:B26"/>
    <mergeCell ref="B10:D10"/>
    <mergeCell ref="A5:D5"/>
    <mergeCell ref="A7:D7"/>
    <mergeCell ref="B11:D11"/>
    <mergeCell ref="A9:D9"/>
    <mergeCell ref="A62:D62"/>
    <mergeCell ref="A59:B59"/>
    <mergeCell ref="A45:D45"/>
    <mergeCell ref="A48:B48"/>
    <mergeCell ref="A6:D6"/>
    <mergeCell ref="A61:D61"/>
    <mergeCell ref="A88:D88"/>
    <mergeCell ref="A113:B113"/>
    <mergeCell ref="A95:D95"/>
    <mergeCell ref="A96:D96"/>
    <mergeCell ref="A103:D103"/>
    <mergeCell ref="A104:B104"/>
    <mergeCell ref="A105:D105"/>
    <mergeCell ref="A112:D112"/>
    <mergeCell ref="A90:D90"/>
    <mergeCell ref="A94:D94"/>
    <mergeCell ref="A21:D21"/>
    <mergeCell ref="A12:D12"/>
    <mergeCell ref="A13:D13"/>
    <mergeCell ref="A14:D14"/>
    <mergeCell ref="C97:D97"/>
    <mergeCell ref="C106:D106"/>
    <mergeCell ref="C79:D79"/>
    <mergeCell ref="C69:D69"/>
    <mergeCell ref="C50:D50"/>
    <mergeCell ref="A63:D63"/>
    <mergeCell ref="A89:D89"/>
    <mergeCell ref="A77:B77"/>
    <mergeCell ref="A66:D66"/>
    <mergeCell ref="A68:D68"/>
    <mergeCell ref="A67:D67"/>
    <mergeCell ref="A75:D75"/>
    <mergeCell ref="A85:D85"/>
    <mergeCell ref="A87:B87"/>
    <mergeCell ref="A56:D56"/>
    <mergeCell ref="A86:B86"/>
    <mergeCell ref="C39:D39"/>
    <mergeCell ref="C15:D15"/>
    <mergeCell ref="C28:D28"/>
    <mergeCell ref="A34:D34"/>
    <mergeCell ref="A37:B37"/>
    <mergeCell ref="A22:B22"/>
    <mergeCell ref="A23:B23"/>
    <mergeCell ref="A24:B24"/>
    <mergeCell ref="A25:B25"/>
    <mergeCell ref="A35:B35"/>
    <mergeCell ref="A36:B36"/>
    <mergeCell ref="A76:B76"/>
    <mergeCell ref="A57:B57"/>
    <mergeCell ref="A58:B58"/>
    <mergeCell ref="A46:B46"/>
    <mergeCell ref="A47:B47"/>
  </mergeCells>
  <pageMargins left="0.7" right="0.4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5"/>
  <sheetViews>
    <sheetView workbookViewId="0">
      <selection activeCell="F16" sqref="F16"/>
    </sheetView>
  </sheetViews>
  <sheetFormatPr defaultRowHeight="12.75"/>
  <cols>
    <col min="1" max="1" width="7.42578125" style="280" customWidth="1"/>
    <col min="2" max="2" width="22.140625" style="280" customWidth="1"/>
    <col min="3" max="3" width="30.5703125" style="280" customWidth="1"/>
    <col min="4" max="4" width="12" style="280" customWidth="1"/>
    <col min="5" max="5" width="11.5703125" style="280" customWidth="1"/>
    <col min="6" max="6" width="22.140625" style="280" customWidth="1"/>
    <col min="7" max="7" width="11.42578125" style="280" customWidth="1"/>
    <col min="8" max="8" width="23.28515625" style="280" customWidth="1"/>
    <col min="9" max="9" width="17.85546875" style="280" customWidth="1"/>
    <col min="10" max="10" width="15" style="280" customWidth="1"/>
    <col min="11" max="11" width="18" style="280" customWidth="1"/>
    <col min="12" max="16384" width="9.140625" style="280"/>
  </cols>
  <sheetData>
    <row r="1" spans="2:15" ht="17.25">
      <c r="I1" s="460"/>
      <c r="J1" s="460"/>
      <c r="K1" s="460"/>
      <c r="L1" s="460"/>
      <c r="M1" s="460"/>
      <c r="N1" s="460"/>
      <c r="O1" s="460"/>
    </row>
    <row r="2" spans="2:15" ht="34.5">
      <c r="I2" s="281"/>
      <c r="J2" s="281" t="s">
        <v>151</v>
      </c>
      <c r="K2" s="281"/>
      <c r="L2" s="281"/>
      <c r="M2" s="281"/>
      <c r="N2" s="281"/>
      <c r="O2" s="281"/>
    </row>
    <row r="3" spans="2:15" ht="17.25">
      <c r="H3" s="462" t="s">
        <v>152</v>
      </c>
      <c r="I3" s="462"/>
      <c r="J3" s="462"/>
      <c r="K3" s="281"/>
      <c r="L3" s="281"/>
      <c r="M3" s="281"/>
      <c r="N3" s="281"/>
      <c r="O3" s="281"/>
    </row>
    <row r="4" spans="2:15" ht="17.25">
      <c r="I4" s="364" t="s">
        <v>20</v>
      </c>
      <c r="J4" s="364"/>
      <c r="K4" s="281"/>
      <c r="L4" s="281"/>
      <c r="M4" s="281"/>
      <c r="N4" s="281"/>
      <c r="O4" s="281"/>
    </row>
    <row r="5" spans="2:15" ht="17.25">
      <c r="I5" s="282"/>
      <c r="J5" s="282"/>
      <c r="K5" s="282"/>
      <c r="L5" s="282"/>
      <c r="M5" s="461"/>
      <c r="N5" s="461"/>
      <c r="O5" s="461"/>
    </row>
    <row r="6" spans="2:15" ht="17.25">
      <c r="B6" s="463" t="s">
        <v>150</v>
      </c>
      <c r="C6" s="463"/>
      <c r="D6" s="463"/>
      <c r="E6" s="463"/>
      <c r="F6" s="463"/>
      <c r="G6" s="463"/>
      <c r="H6" s="463"/>
      <c r="I6" s="463"/>
      <c r="J6" s="463"/>
      <c r="K6" s="282"/>
      <c r="L6" s="282"/>
      <c r="M6" s="278"/>
      <c r="N6" s="461"/>
      <c r="O6" s="461"/>
    </row>
    <row r="7" spans="2:15" ht="17.25">
      <c r="B7" s="279"/>
      <c r="C7" s="279"/>
      <c r="D7" s="279"/>
      <c r="E7" s="279"/>
      <c r="F7" s="279"/>
      <c r="G7" s="279"/>
      <c r="H7" s="279"/>
      <c r="I7" s="279"/>
      <c r="J7" s="279"/>
      <c r="K7" s="282"/>
      <c r="L7" s="282"/>
      <c r="M7" s="278"/>
      <c r="N7" s="278"/>
      <c r="O7" s="278"/>
    </row>
    <row r="8" spans="2:15" ht="28.5">
      <c r="B8" s="218" t="s">
        <v>153</v>
      </c>
      <c r="C8" s="219" t="s">
        <v>154</v>
      </c>
      <c r="D8" s="218" t="s">
        <v>155</v>
      </c>
      <c r="E8" s="218" t="s">
        <v>156</v>
      </c>
      <c r="F8" s="218" t="s">
        <v>157</v>
      </c>
      <c r="G8" s="218" t="s">
        <v>158</v>
      </c>
      <c r="H8" s="263" t="s">
        <v>159</v>
      </c>
    </row>
    <row r="9" spans="2:15" ht="24.75" customHeight="1">
      <c r="B9" s="454" t="s">
        <v>113</v>
      </c>
      <c r="C9" s="455"/>
      <c r="D9" s="455"/>
      <c r="E9" s="455"/>
      <c r="F9" s="455"/>
      <c r="G9" s="456"/>
      <c r="H9" s="271"/>
    </row>
    <row r="10" spans="2:15" ht="32.25" customHeight="1">
      <c r="B10" s="283" t="s">
        <v>213</v>
      </c>
      <c r="C10" s="283" t="s">
        <v>214</v>
      </c>
      <c r="D10" s="264" t="s">
        <v>160</v>
      </c>
      <c r="E10" s="457" t="s">
        <v>215</v>
      </c>
      <c r="F10" s="458"/>
      <c r="G10" s="459"/>
      <c r="H10" s="271"/>
      <c r="J10" s="265"/>
      <c r="K10" s="284"/>
    </row>
    <row r="11" spans="2:15" ht="39" customHeight="1">
      <c r="B11" s="452" t="s">
        <v>203</v>
      </c>
      <c r="C11" s="453" t="s">
        <v>147</v>
      </c>
      <c r="D11" s="453"/>
      <c r="E11" s="453"/>
      <c r="F11" s="453"/>
      <c r="G11" s="453"/>
      <c r="H11" s="285">
        <f>H12</f>
        <v>1523755.5199999998</v>
      </c>
      <c r="I11" s="265"/>
      <c r="J11" s="266"/>
    </row>
    <row r="12" spans="2:15" ht="17.25">
      <c r="B12" s="275" t="s">
        <v>148</v>
      </c>
      <c r="C12" s="350" t="s">
        <v>149</v>
      </c>
      <c r="D12" s="351"/>
      <c r="E12" s="351"/>
      <c r="F12" s="352" t="s">
        <v>148</v>
      </c>
      <c r="G12" s="30" t="s">
        <v>148</v>
      </c>
      <c r="H12" s="286">
        <f>H13+H14+H15+H16+H17+H18+H19+H20+H21+H22+H23+H24+H25</f>
        <v>1523755.5199999998</v>
      </c>
      <c r="I12" s="267"/>
      <c r="J12" s="268"/>
    </row>
    <row r="13" spans="2:15" ht="34.5" customHeight="1">
      <c r="B13" s="274">
        <v>38591200</v>
      </c>
      <c r="C13" s="287" t="s">
        <v>216</v>
      </c>
      <c r="D13" s="26" t="s">
        <v>204</v>
      </c>
      <c r="E13" s="277" t="s">
        <v>205</v>
      </c>
      <c r="F13" s="288">
        <v>175290.12</v>
      </c>
      <c r="G13" s="289" t="s">
        <v>217</v>
      </c>
      <c r="H13" s="290">
        <f t="shared" ref="H13:H25" si="0">F13*G13</f>
        <v>175290.12</v>
      </c>
      <c r="I13" s="291"/>
      <c r="J13" s="269"/>
    </row>
    <row r="14" spans="2:15" ht="59.25" customHeight="1">
      <c r="B14" s="274">
        <v>38591200</v>
      </c>
      <c r="C14" s="287" t="s">
        <v>216</v>
      </c>
      <c r="D14" s="26" t="s">
        <v>204</v>
      </c>
      <c r="E14" s="277" t="s">
        <v>205</v>
      </c>
      <c r="F14" s="292">
        <v>155985</v>
      </c>
      <c r="G14" s="289" t="s">
        <v>217</v>
      </c>
      <c r="H14" s="290">
        <f t="shared" si="0"/>
        <v>155985</v>
      </c>
      <c r="I14" s="265"/>
      <c r="J14" s="269"/>
    </row>
    <row r="15" spans="2:15" ht="61.5" customHeight="1">
      <c r="B15" s="274">
        <v>38591200</v>
      </c>
      <c r="C15" s="287" t="s">
        <v>216</v>
      </c>
      <c r="D15" s="26" t="s">
        <v>204</v>
      </c>
      <c r="E15" s="277" t="s">
        <v>205</v>
      </c>
      <c r="F15" s="292">
        <v>125414</v>
      </c>
      <c r="G15" s="289" t="s">
        <v>217</v>
      </c>
      <c r="H15" s="290">
        <f t="shared" si="0"/>
        <v>125414</v>
      </c>
      <c r="I15" s="265"/>
      <c r="J15" s="269"/>
    </row>
    <row r="16" spans="2:15" ht="41.25" customHeight="1">
      <c r="B16" s="293">
        <v>38591100</v>
      </c>
      <c r="C16" s="314" t="s">
        <v>226</v>
      </c>
      <c r="D16" s="276" t="s">
        <v>204</v>
      </c>
      <c r="E16" s="294" t="s">
        <v>205</v>
      </c>
      <c r="F16" s="292">
        <v>189199.2</v>
      </c>
      <c r="G16" s="295" t="s">
        <v>217</v>
      </c>
      <c r="H16" s="290">
        <f t="shared" si="0"/>
        <v>189199.2</v>
      </c>
      <c r="I16" s="265"/>
      <c r="J16" s="269"/>
      <c r="K16" s="284"/>
    </row>
    <row r="17" spans="2:18" ht="34.5" customHeight="1">
      <c r="B17" s="274">
        <v>38591200</v>
      </c>
      <c r="C17" s="287" t="s">
        <v>216</v>
      </c>
      <c r="D17" s="26" t="s">
        <v>204</v>
      </c>
      <c r="E17" s="277" t="s">
        <v>205</v>
      </c>
      <c r="F17" s="292">
        <v>117457.2</v>
      </c>
      <c r="G17" s="289" t="s">
        <v>217</v>
      </c>
      <c r="H17" s="290">
        <f t="shared" si="0"/>
        <v>117457.2</v>
      </c>
      <c r="I17" s="265"/>
      <c r="J17" s="269"/>
      <c r="K17" s="315"/>
    </row>
    <row r="18" spans="2:18" ht="17.25">
      <c r="B18" s="296">
        <v>38421140</v>
      </c>
      <c r="C18" s="287" t="s">
        <v>218</v>
      </c>
      <c r="D18" s="26" t="s">
        <v>204</v>
      </c>
      <c r="E18" s="277" t="s">
        <v>205</v>
      </c>
      <c r="F18" s="292">
        <v>222700</v>
      </c>
      <c r="G18" s="289" t="s">
        <v>217</v>
      </c>
      <c r="H18" s="290">
        <f t="shared" si="0"/>
        <v>222700</v>
      </c>
      <c r="I18" s="265"/>
      <c r="J18" s="269"/>
    </row>
    <row r="19" spans="2:18" ht="51.75">
      <c r="B19" s="296">
        <v>38591200</v>
      </c>
      <c r="C19" s="287" t="s">
        <v>216</v>
      </c>
      <c r="D19" s="26" t="s">
        <v>204</v>
      </c>
      <c r="E19" s="277" t="s">
        <v>205</v>
      </c>
      <c r="F19" s="292">
        <v>143209.9</v>
      </c>
      <c r="G19" s="289" t="s">
        <v>217</v>
      </c>
      <c r="H19" s="290">
        <f t="shared" si="0"/>
        <v>143209.9</v>
      </c>
      <c r="I19" s="265"/>
      <c r="J19" s="269"/>
    </row>
    <row r="20" spans="2:18" ht="51.75">
      <c r="B20" s="296">
        <v>38591200</v>
      </c>
      <c r="C20" s="287" t="s">
        <v>216</v>
      </c>
      <c r="D20" s="26" t="s">
        <v>204</v>
      </c>
      <c r="E20" s="277" t="s">
        <v>205</v>
      </c>
      <c r="F20" s="292">
        <v>794.4</v>
      </c>
      <c r="G20" s="289" t="s">
        <v>217</v>
      </c>
      <c r="H20" s="290">
        <f t="shared" si="0"/>
        <v>794.4</v>
      </c>
      <c r="I20" s="265"/>
      <c r="J20" s="269"/>
    </row>
    <row r="21" spans="2:18" ht="34.5">
      <c r="B21" s="296">
        <v>35121340</v>
      </c>
      <c r="C21" s="287" t="s">
        <v>219</v>
      </c>
      <c r="D21" s="26" t="s">
        <v>204</v>
      </c>
      <c r="E21" s="277" t="s">
        <v>205</v>
      </c>
      <c r="F21" s="292">
        <v>48690</v>
      </c>
      <c r="G21" s="289" t="s">
        <v>217</v>
      </c>
      <c r="H21" s="290">
        <f t="shared" si="0"/>
        <v>48690</v>
      </c>
      <c r="I21" s="265"/>
      <c r="J21" s="269"/>
    </row>
    <row r="22" spans="2:18" ht="25.5" customHeight="1">
      <c r="B22" s="296">
        <v>48821100</v>
      </c>
      <c r="C22" s="287" t="s">
        <v>220</v>
      </c>
      <c r="D22" s="26" t="s">
        <v>204</v>
      </c>
      <c r="E22" s="277" t="s">
        <v>205</v>
      </c>
      <c r="F22" s="292">
        <v>38465.699999999997</v>
      </c>
      <c r="G22" s="289" t="s">
        <v>217</v>
      </c>
      <c r="H22" s="290">
        <f t="shared" si="0"/>
        <v>38465.699999999997</v>
      </c>
      <c r="I22" s="265"/>
      <c r="J22" s="269"/>
    </row>
    <row r="23" spans="2:18" ht="51.75">
      <c r="B23" s="296">
        <v>38591200</v>
      </c>
      <c r="C23" s="287" t="s">
        <v>216</v>
      </c>
      <c r="D23" s="26" t="s">
        <v>204</v>
      </c>
      <c r="E23" s="277" t="s">
        <v>205</v>
      </c>
      <c r="F23" s="292">
        <v>122280</v>
      </c>
      <c r="G23" s="289" t="s">
        <v>217</v>
      </c>
      <c r="H23" s="290">
        <f t="shared" si="0"/>
        <v>122280</v>
      </c>
      <c r="I23" s="265"/>
      <c r="J23" s="269"/>
    </row>
    <row r="24" spans="2:18" ht="51.75">
      <c r="B24" s="296">
        <v>38591200</v>
      </c>
      <c r="C24" s="287" t="s">
        <v>216</v>
      </c>
      <c r="D24" s="26" t="s">
        <v>204</v>
      </c>
      <c r="E24" s="277" t="s">
        <v>205</v>
      </c>
      <c r="F24" s="292">
        <v>85450</v>
      </c>
      <c r="G24" s="289" t="s">
        <v>217</v>
      </c>
      <c r="H24" s="290">
        <f t="shared" si="0"/>
        <v>85450</v>
      </c>
      <c r="I24" s="265"/>
      <c r="J24" s="269"/>
    </row>
    <row r="25" spans="2:18" ht="51.75">
      <c r="B25" s="297">
        <v>38591200</v>
      </c>
      <c r="C25" s="287" t="s">
        <v>216</v>
      </c>
      <c r="D25" s="26" t="s">
        <v>204</v>
      </c>
      <c r="E25" s="277" t="s">
        <v>205</v>
      </c>
      <c r="F25" s="292">
        <v>98820</v>
      </c>
      <c r="G25" s="289" t="s">
        <v>217</v>
      </c>
      <c r="H25" s="290">
        <f t="shared" si="0"/>
        <v>98820</v>
      </c>
      <c r="I25" s="265"/>
      <c r="J25" s="269"/>
      <c r="N25" s="298"/>
      <c r="O25" s="298"/>
      <c r="P25" s="299"/>
      <c r="Q25" s="300"/>
      <c r="R25" s="291"/>
    </row>
    <row r="26" spans="2:18" ht="43.5" customHeight="1">
      <c r="B26" s="452" t="s">
        <v>221</v>
      </c>
      <c r="C26" s="453"/>
      <c r="D26" s="453"/>
      <c r="E26" s="453"/>
      <c r="F26" s="453"/>
      <c r="G26" s="453"/>
      <c r="H26" s="290">
        <f>H27</f>
        <v>-466124.39999999997</v>
      </c>
    </row>
    <row r="27" spans="2:18" ht="17.25">
      <c r="B27" s="275" t="s">
        <v>148</v>
      </c>
      <c r="C27" s="350" t="s">
        <v>206</v>
      </c>
      <c r="D27" s="351"/>
      <c r="E27" s="351"/>
      <c r="F27" s="352" t="s">
        <v>148</v>
      </c>
      <c r="G27" s="30" t="s">
        <v>148</v>
      </c>
      <c r="H27" s="290">
        <f>H28+H29</f>
        <v>-466124.39999999997</v>
      </c>
    </row>
    <row r="28" spans="2:18" ht="51.75">
      <c r="B28" s="270" t="s">
        <v>207</v>
      </c>
      <c r="C28" s="120" t="s">
        <v>208</v>
      </c>
      <c r="D28" s="26" t="s">
        <v>204</v>
      </c>
      <c r="E28" s="277" t="s">
        <v>209</v>
      </c>
      <c r="F28" s="292">
        <v>428897.8</v>
      </c>
      <c r="G28" s="289" t="s">
        <v>210</v>
      </c>
      <c r="H28" s="290">
        <v>-428897.8</v>
      </c>
      <c r="J28" s="301"/>
    </row>
    <row r="29" spans="2:18" ht="51.75">
      <c r="B29" s="270" t="s">
        <v>211</v>
      </c>
      <c r="C29" s="120" t="s">
        <v>208</v>
      </c>
      <c r="D29" s="26" t="s">
        <v>212</v>
      </c>
      <c r="E29" s="277" t="s">
        <v>209</v>
      </c>
      <c r="F29" s="292"/>
      <c r="G29" s="289"/>
      <c r="H29" s="290">
        <v>-37226.6</v>
      </c>
    </row>
    <row r="30" spans="2:18">
      <c r="B30" s="302"/>
      <c r="C30" s="302"/>
      <c r="D30" s="302"/>
      <c r="E30" s="302"/>
      <c r="F30" s="302"/>
      <c r="G30" s="302"/>
      <c r="H30" s="302"/>
    </row>
    <row r="31" spans="2:18">
      <c r="B31" s="302"/>
      <c r="C31" s="302"/>
      <c r="D31" s="302"/>
      <c r="E31" s="302"/>
      <c r="F31" s="302"/>
      <c r="G31" s="302"/>
      <c r="H31" s="302"/>
    </row>
    <row r="32" spans="2:18">
      <c r="B32" s="302"/>
      <c r="C32" s="302"/>
      <c r="D32" s="302"/>
      <c r="E32" s="302"/>
      <c r="F32" s="302"/>
      <c r="G32" s="302"/>
      <c r="H32" s="302"/>
    </row>
    <row r="33" spans="2:8">
      <c r="B33" s="302"/>
      <c r="C33" s="302"/>
      <c r="D33" s="302"/>
      <c r="E33" s="302"/>
      <c r="F33" s="302"/>
      <c r="G33" s="302"/>
      <c r="H33" s="302"/>
    </row>
    <row r="34" spans="2:8">
      <c r="B34" s="302"/>
      <c r="C34" s="302"/>
      <c r="D34" s="302"/>
      <c r="E34" s="302"/>
      <c r="F34" s="302"/>
      <c r="G34" s="302"/>
      <c r="H34" s="302"/>
    </row>
    <row r="35" spans="2:8">
      <c r="B35" s="302"/>
      <c r="C35" s="302"/>
      <c r="D35" s="302"/>
      <c r="E35" s="302"/>
      <c r="F35" s="302"/>
      <c r="G35" s="302"/>
      <c r="H35" s="302"/>
    </row>
    <row r="36" spans="2:8">
      <c r="B36" s="302"/>
      <c r="C36" s="302"/>
      <c r="D36" s="302"/>
      <c r="E36" s="302"/>
      <c r="F36" s="302"/>
      <c r="G36" s="302"/>
      <c r="H36" s="302"/>
    </row>
    <row r="37" spans="2:8">
      <c r="B37" s="302"/>
      <c r="C37" s="302"/>
      <c r="D37" s="302"/>
      <c r="E37" s="302"/>
      <c r="F37" s="302"/>
      <c r="G37" s="302"/>
      <c r="H37" s="302"/>
    </row>
    <row r="38" spans="2:8">
      <c r="B38" s="302"/>
      <c r="C38" s="302"/>
      <c r="D38" s="302"/>
      <c r="E38" s="302"/>
      <c r="F38" s="302"/>
      <c r="G38" s="302"/>
      <c r="H38" s="302"/>
    </row>
    <row r="39" spans="2:8">
      <c r="B39" s="302"/>
      <c r="C39" s="302"/>
      <c r="D39" s="302"/>
      <c r="E39" s="302"/>
      <c r="F39" s="302"/>
      <c r="G39" s="302"/>
      <c r="H39" s="302"/>
    </row>
    <row r="40" spans="2:8">
      <c r="B40" s="302"/>
      <c r="C40" s="302"/>
      <c r="D40" s="302"/>
      <c r="E40" s="302"/>
      <c r="F40" s="302"/>
      <c r="G40" s="302"/>
      <c r="H40" s="302"/>
    </row>
    <row r="41" spans="2:8">
      <c r="B41" s="302"/>
      <c r="C41" s="302"/>
      <c r="D41" s="302"/>
      <c r="E41" s="302"/>
      <c r="F41" s="302"/>
      <c r="G41" s="302"/>
      <c r="H41" s="302"/>
    </row>
    <row r="42" spans="2:8">
      <c r="B42" s="302"/>
      <c r="C42" s="302"/>
      <c r="D42" s="302"/>
      <c r="E42" s="302"/>
      <c r="F42" s="302"/>
      <c r="G42" s="302"/>
      <c r="H42" s="302"/>
    </row>
    <row r="43" spans="2:8">
      <c r="B43" s="302"/>
      <c r="C43" s="302"/>
      <c r="D43" s="302"/>
      <c r="E43" s="302"/>
      <c r="F43" s="302"/>
      <c r="G43" s="302"/>
      <c r="H43" s="302"/>
    </row>
    <row r="44" spans="2:8">
      <c r="B44" s="302"/>
      <c r="C44" s="302"/>
      <c r="D44" s="302"/>
      <c r="E44" s="302"/>
      <c r="F44" s="302"/>
      <c r="G44" s="302"/>
      <c r="H44" s="302"/>
    </row>
    <row r="45" spans="2:8">
      <c r="B45" s="302"/>
      <c r="C45" s="302"/>
      <c r="D45" s="302"/>
      <c r="E45" s="302"/>
      <c r="F45" s="302"/>
      <c r="G45" s="302"/>
      <c r="H45" s="302"/>
    </row>
    <row r="46" spans="2:8">
      <c r="B46" s="302"/>
      <c r="C46" s="302"/>
      <c r="D46" s="302"/>
      <c r="E46" s="302"/>
      <c r="F46" s="302"/>
      <c r="G46" s="302"/>
      <c r="H46" s="302"/>
    </row>
    <row r="47" spans="2:8">
      <c r="B47" s="302"/>
      <c r="C47" s="302"/>
      <c r="D47" s="302"/>
      <c r="E47" s="302"/>
      <c r="F47" s="302"/>
      <c r="G47" s="302"/>
      <c r="H47" s="302"/>
    </row>
    <row r="48" spans="2:8">
      <c r="B48" s="302"/>
      <c r="C48" s="302"/>
      <c r="D48" s="302"/>
      <c r="E48" s="302"/>
      <c r="F48" s="302"/>
      <c r="G48" s="302"/>
      <c r="H48" s="302"/>
    </row>
    <row r="49" spans="2:8">
      <c r="B49" s="302"/>
      <c r="C49" s="302"/>
      <c r="D49" s="302"/>
      <c r="E49" s="302"/>
      <c r="F49" s="302"/>
      <c r="G49" s="302"/>
      <c r="H49" s="302"/>
    </row>
    <row r="50" spans="2:8">
      <c r="B50" s="302"/>
      <c r="C50" s="302"/>
      <c r="D50" s="302"/>
      <c r="E50" s="302"/>
      <c r="F50" s="302"/>
      <c r="G50" s="302"/>
      <c r="H50" s="302"/>
    </row>
    <row r="51" spans="2:8">
      <c r="B51" s="302"/>
      <c r="C51" s="302"/>
      <c r="D51" s="302"/>
      <c r="E51" s="302"/>
      <c r="F51" s="302"/>
      <c r="G51" s="302"/>
      <c r="H51" s="302"/>
    </row>
    <row r="52" spans="2:8">
      <c r="B52" s="302"/>
      <c r="C52" s="302"/>
      <c r="D52" s="302"/>
      <c r="E52" s="302"/>
      <c r="F52" s="302"/>
      <c r="G52" s="302"/>
      <c r="H52" s="302"/>
    </row>
    <row r="53" spans="2:8">
      <c r="B53" s="302"/>
      <c r="C53" s="302"/>
      <c r="D53" s="302"/>
      <c r="E53" s="302"/>
      <c r="F53" s="302"/>
      <c r="G53" s="302"/>
      <c r="H53" s="302"/>
    </row>
    <row r="54" spans="2:8">
      <c r="B54" s="302"/>
      <c r="C54" s="302"/>
      <c r="D54" s="302"/>
      <c r="E54" s="302"/>
      <c r="F54" s="302"/>
      <c r="G54" s="302"/>
      <c r="H54" s="302"/>
    </row>
    <row r="55" spans="2:8">
      <c r="B55" s="302"/>
      <c r="C55" s="302"/>
      <c r="D55" s="302"/>
      <c r="E55" s="302"/>
      <c r="F55" s="302"/>
      <c r="G55" s="302"/>
      <c r="H55" s="302"/>
    </row>
    <row r="56" spans="2:8">
      <c r="B56" s="302"/>
      <c r="C56" s="302"/>
      <c r="D56" s="302"/>
      <c r="E56" s="302"/>
      <c r="F56" s="302"/>
      <c r="G56" s="302"/>
      <c r="H56" s="302"/>
    </row>
    <row r="57" spans="2:8">
      <c r="B57" s="302"/>
      <c r="C57" s="302"/>
      <c r="D57" s="302"/>
      <c r="E57" s="302"/>
      <c r="F57" s="302"/>
      <c r="G57" s="302"/>
      <c r="H57" s="302"/>
    </row>
    <row r="58" spans="2:8">
      <c r="B58" s="302"/>
      <c r="C58" s="302"/>
      <c r="D58" s="302"/>
      <c r="E58" s="302"/>
      <c r="F58" s="302"/>
      <c r="G58" s="302"/>
      <c r="H58" s="302"/>
    </row>
    <row r="59" spans="2:8">
      <c r="B59" s="302"/>
      <c r="C59" s="302"/>
      <c r="D59" s="302"/>
      <c r="E59" s="302"/>
      <c r="F59" s="302"/>
      <c r="G59" s="302"/>
      <c r="H59" s="302"/>
    </row>
    <row r="60" spans="2:8">
      <c r="B60" s="302"/>
      <c r="C60" s="302"/>
      <c r="D60" s="302"/>
      <c r="E60" s="302"/>
      <c r="F60" s="302"/>
      <c r="G60" s="302"/>
      <c r="H60" s="302"/>
    </row>
    <row r="61" spans="2:8">
      <c r="B61" s="302"/>
      <c r="C61" s="302"/>
      <c r="D61" s="302"/>
      <c r="E61" s="302"/>
      <c r="F61" s="302"/>
      <c r="G61" s="302"/>
      <c r="H61" s="302"/>
    </row>
    <row r="62" spans="2:8">
      <c r="B62" s="302"/>
      <c r="C62" s="302"/>
      <c r="D62" s="302"/>
      <c r="E62" s="302"/>
      <c r="F62" s="302"/>
      <c r="G62" s="302"/>
      <c r="H62" s="302"/>
    </row>
    <row r="63" spans="2:8">
      <c r="B63" s="302"/>
      <c r="C63" s="302"/>
      <c r="D63" s="302"/>
      <c r="E63" s="302"/>
      <c r="F63" s="302"/>
      <c r="G63" s="302"/>
      <c r="H63" s="302"/>
    </row>
    <row r="64" spans="2:8">
      <c r="B64" s="302"/>
      <c r="C64" s="302"/>
      <c r="D64" s="302"/>
      <c r="E64" s="302"/>
      <c r="F64" s="302"/>
      <c r="G64" s="302"/>
      <c r="H64" s="302"/>
    </row>
    <row r="65" spans="2:8">
      <c r="B65" s="302"/>
      <c r="C65" s="302"/>
      <c r="D65" s="302"/>
      <c r="E65" s="302"/>
      <c r="F65" s="302"/>
      <c r="G65" s="302"/>
      <c r="H65" s="302"/>
    </row>
  </sheetData>
  <mergeCells count="12">
    <mergeCell ref="B26:G26"/>
    <mergeCell ref="C27:F27"/>
    <mergeCell ref="B9:G9"/>
    <mergeCell ref="E10:G10"/>
    <mergeCell ref="I1:O1"/>
    <mergeCell ref="M5:O5"/>
    <mergeCell ref="N6:O6"/>
    <mergeCell ref="H3:J3"/>
    <mergeCell ref="I4:J4"/>
    <mergeCell ref="B6:J6"/>
    <mergeCell ref="B11:G11"/>
    <mergeCell ref="C12:F1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G4" sqref="G4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5.42578125" style="1" customWidth="1"/>
    <col min="4" max="4" width="25.28515625" style="1" customWidth="1"/>
    <col min="5" max="5" width="23.85546875" style="1" customWidth="1"/>
    <col min="6" max="6" width="9.5703125" style="1" bestFit="1" customWidth="1"/>
    <col min="7" max="7" width="19" style="1" customWidth="1"/>
    <col min="8" max="8" width="9.140625" style="1"/>
    <col min="9" max="9" width="15.7109375" style="1" bestFit="1" customWidth="1"/>
    <col min="10" max="16384" width="9.140625" style="1"/>
  </cols>
  <sheetData>
    <row r="1" spans="1:7" ht="29.25" customHeight="1">
      <c r="C1" s="319" t="s">
        <v>165</v>
      </c>
      <c r="D1" s="319"/>
      <c r="E1" s="319"/>
      <c r="F1" s="50"/>
      <c r="G1" s="6"/>
    </row>
    <row r="2" spans="1:7">
      <c r="C2" s="320" t="s">
        <v>51</v>
      </c>
      <c r="D2" s="320"/>
      <c r="E2" s="320"/>
      <c r="F2" s="326"/>
      <c r="G2" s="326"/>
    </row>
    <row r="3" spans="1:7">
      <c r="C3" s="320" t="s">
        <v>20</v>
      </c>
      <c r="D3" s="320"/>
      <c r="E3" s="320"/>
      <c r="F3" s="6"/>
      <c r="G3" s="6"/>
    </row>
    <row r="4" spans="1:7" ht="66.75" customHeight="1">
      <c r="A4" s="259" t="s">
        <v>58</v>
      </c>
      <c r="B4" s="259"/>
      <c r="C4" s="449" t="s">
        <v>225</v>
      </c>
      <c r="D4" s="449"/>
      <c r="E4" s="449"/>
      <c r="F4" s="449"/>
    </row>
    <row r="5" spans="1:7" ht="20.45" customHeight="1">
      <c r="A5" s="3"/>
      <c r="B5" s="3"/>
      <c r="C5" s="3"/>
      <c r="D5" s="3"/>
      <c r="E5" s="40" t="s">
        <v>121</v>
      </c>
    </row>
    <row r="6" spans="1:7" s="2" customFormat="1" ht="78.75" customHeight="1">
      <c r="A6" s="328" t="s">
        <v>10</v>
      </c>
      <c r="B6" s="329"/>
      <c r="C6" s="330" t="s">
        <v>11</v>
      </c>
      <c r="D6" s="324" t="s">
        <v>56</v>
      </c>
      <c r="E6" s="325"/>
    </row>
    <row r="7" spans="1:7" s="2" customFormat="1" ht="36" customHeight="1">
      <c r="A7" s="15" t="s">
        <v>12</v>
      </c>
      <c r="B7" s="15" t="s">
        <v>13</v>
      </c>
      <c r="C7" s="331"/>
      <c r="D7" s="222" t="s">
        <v>161</v>
      </c>
      <c r="E7" s="4" t="s">
        <v>16</v>
      </c>
    </row>
    <row r="8" spans="1:7" ht="23.25" customHeight="1">
      <c r="A8" s="8"/>
      <c r="B8" s="8"/>
      <c r="C8" s="17" t="s">
        <v>1</v>
      </c>
      <c r="D8" s="187">
        <f>D9+D22</f>
        <v>0</v>
      </c>
      <c r="E8" s="187">
        <f>E9+E22</f>
        <v>0</v>
      </c>
    </row>
    <row r="9" spans="1:7" ht="41.25" customHeight="1">
      <c r="A9" s="321" t="s">
        <v>49</v>
      </c>
      <c r="B9" s="322"/>
      <c r="C9" s="323"/>
      <c r="D9" s="187">
        <f>D10</f>
        <v>289631.40000000002</v>
      </c>
      <c r="E9" s="187">
        <f>E10</f>
        <v>289631.40000000002</v>
      </c>
    </row>
    <row r="10" spans="1:7" ht="21" customHeight="1">
      <c r="A10" s="140">
        <v>1111</v>
      </c>
      <c r="B10" s="19"/>
      <c r="C10" s="65" t="s">
        <v>2</v>
      </c>
      <c r="D10" s="187">
        <f>D16</f>
        <v>289631.40000000002</v>
      </c>
      <c r="E10" s="187">
        <f>E16</f>
        <v>289631.40000000002</v>
      </c>
    </row>
    <row r="11" spans="1:7" ht="25.15" customHeight="1">
      <c r="A11" s="25"/>
      <c r="B11" s="19"/>
      <c r="C11" s="223" t="s">
        <v>81</v>
      </c>
      <c r="D11" s="304"/>
      <c r="E11" s="39"/>
    </row>
    <row r="12" spans="1:7" ht="23.25" customHeight="1">
      <c r="A12" s="25"/>
      <c r="B12" s="19"/>
      <c r="C12" s="65" t="s">
        <v>3</v>
      </c>
      <c r="D12" s="65"/>
      <c r="E12" s="36"/>
    </row>
    <row r="13" spans="1:7" ht="34.5">
      <c r="A13" s="25"/>
      <c r="B13" s="19"/>
      <c r="C13" s="224" t="s">
        <v>82</v>
      </c>
      <c r="D13" s="307"/>
      <c r="E13" s="37"/>
    </row>
    <row r="14" spans="1:7" ht="27.75" customHeight="1">
      <c r="A14" s="25"/>
      <c r="B14" s="19"/>
      <c r="C14" s="65" t="s">
        <v>4</v>
      </c>
      <c r="D14" s="65"/>
      <c r="E14" s="37"/>
    </row>
    <row r="15" spans="1:7" ht="60.75" customHeight="1">
      <c r="A15" s="25"/>
      <c r="B15" s="19"/>
      <c r="C15" s="224" t="s">
        <v>83</v>
      </c>
      <c r="D15" s="307"/>
      <c r="E15" s="37"/>
    </row>
    <row r="16" spans="1:7" ht="25.5" customHeight="1">
      <c r="A16" s="18"/>
      <c r="B16" s="156">
        <v>12012</v>
      </c>
      <c r="C16" s="117" t="s">
        <v>6</v>
      </c>
      <c r="D16" s="187">
        <f>'havelvac 1'!D46</f>
        <v>289631.40000000002</v>
      </c>
      <c r="E16" s="187">
        <f>'havelvac 1'!E46</f>
        <v>289631.40000000002</v>
      </c>
    </row>
    <row r="17" spans="1:5" ht="78.75" customHeight="1">
      <c r="A17" s="18"/>
      <c r="B17" s="223"/>
      <c r="C17" s="223" t="s">
        <v>137</v>
      </c>
      <c r="D17" s="304"/>
      <c r="E17" s="39"/>
    </row>
    <row r="18" spans="1:5">
      <c r="A18" s="18"/>
      <c r="B18" s="223"/>
      <c r="C18" s="117" t="s">
        <v>7</v>
      </c>
      <c r="D18" s="117"/>
      <c r="E18" s="38"/>
    </row>
    <row r="19" spans="1:5" ht="112.9" customHeight="1">
      <c r="A19" s="18"/>
      <c r="B19" s="223"/>
      <c r="C19" s="155" t="s">
        <v>138</v>
      </c>
      <c r="D19" s="118"/>
      <c r="E19" s="38"/>
    </row>
    <row r="20" spans="1:5">
      <c r="A20" s="18"/>
      <c r="B20" s="19"/>
      <c r="C20" s="119" t="s">
        <v>8</v>
      </c>
      <c r="D20" s="117"/>
      <c r="E20" s="38"/>
    </row>
    <row r="21" spans="1:5" ht="23.25" customHeight="1">
      <c r="A21" s="18"/>
      <c r="B21" s="19"/>
      <c r="C21" s="51" t="s">
        <v>52</v>
      </c>
      <c r="D21" s="308"/>
      <c r="E21" s="41"/>
    </row>
    <row r="22" spans="1:5">
      <c r="A22" s="332" t="s">
        <v>75</v>
      </c>
      <c r="B22" s="333"/>
      <c r="C22" s="334"/>
      <c r="D22" s="187">
        <f>+D24</f>
        <v>-289631.40000000002</v>
      </c>
      <c r="E22" s="187">
        <f>+E24</f>
        <v>-289631.40000000002</v>
      </c>
    </row>
    <row r="23" spans="1:5">
      <c r="A23" s="202">
        <v>1139</v>
      </c>
      <c r="B23" s="13"/>
      <c r="C23" s="53" t="s">
        <v>2</v>
      </c>
      <c r="D23" s="209"/>
      <c r="E23" s="209"/>
    </row>
    <row r="24" spans="1:5">
      <c r="A24" s="52"/>
      <c r="B24" s="13"/>
      <c r="C24" s="55" t="s">
        <v>76</v>
      </c>
      <c r="D24" s="187">
        <f>D29</f>
        <v>-289631.40000000002</v>
      </c>
      <c r="E24" s="187">
        <f>E29</f>
        <v>-289631.40000000002</v>
      </c>
    </row>
    <row r="25" spans="1:5">
      <c r="A25" s="52"/>
      <c r="B25" s="13"/>
      <c r="C25" s="56" t="s">
        <v>3</v>
      </c>
      <c r="D25" s="56"/>
      <c r="E25" s="56"/>
    </row>
    <row r="26" spans="1:5" ht="34.5">
      <c r="A26" s="52"/>
      <c r="B26" s="13"/>
      <c r="C26" s="57" t="s">
        <v>77</v>
      </c>
      <c r="D26" s="309"/>
      <c r="E26" s="57"/>
    </row>
    <row r="27" spans="1:5">
      <c r="A27" s="52"/>
      <c r="B27" s="13"/>
      <c r="C27" s="56" t="s">
        <v>4</v>
      </c>
      <c r="D27" s="310"/>
      <c r="E27" s="56"/>
    </row>
    <row r="28" spans="1:5" ht="34.5">
      <c r="A28" s="52"/>
      <c r="B28" s="13"/>
      <c r="C28" s="57" t="s">
        <v>78</v>
      </c>
      <c r="D28" s="309"/>
      <c r="E28" s="57"/>
    </row>
    <row r="29" spans="1:5">
      <c r="A29" s="52"/>
      <c r="B29" s="203">
        <v>11001</v>
      </c>
      <c r="C29" s="59" t="s">
        <v>6</v>
      </c>
      <c r="D29" s="187">
        <f>'havelvac 1'!D72</f>
        <v>-289631.40000000002</v>
      </c>
      <c r="E29" s="187">
        <f>'havelvac 1'!E72</f>
        <v>-289631.40000000002</v>
      </c>
    </row>
    <row r="30" spans="1:5">
      <c r="A30" s="52"/>
      <c r="B30" s="58"/>
      <c r="C30" s="60" t="s">
        <v>76</v>
      </c>
      <c r="D30" s="311"/>
      <c r="E30" s="39"/>
    </row>
    <row r="31" spans="1:5">
      <c r="A31" s="52"/>
      <c r="B31" s="58"/>
      <c r="C31" s="59" t="s">
        <v>7</v>
      </c>
      <c r="D31" s="312"/>
      <c r="E31" s="67"/>
    </row>
    <row r="32" spans="1:5" ht="57.75" customHeight="1">
      <c r="A32" s="52"/>
      <c r="B32" s="58"/>
      <c r="C32" s="61" t="s">
        <v>79</v>
      </c>
      <c r="D32" s="313"/>
      <c r="E32" s="61"/>
    </row>
    <row r="33" spans="1:5">
      <c r="A33" s="52"/>
      <c r="B33" s="58"/>
      <c r="C33" s="59" t="s">
        <v>8</v>
      </c>
      <c r="D33" s="312"/>
      <c r="E33" s="59"/>
    </row>
    <row r="34" spans="1:5">
      <c r="A34" s="52"/>
      <c r="B34" s="58"/>
      <c r="C34" s="62" t="s">
        <v>37</v>
      </c>
      <c r="D34" s="313"/>
      <c r="E34" s="62"/>
    </row>
  </sheetData>
  <mergeCells count="10">
    <mergeCell ref="A9:C9"/>
    <mergeCell ref="A22:C22"/>
    <mergeCell ref="C1:E1"/>
    <mergeCell ref="C2:E2"/>
    <mergeCell ref="F2:G2"/>
    <mergeCell ref="C3:E3"/>
    <mergeCell ref="A6:B6"/>
    <mergeCell ref="C6:C7"/>
    <mergeCell ref="D6:E6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  <vt:lpstr>havelvac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https://mul2.gov.am/tasks/901726/oneclick/havelvacner.xlsx?token=3d33a54661cecf15888167dadd533d73</cp:keywords>
  <cp:lastModifiedBy>user</cp:lastModifiedBy>
  <cp:lastPrinted>2023-12-15T13:09:23Z</cp:lastPrinted>
  <dcterms:created xsi:type="dcterms:W3CDTF">2020-09-30T13:27:08Z</dcterms:created>
  <dcterms:modified xsi:type="dcterms:W3CDTF">2024-08-20T13:41:46Z</dcterms:modified>
</cp:coreProperties>
</file>