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Տկեն լոռի մարզեր\"/>
    </mc:Choice>
  </mc:AlternateContent>
  <bookViews>
    <workbookView xWindow="0" yWindow="0" windowWidth="28800" windowHeight="12180" activeTab="8"/>
  </bookViews>
  <sheets>
    <sheet name="1" sheetId="36" r:id="rId1"/>
    <sheet name="2." sheetId="48" r:id="rId2"/>
    <sheet name="3" sheetId="50" r:id="rId3"/>
    <sheet name="4" sheetId="26" r:id="rId4"/>
    <sheet name="5․" sheetId="53" r:id="rId5"/>
    <sheet name="6." sheetId="52" r:id="rId6"/>
    <sheet name="7." sheetId="51" r:id="rId7"/>
    <sheet name="8." sheetId="46" r:id="rId8"/>
    <sheet name="9." sheetId="49" r:id="rId9"/>
  </sheets>
  <externalReferences>
    <externalReference r:id="rId10"/>
  </externalReferences>
  <definedNames>
    <definedName name="_tab10" localSheetId="0">#REF!</definedName>
    <definedName name="_tab10" localSheetId="1">#REF!</definedName>
    <definedName name="_tab10" localSheetId="2">#REF!</definedName>
    <definedName name="_tab10" localSheetId="7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7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7">#REF!</definedName>
    <definedName name="_tab12">#REF!</definedName>
    <definedName name="_tab13" localSheetId="0">#REF!</definedName>
    <definedName name="_tab13" localSheetId="1">#REF!</definedName>
    <definedName name="_tab13" localSheetId="7">#REF!</definedName>
    <definedName name="_tab13">#REF!</definedName>
    <definedName name="_tab14" localSheetId="0">#REF!</definedName>
    <definedName name="_tab14" localSheetId="1">#REF!</definedName>
    <definedName name="_tab14" localSheetId="7">#REF!</definedName>
    <definedName name="_tab14">#REF!</definedName>
    <definedName name="_tab15" localSheetId="0">#REF!</definedName>
    <definedName name="_tab15" localSheetId="1">#REF!</definedName>
    <definedName name="_tab15" localSheetId="7">#REF!</definedName>
    <definedName name="_tab15">#REF!</definedName>
    <definedName name="_tab16" localSheetId="0">#REF!</definedName>
    <definedName name="_tab16" localSheetId="1">#REF!</definedName>
    <definedName name="_tab16" localSheetId="7">#REF!</definedName>
    <definedName name="_tab16">#REF!</definedName>
    <definedName name="_tab17" localSheetId="0">#REF!</definedName>
    <definedName name="_tab17" localSheetId="1">#REF!</definedName>
    <definedName name="_tab17" localSheetId="7">#REF!</definedName>
    <definedName name="_tab17">#REF!</definedName>
    <definedName name="_tab18" localSheetId="0">#REF!</definedName>
    <definedName name="_tab18" localSheetId="1">#REF!</definedName>
    <definedName name="_tab18" localSheetId="7">#REF!</definedName>
    <definedName name="_tab18">#REF!</definedName>
    <definedName name="_tab19" localSheetId="0">#REF!</definedName>
    <definedName name="_tab19" localSheetId="1">#REF!</definedName>
    <definedName name="_tab19" localSheetId="7">#REF!</definedName>
    <definedName name="_tab19">#REF!</definedName>
    <definedName name="_tab20" localSheetId="0">#REF!</definedName>
    <definedName name="_tab20" localSheetId="1">#REF!</definedName>
    <definedName name="_tab20" localSheetId="7">#REF!</definedName>
    <definedName name="_tab20">#REF!</definedName>
    <definedName name="_tab21" localSheetId="0">#REF!</definedName>
    <definedName name="_tab21" localSheetId="1">#REF!</definedName>
    <definedName name="_tab21" localSheetId="7">#REF!</definedName>
    <definedName name="_tab21">#REF!</definedName>
    <definedName name="_tab22" localSheetId="0">#REF!</definedName>
    <definedName name="_tab22" localSheetId="1">#REF!</definedName>
    <definedName name="_tab22" localSheetId="7">#REF!</definedName>
    <definedName name="_tab22">#REF!</definedName>
    <definedName name="_tab23" localSheetId="0">#REF!</definedName>
    <definedName name="_tab23" localSheetId="1">#REF!</definedName>
    <definedName name="_tab23" localSheetId="7">#REF!</definedName>
    <definedName name="_tab23">#REF!</definedName>
    <definedName name="_tab24" localSheetId="0">#REF!</definedName>
    <definedName name="_tab24" localSheetId="1">#REF!</definedName>
    <definedName name="_tab24" localSheetId="7">#REF!</definedName>
    <definedName name="_tab24">#REF!</definedName>
    <definedName name="_tab5" localSheetId="0">#REF!</definedName>
    <definedName name="_tab5" localSheetId="1">#REF!</definedName>
    <definedName name="_tab5" localSheetId="7">#REF!</definedName>
    <definedName name="_tab5">#REF!</definedName>
    <definedName name="_tab6" localSheetId="0">#REF!</definedName>
    <definedName name="_tab6" localSheetId="1">#REF!</definedName>
    <definedName name="_tab6" localSheetId="7">#REF!</definedName>
    <definedName name="_tab6">#REF!</definedName>
    <definedName name="_tab7" localSheetId="0">#REF!</definedName>
    <definedName name="_tab7" localSheetId="1">#REF!</definedName>
    <definedName name="_tab7" localSheetId="7">#REF!</definedName>
    <definedName name="_tab7">#REF!</definedName>
    <definedName name="_tab8" localSheetId="0">#REF!</definedName>
    <definedName name="_tab8" localSheetId="1">#REF!</definedName>
    <definedName name="_tab8" localSheetId="7">#REF!</definedName>
    <definedName name="_tab8">#REF!</definedName>
    <definedName name="_tab9" localSheetId="0">#REF!</definedName>
    <definedName name="_tab9" localSheetId="1">#REF!</definedName>
    <definedName name="_tab9" localSheetId="7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7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7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7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7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7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7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7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7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7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7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7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7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7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7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7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7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7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7">#REF!</definedName>
    <definedName name="par4.21f">#REF!</definedName>
    <definedName name="par4.22" localSheetId="0">#REF!</definedName>
    <definedName name="par4.22" localSheetId="1">#REF!</definedName>
    <definedName name="par4.22" localSheetId="7">#REF!</definedName>
    <definedName name="par4.22">#REF!</definedName>
    <definedName name="par4.4" localSheetId="0">#REF!</definedName>
    <definedName name="par4.4" localSheetId="1">#REF!</definedName>
    <definedName name="par4.4" localSheetId="7">#REF!</definedName>
    <definedName name="par4.4">#REF!</definedName>
    <definedName name="par4.5" localSheetId="0">#REF!</definedName>
    <definedName name="par4.5" localSheetId="1">#REF!</definedName>
    <definedName name="par4.5" localSheetId="7">#REF!</definedName>
    <definedName name="par4.5">#REF!</definedName>
    <definedName name="par4.6s" localSheetId="0">#REF!</definedName>
    <definedName name="par4.6s" localSheetId="1">#REF!</definedName>
    <definedName name="par4.6s" localSheetId="7">#REF!</definedName>
    <definedName name="par4.6s">#REF!</definedName>
    <definedName name="par4.7s" localSheetId="0">#REF!</definedName>
    <definedName name="par4.7s" localSheetId="1">#REF!</definedName>
    <definedName name="par4.7s" localSheetId="7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7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7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7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7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7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7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7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'2.'!$A$1:$H$139</definedName>
    <definedName name="_xlnm.Print_Area" localSheetId="2">'3'!$A$1:$I$48</definedName>
    <definedName name="_xlnm.Print_Area" localSheetId="8">'9.'!$A$1:$G$76</definedName>
    <definedName name="_xlnm.Print_Titles" localSheetId="1">'2.'!$7:$8</definedName>
    <definedName name="_xlnm.Print_Titles" localSheetId="3">'4'!$7:$8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49" l="1"/>
  <c r="G11" i="49"/>
  <c r="E21" i="50"/>
  <c r="E18" i="50"/>
  <c r="E16" i="50"/>
  <c r="E14" i="50"/>
  <c r="E12" i="50"/>
  <c r="G89" i="48"/>
  <c r="G87" i="48"/>
  <c r="G85" i="48"/>
  <c r="G12" i="49" l="1"/>
  <c r="H12" i="50"/>
  <c r="G25" i="50"/>
  <c r="G23" i="50" s="1"/>
  <c r="F33" i="50" l="1"/>
  <c r="H33" i="50"/>
  <c r="I33" i="50"/>
  <c r="G34" i="50"/>
  <c r="E34" i="26" s="1"/>
  <c r="E32" i="26" s="1"/>
  <c r="H83" i="48"/>
  <c r="G83" i="48"/>
  <c r="G82" i="48" s="1"/>
  <c r="G81" i="48" s="1"/>
  <c r="G80" i="48" s="1"/>
  <c r="G78" i="48" s="1"/>
  <c r="C150" i="46" s="1"/>
  <c r="D70" i="51"/>
  <c r="G51" i="49"/>
  <c r="D24" i="50"/>
  <c r="E17" i="52"/>
  <c r="F17" i="52"/>
  <c r="F31" i="50"/>
  <c r="E30" i="26" s="1"/>
  <c r="F30" i="26" s="1"/>
  <c r="E44" i="49"/>
  <c r="E41" i="49"/>
  <c r="E42" i="49"/>
  <c r="H82" i="48" l="1"/>
  <c r="H81" i="48" s="1"/>
  <c r="H80" i="48" s="1"/>
  <c r="H78" i="48" s="1"/>
  <c r="D150" i="46" s="1"/>
  <c r="G60" i="49"/>
  <c r="E34" i="50"/>
  <c r="E33" i="50" s="1"/>
  <c r="G33" i="50"/>
  <c r="H75" i="48"/>
  <c r="F34" i="26"/>
  <c r="F32" i="26" s="1"/>
  <c r="D30" i="26"/>
  <c r="D31" i="26"/>
  <c r="D28" i="50"/>
  <c r="D29" i="50"/>
  <c r="D25" i="50"/>
  <c r="D59" i="51"/>
  <c r="H64" i="48"/>
  <c r="G65" i="48"/>
  <c r="G53" i="49"/>
  <c r="G49" i="49" s="1"/>
  <c r="E55" i="49"/>
  <c r="E54" i="49"/>
  <c r="E52" i="49"/>
  <c r="F18" i="50"/>
  <c r="F16" i="50" s="1"/>
  <c r="H18" i="50"/>
  <c r="H16" i="50" s="1"/>
  <c r="I18" i="50"/>
  <c r="I16" i="50" s="1"/>
  <c r="G59" i="49" l="1"/>
  <c r="E60" i="49"/>
  <c r="G58" i="49"/>
  <c r="G57" i="49" s="1"/>
  <c r="G56" i="49" s="1"/>
  <c r="G64" i="48"/>
  <c r="I14" i="50"/>
  <c r="H14" i="50"/>
  <c r="F14" i="50"/>
  <c r="G48" i="49"/>
  <c r="G119" i="48" l="1"/>
  <c r="G20" i="50"/>
  <c r="G46" i="49"/>
  <c r="G45" i="49" s="1"/>
  <c r="G47" i="49"/>
  <c r="G110" i="48" s="1"/>
  <c r="G18" i="50" l="1"/>
  <c r="E20" i="50"/>
  <c r="G118" i="48"/>
  <c r="G117" i="48" s="1"/>
  <c r="G116" i="48" s="1"/>
  <c r="G115" i="48" s="1"/>
  <c r="G113" i="48" s="1"/>
  <c r="G111" i="48" s="1"/>
  <c r="D25" i="36" s="1"/>
  <c r="C45" i="51" s="1"/>
  <c r="C49" i="46" s="1"/>
  <c r="H119" i="48"/>
  <c r="H118" i="48" s="1"/>
  <c r="H117" i="48" s="1"/>
  <c r="H116" i="48" s="1"/>
  <c r="H115" i="48" s="1"/>
  <c r="H113" i="48" s="1"/>
  <c r="H111" i="48" s="1"/>
  <c r="E25" i="36" s="1"/>
  <c r="D45" i="51" s="1"/>
  <c r="D49" i="46" s="1"/>
  <c r="H110" i="48"/>
  <c r="H109" i="48" s="1"/>
  <c r="H108" i="48" s="1"/>
  <c r="H107" i="48" s="1"/>
  <c r="H106" i="48" s="1"/>
  <c r="H104" i="48" s="1"/>
  <c r="D39" i="46" s="1"/>
  <c r="G109" i="48"/>
  <c r="G108" i="48" s="1"/>
  <c r="G107" i="48" s="1"/>
  <c r="G106" i="48" s="1"/>
  <c r="G104" i="48" s="1"/>
  <c r="C39" i="46" s="1"/>
  <c r="G14" i="50" l="1"/>
  <c r="G16" i="50"/>
  <c r="E17" i="26"/>
  <c r="H56" i="48"/>
  <c r="H55" i="48" s="1"/>
  <c r="H54" i="48" s="1"/>
  <c r="H53" i="48" s="1"/>
  <c r="H52" i="48" s="1"/>
  <c r="H50" i="48" s="1"/>
  <c r="E25" i="52"/>
  <c r="E23" i="52" s="1"/>
  <c r="G55" i="48"/>
  <c r="F14" i="53"/>
  <c r="F13" i="53" s="1"/>
  <c r="F11" i="53" s="1"/>
  <c r="H74" i="48"/>
  <c r="H103" i="48"/>
  <c r="E16" i="26" l="1"/>
  <c r="F17" i="26"/>
  <c r="F16" i="26" s="1"/>
  <c r="F25" i="52"/>
  <c r="F23" i="52" s="1"/>
  <c r="C63" i="46"/>
  <c r="G54" i="48"/>
  <c r="G53" i="48" s="1"/>
  <c r="H49" i="48"/>
  <c r="G49" i="48"/>
  <c r="D15" i="52"/>
  <c r="I25" i="53"/>
  <c r="I24" i="53" s="1"/>
  <c r="F12" i="26" l="1"/>
  <c r="F14" i="26"/>
  <c r="E12" i="26"/>
  <c r="E14" i="26"/>
  <c r="F15" i="52"/>
  <c r="E15" i="52"/>
  <c r="D63" i="46"/>
  <c r="G52" i="48"/>
  <c r="G50" i="48" s="1"/>
  <c r="I23" i="53"/>
  <c r="E13" i="52" l="1"/>
  <c r="E11" i="52" s="1"/>
  <c r="E9" i="52" s="1"/>
  <c r="F13" i="52"/>
  <c r="F11" i="52" s="1"/>
  <c r="F9" i="52" s="1"/>
  <c r="I22" i="53"/>
  <c r="I20" i="53" s="1"/>
  <c r="J26" i="53" l="1"/>
  <c r="E38" i="36"/>
  <c r="I18" i="53"/>
  <c r="H26" i="53" l="1"/>
  <c r="G26" i="53" s="1"/>
  <c r="J25" i="53"/>
  <c r="I16" i="53"/>
  <c r="I14" i="53" s="1"/>
  <c r="I13" i="53" s="1"/>
  <c r="I11" i="53" s="1"/>
  <c r="H25" i="53" l="1"/>
  <c r="J24" i="53"/>
  <c r="G25" i="53"/>
  <c r="G24" i="53" s="1"/>
  <c r="G23" i="53" s="1"/>
  <c r="G22" i="53" s="1"/>
  <c r="G20" i="53" s="1"/>
  <c r="G18" i="53" s="1"/>
  <c r="G16" i="53" s="1"/>
  <c r="G14" i="53" s="1"/>
  <c r="G13" i="53" s="1"/>
  <c r="G11" i="53" s="1"/>
  <c r="E26" i="53"/>
  <c r="E25" i="53" s="1"/>
  <c r="E24" i="53" s="1"/>
  <c r="E23" i="53" s="1"/>
  <c r="E22" i="53" s="1"/>
  <c r="E20" i="53" s="1"/>
  <c r="E18" i="53" s="1"/>
  <c r="E16" i="53" s="1"/>
  <c r="E14" i="53" s="1"/>
  <c r="E13" i="53" s="1"/>
  <c r="E11" i="53" s="1"/>
  <c r="D22" i="46"/>
  <c r="C22" i="46"/>
  <c r="D22" i="51"/>
  <c r="C22" i="51"/>
  <c r="E31" i="36"/>
  <c r="D31" i="36"/>
  <c r="J23" i="53" l="1"/>
  <c r="H24" i="53"/>
  <c r="G48" i="48"/>
  <c r="F23" i="50"/>
  <c r="E24" i="50"/>
  <c r="J22" i="53" l="1"/>
  <c r="J20" i="53" s="1"/>
  <c r="H23" i="53"/>
  <c r="H22" i="53" s="1"/>
  <c r="G47" i="48"/>
  <c r="H48" i="48"/>
  <c r="G77" i="48"/>
  <c r="H77" i="48" s="1"/>
  <c r="H46" i="48"/>
  <c r="E40" i="49"/>
  <c r="G15" i="49"/>
  <c r="H23" i="50"/>
  <c r="G39" i="49"/>
  <c r="G38" i="49" s="1"/>
  <c r="H43" i="48"/>
  <c r="H42" i="48" s="1"/>
  <c r="G45" i="48"/>
  <c r="G44" i="48" s="1"/>
  <c r="I32" i="50"/>
  <c r="E32" i="50" s="1"/>
  <c r="H30" i="50"/>
  <c r="G30" i="50"/>
  <c r="F30" i="50"/>
  <c r="F21" i="50" s="1"/>
  <c r="G31" i="48"/>
  <c r="G30" i="48" s="1"/>
  <c r="G68" i="48"/>
  <c r="G67" i="48" s="1"/>
  <c r="G63" i="48" s="1"/>
  <c r="G62" i="48" s="1"/>
  <c r="E20" i="26"/>
  <c r="F20" i="26"/>
  <c r="F12" i="50" l="1"/>
  <c r="F10" i="50" s="1"/>
  <c r="J18" i="53"/>
  <c r="H20" i="53"/>
  <c r="I31" i="50"/>
  <c r="E31" i="50" s="1"/>
  <c r="H21" i="50"/>
  <c r="H47" i="48"/>
  <c r="H76" i="48"/>
  <c r="H73" i="48" s="1"/>
  <c r="H72" i="48" s="1"/>
  <c r="H71" i="48" s="1"/>
  <c r="H69" i="48" s="1"/>
  <c r="F31" i="26"/>
  <c r="F28" i="26" s="1"/>
  <c r="E31" i="26"/>
  <c r="E28" i="26" s="1"/>
  <c r="E18" i="26" s="1"/>
  <c r="E10" i="26" s="1"/>
  <c r="G76" i="48"/>
  <c r="G43" i="49"/>
  <c r="G37" i="49" s="1"/>
  <c r="G36" i="49" s="1"/>
  <c r="G35" i="49" s="1"/>
  <c r="G43" i="48"/>
  <c r="G42" i="48" s="1"/>
  <c r="G41" i="48" s="1"/>
  <c r="H45" i="48"/>
  <c r="H44" i="48" s="1"/>
  <c r="H41" i="48" s="1"/>
  <c r="G33" i="49"/>
  <c r="G32" i="49" s="1"/>
  <c r="G31" i="49" s="1"/>
  <c r="G75" i="48" l="1"/>
  <c r="G74" i="48" s="1"/>
  <c r="F18" i="26"/>
  <c r="F10" i="26" s="1"/>
  <c r="F9" i="26" s="1"/>
  <c r="D91" i="46"/>
  <c r="G73" i="48"/>
  <c r="G72" i="48" s="1"/>
  <c r="G71" i="48" s="1"/>
  <c r="H10" i="50"/>
  <c r="J16" i="53"/>
  <c r="J14" i="53" s="1"/>
  <c r="J13" i="53" s="1"/>
  <c r="J11" i="53" s="1"/>
  <c r="H18" i="53"/>
  <c r="H16" i="53" s="1"/>
  <c r="H14" i="53" s="1"/>
  <c r="H13" i="53" s="1"/>
  <c r="H11" i="53" s="1"/>
  <c r="E9" i="26"/>
  <c r="H40" i="48"/>
  <c r="H39" i="48" s="1"/>
  <c r="H37" i="48" s="1"/>
  <c r="D80" i="46" s="1"/>
  <c r="I30" i="50"/>
  <c r="E30" i="50" s="1"/>
  <c r="G40" i="48"/>
  <c r="G39" i="48" s="1"/>
  <c r="G37" i="48" s="1"/>
  <c r="C80" i="46" s="1"/>
  <c r="G19" i="49"/>
  <c r="G20" i="49"/>
  <c r="G21" i="49"/>
  <c r="G22" i="49"/>
  <c r="G23" i="49"/>
  <c r="G24" i="49"/>
  <c r="G25" i="49"/>
  <c r="G26" i="49"/>
  <c r="G27" i="49"/>
  <c r="G28" i="49"/>
  <c r="G29" i="49"/>
  <c r="G30" i="49"/>
  <c r="G69" i="48" l="1"/>
  <c r="G18" i="49"/>
  <c r="G14" i="49" s="1"/>
  <c r="G13" i="49" s="1"/>
  <c r="D26" i="50"/>
  <c r="H36" i="48"/>
  <c r="G36" i="48" s="1"/>
  <c r="G35" i="48" s="1"/>
  <c r="G34" i="48" s="1"/>
  <c r="H67" i="48"/>
  <c r="H63" i="48" s="1"/>
  <c r="H62" i="48" s="1"/>
  <c r="E28" i="50"/>
  <c r="E29" i="50"/>
  <c r="D27" i="50"/>
  <c r="C91" i="46" l="1"/>
  <c r="E27" i="50"/>
  <c r="E26" i="50"/>
  <c r="H33" i="48" l="1"/>
  <c r="H35" i="48"/>
  <c r="H34" i="48" s="1"/>
  <c r="H30" i="48"/>
  <c r="H61" i="48"/>
  <c r="H59" i="48" s="1"/>
  <c r="H57" i="48" s="1"/>
  <c r="E58" i="36" l="1"/>
  <c r="D132" i="46"/>
  <c r="I23" i="50"/>
  <c r="H32" i="48"/>
  <c r="G33" i="48"/>
  <c r="G32" i="48" s="1"/>
  <c r="G29" i="48" s="1"/>
  <c r="G28" i="48" s="1"/>
  <c r="G27" i="48" s="1"/>
  <c r="G25" i="48" s="1"/>
  <c r="G23" i="48" s="1"/>
  <c r="C21" i="50"/>
  <c r="C121" i="46" l="1"/>
  <c r="I21" i="50"/>
  <c r="G135" i="48"/>
  <c r="G134" i="48" s="1"/>
  <c r="G133" i="48" s="1"/>
  <c r="G132" i="48" s="1"/>
  <c r="G130" i="48" s="1"/>
  <c r="G128" i="48" s="1"/>
  <c r="D38" i="36" s="1"/>
  <c r="H135" i="48"/>
  <c r="H134" i="48" s="1"/>
  <c r="D71" i="51"/>
  <c r="D21" i="50"/>
  <c r="I12" i="50" l="1"/>
  <c r="D51" i="36"/>
  <c r="G126" i="48"/>
  <c r="G124" i="48" s="1"/>
  <c r="G122" i="48" s="1"/>
  <c r="G120" i="48" s="1"/>
  <c r="H132" i="48"/>
  <c r="H130" i="48" s="1"/>
  <c r="H128" i="48" s="1"/>
  <c r="H126" i="48" s="1"/>
  <c r="H124" i="48" s="1"/>
  <c r="H122" i="48" s="1"/>
  <c r="H133" i="48"/>
  <c r="I10" i="50" l="1"/>
  <c r="H120" i="48"/>
  <c r="H29" i="48"/>
  <c r="H28" i="48" s="1"/>
  <c r="H27" i="48" s="1"/>
  <c r="H25" i="48" s="1"/>
  <c r="H23" i="48" l="1"/>
  <c r="H21" i="48" s="1"/>
  <c r="D121" i="46"/>
  <c r="D60" i="51" l="1"/>
  <c r="E51" i="36"/>
  <c r="E44" i="36" s="1"/>
  <c r="H19" i="48"/>
  <c r="H17" i="48" s="1"/>
  <c r="H15" i="48" l="1"/>
  <c r="H13" i="48" s="1"/>
  <c r="H102" i="48" l="1"/>
  <c r="H101" i="48" s="1"/>
  <c r="H100" i="48" l="1"/>
  <c r="H99" i="48"/>
  <c r="H97" i="48" s="1"/>
  <c r="H95" i="48" l="1"/>
  <c r="D35" i="51" s="1"/>
  <c r="D108" i="46"/>
  <c r="C60" i="51"/>
  <c r="H93" i="48" l="1"/>
  <c r="H91" i="48" s="1"/>
  <c r="H89" i="48" s="1"/>
  <c r="E19" i="36"/>
  <c r="E12" i="36" s="1"/>
  <c r="E11" i="36" s="1"/>
  <c r="E10" i="36" s="1"/>
  <c r="G102" i="48"/>
  <c r="G101" i="48" s="1"/>
  <c r="G100" i="48" s="1"/>
  <c r="G99" i="48" s="1"/>
  <c r="G97" i="48" s="1"/>
  <c r="G95" i="48" l="1"/>
  <c r="D19" i="36" s="1"/>
  <c r="D12" i="36" s="1"/>
  <c r="C108" i="46"/>
  <c r="H87" i="48"/>
  <c r="H85" i="48" s="1"/>
  <c r="H11" i="48" s="1"/>
  <c r="H9" i="48" s="1"/>
  <c r="G93" i="48" l="1"/>
  <c r="G91" i="48" s="1"/>
  <c r="C35" i="51"/>
  <c r="G61" i="48" l="1"/>
  <c r="G59" i="48" s="1"/>
  <c r="G57" i="48" s="1"/>
  <c r="G21" i="50"/>
  <c r="G12" i="50" l="1"/>
  <c r="E25" i="50"/>
  <c r="E23" i="50"/>
  <c r="G21" i="48"/>
  <c r="C132" i="46"/>
  <c r="D58" i="36" l="1"/>
  <c r="C71" i="51"/>
  <c r="G19" i="48"/>
  <c r="G17" i="48" s="1"/>
  <c r="G15" i="48" s="1"/>
  <c r="G13" i="48" s="1"/>
  <c r="D44" i="36" l="1"/>
  <c r="D11" i="36" s="1"/>
  <c r="D10" i="36" s="1"/>
  <c r="G11" i="48"/>
  <c r="G10" i="50"/>
  <c r="E10" i="50" s="1"/>
  <c r="G9" i="48" l="1"/>
</calcChain>
</file>

<file path=xl/sharedStrings.xml><?xml version="1.0" encoding="utf-8"?>
<sst xmlns="http://schemas.openxmlformats.org/spreadsheetml/2006/main" count="857" uniqueCount="320">
  <si>
    <t>Տարի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</si>
  <si>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</si>
  <si>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</si>
  <si>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</si>
  <si>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</si>
  <si>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</si>
  <si>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</si>
  <si>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</si>
  <si>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</si>
  <si>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</si>
  <si>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</si>
  <si>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</si>
  <si>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</si>
  <si>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</si>
  <si>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</si>
  <si>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</si>
  <si>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</si>
  <si>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</si>
  <si>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Միջոցառման տեսակը`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</si>
  <si>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</si>
  <si>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</si>
  <si>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</si>
  <si>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</si>
  <si>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</si>
  <si>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</si>
  <si>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</si>
  <si>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</si>
  <si>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</si>
  <si>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</si>
  <si>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</si>
  <si>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</si>
  <si>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</si>
  <si>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</si>
  <si>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</si>
  <si>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</si>
  <si>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Ինն ամիս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</si>
  <si>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</si>
  <si>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</si>
  <si>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Աղյուսակ 9.1.57</t>
  </si>
  <si>
    <t>Ցուցանիշների փոփոխությունը
 (ավելացումները նշված են դրական նշանով, իսկ նվազեցումները` փակագծերում)</t>
  </si>
  <si>
    <t>Ինն ամիս</t>
  </si>
  <si>
    <t>Ցուցանիշների փոփոխությունը
 (նվազեցումները նշված են փակագծերում)</t>
  </si>
  <si>
    <t>Ցուցանիշների փոփոխությունը
 (ավելացումները նշված են դրական նշանով)</t>
  </si>
  <si>
    <t xml:space="preserve"> ՈՉ ՖԻՆԱՆՍԱԿԱՆ ԱԿՏԻՎՆԵՐԻ ԳԾՈՎ ԾԱԽՍԵՐ      </t>
  </si>
  <si>
    <t>ՀՀ տարածքային կառավարման և ենթակառուցվածքների նախարարություն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</si>
  <si>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</si>
  <si>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</si>
  <si>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</si>
  <si>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</si>
  <si>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</si>
  <si>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</si>
  <si>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</si>
  <si>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</si>
  <si>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</si>
  <si>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</si>
  <si>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</si>
  <si>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</si>
  <si>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</si>
  <si>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</si>
  <si>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</si>
  <si>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</t>
  </si>
  <si>
    <t xml:space="preserve"> ՄԱՍ II.  ԱՇԽԱՏԱՆՔՆԵՐ</t>
  </si>
  <si>
    <t>գումարը  (հազար դրամ)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</si>
  <si>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</si>
  <si>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</si>
  <si>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</si>
  <si>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</si>
  <si>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 xml:space="preserve"> ԾԱՌԱՅՈՒԹՅՈՒՆՆԵՐԻ  ԵՎ   ԱՊՐԱՆՔՆԵՐԻ  ՁԵՌՔԲԵՐՈՒՄ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</si>
  <si>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</si>
  <si>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</si>
  <si>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</si>
  <si>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</si>
  <si>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</si>
  <si>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</si>
  <si>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</si>
  <si>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</si>
  <si>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ՀՀ տարածքային կառավարման և ենթակառուցվածքների նախարարություն </t>
  </si>
  <si>
    <t>այդ թվում`</t>
  </si>
  <si>
    <t>Ցուցանիշների փոփոխությունը               (ավելացումները նշված են դրական նշանով)</t>
  </si>
  <si>
    <t>Արդյունքի չափորոշիչներ</t>
  </si>
  <si>
    <t xml:space="preserve"> ՀՀ մարզերում առաջնահերթ լուծում պահանջող անհետաձգելի ծրագրերի իրականացում</t>
  </si>
  <si>
    <t>ՀՀ մարզերում առաջնահերթ լուծում պահանջող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հիմնախնդիրներին:</t>
  </si>
  <si>
    <t xml:space="preserve">  ՀՀ մարզերում առաջնահերթ լուծում պահանջող անհետաձգելի ծրագրերի իրականացում</t>
  </si>
  <si>
    <t>1212  32001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</si>
  <si>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</si>
  <si>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</si>
  <si>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</si>
  <si>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</si>
  <si>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</si>
  <si>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</si>
  <si>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</si>
  <si>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</si>
  <si>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</si>
  <si>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</si>
  <si>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ՀՀ Տավուշի մարզպետի աշխատակազմ</t>
  </si>
  <si>
    <t>Բաժին</t>
  </si>
  <si>
    <t>Խումբ</t>
  </si>
  <si>
    <t>Դաս</t>
  </si>
  <si>
    <t>ՀՀ կառավարության 2024 թվականի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</si>
  <si>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</si>
  <si>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</si>
  <si>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</si>
  <si>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</si>
  <si>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</si>
  <si>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</si>
  <si>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>ՀԻՄՆԱԿԱՆ ՄԻՋՈՑՆԵՐ</t>
  </si>
  <si>
    <t>Նյութեր (ապրանքներ)</t>
  </si>
  <si>
    <t>Պայմանագրային ծառայություների ձեռք բերում</t>
  </si>
  <si>
    <t xml:space="preserve"> -Ընդհանուր բնույթի այլ ծառայություններ</t>
  </si>
  <si>
    <t xml:space="preserve"> -Կենցաղային և հանրային սննդի նյութեր</t>
  </si>
  <si>
    <t>ՍՈՑԻԱԼԱԿԱՆ ՆՊԱՍՏՆԵՐ ԵՎ ԿԵՆՍԱԹՈՇԱԿՆԵՐ</t>
  </si>
  <si>
    <t>Սոցիալական օգնության դրամական արտահայտությամբ նպաստներ (բյուջեից)</t>
  </si>
  <si>
    <t xml:space="preserve"> -Այլ նպաստներ բյուջեից</t>
  </si>
  <si>
    <t>Դիլիջան համայնքի Դիլիջան քաղաքի Էմմա Ծատուրյան փողոցի սկզբնամասում հեղեղված հենապատի վերականգնում</t>
  </si>
  <si>
    <t xml:space="preserve">  Մարզերում առաջնահերթ լուծում պահանջող հիմնախնդիրների լուծում</t>
  </si>
  <si>
    <t>ՀԱՅԱՍՏԱՆԻ ՀԱՆՐԱՊԵՏՈՒԹՅԱՆ ԿԱՌԱՎԱՐՈՒԹՅԱՆ 2023 ԹՎԱԿԱՆԻ ԴԵԿՏԵՄԲԵՐԻ 28-Ի N 2323-Ն ՈՐՈՇՄԱՆ N 10 ՀԱՎԵԼՎԱԾՈՒՄ ԿԱՏԱՐՎՈՂ ՓՈՓՈԽՈՒԹՅՈՒՆՆԵՐԸ ԵՎ ԼՐԱՑՈՒՄՆԵՐԸ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</si>
  <si>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</si>
  <si>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</si>
  <si>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</si>
  <si>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դրամ</t>
  </si>
  <si>
    <t>Համայնքների թիվը/հատ</t>
  </si>
  <si>
    <t xml:space="preserve"> -Շենքերի և շինությունների կապիտալ վերանորոգում</t>
  </si>
  <si>
    <t>45221100-1</t>
  </si>
  <si>
    <t>ՀՄԱ</t>
  </si>
  <si>
    <t>ՄԱ</t>
  </si>
  <si>
    <t>45231177-2</t>
  </si>
  <si>
    <t>ճանապարհի վերանորոգման աշխատանքներ</t>
  </si>
  <si>
    <t>կամուրջների կառուցման աշխատանքներ</t>
  </si>
  <si>
    <t>71351540-1</t>
  </si>
  <si>
    <t>71351540-2</t>
  </si>
  <si>
    <t>98111140-1</t>
  </si>
  <si>
    <t>98111140-2</t>
  </si>
  <si>
    <t>ՀՀ կառավարության  2024 թվականի</t>
  </si>
  <si>
    <t xml:space="preserve"> Աղյուսակ 9.7</t>
  </si>
  <si>
    <t>Հավելված N 7</t>
  </si>
  <si>
    <t>ՀԱՅԱՍՏԱՆԻ ՀԱՆՐԱՊԵՏՈՒԹՅԱՆ ԿԱՌԱՎԱՐՈՒԹՅԱՆ 2023 ԹՎԱԿԱՆԻ ԴԵԿՏԵՄԲԵՐԻ 28-Ի N 2323-Ն ՈՐՈՇՄԱՆ N 9 ՀԱՎԵԼՎԱԾԻ N 9.7 ԱՂՅՈՒՍԱԿՈՒՄ ԿԱՏԱՐՎՈՂ ՓՈՓՈԽՈՒԹՅՈՒՆՆԵՐԸ ԵՎ ԼՐԱՑՈՒՄՆԵՐԸ</t>
  </si>
  <si>
    <t>Ցուցանիշների փոփոխությունը (ավելացումները նշված են դրական նշանով)</t>
  </si>
  <si>
    <t xml:space="preserve"> ԱՅԼ ՀԻՄՆԱԿԱՆ ՄԻՋՈՑՆԵՐ</t>
  </si>
  <si>
    <t xml:space="preserve"> - Նախագծահետազոտական ծախսեր</t>
  </si>
  <si>
    <t xml:space="preserve">50531140/1 </t>
  </si>
  <si>
    <t xml:space="preserve">փորձաքննության ծառայություններ </t>
  </si>
  <si>
    <t>71241200/1</t>
  </si>
  <si>
    <t>71241200/2</t>
  </si>
  <si>
    <t>50531140/2</t>
  </si>
  <si>
    <t>71241200/3</t>
  </si>
  <si>
    <t>50531140/3</t>
  </si>
  <si>
    <t>71241200/4</t>
  </si>
  <si>
    <t>50531140/4</t>
  </si>
  <si>
    <t xml:space="preserve">նախագծերի պատրաստում, ծախսերի գնահատում </t>
  </si>
  <si>
    <t>Իջևան համայնքի Սարիգյուղ բնակավայրի խմելու ջրի համակարգի  կառուցման համար նախագծա-նախահաշվային փաստաթղթերի ձեռքբերում</t>
  </si>
  <si>
    <t>Իջևան համայնքի Կիրանց բնակավայրի խմելու ջրի համակարգի  կառուցման համար նախագծա-նախահաշվային փաստաթղթերի ձեռքբերում</t>
  </si>
  <si>
    <t>Իջևան համայնքի Կիրանց բնակավայրի ոռոգման համակարգի  կառուցման համար նախագծա-նախահաշվային փաստաթղթերի ձեռքբերում</t>
  </si>
  <si>
    <t>Իջևան համայնքի Աճարկուտ բնակավայրի գյուղամիջյան կամրջի հենապատի կառուցման համար նախագծա-նախահաշվային փաստաթղթերի ձեռքբերում</t>
  </si>
  <si>
    <t>Ընդամենը         հազ. դրամ</t>
  </si>
  <si>
    <t>ՀՀ մարզերում առաջնահերթ լուծում պահանջող ծրագրերի իրականացում, որի արդյունքում լուծում կտրվի մարզային ենթակայության կազմակեր-պությունների և համայնքային նշանակություն ունեցող հիմնախնդիրներին:</t>
  </si>
  <si>
    <t xml:space="preserve"> Ծառայությունների մատուցում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</si>
  <si>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</si>
  <si>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</si>
  <si>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</si>
  <si>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</si>
  <si>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</si>
  <si>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Մարզային նշանակության ավտոճանապարհների պահպանման և անվտանգ երթևեկության ծառայություններ</t>
  </si>
  <si>
    <t>04</t>
  </si>
  <si>
    <t xml:space="preserve"> ՏՆՏԵՍԱԿԱՆ ՀԱՐԱԲԵՐՈՒԹՅՈՒՆՆԵՐ</t>
  </si>
  <si>
    <t>05</t>
  </si>
  <si>
    <t xml:space="preserve"> Տրանսպորտ</t>
  </si>
  <si>
    <t xml:space="preserve"> Ճանապարհային տրանսպորտ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</si>
  <si>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</si>
  <si>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</si>
  <si>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</si>
  <si>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</si>
  <si>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1049 </t>
  </si>
  <si>
    <t>Ցուցանիշների փոփոխությունը
( նվազեցումները` նշված են փակագծերում)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</si>
  <si>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</si>
  <si>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</si>
  <si>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Մարզային նշանակության ավտոճանապարհների պահպանման և անվտանգ երթևեկության ծառայություններ </t>
  </si>
  <si>
    <t>1049   11002</t>
  </si>
  <si>
    <t>Մարզային նշանակության ավտոճանապարհների պահպանման և անվտանգ երթևեկության ծառայություններ</t>
  </si>
  <si>
    <t xml:space="preserve">45231176-1	</t>
  </si>
  <si>
    <t>ճանապարհների պահպանման աշխատանքներ</t>
  </si>
  <si>
    <t>ՀԲՄ</t>
  </si>
  <si>
    <t>Խումբ N 05</t>
  </si>
  <si>
    <t>Բաժին N 04</t>
  </si>
  <si>
    <t>Ճանապարհային տրանսպորտ</t>
  </si>
  <si>
    <t xml:space="preserve">  Մարզպետարան, մրցութային կարգով ընտրված կազմակերպություններ </t>
  </si>
  <si>
    <t>Համայնքներ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</si>
  <si>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</si>
  <si>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ՀՀ Լոռու մարզպետի աշխատակազմ</t>
  </si>
  <si>
    <t xml:space="preserve"> ՀՀ Լոռու  մարզպետի աշխատակազմ</t>
  </si>
  <si>
    <t xml:space="preserve"> ՀՀ Լոռու   մարզպետի աշխատակազմ</t>
  </si>
  <si>
    <t xml:space="preserve"> Աղյուսակ 9.1.52</t>
  </si>
  <si>
    <t>45231143-1</t>
  </si>
  <si>
    <t xml:space="preserve"> կոյուղիների կառուցման աշխատանքներ</t>
  </si>
  <si>
    <t>71241200-5</t>
  </si>
  <si>
    <t>նախագծերի պատրաստում, ծախսերի գնահատում</t>
  </si>
  <si>
    <t>50531140-3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</si>
  <si>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</si>
  <si>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</si>
  <si>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</si>
  <si>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</si>
  <si>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</si>
  <si>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</si>
  <si>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</si>
  <si>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</si>
  <si>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</si>
  <si>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</si>
  <si>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04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</si>
  <si>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</si>
  <si>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</si>
  <si>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</si>
  <si>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</si>
  <si>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</si>
  <si>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</si>
  <si>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</si>
  <si>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</si>
  <si>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Ոռոգման համակարգի առողջացում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</si>
  <si>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</si>
  <si>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</si>
  <si>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</si>
  <si>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 xml:space="preserve"> Մասնագիտացված միավոր </t>
  </si>
  <si>
    <t xml:space="preserve"> ՀՀ  տարածքային կառավարման և ենթակառուցվածքների նախարարության ջրային կոմիտե </t>
  </si>
  <si>
    <t xml:space="preserve"> Աղյուսակ 9.1.25</t>
  </si>
  <si>
    <t>Հավելված N5</t>
  </si>
  <si>
    <t xml:space="preserve">ՀՀ կառավարության  2023 թվականի </t>
  </si>
  <si>
    <t>______________ ի    ___Ն որոշման</t>
  </si>
  <si>
    <t>հազ. դրամ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</si>
  <si>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</si>
  <si>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</si>
  <si>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</si>
  <si>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</si>
  <si>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</si>
  <si>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</si>
  <si>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</si>
  <si>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ԸՆԴԱՄԵՆԸ_x000D_
</t>
  </si>
  <si>
    <t xml:space="preserve"> - ՈՉ ՖԻՆԱՆՍԱԿԱՆ ԱԿՏԻՎՆԵՐԻ ԳԾՈՎ ԾԱԽՍԵՐ </t>
  </si>
  <si>
    <t xml:space="preserve">ՀՀ ՏԱՐԱԾՔԱՅԻՆ ԿԱՌԱՎԱՐՄԱՆ ԵՎ ԵՆԹԱԿԱՌՈՒՑՎԱԾՔՆԵՐԻ ՆԱԽԱՐԱՐՈՒԹՅՈՒՆ_x000D_
</t>
  </si>
  <si>
    <t>Ոռոգման համակարգի առողջացում</t>
  </si>
  <si>
    <t>ՀՀ կառավարության 2023 թվականի</t>
  </si>
  <si>
    <t>-------------- ի № ---- -Ն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</si>
  <si>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</si>
  <si>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</si>
  <si>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 xml:space="preserve"> Տարածքային զարգացում</t>
  </si>
  <si>
    <t>12025</t>
  </si>
  <si>
    <t>այդ թվում` ըստ ուղղությունների</t>
  </si>
  <si>
    <t>ՀԱՅԱՍՏԱՆԻ ՀԱՆՐԱՊԵՏՈՒԹՅԱՆ    ՎԱՐՉԱՊԵՏԻ ԱՇԽԱՏԱԿԱԶՄԻ</t>
  </si>
  <si>
    <t>ՂԵԿԱՎԱՐ՝</t>
  </si>
  <si>
    <t>Ա.ՀԱՐՈՒԹՅՈՒՆՅԱՆ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</si>
  <si>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 ԼՐԱՑՈՒՄՆԵՐԸ</t>
  </si>
  <si>
    <t>Ալավերդի համայնքի Թումանյան փողոցի հենապատերի, մայթերի և երթևեկելի մասի կառուցման նախագծանախահաշվային փաստաթղթերի կազմման աշխատանքներ</t>
  </si>
  <si>
    <t>Ալավերդի համայնքի Սանահին կայարան թաղամասի բակերի, Թումանյան փողոցի 5-րդ և 6-րդ շենքերի բակերի, Քարկոփ բնակավայրի 630 մ. երկարությամբ փողոցի և բակային տարածքների բարեկարգման և ասֆալտապատման նախագծանախահաշվային փաստաթղթերի կազմման աշխատանքներ</t>
  </si>
  <si>
    <t>Ալավերդի համայնքի Սանահին կայարան թաղամասի խմելու ջրի ջրագծերի կառուցման նախագծանախահաշվային փաստաթղթերի կազմման աշխատանքներ</t>
  </si>
  <si>
    <t>Ալավերդի համայնքի Սանահին կայարան թաղամասի երկու բազմաբնակարան շենքերի տանիքների և ինը շքամուտքերի, Թումանյան փողոցի երկու բազմաբնակարան շենքերի հինգ շքամուտքերի առաջին հարկերի, Քարկոփ բնակավայրի երկու բազմաբնակարան շենքերի տանիքների, ինը շքամուտքերի վերանորոգման և մեկ բազմաբնակարան շենքերի հիմքերի ուժեղացման նախագծանախահաշվային փաստաթղթերի կազմման աշխատանքներ</t>
  </si>
  <si>
    <t>ՀՀ Լոռու մարզպետի աշխատակազմ</t>
  </si>
  <si>
    <t xml:space="preserve"> ՀՀ Գեղարքունիքի մարզպետի աշխատակազմ</t>
  </si>
  <si>
    <t xml:space="preserve"> ՀՀ Տավուշի մարզ</t>
  </si>
  <si>
    <t xml:space="preserve"> ՀՀ Լոռու մարզ</t>
  </si>
  <si>
    <t xml:space="preserve"> ՀՀ Գեղարքունիքի  մարզպետի աշխատակազմ</t>
  </si>
  <si>
    <t xml:space="preserve"> Աղյուսակ 9.1.51</t>
  </si>
  <si>
    <t>Հավելված N 9</t>
  </si>
  <si>
    <t>Հավելված N 8</t>
  </si>
  <si>
    <t>Հավելված № 6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</si>
  <si>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2023 ԹՎԱԿԱՆԻ ԴԵԿՏԵՄԲԵՐԻ 28-Ի N 2111-Ն ՈՐՈՇՄԱՆ N 5 ՀԱՎԵԼՎԱԾԻ N 3 ԱՂՅՈՒՍԱԿՈՒՄ ԿԱՏԱՐՎՈՂ ՓՈՓՈԽՈՒԹՅՈՒՆԸ</t>
  </si>
  <si>
    <t>Ճամբարակ քաղաքի Գարեգին Նժդեհ փողոցի սկզբնամասում գտնվող հենապատի և փլված կամուրջի վերանորոգման աշխատանքներ</t>
  </si>
  <si>
    <t xml:space="preserve"> Պետական նշանակության ավտոճանապարհների հիմնանորոգում</t>
  </si>
  <si>
    <t xml:space="preserve"> ՀՀ Գեղարքունիքի մարզ</t>
  </si>
  <si>
    <t xml:space="preserve"> 21001</t>
  </si>
  <si>
    <t>Ցուցանիշների փոփոխությունը
(ավելացումները նշված են դրական նշանով)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</si>
  <si>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</si>
  <si>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</si>
  <si>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</si>
  <si>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</si>
  <si>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 Մասնագիտացված միավոր 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</si>
  <si>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</si>
  <si>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</si>
  <si>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 xml:space="preserve"> - Շենքերի և շինությունների կապիտալ վերանորոգում</t>
  </si>
  <si>
    <t>ՀՀ Գեղարքունիքի  մարզպետի աշխատակազմ</t>
  </si>
  <si>
    <t xml:space="preserve"> Բաժին N 04</t>
  </si>
  <si>
    <t xml:space="preserve"> Խումբ N 05</t>
  </si>
  <si>
    <t xml:space="preserve"> Դաս N 01</t>
  </si>
  <si>
    <t>1049/21001</t>
  </si>
  <si>
    <t>Պետական նշանակության ավտոճանապարհների հիմնանորոգում</t>
  </si>
  <si>
    <t>Ճանապարհների վերանորգման աշխատանքներ</t>
  </si>
  <si>
    <t>ԳՀ</t>
  </si>
  <si>
    <t xml:space="preserve">  տեխնիկական հսկողության ծառայություններ</t>
  </si>
  <si>
    <t>1049 /11002</t>
  </si>
  <si>
    <t xml:space="preserve"> 45231176-1</t>
  </si>
  <si>
    <t xml:space="preserve">  ճանապարհների պահպանման աշխատանքներ</t>
  </si>
  <si>
    <t>45231177/503</t>
  </si>
  <si>
    <t>98111140/6</t>
  </si>
  <si>
    <t xml:space="preserve"> հեղինակային հսկողության ծառայություններ</t>
  </si>
  <si>
    <t>Ցուցանիշների փոփոխությունը 
(ավելացումները նշված են դրական նշանով)</t>
  </si>
  <si>
    <t xml:space="preserve"> Մարզային նշանակության ավտոճանապարհներ/գմ</t>
  </si>
  <si>
    <t xml:space="preserve"> 1004 </t>
  </si>
  <si>
    <t xml:space="preserve"> 12002 </t>
  </si>
  <si>
    <t xml:space="preserve"> Ծառայությունը մատուցող կազմակերպության անվանումը </t>
  </si>
  <si>
    <t>Ճանապարհային ցանցի բարելավում</t>
  </si>
  <si>
    <t xml:space="preserve">           ՀՀ        ՎԱՐՉԱՊԵՏԻ ԱՇԽԱՏԱԿԱԶՄԻ</t>
  </si>
  <si>
    <t>«ՀԱՅԱՍՏԱՆԻ ՀԱՆՐԱՊԵՏՈՒԹՅԱՆ 2024 ԹՎԱԿԱՆԻ ՊԵՏԱԿԱՆ ԲՅՈՒՋԵԻ ՄԱՍԻՆ» ՕՐԵՆՔԻ N 1 ՀԱՎԵԼՎԱԾԻ N 3 ԱՂՅՈՒՍԱԿՈՒՄ ԿԱՏԱՐՎՈՂ ԼՐԱՑՈՒՄՆԵՐԸ</t>
  </si>
  <si>
    <t xml:space="preserve">ՀԱՅԱՍՏԱՆԻ ՀԱՆՐԱՊԵՏՈՒԹՅԱՆ ԿԱՌԱՎԱՐՈՒԹՅԱՆ 2023 ԹՎԱԿԱՆԻ ԴԵԿՏԵՄԲԵՐԻ 28-Ի N 2323-Ն ՈՐՈՇՄԱՆ N 5 ՀԱՎԵԼՎԱԾԻ N 2 ԱՂՅՈՒՍԱԿՈՒՄ ԿԱՏԱՐՎՈՂ ԼՐԱՑՈՒՄՆԵՐԸ </t>
  </si>
  <si>
    <t>Ալավերդի համայնքի Սանահին կայարան թաղամասի, Թումանյան փողոցի բազմաբնակարանային շենքերի և Քարկոփ բնակավայրի կոյուղու ցանցի կառուցման աշխատանքներ</t>
  </si>
  <si>
    <t>Ալավերդի համայնքի Սանահին կայարան թաղամասի, Թումանյան փողոցի բազմաբնակարանային շենքերի և Քարկոփ բնակավայրի կոյուղու ցանցի կառուցման նախագծանախահաշվային փաստաթղթերի ձեռքբերում</t>
  </si>
  <si>
    <t>71351540/509</t>
  </si>
  <si>
    <t>Մարզային նշանակության ավտոճանապարհներ</t>
  </si>
  <si>
    <t xml:space="preserve"> Մարզային նշանակության ավտոճանապարհներ,այդ թվում`</t>
  </si>
  <si>
    <t>Հավելված N 3</t>
  </si>
  <si>
    <t xml:space="preserve">Այլ պետական կազմակերպությունների կողմից օգտագործվող ոչ
ֆինանսական ակտիվների հետ գործառնություններ </t>
  </si>
  <si>
    <t>Իջևան համայնքի Խաշթառակ բնակավայրի ժամանակավոր կամրջի կառուցում</t>
  </si>
  <si>
    <t xml:space="preserve">Շահառուների ընտրության
չափանիշները </t>
  </si>
  <si>
    <t xml:space="preserve"> Մարզպետարան, մրցութային կարգով ընտրված կազմակերպություններ </t>
  </si>
  <si>
    <t>ՀՀ Տավուշի մարզպետի աշխատակազմ</t>
  </si>
  <si>
    <t xml:space="preserve"> ՀՀ Սյունիքի մարզպետի աշխատակազմ</t>
  </si>
  <si>
    <t xml:space="preserve"> ՀՀ Սյունիքի մարզ</t>
  </si>
  <si>
    <t xml:space="preserve"> Աղյուսակ 9.1.55</t>
  </si>
  <si>
    <t>ՀՀ Սյունիք մարզպետի աշխատակազմ</t>
  </si>
  <si>
    <t>1212 32001</t>
  </si>
  <si>
    <t>45231118/501</t>
  </si>
  <si>
    <t>Գազի բաշխման օժանդակ աշխատանքներ</t>
  </si>
  <si>
    <t>Մարտունի համայնքի Աստղաձոր և Զոլաքար բնակավայրերի ճանապարհի հենապատերի վերականգնման աշխատանքների ձեռքբերում</t>
  </si>
  <si>
    <t>«Սիսիանի մանկապատանեկան մարզադպրոց» ՊՈԱԿ-ի գազամատակարարման համակարգերի շինհավաքակցման աշխատանքների ձեռքբերում</t>
  </si>
  <si>
    <t>ՀԱՅԱՍՏԱՆԻ ՀԱՆՐԱՊԵՏՈՒԹՅԱՆ ԿԱՌԱՎԱՐՈՒԹՅԱՆ 2023 ԹՎԱԿԱՆԻ ԴԵԿՏԵՄԲԵՐԻ 28-Ի N 2323-Ն ՈՐՈՇՄԱՆ N 9.1 ՀԱՎԵԼՎԱԾԻ NN 9.1.25, 9.1.51,9.1.52, 9.1.55 ԵՎ 9.1.57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</si>
</sst>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#,##0.0"/>
    <numFmt numFmtId="169" formatCode="##,##0;\(##,##0\);\-"/>
    <numFmt numFmtId="170" formatCode="_(* #,##0.0_);_(* \(#,##0.0\);_(* &quot;-&quot;??_);_(@_)"/>
    <numFmt numFmtId="171" formatCode="_(* #,##0.0_);_(* \(#,##0.0\);_(* &quot;-&quot;?_);_(@_)"/>
    <numFmt numFmtId="172" formatCode="_ * #,##0.00_)\ _€_ ;_ * \(#,##0.00\)\ _€_ ;_ * &quot;-&quot;??_)\ _€_ ;_ @_ "/>
    <numFmt numFmtId="173" formatCode="_-* #,##0.0_-;\-* #,##0.0_-;_-* &quot;-&quot;??_-;_-@_-"/>
  </numFmts>
  <fonts count="1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8"/>
      <name val="Arial"/>
      <family val="2"/>
      <charset val="204"/>
    </font>
    <font>
      <sz val="9"/>
      <name val="GHEA Grapalat"/>
      <family val="3"/>
    </font>
    <font>
      <sz val="11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name val="GHEA Grapalat"/>
      <family val="3"/>
    </font>
    <font>
      <b/>
      <u/>
      <sz val="12"/>
      <color theme="1"/>
      <name val="GHEA Grapalat"/>
      <family val="3"/>
    </font>
    <font>
      <sz val="12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50">
    <xf numFmtId="0" fontId="0" fillId="0" borderId="0"/>
    <xf numFmtId="0" fontId="6" fillId="0" borderId="0"/>
    <xf numFmtId="0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51" fillId="25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7" fontId="68" fillId="0" borderId="0" applyFill="0" applyBorder="0" applyProtection="0">
      <alignment horizontal="right" vertical="top"/>
    </xf>
    <xf numFmtId="167" fontId="69" fillId="0" borderId="0" applyFill="0" applyBorder="0" applyProtection="0">
      <alignment horizontal="right" vertical="top"/>
    </xf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7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7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7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71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71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71" fillId="44" borderId="0" applyNumberFormat="0" applyBorder="0" applyAlignment="0" applyProtection="0"/>
    <xf numFmtId="0" fontId="48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4" fillId="26" borderId="17" applyNumberFormat="0" applyFont="0" applyAlignment="0" applyProtection="0"/>
    <xf numFmtId="0" fontId="74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70" fillId="0" borderId="0"/>
    <xf numFmtId="43" fontId="3" fillId="0" borderId="0" applyFont="0" applyFill="0" applyBorder="0" applyAlignment="0" applyProtection="0"/>
    <xf numFmtId="43" fontId="74" fillId="0" borderId="0" applyFont="0" applyFill="0" applyBorder="0" applyAlignment="0" applyProtection="0"/>
    <xf numFmtId="164" fontId="82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50" fillId="0" borderId="0"/>
    <xf numFmtId="0" fontId="2" fillId="0" borderId="0"/>
    <xf numFmtId="0" fontId="2" fillId="0" borderId="0"/>
    <xf numFmtId="172" fontId="6" fillId="0" borderId="0" applyFont="0" applyFill="0" applyBorder="0" applyAlignment="0" applyProtection="0"/>
    <xf numFmtId="0" fontId="94" fillId="0" borderId="0"/>
    <xf numFmtId="0" fontId="95" fillId="0" borderId="39" applyNumberFormat="0" applyFill="0" applyAlignment="0" applyProtection="0"/>
    <xf numFmtId="0" fontId="96" fillId="0" borderId="40" applyNumberFormat="0" applyFill="0" applyAlignment="0" applyProtection="0"/>
    <xf numFmtId="0" fontId="97" fillId="0" borderId="41" applyNumberFormat="0" applyFill="0" applyAlignment="0" applyProtection="0"/>
    <xf numFmtId="0" fontId="97" fillId="0" borderId="0" applyNumberFormat="0" applyFill="0" applyBorder="0" applyAlignment="0" applyProtection="0"/>
    <xf numFmtId="0" fontId="98" fillId="45" borderId="0" applyNumberFormat="0" applyBorder="0" applyAlignment="0" applyProtection="0"/>
    <xf numFmtId="0" fontId="99" fillId="46" borderId="0" applyNumberFormat="0" applyBorder="0" applyAlignment="0" applyProtection="0"/>
    <xf numFmtId="0" fontId="100" fillId="25" borderId="0" applyNumberFormat="0" applyBorder="0" applyAlignment="0" applyProtection="0"/>
    <xf numFmtId="0" fontId="101" fillId="47" borderId="42" applyNumberFormat="0" applyAlignment="0" applyProtection="0"/>
    <xf numFmtId="0" fontId="102" fillId="48" borderId="43" applyNumberFormat="0" applyAlignment="0" applyProtection="0"/>
    <xf numFmtId="0" fontId="103" fillId="48" borderId="42" applyNumberFormat="0" applyAlignment="0" applyProtection="0"/>
    <xf numFmtId="0" fontId="104" fillId="0" borderId="44" applyNumberFormat="0" applyFill="0" applyAlignment="0" applyProtection="0"/>
    <xf numFmtId="0" fontId="105" fillId="49" borderId="45" applyNumberFormat="0" applyAlignment="0" applyProtection="0"/>
    <xf numFmtId="0" fontId="106" fillId="0" borderId="0" applyNumberFormat="0" applyFill="0" applyBorder="0" applyAlignment="0" applyProtection="0"/>
    <xf numFmtId="0" fontId="2" fillId="26" borderId="17" applyNumberFormat="0" applyFont="0" applyAlignment="0" applyProtection="0"/>
    <xf numFmtId="0" fontId="107" fillId="0" borderId="0" applyNumberFormat="0" applyFill="0" applyBorder="0" applyAlignment="0" applyProtection="0"/>
    <xf numFmtId="0" fontId="108" fillId="0" borderId="46" applyNumberFormat="0" applyFill="0" applyAlignment="0" applyProtection="0"/>
    <xf numFmtId="0" fontId="71" fillId="50" borderId="0" applyNumberFormat="0" applyBorder="0" applyAlignment="0" applyProtection="0"/>
    <xf numFmtId="0" fontId="71" fillId="29" borderId="0" applyNumberFormat="0" applyBorder="0" applyAlignment="0" applyProtection="0"/>
    <xf numFmtId="0" fontId="71" fillId="51" borderId="0" applyNumberFormat="0" applyBorder="0" applyAlignment="0" applyProtection="0"/>
    <xf numFmtId="0" fontId="71" fillId="32" borderId="0" applyNumberFormat="0" applyBorder="0" applyAlignment="0" applyProtection="0"/>
    <xf numFmtId="0" fontId="71" fillId="52" borderId="0" applyNumberFormat="0" applyBorder="0" applyAlignment="0" applyProtection="0"/>
    <xf numFmtId="0" fontId="71" fillId="35" borderId="0" applyNumberFormat="0" applyBorder="0" applyAlignment="0" applyProtection="0"/>
    <xf numFmtId="0" fontId="71" fillId="53" borderId="0" applyNumberFormat="0" applyBorder="0" applyAlignment="0" applyProtection="0"/>
    <xf numFmtId="0" fontId="71" fillId="38" borderId="0" applyNumberFormat="0" applyBorder="0" applyAlignment="0" applyProtection="0"/>
    <xf numFmtId="0" fontId="71" fillId="54" borderId="0" applyNumberFormat="0" applyBorder="0" applyAlignment="0" applyProtection="0"/>
    <xf numFmtId="0" fontId="71" fillId="41" borderId="0" applyNumberFormat="0" applyBorder="0" applyAlignment="0" applyProtection="0"/>
    <xf numFmtId="0" fontId="71" fillId="55" borderId="0" applyNumberFormat="0" applyBorder="0" applyAlignment="0" applyProtection="0"/>
    <xf numFmtId="0" fontId="71" fillId="44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</cellStyleXfs>
  <cellXfs count="472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Continuous"/>
    </xf>
    <xf numFmtId="166" fontId="27" fillId="0" borderId="0" xfId="0" applyNumberFormat="1" applyFont="1"/>
    <xf numFmtId="0" fontId="27" fillId="0" borderId="0" xfId="0" applyFont="1" applyAlignment="1">
      <alignment horizontal="center"/>
    </xf>
    <xf numFmtId="167" fontId="27" fillId="0" borderId="0" xfId="89" applyFont="1" applyFill="1" applyBorder="1" applyAlignment="1">
      <alignment horizontal="center" vertical="top"/>
    </xf>
    <xf numFmtId="0" fontId="27" fillId="0" borderId="10" xfId="0" applyFont="1" applyBorder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center" wrapText="1"/>
    </xf>
    <xf numFmtId="167" fontId="27" fillId="0" borderId="19" xfId="89" applyFont="1" applyFill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left" vertical="top"/>
    </xf>
    <xf numFmtId="0" fontId="27" fillId="0" borderId="19" xfId="0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5" fillId="0" borderId="0" xfId="0" applyFont="1"/>
    <xf numFmtId="0" fontId="76" fillId="0" borderId="10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 wrapText="1"/>
    </xf>
    <xf numFmtId="0" fontId="27" fillId="0" borderId="27" xfId="0" applyFont="1" applyBorder="1" applyAlignment="1">
      <alignment horizontal="center" vertical="center" wrapText="1"/>
    </xf>
    <xf numFmtId="0" fontId="73" fillId="0" borderId="27" xfId="0" applyFont="1" applyBorder="1" applyAlignment="1">
      <alignment vertical="top" wrapText="1"/>
    </xf>
    <xf numFmtId="0" fontId="73" fillId="0" borderId="27" xfId="0" applyFont="1" applyBorder="1"/>
    <xf numFmtId="0" fontId="73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vertical="top" wrapText="1"/>
    </xf>
    <xf numFmtId="169" fontId="27" fillId="0" borderId="27" xfId="89" applyNumberFormat="1" applyFont="1" applyFill="1" applyBorder="1" applyAlignment="1">
      <alignment horizontal="center" vertical="center"/>
    </xf>
    <xf numFmtId="0" fontId="83" fillId="0" borderId="27" xfId="0" applyFont="1" applyBorder="1" applyAlignment="1">
      <alignment vertical="top" wrapText="1"/>
    </xf>
    <xf numFmtId="0" fontId="76" fillId="0" borderId="27" xfId="0" applyFont="1" applyBorder="1" applyAlignment="1">
      <alignment vertical="top" wrapText="1"/>
    </xf>
    <xf numFmtId="0" fontId="84" fillId="0" borderId="27" xfId="0" applyFont="1" applyBorder="1" applyAlignment="1">
      <alignment horizontal="left" vertical="top" wrapText="1"/>
    </xf>
    <xf numFmtId="170" fontId="73" fillId="0" borderId="27" xfId="190" applyNumberFormat="1" applyFont="1" applyFill="1" applyBorder="1" applyAlignment="1">
      <alignment horizontal="center"/>
    </xf>
    <xf numFmtId="170" fontId="27" fillId="0" borderId="10" xfId="89" applyNumberFormat="1" applyFont="1" applyFill="1" applyBorder="1" applyAlignment="1">
      <alignment horizontal="center" vertical="center"/>
    </xf>
    <xf numFmtId="170" fontId="27" fillId="0" borderId="19" xfId="89" applyNumberFormat="1" applyFont="1" applyFill="1" applyBorder="1" applyAlignment="1">
      <alignment horizontal="center" vertical="center"/>
    </xf>
    <xf numFmtId="170" fontId="27" fillId="0" borderId="27" xfId="89" applyNumberFormat="1" applyFont="1" applyFill="1" applyBorder="1" applyAlignment="1">
      <alignment horizontal="center" vertical="center"/>
    </xf>
    <xf numFmtId="0" fontId="76" fillId="0" borderId="27" xfId="180" applyFont="1" applyBorder="1">
      <alignment horizontal="left" vertical="top" wrapText="1"/>
    </xf>
    <xf numFmtId="0" fontId="83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167" fontId="73" fillId="0" borderId="0" xfId="0" applyNumberFormat="1" applyFont="1" applyAlignment="1">
      <alignment horizontal="left" vertical="top" wrapText="1"/>
    </xf>
    <xf numFmtId="0" fontId="27" fillId="0" borderId="27" xfId="180" applyFont="1" applyBorder="1" applyAlignment="1">
      <alignment horizontal="center" vertical="top"/>
    </xf>
    <xf numFmtId="0" fontId="27" fillId="0" borderId="27" xfId="180" applyFont="1" applyBorder="1">
      <alignment horizontal="left" vertical="top" wrapText="1"/>
    </xf>
    <xf numFmtId="0" fontId="84" fillId="0" borderId="27" xfId="180" applyFont="1" applyBorder="1">
      <alignment horizontal="left" vertical="top" wrapText="1"/>
    </xf>
    <xf numFmtId="39" fontId="73" fillId="0" borderId="0" xfId="0" applyNumberFormat="1" applyFont="1" applyAlignment="1">
      <alignment horizontal="left" vertical="top" wrapText="1"/>
    </xf>
    <xf numFmtId="0" fontId="87" fillId="0" borderId="0" xfId="0" applyFont="1" applyAlignment="1">
      <alignment horizontal="left" vertical="top" wrapText="1"/>
    </xf>
    <xf numFmtId="0" fontId="76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top" wrapText="1"/>
    </xf>
    <xf numFmtId="0" fontId="76" fillId="0" borderId="27" xfId="0" applyFont="1" applyBorder="1" applyAlignment="1">
      <alignment horizontal="center" vertical="center" wrapText="1"/>
    </xf>
    <xf numFmtId="164" fontId="27" fillId="0" borderId="0" xfId="190" applyFont="1"/>
    <xf numFmtId="0" fontId="76" fillId="0" borderId="27" xfId="0" applyFont="1" applyBorder="1" applyAlignment="1">
      <alignment horizontal="center" vertical="top" wrapText="1"/>
    </xf>
    <xf numFmtId="167" fontId="27" fillId="0" borderId="27" xfId="89" applyFont="1" applyFill="1" applyBorder="1" applyAlignment="1">
      <alignment horizontal="center" vertical="center"/>
    </xf>
    <xf numFmtId="0" fontId="76" fillId="0" borderId="0" xfId="0" applyFont="1"/>
    <xf numFmtId="0" fontId="27" fillId="0" borderId="19" xfId="0" applyFont="1" applyBorder="1" applyAlignment="1">
      <alignment horizontal="center" vertical="top" wrapText="1"/>
    </xf>
    <xf numFmtId="0" fontId="90" fillId="0" borderId="27" xfId="0" applyFont="1" applyBorder="1" applyAlignment="1">
      <alignment horizontal="left" vertical="top" wrapText="1"/>
    </xf>
    <xf numFmtId="0" fontId="91" fillId="0" borderId="27" xfId="0" applyFont="1" applyBorder="1" applyAlignment="1">
      <alignment horizontal="left" vertical="top" wrapText="1"/>
    </xf>
    <xf numFmtId="0" fontId="27" fillId="0" borderId="0" xfId="11" applyFont="1" applyAlignment="1">
      <alignment horizontal="center" vertical="center" wrapText="1"/>
    </xf>
    <xf numFmtId="0" fontId="27" fillId="0" borderId="0" xfId="11" applyFont="1" applyAlignment="1">
      <alignment vertical="center" wrapText="1"/>
    </xf>
    <xf numFmtId="0" fontId="27" fillId="0" borderId="0" xfId="87" applyFont="1" applyAlignment="1">
      <alignment vertical="center" wrapText="1"/>
    </xf>
    <xf numFmtId="0" fontId="27" fillId="0" borderId="0" xfId="87" applyFont="1" applyAlignment="1">
      <alignment horizontal="right" vertical="center"/>
    </xf>
    <xf numFmtId="0" fontId="27" fillId="0" borderId="0" xfId="87" applyFont="1" applyAlignment="1">
      <alignment horizontal="right" vertical="center" wrapText="1"/>
    </xf>
    <xf numFmtId="49" fontId="27" fillId="0" borderId="0" xfId="11" applyNumberFormat="1" applyFont="1" applyAlignment="1">
      <alignment horizontal="center" vertical="center" wrapText="1"/>
    </xf>
    <xf numFmtId="43" fontId="27" fillId="0" borderId="0" xfId="11" applyNumberFormat="1" applyFont="1" applyAlignment="1">
      <alignment vertical="center" wrapText="1"/>
    </xf>
    <xf numFmtId="0" fontId="27" fillId="0" borderId="0" xfId="87" applyFont="1" applyAlignment="1">
      <alignment wrapText="1"/>
    </xf>
    <xf numFmtId="170" fontId="27" fillId="0" borderId="0" xfId="11" applyNumberFormat="1" applyFont="1" applyAlignment="1">
      <alignment vertical="center" wrapText="1"/>
    </xf>
    <xf numFmtId="0" fontId="73" fillId="0" borderId="37" xfId="0" applyFont="1" applyBorder="1" applyAlignment="1">
      <alignment horizontal="left" vertical="center" wrapText="1"/>
    </xf>
    <xf numFmtId="0" fontId="73" fillId="0" borderId="19" xfId="0" applyFont="1" applyBorder="1" applyAlignment="1">
      <alignment horizontal="left" vertical="center" wrapText="1"/>
    </xf>
    <xf numFmtId="0" fontId="83" fillId="0" borderId="19" xfId="0" applyFont="1" applyBorder="1" applyAlignment="1">
      <alignment horizontal="left" vertical="center" wrapText="1"/>
    </xf>
    <xf numFmtId="167" fontId="76" fillId="0" borderId="19" xfId="89" applyFont="1" applyFill="1" applyBorder="1" applyAlignment="1">
      <alignment horizontal="right" vertical="center"/>
    </xf>
    <xf numFmtId="0" fontId="73" fillId="0" borderId="37" xfId="0" applyFont="1" applyBorder="1" applyAlignment="1">
      <alignment horizontal="left" vertical="top" wrapText="1"/>
    </xf>
    <xf numFmtId="0" fontId="73" fillId="0" borderId="19" xfId="0" applyFont="1" applyBorder="1" applyAlignment="1">
      <alignment horizontal="left" vertical="top" wrapText="1"/>
    </xf>
    <xf numFmtId="0" fontId="73" fillId="0" borderId="37" xfId="0" applyFont="1" applyBorder="1" applyAlignment="1">
      <alignment horizontal="center" vertical="center" wrapText="1"/>
    </xf>
    <xf numFmtId="167" fontId="27" fillId="0" borderId="38" xfId="89" applyFont="1" applyFill="1" applyBorder="1" applyAlignment="1">
      <alignment horizontal="right" vertical="center"/>
    </xf>
    <xf numFmtId="171" fontId="27" fillId="0" borderId="19" xfId="96" applyNumberFormat="1" applyFont="1" applyFill="1" applyBorder="1" applyAlignment="1">
      <alignment horizontal="right" vertical="center" wrapText="1"/>
    </xf>
    <xf numFmtId="171" fontId="27" fillId="0" borderId="38" xfId="96" applyNumberFormat="1" applyFont="1" applyFill="1" applyBorder="1" applyAlignment="1">
      <alignment horizontal="right" vertical="center" wrapText="1"/>
    </xf>
    <xf numFmtId="0" fontId="84" fillId="0" borderId="19" xfId="0" applyFont="1" applyBorder="1" applyAlignment="1">
      <alignment horizontal="left" vertical="center" wrapText="1"/>
    </xf>
    <xf numFmtId="0" fontId="27" fillId="24" borderId="19" xfId="0" applyFont="1" applyFill="1" applyBorder="1" applyAlignment="1">
      <alignment horizontal="left" vertical="top" wrapText="1"/>
    </xf>
    <xf numFmtId="0" fontId="73" fillId="24" borderId="19" xfId="0" applyFont="1" applyFill="1" applyBorder="1" applyAlignment="1">
      <alignment horizontal="left" vertical="top" wrapText="1"/>
    </xf>
    <xf numFmtId="166" fontId="27" fillId="0" borderId="0" xfId="11" applyNumberFormat="1" applyFont="1" applyAlignment="1">
      <alignment vertical="center" wrapText="1"/>
    </xf>
    <xf numFmtId="4" fontId="27" fillId="0" borderId="0" xfId="11" applyNumberFormat="1" applyFont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49" fontId="92" fillId="0" borderId="19" xfId="0" applyNumberFormat="1" applyFont="1" applyBorder="1" applyAlignment="1">
      <alignment horizontal="left" vertical="center" wrapText="1"/>
    </xf>
    <xf numFmtId="49" fontId="27" fillId="0" borderId="19" xfId="0" applyNumberFormat="1" applyFont="1" applyBorder="1" applyAlignment="1">
      <alignment horizontal="center" vertical="center" wrapText="1"/>
    </xf>
    <xf numFmtId="43" fontId="93" fillId="0" borderId="19" xfId="0" applyNumberFormat="1" applyFont="1" applyBorder="1" applyAlignment="1">
      <alignment horizontal="left" vertical="top" wrapText="1"/>
    </xf>
    <xf numFmtId="43" fontId="92" fillId="0" borderId="19" xfId="0" applyNumberFormat="1" applyFont="1" applyBorder="1" applyAlignment="1">
      <alignment horizontal="left" vertical="center" wrapText="1"/>
    </xf>
    <xf numFmtId="170" fontId="27" fillId="0" borderId="19" xfId="204" applyNumberFormat="1" applyFont="1" applyBorder="1" applyAlignment="1">
      <alignment horizontal="right" vertical="center" shrinkToFit="1"/>
    </xf>
    <xf numFmtId="43" fontId="92" fillId="0" borderId="19" xfId="0" applyNumberFormat="1" applyFont="1" applyBorder="1" applyAlignment="1">
      <alignment vertical="center" wrapText="1"/>
    </xf>
    <xf numFmtId="43" fontId="27" fillId="0" borderId="19" xfId="204" applyNumberFormat="1" applyFont="1" applyBorder="1" applyAlignment="1">
      <alignment horizontal="right" vertical="center" shrinkToFit="1"/>
    </xf>
    <xf numFmtId="167" fontId="76" fillId="0" borderId="10" xfId="89" applyFont="1" applyFill="1" applyBorder="1" applyAlignment="1">
      <alignment horizontal="center" vertical="center"/>
    </xf>
    <xf numFmtId="167" fontId="27" fillId="0" borderId="10" xfId="160" applyFont="1" applyFill="1" applyBorder="1" applyAlignment="1">
      <alignment horizontal="center" vertical="top"/>
    </xf>
    <xf numFmtId="167" fontId="27" fillId="0" borderId="19" xfId="89" applyFont="1" applyFill="1" applyBorder="1" applyAlignment="1">
      <alignment horizontal="right" vertical="center"/>
    </xf>
    <xf numFmtId="49" fontId="93" fillId="0" borderId="19" xfId="0" applyNumberFormat="1" applyFont="1" applyBorder="1" applyAlignment="1">
      <alignment horizontal="left" vertical="center" wrapText="1"/>
    </xf>
    <xf numFmtId="49" fontId="76" fillId="0" borderId="19" xfId="0" applyNumberFormat="1" applyFont="1" applyBorder="1" applyAlignment="1">
      <alignment horizontal="center" vertical="center" wrapText="1"/>
    </xf>
    <xf numFmtId="43" fontId="92" fillId="0" borderId="19" xfId="0" applyNumberFormat="1" applyFont="1" applyBorder="1" applyAlignment="1">
      <alignment horizontal="right" vertical="center" wrapText="1"/>
    </xf>
    <xf numFmtId="167" fontId="27" fillId="0" borderId="19" xfId="89" applyFont="1" applyFill="1" applyBorder="1">
      <alignment horizontal="right" vertical="top"/>
    </xf>
    <xf numFmtId="0" fontId="73" fillId="0" borderId="19" xfId="0" applyFont="1" applyBorder="1" applyAlignment="1">
      <alignment horizontal="right" vertical="center" wrapText="1"/>
    </xf>
    <xf numFmtId="0" fontId="73" fillId="0" borderId="19" xfId="0" applyFont="1" applyBorder="1" applyAlignment="1">
      <alignment horizontal="right" vertical="top" wrapText="1"/>
    </xf>
    <xf numFmtId="167" fontId="27" fillId="0" borderId="38" xfId="89" applyFont="1" applyFill="1" applyBorder="1">
      <alignment horizontal="right" vertical="top"/>
    </xf>
    <xf numFmtId="49" fontId="27" fillId="0" borderId="19" xfId="0" applyNumberFormat="1" applyFont="1" applyBorder="1" applyAlignment="1">
      <alignment horizontal="right" vertical="center" wrapText="1"/>
    </xf>
    <xf numFmtId="49" fontId="84" fillId="0" borderId="19" xfId="0" applyNumberFormat="1" applyFont="1" applyBorder="1" applyAlignment="1">
      <alignment horizontal="right" vertical="center" wrapText="1"/>
    </xf>
    <xf numFmtId="49" fontId="27" fillId="0" borderId="19" xfId="0" quotePrefix="1" applyNumberFormat="1" applyFont="1" applyBorder="1" applyAlignment="1">
      <alignment horizontal="right" vertical="center" wrapText="1"/>
    </xf>
    <xf numFmtId="0" fontId="27" fillId="0" borderId="0" xfId="11" applyFont="1" applyAlignment="1">
      <alignment horizontal="right" vertical="center" wrapText="1"/>
    </xf>
    <xf numFmtId="0" fontId="73" fillId="0" borderId="19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6" fillId="0" borderId="0" xfId="0" applyFont="1" applyAlignment="1">
      <alignment horizontal="left" vertical="top"/>
    </xf>
    <xf numFmtId="0" fontId="76" fillId="0" borderId="0" xfId="0" applyFont="1" applyAlignment="1">
      <alignment vertical="top"/>
    </xf>
    <xf numFmtId="0" fontId="83" fillId="0" borderId="0" xfId="0" applyFont="1"/>
    <xf numFmtId="167" fontId="76" fillId="0" borderId="19" xfId="89" applyFont="1" applyFill="1" applyBorder="1" applyAlignment="1">
      <alignment horizontal="center" vertical="center"/>
    </xf>
    <xf numFmtId="0" fontId="78" fillId="0" borderId="27" xfId="0" applyFont="1" applyBorder="1" applyAlignment="1">
      <alignment horizontal="left" vertical="top" wrapText="1"/>
    </xf>
    <xf numFmtId="170" fontId="27" fillId="0" borderId="27" xfId="189" applyNumberFormat="1" applyFont="1" applyFill="1" applyBorder="1"/>
    <xf numFmtId="170" fontId="27" fillId="0" borderId="27" xfId="189" applyNumberFormat="1" applyFont="1" applyFill="1" applyBorder="1" applyAlignment="1">
      <alignment vertical="center" wrapText="1"/>
    </xf>
    <xf numFmtId="170" fontId="76" fillId="0" borderId="19" xfId="207" applyNumberFormat="1" applyFont="1" applyFill="1" applyBorder="1" applyAlignment="1">
      <alignment horizontal="right" vertical="center" wrapText="1"/>
    </xf>
    <xf numFmtId="170" fontId="83" fillId="0" borderId="0" xfId="207" applyNumberFormat="1" applyFont="1" applyFill="1" applyAlignment="1">
      <alignment vertical="center"/>
    </xf>
    <xf numFmtId="0" fontId="27" fillId="0" borderId="10" xfId="0" applyFont="1" applyBorder="1" applyAlignment="1">
      <alignment horizontal="center" vertical="top" wrapText="1"/>
    </xf>
    <xf numFmtId="0" fontId="83" fillId="0" borderId="0" xfId="0" applyFont="1" applyAlignment="1">
      <alignment horizontal="left"/>
    </xf>
    <xf numFmtId="0" fontId="76" fillId="0" borderId="10" xfId="0" applyFont="1" applyBorder="1" applyAlignment="1">
      <alignment horizontal="left" wrapText="1"/>
    </xf>
    <xf numFmtId="0" fontId="76" fillId="0" borderId="0" xfId="0" applyFont="1" applyAlignment="1">
      <alignment horizontal="center" vertical="top" wrapText="1"/>
    </xf>
    <xf numFmtId="0" fontId="27" fillId="0" borderId="27" xfId="183" applyFont="1" applyBorder="1" applyAlignment="1">
      <alignment horizontal="left" vertical="center" wrapText="1"/>
    </xf>
    <xf numFmtId="173" fontId="27" fillId="0" borderId="27" xfId="190" applyNumberFormat="1" applyFont="1" applyFill="1" applyBorder="1" applyAlignment="1">
      <alignment horizontal="right"/>
    </xf>
    <xf numFmtId="0" fontId="73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167" fontId="80" fillId="0" borderId="0" xfId="0" applyNumberFormat="1" applyFont="1" applyAlignment="1">
      <alignment horizontal="left" vertical="top"/>
    </xf>
    <xf numFmtId="0" fontId="86" fillId="0" borderId="0" xfId="187" applyFont="1"/>
    <xf numFmtId="0" fontId="27" fillId="0" borderId="0" xfId="187" applyFont="1"/>
    <xf numFmtId="0" fontId="85" fillId="0" borderId="0" xfId="187" applyFont="1"/>
    <xf numFmtId="0" fontId="76" fillId="0" borderId="27" xfId="187" applyFont="1" applyBorder="1" applyAlignment="1">
      <alignment vertical="top" wrapText="1"/>
    </xf>
    <xf numFmtId="0" fontId="76" fillId="0" borderId="0" xfId="187" applyFont="1" applyAlignment="1">
      <alignment vertical="top" wrapText="1"/>
    </xf>
    <xf numFmtId="0" fontId="76" fillId="0" borderId="0" xfId="187" applyFont="1"/>
    <xf numFmtId="0" fontId="84" fillId="0" borderId="27" xfId="187" applyFont="1" applyBorder="1" applyAlignment="1">
      <alignment horizontal="left" vertical="top" wrapText="1"/>
    </xf>
    <xf numFmtId="0" fontId="84" fillId="0" borderId="29" xfId="187" applyFont="1" applyBorder="1" applyAlignment="1">
      <alignment horizontal="left" vertical="top" wrapText="1"/>
    </xf>
    <xf numFmtId="0" fontId="84" fillId="0" borderId="0" xfId="187" applyFont="1" applyAlignment="1">
      <alignment horizontal="left" vertical="top" wrapText="1"/>
    </xf>
    <xf numFmtId="0" fontId="76" fillId="0" borderId="0" xfId="187" applyFont="1" applyAlignment="1">
      <alignment vertical="top"/>
    </xf>
    <xf numFmtId="0" fontId="73" fillId="0" borderId="27" xfId="0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 wrapText="1"/>
    </xf>
    <xf numFmtId="0" fontId="84" fillId="0" borderId="27" xfId="187" applyFont="1" applyBorder="1" applyAlignment="1">
      <alignment horizontal="center" wrapText="1"/>
    </xf>
    <xf numFmtId="170" fontId="27" fillId="0" borderId="27" xfId="190" applyNumberFormat="1" applyFont="1" applyFill="1" applyBorder="1"/>
    <xf numFmtId="0" fontId="27" fillId="0" borderId="0" xfId="180" applyFont="1">
      <alignment horizontal="left" vertical="top" wrapText="1"/>
    </xf>
    <xf numFmtId="170" fontId="27" fillId="0" borderId="0" xfId="190" applyNumberFormat="1" applyFont="1" applyFill="1" applyBorder="1"/>
    <xf numFmtId="0" fontId="27" fillId="0" borderId="27" xfId="187" applyFont="1" applyBorder="1" applyAlignment="1">
      <alignment horizontal="center" vertical="top" wrapText="1"/>
    </xf>
    <xf numFmtId="0" fontId="76" fillId="0" borderId="19" xfId="0" applyFont="1" applyBorder="1" applyAlignment="1">
      <alignment horizontal="left" vertical="top" wrapText="1"/>
    </xf>
    <xf numFmtId="0" fontId="76" fillId="0" borderId="19" xfId="0" applyFont="1" applyBorder="1" applyAlignment="1">
      <alignment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19" xfId="0" applyFont="1" applyBorder="1" applyAlignment="1">
      <alignment vertical="top" wrapText="1"/>
    </xf>
    <xf numFmtId="167" fontId="27" fillId="0" borderId="0" xfId="0" applyNumberFormat="1" applyFont="1" applyAlignment="1">
      <alignment horizontal="left" vertical="top" wrapText="1"/>
    </xf>
    <xf numFmtId="167" fontId="27" fillId="0" borderId="19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vertical="top" wrapText="1"/>
    </xf>
    <xf numFmtId="167" fontId="27" fillId="0" borderId="10" xfId="0" applyNumberFormat="1" applyFont="1" applyBorder="1" applyAlignment="1">
      <alignment horizontal="center" vertical="center" wrapText="1"/>
    </xf>
    <xf numFmtId="167" fontId="27" fillId="0" borderId="27" xfId="0" applyNumberFormat="1" applyFont="1" applyBorder="1" applyAlignment="1">
      <alignment horizontal="center" vertical="center" wrapText="1"/>
    </xf>
    <xf numFmtId="0" fontId="27" fillId="0" borderId="19" xfId="187" applyFont="1" applyBorder="1" applyAlignment="1">
      <alignment vertical="top" wrapText="1"/>
    </xf>
    <xf numFmtId="0" fontId="27" fillId="0" borderId="19" xfId="183" applyFont="1" applyBorder="1" applyAlignment="1">
      <alignment horizontal="left" vertical="top" wrapText="1"/>
    </xf>
    <xf numFmtId="0" fontId="27" fillId="0" borderId="19" xfId="183" applyFont="1" applyBorder="1" applyAlignment="1">
      <alignment horizontal="center" vertical="center" wrapText="1"/>
    </xf>
    <xf numFmtId="0" fontId="27" fillId="0" borderId="19" xfId="187" applyFont="1" applyBorder="1" applyAlignment="1">
      <alignment wrapText="1"/>
    </xf>
    <xf numFmtId="0" fontId="27" fillId="0" borderId="27" xfId="187" applyFont="1" applyBorder="1" applyAlignment="1">
      <alignment wrapText="1"/>
    </xf>
    <xf numFmtId="0" fontId="27" fillId="0" borderId="27" xfId="183" applyFont="1" applyBorder="1" applyAlignment="1">
      <alignment horizontal="center" vertical="center" wrapText="1"/>
    </xf>
    <xf numFmtId="0" fontId="27" fillId="0" borderId="27" xfId="187" applyFont="1" applyBorder="1" applyAlignment="1">
      <alignment horizontal="left" wrapText="1"/>
    </xf>
    <xf numFmtId="0" fontId="27" fillId="0" borderId="27" xfId="187" applyFont="1" applyBorder="1" applyAlignment="1">
      <alignment horizontal="center" wrapText="1"/>
    </xf>
    <xf numFmtId="0" fontId="27" fillId="0" borderId="21" xfId="187" applyFont="1" applyBorder="1" applyAlignment="1">
      <alignment horizontal="left" vertical="top"/>
    </xf>
    <xf numFmtId="0" fontId="27" fillId="0" borderId="20" xfId="187" applyFont="1" applyBorder="1" applyAlignment="1">
      <alignment horizontal="left" vertical="top"/>
    </xf>
    <xf numFmtId="0" fontId="27" fillId="0" borderId="0" xfId="0" applyFont="1" applyAlignment="1">
      <alignment wrapText="1"/>
    </xf>
    <xf numFmtId="170" fontId="76" fillId="0" borderId="10" xfId="160" applyNumberFormat="1" applyFont="1" applyFill="1" applyBorder="1" applyAlignment="1">
      <alignment horizontal="center" vertical="top"/>
    </xf>
    <xf numFmtId="170" fontId="76" fillId="0" borderId="10" xfId="89" applyNumberFormat="1" applyFont="1" applyFill="1" applyBorder="1" applyAlignment="1">
      <alignment horizontal="center" vertical="top"/>
    </xf>
    <xf numFmtId="170" fontId="27" fillId="0" borderId="10" xfId="89" applyNumberFormat="1" applyFont="1" applyFill="1" applyBorder="1" applyAlignment="1">
      <alignment horizontal="center" vertical="top"/>
    </xf>
    <xf numFmtId="170" fontId="27" fillId="0" borderId="27" xfId="89" applyNumberFormat="1" applyFont="1" applyFill="1" applyBorder="1" applyAlignment="1">
      <alignment horizontal="center" vertical="top"/>
    </xf>
    <xf numFmtId="0" fontId="76" fillId="0" borderId="0" xfId="183" applyFont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166" fontId="76" fillId="0" borderId="10" xfId="0" applyNumberFormat="1" applyFont="1" applyBorder="1" applyAlignment="1">
      <alignment horizontal="right" vertical="center" wrapText="1"/>
    </xf>
    <xf numFmtId="0" fontId="109" fillId="0" borderId="10" xfId="0" applyFont="1" applyBorder="1" applyAlignment="1">
      <alignment horizontal="center" vertical="center" wrapText="1"/>
    </xf>
    <xf numFmtId="167" fontId="76" fillId="0" borderId="10" xfId="89" applyFont="1" applyFill="1" applyBorder="1" applyAlignment="1">
      <alignment horizontal="right" vertical="center"/>
    </xf>
    <xf numFmtId="173" fontId="27" fillId="0" borderId="10" xfId="190" applyNumberFormat="1" applyFont="1" applyFill="1" applyBorder="1" applyAlignment="1">
      <alignment horizontal="right" vertical="center" wrapText="1"/>
    </xf>
    <xf numFmtId="173" fontId="76" fillId="0" borderId="27" xfId="190" applyNumberFormat="1" applyFont="1" applyFill="1" applyBorder="1" applyAlignment="1">
      <alignment horizontal="right" vertical="center" wrapText="1"/>
    </xf>
    <xf numFmtId="173" fontId="27" fillId="0" borderId="27" xfId="190" applyNumberFormat="1" applyFont="1" applyFill="1" applyBorder="1" applyAlignment="1">
      <alignment horizontal="right" vertical="center" wrapText="1"/>
    </xf>
    <xf numFmtId="0" fontId="76" fillId="0" borderId="10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right" vertical="center" wrapText="1"/>
    </xf>
    <xf numFmtId="167" fontId="76" fillId="0" borderId="10" xfId="161" applyFont="1" applyFill="1" applyBorder="1" applyAlignment="1">
      <alignment horizontal="right" vertical="center"/>
    </xf>
    <xf numFmtId="167" fontId="76" fillId="0" borderId="27" xfId="161" applyFont="1" applyFill="1" applyBorder="1" applyAlignment="1">
      <alignment horizontal="right" vertical="center"/>
    </xf>
    <xf numFmtId="167" fontId="27" fillId="0" borderId="10" xfId="161" applyFont="1" applyFill="1" applyBorder="1" applyAlignment="1">
      <alignment horizontal="right" vertical="center"/>
    </xf>
    <xf numFmtId="167" fontId="27" fillId="0" borderId="27" xfId="161" applyFont="1" applyFill="1" applyBorder="1" applyAlignment="1">
      <alignment horizontal="right" vertical="center"/>
    </xf>
    <xf numFmtId="168" fontId="27" fillId="0" borderId="27" xfId="183" applyNumberFormat="1" applyFont="1" applyBorder="1" applyAlignment="1">
      <alignment horizontal="right" vertical="center" wrapText="1"/>
    </xf>
    <xf numFmtId="0" fontId="76" fillId="0" borderId="0" xfId="0" applyFont="1" applyAlignment="1">
      <alignment horizontal="center"/>
    </xf>
    <xf numFmtId="168" fontId="76" fillId="0" borderId="0" xfId="183" applyNumberFormat="1" applyFont="1" applyAlignment="1">
      <alignment vertical="center" wrapText="1"/>
    </xf>
    <xf numFmtId="170" fontId="93" fillId="0" borderId="19" xfId="0" applyNumberFormat="1" applyFont="1" applyBorder="1" applyAlignment="1">
      <alignment horizontal="left" vertical="top" wrapText="1"/>
    </xf>
    <xf numFmtId="167" fontId="81" fillId="0" borderId="0" xfId="0" applyNumberFormat="1" applyFont="1" applyAlignment="1">
      <alignment horizontal="right" vertical="top"/>
    </xf>
    <xf numFmtId="167" fontId="27" fillId="0" borderId="0" xfId="0" applyNumberFormat="1" applyFont="1" applyAlignment="1">
      <alignment horizontal="center" vertical="center" wrapText="1"/>
    </xf>
    <xf numFmtId="0" fontId="27" fillId="0" borderId="0" xfId="187" applyFont="1" applyAlignment="1">
      <alignment horizontal="left" vertical="center" wrapText="1"/>
    </xf>
    <xf numFmtId="0" fontId="27" fillId="0" borderId="0" xfId="187" applyFont="1" applyAlignment="1">
      <alignment vertical="center"/>
    </xf>
    <xf numFmtId="0" fontId="76" fillId="0" borderId="0" xfId="0" applyFont="1" applyAlignment="1">
      <alignment vertical="center"/>
    </xf>
    <xf numFmtId="166" fontId="76" fillId="0" borderId="0" xfId="0" applyNumberFormat="1" applyFont="1" applyAlignment="1">
      <alignment horizontal="left" vertical="center"/>
    </xf>
    <xf numFmtId="166" fontId="76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27" fillId="0" borderId="10" xfId="0" applyFont="1" applyBorder="1" applyAlignment="1">
      <alignment vertical="center" wrapText="1"/>
    </xf>
    <xf numFmtId="167" fontId="76" fillId="0" borderId="27" xfId="89" applyFont="1" applyFill="1" applyBorder="1" applyAlignment="1">
      <alignment horizontal="center" vertical="center"/>
    </xf>
    <xf numFmtId="167" fontId="78" fillId="0" borderId="27" xfId="89" applyFont="1" applyFill="1" applyBorder="1" applyAlignment="1">
      <alignment horizontal="center" vertical="center"/>
    </xf>
    <xf numFmtId="173" fontId="27" fillId="0" borderId="27" xfId="190" applyNumberFormat="1" applyFont="1" applyFill="1" applyBorder="1" applyAlignment="1">
      <alignment vertical="top" wrapText="1"/>
    </xf>
    <xf numFmtId="173" fontId="27" fillId="0" borderId="27" xfId="190" applyNumberFormat="1" applyFont="1" applyFill="1" applyBorder="1"/>
    <xf numFmtId="0" fontId="84" fillId="0" borderId="27" xfId="0" applyFont="1" applyBorder="1" applyAlignment="1">
      <alignment horizontal="center" vertical="center" wrapText="1"/>
    </xf>
    <xf numFmtId="0" fontId="78" fillId="0" borderId="27" xfId="0" applyFont="1" applyBorder="1" applyAlignment="1">
      <alignment vertical="center" wrapText="1"/>
    </xf>
    <xf numFmtId="170" fontId="76" fillId="0" borderId="10" xfId="89" applyNumberFormat="1" applyFont="1" applyFill="1" applyBorder="1" applyAlignment="1">
      <alignment vertical="center"/>
    </xf>
    <xf numFmtId="0" fontId="27" fillId="0" borderId="29" xfId="0" applyFont="1" applyBorder="1" applyAlignment="1">
      <alignment horizontal="center" vertical="top" wrapText="1"/>
    </xf>
    <xf numFmtId="0" fontId="27" fillId="0" borderId="27" xfId="180" applyFont="1" applyBorder="1" applyAlignment="1">
      <alignment horizontal="center" vertical="top" wrapText="1"/>
    </xf>
    <xf numFmtId="0" fontId="27" fillId="0" borderId="0" xfId="183" applyFont="1" applyAlignment="1">
      <alignment horizontal="center" vertical="center" wrapText="1"/>
    </xf>
    <xf numFmtId="0" fontId="27" fillId="0" borderId="0" xfId="183" applyFont="1" applyAlignment="1">
      <alignment vertical="center" wrapText="1"/>
    </xf>
    <xf numFmtId="168" fontId="27" fillId="0" borderId="0" xfId="183" applyNumberFormat="1" applyFont="1" applyAlignment="1">
      <alignment vertical="center" wrapText="1"/>
    </xf>
    <xf numFmtId="168" fontId="27" fillId="0" borderId="0" xfId="183" applyNumberFormat="1" applyFont="1" applyAlignment="1">
      <alignment vertical="center"/>
    </xf>
    <xf numFmtId="0" fontId="27" fillId="0" borderId="0" xfId="183" applyFont="1" applyAlignment="1">
      <alignment horizontal="right"/>
    </xf>
    <xf numFmtId="0" fontId="27" fillId="0" borderId="0" xfId="183" applyFont="1" applyAlignment="1">
      <alignment horizontal="right" vertical="center"/>
    </xf>
    <xf numFmtId="166" fontId="27" fillId="0" borderId="0" xfId="183" applyNumberFormat="1" applyFont="1" applyAlignment="1">
      <alignment vertical="center" wrapText="1"/>
    </xf>
    <xf numFmtId="0" fontId="76" fillId="0" borderId="0" xfId="183" applyFont="1" applyAlignment="1">
      <alignment horizontal="center" vertical="center" wrapText="1"/>
    </xf>
    <xf numFmtId="49" fontId="27" fillId="0" borderId="0" xfId="183" applyNumberFormat="1" applyFont="1" applyAlignment="1">
      <alignment horizontal="center" vertical="center" wrapText="1"/>
    </xf>
    <xf numFmtId="168" fontId="27" fillId="0" borderId="0" xfId="183" applyNumberFormat="1" applyFont="1" applyAlignment="1">
      <alignment horizontal="center" vertical="center" wrapText="1"/>
    </xf>
    <xf numFmtId="168" fontId="75" fillId="0" borderId="19" xfId="183" applyNumberFormat="1" applyFont="1" applyBorder="1" applyAlignment="1">
      <alignment horizontal="center" vertical="center" wrapText="1"/>
    </xf>
    <xf numFmtId="49" fontId="27" fillId="0" borderId="19" xfId="183" applyNumberFormat="1" applyFont="1" applyBorder="1" applyAlignment="1">
      <alignment horizontal="center" vertical="center" textRotation="90" wrapText="1"/>
    </xf>
    <xf numFmtId="49" fontId="76" fillId="0" borderId="19" xfId="183" applyNumberFormat="1" applyFont="1" applyBorder="1" applyAlignment="1">
      <alignment horizontal="center" vertical="center" textRotation="90" wrapText="1"/>
    </xf>
    <xf numFmtId="0" fontId="76" fillId="0" borderId="19" xfId="183" applyFont="1" applyBorder="1" applyAlignment="1">
      <alignment horizontal="center" vertical="center" wrapText="1"/>
    </xf>
    <xf numFmtId="168" fontId="27" fillId="0" borderId="19" xfId="183" applyNumberFormat="1" applyFont="1" applyBorder="1" applyAlignment="1">
      <alignment horizontal="center" vertical="center" wrapText="1"/>
    </xf>
    <xf numFmtId="0" fontId="110" fillId="0" borderId="19" xfId="183" applyFont="1" applyBorder="1" applyAlignment="1">
      <alignment horizontal="center" vertical="center" wrapText="1"/>
    </xf>
    <xf numFmtId="0" fontId="109" fillId="0" borderId="19" xfId="183" applyFont="1" applyBorder="1" applyAlignment="1">
      <alignment horizontal="center" vertical="center" wrapText="1"/>
    </xf>
    <xf numFmtId="166" fontId="83" fillId="0" borderId="19" xfId="183" applyNumberFormat="1" applyFont="1" applyBorder="1" applyAlignment="1">
      <alignment horizontal="center" vertical="center" wrapText="1"/>
    </xf>
    <xf numFmtId="166" fontId="27" fillId="0" borderId="19" xfId="183" applyNumberFormat="1" applyFont="1" applyBorder="1" applyAlignment="1">
      <alignment horizontal="center" vertical="center" wrapText="1"/>
    </xf>
    <xf numFmtId="0" fontId="83" fillId="0" borderId="27" xfId="0" applyFont="1" applyBorder="1" applyAlignment="1">
      <alignment horizontal="center" vertical="center" wrapText="1"/>
    </xf>
    <xf numFmtId="166" fontId="76" fillId="0" borderId="27" xfId="183" applyNumberFormat="1" applyFont="1" applyBorder="1" applyAlignment="1">
      <alignment horizontal="center" vertical="center" wrapText="1"/>
    </xf>
    <xf numFmtId="166" fontId="27" fillId="0" borderId="27" xfId="183" applyNumberFormat="1" applyFont="1" applyBorder="1" applyAlignment="1">
      <alignment horizontal="center" vertical="center" wrapText="1"/>
    </xf>
    <xf numFmtId="0" fontId="83" fillId="0" borderId="27" xfId="0" applyFont="1" applyBorder="1" applyAlignment="1">
      <alignment horizontal="left" vertical="center"/>
    </xf>
    <xf numFmtId="0" fontId="76" fillId="0" borderId="19" xfId="183" applyFont="1" applyBorder="1" applyAlignment="1">
      <alignment horizontal="left" vertical="center" wrapText="1"/>
    </xf>
    <xf numFmtId="0" fontId="27" fillId="0" borderId="19" xfId="184" applyFont="1" applyBorder="1">
      <alignment horizontal="left" vertical="top" wrapText="1"/>
    </xf>
    <xf numFmtId="0" fontId="27" fillId="0" borderId="19" xfId="184" applyFont="1" applyBorder="1" applyAlignment="1">
      <alignment vertical="top" wrapText="1"/>
    </xf>
    <xf numFmtId="0" fontId="84" fillId="0" borderId="19" xfId="184" applyFont="1" applyBorder="1" applyAlignment="1">
      <alignment horizontal="left" vertical="center" wrapText="1"/>
    </xf>
    <xf numFmtId="0" fontId="27" fillId="0" borderId="19" xfId="184" applyFont="1" applyBorder="1" applyAlignment="1">
      <alignment horizontal="center" vertical="top" wrapText="1"/>
    </xf>
    <xf numFmtId="0" fontId="76" fillId="0" borderId="19" xfId="184" applyFont="1" applyBorder="1">
      <alignment horizontal="left" vertical="top" wrapText="1"/>
    </xf>
    <xf numFmtId="0" fontId="76" fillId="0" borderId="19" xfId="184" applyFont="1" applyBorder="1" applyAlignment="1">
      <alignment vertical="top" wrapText="1"/>
    </xf>
    <xf numFmtId="0" fontId="76" fillId="0" borderId="19" xfId="184" applyFont="1" applyBorder="1" applyAlignment="1">
      <alignment horizontal="left" vertical="center" wrapText="1"/>
    </xf>
    <xf numFmtId="167" fontId="76" fillId="0" borderId="19" xfId="184" applyNumberFormat="1" applyFont="1" applyBorder="1" applyAlignment="1">
      <alignment horizontal="center" vertical="center" wrapText="1"/>
    </xf>
    <xf numFmtId="0" fontId="27" fillId="0" borderId="19" xfId="183" applyFont="1" applyBorder="1" applyAlignment="1">
      <alignment horizontal="left" vertical="center" wrapText="1"/>
    </xf>
    <xf numFmtId="167" fontId="27" fillId="0" borderId="19" xfId="184" applyNumberFormat="1" applyFont="1" applyBorder="1" applyAlignment="1">
      <alignment horizontal="center" vertical="center" wrapText="1"/>
    </xf>
    <xf numFmtId="0" fontId="27" fillId="0" borderId="27" xfId="184" applyFont="1" applyBorder="1">
      <alignment horizontal="left" vertical="top" wrapText="1"/>
    </xf>
    <xf numFmtId="0" fontId="27" fillId="0" borderId="27" xfId="184" applyFont="1" applyBorder="1" applyAlignment="1">
      <alignment vertical="top" wrapText="1"/>
    </xf>
    <xf numFmtId="168" fontId="27" fillId="0" borderId="27" xfId="183" applyNumberFormat="1" applyFont="1" applyBorder="1" applyAlignment="1">
      <alignment vertical="center" wrapText="1"/>
    </xf>
    <xf numFmtId="168" fontId="27" fillId="0" borderId="27" xfId="183" applyNumberFormat="1" applyFont="1" applyBorder="1" applyAlignment="1">
      <alignment horizontal="center" vertical="center" wrapText="1"/>
    </xf>
    <xf numFmtId="0" fontId="76" fillId="0" borderId="27" xfId="184" applyFont="1" applyBorder="1">
      <alignment horizontal="left" vertical="top" wrapText="1"/>
    </xf>
    <xf numFmtId="0" fontId="76" fillId="0" borderId="27" xfId="184" applyFont="1" applyBorder="1" applyAlignment="1">
      <alignment vertical="top" wrapText="1"/>
    </xf>
    <xf numFmtId="0" fontId="76" fillId="0" borderId="27" xfId="184" applyFont="1" applyBorder="1" applyAlignment="1">
      <alignment horizontal="left" vertical="center" wrapText="1"/>
    </xf>
    <xf numFmtId="167" fontId="76" fillId="0" borderId="27" xfId="184" applyNumberFormat="1" applyFont="1" applyBorder="1" applyAlignment="1">
      <alignment horizontal="center" vertical="center" wrapText="1"/>
    </xf>
    <xf numFmtId="167" fontId="27" fillId="0" borderId="27" xfId="184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left" vertical="top"/>
    </xf>
    <xf numFmtId="0" fontId="27" fillId="0" borderId="10" xfId="0" applyFont="1" applyBorder="1" applyAlignment="1">
      <alignment horizontal="center" vertical="center"/>
    </xf>
    <xf numFmtId="170" fontId="27" fillId="0" borderId="10" xfId="0" applyNumberFormat="1" applyFont="1" applyBorder="1" applyAlignment="1">
      <alignment vertical="center" wrapText="1"/>
    </xf>
    <xf numFmtId="170" fontId="27" fillId="0" borderId="10" xfId="0" applyNumberFormat="1" applyFont="1" applyBorder="1" applyAlignment="1">
      <alignment vertical="top" wrapText="1"/>
    </xf>
    <xf numFmtId="49" fontId="27" fillId="0" borderId="10" xfId="0" applyNumberFormat="1" applyFont="1" applyBorder="1" applyAlignment="1">
      <alignment horizontal="left" vertical="top" wrapText="1"/>
    </xf>
    <xf numFmtId="0" fontId="76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49" fontId="76" fillId="0" borderId="10" xfId="0" applyNumberFormat="1" applyFont="1" applyBorder="1" applyAlignment="1">
      <alignment horizontal="left" vertical="top" wrapText="1"/>
    </xf>
    <xf numFmtId="166" fontId="76" fillId="0" borderId="0" xfId="0" applyNumberFormat="1" applyFont="1"/>
    <xf numFmtId="170" fontId="76" fillId="0" borderId="10" xfId="0" applyNumberFormat="1" applyFont="1" applyBorder="1" applyAlignment="1">
      <alignment horizontal="center" vertical="top" wrapText="1"/>
    </xf>
    <xf numFmtId="170" fontId="27" fillId="0" borderId="10" xfId="0" applyNumberFormat="1" applyFont="1" applyBorder="1" applyAlignment="1">
      <alignment horizontal="center" vertical="top" wrapText="1"/>
    </xf>
    <xf numFmtId="0" fontId="27" fillId="0" borderId="19" xfId="87" applyFont="1" applyBorder="1" applyAlignment="1">
      <alignment horizontal="left" vertical="center" wrapText="1"/>
    </xf>
    <xf numFmtId="0" fontId="27" fillId="0" borderId="0" xfId="87" applyFont="1" applyAlignment="1">
      <alignment horizontal="left" vertical="center" wrapText="1"/>
    </xf>
    <xf numFmtId="0" fontId="27" fillId="0" borderId="19" xfId="0" applyFont="1" applyBorder="1" applyAlignment="1">
      <alignment horizontal="left" vertical="center" indent="2"/>
    </xf>
    <xf numFmtId="0" fontId="27" fillId="0" borderId="19" xfId="0" applyFont="1" applyBorder="1" applyAlignment="1">
      <alignment horizontal="left" vertical="center" wrapText="1" indent="2"/>
    </xf>
    <xf numFmtId="49" fontId="27" fillId="0" borderId="19" xfId="0" applyNumberFormat="1" applyFont="1" applyBorder="1" applyAlignment="1">
      <alignment horizontal="left" vertical="center" wrapText="1" indent="2"/>
    </xf>
    <xf numFmtId="0" fontId="27" fillId="0" borderId="19" xfId="87" applyFont="1" applyBorder="1" applyAlignment="1">
      <alignment vertical="center" wrapText="1"/>
    </xf>
    <xf numFmtId="0" fontId="73" fillId="0" borderId="0" xfId="0" applyFont="1" applyAlignment="1">
      <alignment horizontal="left" vertical="center" indent="2"/>
    </xf>
    <xf numFmtId="0" fontId="27" fillId="0" borderId="27" xfId="0" applyFont="1" applyBorder="1" applyAlignment="1">
      <alignment horizontal="left" vertical="center" indent="2"/>
    </xf>
    <xf numFmtId="0" fontId="27" fillId="0" borderId="27" xfId="0" applyFont="1" applyBorder="1" applyAlignment="1">
      <alignment horizontal="left" vertical="center" wrapText="1" indent="2"/>
    </xf>
    <xf numFmtId="49" fontId="27" fillId="0" borderId="27" xfId="0" applyNumberFormat="1" applyFont="1" applyBorder="1" applyAlignment="1">
      <alignment horizontal="left" vertical="center" wrapText="1" indent="2"/>
    </xf>
    <xf numFmtId="0" fontId="27" fillId="0" borderId="27" xfId="87" applyFont="1" applyBorder="1" applyAlignment="1">
      <alignment vertical="center" wrapText="1"/>
    </xf>
    <xf numFmtId="0" fontId="27" fillId="0" borderId="19" xfId="0" applyFont="1" applyBorder="1" applyAlignment="1">
      <alignment horizontal="left" vertical="center"/>
    </xf>
    <xf numFmtId="49" fontId="27" fillId="0" borderId="19" xfId="0" applyNumberFormat="1" applyFont="1" applyBorder="1" applyAlignment="1">
      <alignment horizontal="left" vertical="center" wrapText="1"/>
    </xf>
    <xf numFmtId="49" fontId="27" fillId="0" borderId="27" xfId="0" applyNumberFormat="1" applyFont="1" applyBorder="1" applyAlignment="1">
      <alignment horizontal="left" vertical="center" wrapText="1"/>
    </xf>
    <xf numFmtId="49" fontId="27" fillId="0" borderId="27" xfId="0" applyNumberFormat="1" applyFont="1" applyBorder="1" applyAlignment="1">
      <alignment vertical="top" wrapText="1"/>
    </xf>
    <xf numFmtId="0" fontId="76" fillId="0" borderId="10" xfId="0" applyFont="1" applyBorder="1" applyAlignment="1">
      <alignment vertical="top" wrapText="1"/>
    </xf>
    <xf numFmtId="0" fontId="73" fillId="0" borderId="0" xfId="0" applyFont="1"/>
    <xf numFmtId="0" fontId="76" fillId="0" borderId="27" xfId="87" applyFont="1" applyBorder="1" applyAlignment="1">
      <alignment vertical="center" wrapText="1"/>
    </xf>
    <xf numFmtId="49" fontId="76" fillId="0" borderId="27" xfId="0" applyNumberFormat="1" applyFont="1" applyBorder="1" applyAlignment="1">
      <alignment horizontal="left" vertical="top" wrapText="1"/>
    </xf>
    <xf numFmtId="167" fontId="76" fillId="0" borderId="27" xfId="0" applyNumberFormat="1" applyFont="1" applyBorder="1" applyAlignment="1">
      <alignment horizontal="center" vertical="top" wrapText="1"/>
    </xf>
    <xf numFmtId="0" fontId="73" fillId="0" borderId="27" xfId="0" applyFont="1" applyBorder="1" applyAlignment="1">
      <alignment vertical="center" wrapText="1"/>
    </xf>
    <xf numFmtId="0" fontId="73" fillId="0" borderId="27" xfId="0" applyFont="1" applyBorder="1" applyAlignment="1">
      <alignment wrapText="1"/>
    </xf>
    <xf numFmtId="0" fontId="27" fillId="0" borderId="29" xfId="0" applyFont="1" applyBorder="1" applyAlignment="1">
      <alignment horizontal="left" vertical="top" wrapText="1"/>
    </xf>
    <xf numFmtId="167" fontId="27" fillId="0" borderId="29" xfId="0" applyNumberFormat="1" applyFont="1" applyBorder="1" applyAlignment="1">
      <alignment horizontal="center" vertical="top" wrapText="1"/>
    </xf>
    <xf numFmtId="49" fontId="76" fillId="0" borderId="27" xfId="0" applyNumberFormat="1" applyFont="1" applyBorder="1" applyAlignment="1">
      <alignment vertical="top" wrapText="1"/>
    </xf>
    <xf numFmtId="167" fontId="76" fillId="0" borderId="27" xfId="180" applyNumberFormat="1" applyFont="1" applyBorder="1" applyAlignment="1">
      <alignment horizontal="center" vertical="top" wrapText="1"/>
    </xf>
    <xf numFmtId="167" fontId="27" fillId="0" borderId="27" xfId="180" applyNumberFormat="1" applyFont="1" applyBorder="1" applyAlignment="1">
      <alignment horizontal="center" vertical="top" wrapText="1"/>
    </xf>
    <xf numFmtId="167" fontId="73" fillId="0" borderId="29" xfId="0" applyNumberFormat="1" applyFont="1" applyBorder="1" applyAlignment="1">
      <alignment horizontal="center" vertical="top" wrapText="1"/>
    </xf>
    <xf numFmtId="49" fontId="27" fillId="0" borderId="0" xfId="0" applyNumberFormat="1" applyFont="1" applyAlignment="1">
      <alignment vertical="top" wrapText="1"/>
    </xf>
    <xf numFmtId="0" fontId="73" fillId="0" borderId="0" xfId="0" applyFont="1" applyAlignment="1">
      <alignment vertical="top" wrapText="1"/>
    </xf>
    <xf numFmtId="167" fontId="73" fillId="0" borderId="0" xfId="0" applyNumberFormat="1" applyFont="1" applyAlignment="1">
      <alignment horizontal="center" vertical="top" wrapText="1"/>
    </xf>
    <xf numFmtId="43" fontId="27" fillId="0" borderId="0" xfId="0" applyNumberFormat="1" applyFont="1"/>
    <xf numFmtId="166" fontId="76" fillId="0" borderId="0" xfId="0" applyNumberFormat="1" applyFont="1" applyAlignment="1">
      <alignment horizontal="left" vertical="top"/>
    </xf>
    <xf numFmtId="0" fontId="76" fillId="0" borderId="0" xfId="0" applyFont="1" applyAlignment="1">
      <alignment horizontal="left" vertical="top" wrapText="1"/>
    </xf>
    <xf numFmtId="0" fontId="27" fillId="0" borderId="27" xfId="0" applyFont="1" applyBorder="1" applyAlignment="1">
      <alignment horizontal="center" vertical="center"/>
    </xf>
    <xf numFmtId="0" fontId="76" fillId="0" borderId="27" xfId="0" applyFont="1" applyBorder="1" applyAlignment="1">
      <alignment horizontal="center" vertical="center"/>
    </xf>
    <xf numFmtId="166" fontId="76" fillId="0" borderId="27" xfId="0" applyNumberFormat="1" applyFont="1" applyBorder="1" applyAlignment="1">
      <alignment horizontal="center" vertical="center" wrapText="1"/>
    </xf>
    <xf numFmtId="0" fontId="76" fillId="0" borderId="27" xfId="0" applyFont="1" applyBorder="1" applyAlignment="1">
      <alignment vertical="center" wrapText="1"/>
    </xf>
    <xf numFmtId="166" fontId="27" fillId="0" borderId="0" xfId="0" applyNumberFormat="1" applyFont="1" applyAlignment="1">
      <alignment vertical="center"/>
    </xf>
    <xf numFmtId="0" fontId="76" fillId="0" borderId="27" xfId="0" applyFont="1" applyBorder="1" applyAlignment="1">
      <alignment vertical="center"/>
    </xf>
    <xf numFmtId="0" fontId="27" fillId="0" borderId="27" xfId="0" applyFont="1" applyBorder="1" applyAlignment="1">
      <alignment vertical="center"/>
    </xf>
    <xf numFmtId="0" fontId="78" fillId="0" borderId="27" xfId="0" applyFont="1" applyBorder="1" applyAlignment="1">
      <alignment vertical="center"/>
    </xf>
    <xf numFmtId="0" fontId="78" fillId="0" borderId="27" xfId="0" applyFont="1" applyBorder="1" applyAlignment="1">
      <alignment horizontal="center" vertical="center"/>
    </xf>
    <xf numFmtId="169" fontId="78" fillId="0" borderId="27" xfId="0" applyNumberFormat="1" applyFont="1" applyBorder="1" applyAlignment="1">
      <alignment horizontal="center" vertical="center" wrapText="1"/>
    </xf>
    <xf numFmtId="167" fontId="76" fillId="0" borderId="27" xfId="0" applyNumberFormat="1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/>
    </xf>
    <xf numFmtId="0" fontId="77" fillId="0" borderId="0" xfId="0" applyFont="1"/>
    <xf numFmtId="0" fontId="27" fillId="0" borderId="27" xfId="0" applyFont="1" applyBorder="1" applyAlignment="1">
      <alignment horizontal="center" wrapText="1"/>
    </xf>
    <xf numFmtId="167" fontId="76" fillId="0" borderId="27" xfId="0" applyNumberFormat="1" applyFont="1" applyBorder="1" applyAlignment="1">
      <alignment horizontal="center" vertical="center"/>
    </xf>
    <xf numFmtId="167" fontId="27" fillId="0" borderId="27" xfId="0" applyNumberFormat="1" applyFont="1" applyBorder="1" applyAlignment="1">
      <alignment horizontal="center"/>
    </xf>
    <xf numFmtId="170" fontId="76" fillId="0" borderId="27" xfId="0" applyNumberFormat="1" applyFont="1" applyBorder="1" applyAlignment="1">
      <alignment vertical="top" wrapText="1"/>
    </xf>
    <xf numFmtId="0" fontId="76" fillId="0" borderId="0" xfId="0" applyFont="1" applyAlignment="1">
      <alignment vertical="top" wrapText="1"/>
    </xf>
    <xf numFmtId="170" fontId="76" fillId="0" borderId="27" xfId="0" applyNumberFormat="1" applyFont="1" applyBorder="1" applyAlignment="1">
      <alignment vertical="center" wrapText="1"/>
    </xf>
    <xf numFmtId="0" fontId="76" fillId="0" borderId="0" xfId="0" applyFont="1" applyAlignment="1">
      <alignment vertical="center" wrapText="1"/>
    </xf>
    <xf numFmtId="0" fontId="27" fillId="0" borderId="27" xfId="0" applyFont="1" applyBorder="1" applyAlignment="1">
      <alignment horizontal="right" vertical="center" wrapText="1"/>
    </xf>
    <xf numFmtId="171" fontId="27" fillId="0" borderId="27" xfId="0" applyNumberFormat="1" applyFont="1" applyBorder="1" applyAlignment="1">
      <alignment vertical="center" wrapText="1"/>
    </xf>
    <xf numFmtId="0" fontId="27" fillId="0" borderId="27" xfId="0" applyFont="1" applyBorder="1" applyAlignment="1">
      <alignment vertical="center" wrapText="1"/>
    </xf>
    <xf numFmtId="170" fontId="76" fillId="0" borderId="27" xfId="0" applyNumberFormat="1" applyFont="1" applyBorder="1" applyAlignment="1">
      <alignment horizontal="left" vertical="top" wrapText="1"/>
    </xf>
    <xf numFmtId="171" fontId="27" fillId="0" borderId="27" xfId="0" applyNumberFormat="1" applyFont="1" applyBorder="1"/>
    <xf numFmtId="0" fontId="27" fillId="0" borderId="27" xfId="0" applyFont="1" applyBorder="1"/>
    <xf numFmtId="168" fontId="76" fillId="0" borderId="27" xfId="0" applyNumberFormat="1" applyFont="1" applyBorder="1" applyAlignment="1">
      <alignment vertical="top" wrapText="1"/>
    </xf>
    <xf numFmtId="168" fontId="27" fillId="0" borderId="27" xfId="0" applyNumberFormat="1" applyFont="1" applyBorder="1" applyAlignment="1">
      <alignment vertical="top" wrapText="1"/>
    </xf>
    <xf numFmtId="0" fontId="76" fillId="0" borderId="27" xfId="0" applyFont="1" applyBorder="1"/>
    <xf numFmtId="0" fontId="73" fillId="0" borderId="27" xfId="0" applyFont="1" applyBorder="1" applyAlignment="1">
      <alignment horizontal="center" wrapText="1"/>
    </xf>
    <xf numFmtId="0" fontId="27" fillId="0" borderId="27" xfId="0" applyFont="1" applyBorder="1" applyAlignment="1">
      <alignment horizontal="right"/>
    </xf>
    <xf numFmtId="0" fontId="27" fillId="0" borderId="0" xfId="0" applyFont="1" applyAlignment="1">
      <alignment horizontal="center" wrapText="1"/>
    </xf>
    <xf numFmtId="0" fontId="76" fillId="0" borderId="0" xfId="0" applyFont="1" applyAlignment="1">
      <alignment horizontal="center" vertical="center"/>
    </xf>
    <xf numFmtId="0" fontId="88" fillId="0" borderId="0" xfId="0" applyFont="1"/>
    <xf numFmtId="0" fontId="27" fillId="0" borderId="0" xfId="205" applyFont="1"/>
    <xf numFmtId="0" fontId="27" fillId="0" borderId="0" xfId="205" applyFont="1" applyAlignment="1">
      <alignment vertical="center"/>
    </xf>
    <xf numFmtId="49" fontId="27" fillId="0" borderId="0" xfId="0" applyNumberFormat="1" applyFont="1" applyAlignment="1">
      <alignment horizontal="right"/>
    </xf>
    <xf numFmtId="0" fontId="27" fillId="0" borderId="0" xfId="205" applyFont="1" applyAlignment="1">
      <alignment horizontal="left" vertical="center"/>
    </xf>
    <xf numFmtId="0" fontId="27" fillId="0" borderId="0" xfId="205" applyFont="1" applyAlignment="1">
      <alignment horizontal="center" wrapText="1"/>
    </xf>
    <xf numFmtId="0" fontId="27" fillId="0" borderId="19" xfId="206" applyFont="1" applyBorder="1" applyAlignment="1">
      <alignment horizontal="center" vertical="center" wrapText="1"/>
    </xf>
    <xf numFmtId="0" fontId="27" fillId="0" borderId="0" xfId="206" applyFont="1" applyAlignment="1">
      <alignment horizontal="left" vertical="top" wrapText="1"/>
    </xf>
    <xf numFmtId="166" fontId="76" fillId="0" borderId="19" xfId="205" applyNumberFormat="1" applyFont="1" applyBorder="1" applyAlignment="1">
      <alignment horizontal="center" vertical="center" wrapText="1"/>
    </xf>
    <xf numFmtId="166" fontId="76" fillId="0" borderId="29" xfId="205" applyNumberFormat="1" applyFont="1" applyBorder="1" applyAlignment="1">
      <alignment horizontal="center" vertical="center" wrapText="1"/>
    </xf>
    <xf numFmtId="166" fontId="76" fillId="0" borderId="29" xfId="205" applyNumberFormat="1" applyFont="1" applyBorder="1" applyAlignment="1">
      <alignment horizontal="right" vertical="center" wrapText="1"/>
    </xf>
    <xf numFmtId="0" fontId="76" fillId="0" borderId="0" xfId="206" applyFont="1" applyAlignment="1">
      <alignment horizontal="left" vertical="top" wrapText="1"/>
    </xf>
    <xf numFmtId="166" fontId="27" fillId="0" borderId="19" xfId="205" applyNumberFormat="1" applyFont="1" applyBorder="1" applyAlignment="1">
      <alignment horizontal="center" vertical="center" wrapText="1"/>
    </xf>
    <xf numFmtId="166" fontId="27" fillId="0" borderId="29" xfId="205" applyNumberFormat="1" applyFont="1" applyBorder="1" applyAlignment="1">
      <alignment horizontal="center" vertical="center" wrapText="1"/>
    </xf>
    <xf numFmtId="166" fontId="27" fillId="0" borderId="29" xfId="205" applyNumberFormat="1" applyFont="1" applyBorder="1" applyAlignment="1">
      <alignment horizontal="right" vertical="center" wrapText="1"/>
    </xf>
    <xf numFmtId="170" fontId="27" fillId="0" borderId="29" xfId="205" applyNumberFormat="1" applyFont="1" applyBorder="1" applyAlignment="1">
      <alignment horizontal="right" vertical="center" wrapText="1"/>
    </xf>
    <xf numFmtId="0" fontId="76" fillId="0" borderId="19" xfId="205" applyFont="1" applyBorder="1"/>
    <xf numFmtId="0" fontId="76" fillId="0" borderId="0" xfId="205" applyFont="1"/>
    <xf numFmtId="0" fontId="27" fillId="0" borderId="19" xfId="205" applyFont="1" applyBorder="1"/>
    <xf numFmtId="49" fontId="76" fillId="0" borderId="19" xfId="205" applyNumberFormat="1" applyFont="1" applyBorder="1" applyAlignment="1">
      <alignment horizontal="center" vertical="center" wrapText="1"/>
    </xf>
    <xf numFmtId="0" fontId="93" fillId="0" borderId="28" xfId="0" applyFont="1" applyBorder="1" applyAlignment="1">
      <alignment horizontal="center" vertical="center" wrapText="1"/>
    </xf>
    <xf numFmtId="166" fontId="93" fillId="0" borderId="27" xfId="0" applyNumberFormat="1" applyFont="1" applyBorder="1" applyAlignment="1">
      <alignment horizontal="right" vertical="center" wrapText="1"/>
    </xf>
    <xf numFmtId="0" fontId="92" fillId="0" borderId="28" xfId="0" applyFont="1" applyBorder="1" applyAlignment="1">
      <alignment horizontal="left" vertical="center" wrapText="1"/>
    </xf>
    <xf numFmtId="0" fontId="92" fillId="0" borderId="27" xfId="0" applyFont="1" applyBorder="1" applyAlignment="1">
      <alignment horizontal="right" vertical="center" wrapText="1"/>
    </xf>
    <xf numFmtId="170" fontId="73" fillId="0" borderId="27" xfId="0" applyNumberFormat="1" applyFont="1" applyBorder="1" applyAlignment="1">
      <alignment horizontal="right" vertical="center" wrapText="1"/>
    </xf>
    <xf numFmtId="49" fontId="27" fillId="0" borderId="19" xfId="205" applyNumberFormat="1" applyFont="1" applyBorder="1" applyAlignment="1">
      <alignment horizontal="left" vertical="center" wrapText="1"/>
    </xf>
    <xf numFmtId="0" fontId="27" fillId="0" borderId="19" xfId="205" applyFont="1" applyBorder="1" applyAlignment="1">
      <alignment horizontal="left" vertical="center" wrapText="1"/>
    </xf>
    <xf numFmtId="0" fontId="76" fillId="0" borderId="31" xfId="205" applyFont="1" applyBorder="1" applyAlignment="1">
      <alignment horizontal="center" vertical="center" wrapText="1"/>
    </xf>
    <xf numFmtId="166" fontId="76" fillId="0" borderId="27" xfId="205" applyNumberFormat="1" applyFont="1" applyBorder="1" applyAlignment="1">
      <alignment horizontal="right" vertical="center" wrapText="1"/>
    </xf>
    <xf numFmtId="0" fontId="73" fillId="0" borderId="28" xfId="208" applyFont="1" applyBorder="1" applyAlignment="1">
      <alignment horizontal="center" vertical="center" wrapText="1"/>
    </xf>
    <xf numFmtId="0" fontId="73" fillId="0" borderId="27" xfId="208" applyFont="1" applyBorder="1" applyAlignment="1">
      <alignment horizontal="right" vertical="center" wrapText="1"/>
    </xf>
    <xf numFmtId="170" fontId="92" fillId="0" borderId="27" xfId="0" applyNumberFormat="1" applyFont="1" applyBorder="1" applyAlignment="1">
      <alignment horizontal="right" vertical="center" wrapText="1"/>
    </xf>
    <xf numFmtId="0" fontId="27" fillId="0" borderId="28" xfId="0" applyFont="1" applyBorder="1" applyAlignment="1">
      <alignment horizontal="center" vertical="center" wrapText="1"/>
    </xf>
    <xf numFmtId="167" fontId="27" fillId="0" borderId="27" xfId="89" applyFont="1" applyFill="1" applyBorder="1" applyAlignment="1">
      <alignment horizontal="right" vertical="center"/>
    </xf>
    <xf numFmtId="0" fontId="73" fillId="0" borderId="19" xfId="208" applyFont="1" applyBorder="1" applyAlignment="1">
      <alignment horizontal="center" vertical="center" wrapText="1"/>
    </xf>
    <xf numFmtId="0" fontId="27" fillId="0" borderId="27" xfId="205" applyFont="1" applyBorder="1"/>
    <xf numFmtId="173" fontId="27" fillId="0" borderId="27" xfId="205" applyNumberFormat="1" applyFont="1" applyBorder="1" applyAlignment="1">
      <alignment horizontal="right"/>
    </xf>
    <xf numFmtId="0" fontId="83" fillId="0" borderId="0" xfId="0" applyFont="1" applyAlignment="1">
      <alignment vertical="center"/>
    </xf>
    <xf numFmtId="167" fontId="27" fillId="0" borderId="0" xfId="0" applyNumberFormat="1" applyFont="1" applyAlignment="1">
      <alignment horizontal="right" vertical="top"/>
    </xf>
    <xf numFmtId="0" fontId="111" fillId="0" borderId="27" xfId="0" applyFont="1" applyBorder="1" applyAlignment="1">
      <alignment horizontal="left" vertical="top" wrapText="1"/>
    </xf>
    <xf numFmtId="167" fontId="27" fillId="0" borderId="0" xfId="0" applyNumberFormat="1" applyFont="1" applyAlignment="1">
      <alignment horizontal="left" vertical="top"/>
    </xf>
    <xf numFmtId="167" fontId="75" fillId="0" borderId="0" xfId="0" applyNumberFormat="1" applyFont="1" applyAlignment="1">
      <alignment horizontal="left" vertical="top" wrapText="1"/>
    </xf>
    <xf numFmtId="0" fontId="27" fillId="0" borderId="27" xfId="187" applyFont="1" applyBorder="1" applyAlignment="1">
      <alignment horizontal="left" vertical="top"/>
    </xf>
    <xf numFmtId="169" fontId="27" fillId="0" borderId="27" xfId="0" applyNumberFormat="1" applyFont="1" applyBorder="1" applyAlignment="1">
      <alignment horizontal="center" vertical="center" wrapText="1"/>
    </xf>
    <xf numFmtId="0" fontId="76" fillId="0" borderId="27" xfId="183" applyFont="1" applyBorder="1" applyAlignment="1">
      <alignment horizontal="center" vertical="center" wrapText="1"/>
    </xf>
    <xf numFmtId="168" fontId="76" fillId="0" borderId="27" xfId="183" applyNumberFormat="1" applyFont="1" applyBorder="1" applyAlignment="1">
      <alignment vertical="center" wrapText="1"/>
    </xf>
    <xf numFmtId="166" fontId="76" fillId="0" borderId="0" xfId="183" applyNumberFormat="1" applyFont="1" applyAlignment="1">
      <alignment horizontal="center" vertical="center" wrapText="1"/>
    </xf>
    <xf numFmtId="173" fontId="76" fillId="0" borderId="27" xfId="190" applyNumberFormat="1" applyFont="1" applyBorder="1" applyAlignment="1">
      <alignment horizontal="center"/>
    </xf>
    <xf numFmtId="173" fontId="27" fillId="0" borderId="27" xfId="0" applyNumberFormat="1" applyFont="1" applyBorder="1" applyAlignment="1">
      <alignment horizontal="center"/>
    </xf>
    <xf numFmtId="0" fontId="27" fillId="0" borderId="27" xfId="184" applyFont="1" applyBorder="1" applyAlignment="1">
      <alignment horizontal="left" vertical="center" wrapText="1"/>
    </xf>
    <xf numFmtId="173" fontId="76" fillId="0" borderId="27" xfId="0" applyNumberFormat="1" applyFont="1" applyBorder="1" applyAlignment="1">
      <alignment horizontal="center"/>
    </xf>
    <xf numFmtId="0" fontId="83" fillId="0" borderId="27" xfId="0" applyFont="1" applyBorder="1"/>
    <xf numFmtId="170" fontId="73" fillId="0" borderId="27" xfId="190" applyNumberFormat="1" applyFont="1" applyFill="1" applyBorder="1" applyAlignment="1"/>
    <xf numFmtId="170" fontId="76" fillId="0" borderId="10" xfId="89" applyNumberFormat="1" applyFont="1" applyFill="1" applyBorder="1" applyAlignment="1"/>
    <xf numFmtId="170" fontId="27" fillId="0" borderId="10" xfId="89" applyNumberFormat="1" applyFont="1" applyFill="1" applyBorder="1" applyAlignment="1"/>
    <xf numFmtId="170" fontId="27" fillId="0" borderId="19" xfId="89" applyNumberFormat="1" applyFont="1" applyFill="1" applyBorder="1" applyAlignment="1"/>
    <xf numFmtId="170" fontId="83" fillId="0" borderId="27" xfId="190" applyNumberFormat="1" applyFont="1" applyFill="1" applyBorder="1" applyAlignment="1"/>
    <xf numFmtId="173" fontId="27" fillId="0" borderId="27" xfId="190" applyNumberFormat="1" applyFont="1" applyBorder="1" applyAlignment="1">
      <alignment horizontal="left" vertical="top" wrapText="1"/>
    </xf>
    <xf numFmtId="0" fontId="27" fillId="0" borderId="19" xfId="187" applyFont="1" applyBorder="1" applyAlignment="1">
      <alignment vertical="center" wrapText="1"/>
    </xf>
    <xf numFmtId="0" fontId="76" fillId="0" borderId="27" xfId="0" applyFont="1" applyBorder="1" applyAlignment="1">
      <alignment horizontal="left" vertical="center" wrapText="1"/>
    </xf>
    <xf numFmtId="173" fontId="76" fillId="0" borderId="27" xfId="190" applyNumberFormat="1" applyFont="1" applyBorder="1"/>
    <xf numFmtId="171" fontId="76" fillId="0" borderId="27" xfId="0" applyNumberFormat="1" applyFont="1" applyBorder="1"/>
    <xf numFmtId="173" fontId="76" fillId="0" borderId="27" xfId="0" applyNumberFormat="1" applyFont="1" applyBorder="1"/>
    <xf numFmtId="166" fontId="73" fillId="0" borderId="0" xfId="0" applyNumberFormat="1" applyFont="1" applyAlignment="1">
      <alignment horizontal="left" vertical="top" wrapText="1"/>
    </xf>
    <xf numFmtId="43" fontId="76" fillId="0" borderId="0" xfId="0" applyNumberFormat="1" applyFont="1"/>
    <xf numFmtId="171" fontId="27" fillId="0" borderId="0" xfId="187" applyNumberFormat="1" applyFont="1"/>
    <xf numFmtId="167" fontId="27" fillId="0" borderId="30" xfId="180" applyNumberFormat="1" applyFont="1" applyBorder="1" applyAlignment="1">
      <alignment horizontal="center" vertical="center" wrapText="1"/>
    </xf>
    <xf numFmtId="167" fontId="27" fillId="0" borderId="11" xfId="180" applyNumberFormat="1" applyFont="1" applyBorder="1" applyAlignment="1">
      <alignment horizontal="center" vertical="center" wrapText="1"/>
    </xf>
    <xf numFmtId="167" fontId="27" fillId="0" borderId="12" xfId="180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left"/>
    </xf>
    <xf numFmtId="0" fontId="27" fillId="0" borderId="10" xfId="0" applyFont="1" applyBorder="1" applyAlignment="1">
      <alignment horizontal="center" vertical="center" wrapText="1"/>
    </xf>
    <xf numFmtId="167" fontId="27" fillId="0" borderId="30" xfId="89" applyFont="1" applyFill="1" applyBorder="1" applyAlignment="1">
      <alignment horizontal="center" vertical="top"/>
    </xf>
    <xf numFmtId="167" fontId="27" fillId="0" borderId="11" xfId="89" applyFont="1" applyFill="1" applyBorder="1" applyAlignment="1">
      <alignment horizontal="center" vertical="top"/>
    </xf>
    <xf numFmtId="167" fontId="27" fillId="0" borderId="12" xfId="89" applyFont="1" applyFill="1" applyBorder="1" applyAlignment="1">
      <alignment horizontal="center" vertical="top"/>
    </xf>
    <xf numFmtId="167" fontId="73" fillId="0" borderId="30" xfId="0" applyNumberFormat="1" applyFont="1" applyBorder="1" applyAlignment="1">
      <alignment horizontal="center" vertical="center"/>
    </xf>
    <xf numFmtId="167" fontId="73" fillId="0" borderId="11" xfId="0" applyNumberFormat="1" applyFont="1" applyBorder="1" applyAlignment="1">
      <alignment horizontal="center" vertical="center"/>
    </xf>
    <xf numFmtId="167" fontId="73" fillId="0" borderId="12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/>
    </xf>
    <xf numFmtId="0" fontId="76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180" applyFont="1" applyBorder="1" applyAlignment="1">
      <alignment horizontal="center" vertical="center" wrapText="1"/>
    </xf>
    <xf numFmtId="0" fontId="27" fillId="0" borderId="12" xfId="18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76" fillId="0" borderId="0" xfId="183" applyFont="1" applyAlignment="1">
      <alignment horizontal="center" vertical="center" wrapText="1"/>
    </xf>
    <xf numFmtId="49" fontId="27" fillId="0" borderId="23" xfId="183" applyNumberFormat="1" applyFont="1" applyBorder="1" applyAlignment="1">
      <alignment horizontal="center" vertical="center" wrapText="1"/>
    </xf>
    <xf numFmtId="49" fontId="27" fillId="0" borderId="24" xfId="183" applyNumberFormat="1" applyFont="1" applyBorder="1" applyAlignment="1">
      <alignment horizontal="center" vertical="center" wrapText="1"/>
    </xf>
    <xf numFmtId="49" fontId="27" fillId="0" borderId="25" xfId="183" applyNumberFormat="1" applyFont="1" applyBorder="1" applyAlignment="1">
      <alignment horizontal="center" vertical="center" wrapText="1"/>
    </xf>
    <xf numFmtId="49" fontId="27" fillId="0" borderId="26" xfId="183" applyNumberFormat="1" applyFont="1" applyBorder="1" applyAlignment="1">
      <alignment horizontal="center" vertical="center" wrapText="1"/>
    </xf>
    <xf numFmtId="0" fontId="27" fillId="0" borderId="18" xfId="183" applyFont="1" applyBorder="1" applyAlignment="1">
      <alignment horizontal="center" vertical="center" wrapText="1"/>
    </xf>
    <xf numFmtId="0" fontId="27" fillId="0" borderId="11" xfId="183" applyFont="1" applyBorder="1" applyAlignment="1">
      <alignment horizontal="center" vertical="center" wrapText="1"/>
    </xf>
    <xf numFmtId="0" fontId="27" fillId="0" borderId="12" xfId="183" applyFont="1" applyBorder="1" applyAlignment="1">
      <alignment horizontal="center" vertical="center" wrapText="1"/>
    </xf>
    <xf numFmtId="168" fontId="75" fillId="0" borderId="18" xfId="183" applyNumberFormat="1" applyFont="1" applyBorder="1" applyAlignment="1">
      <alignment horizontal="center" vertical="center" wrapText="1"/>
    </xf>
    <xf numFmtId="168" fontId="75" fillId="0" borderId="11" xfId="183" applyNumberFormat="1" applyFont="1" applyBorder="1" applyAlignment="1">
      <alignment horizontal="center" vertical="center" wrapText="1"/>
    </xf>
    <xf numFmtId="168" fontId="75" fillId="0" borderId="12" xfId="183" applyNumberFormat="1" applyFont="1" applyBorder="1" applyAlignment="1">
      <alignment horizontal="center" vertical="center" wrapText="1"/>
    </xf>
    <xf numFmtId="168" fontId="75" fillId="0" borderId="21" xfId="183" applyNumberFormat="1" applyFont="1" applyBorder="1" applyAlignment="1">
      <alignment horizontal="center" vertical="center" wrapText="1"/>
    </xf>
    <xf numFmtId="168" fontId="75" fillId="0" borderId="22" xfId="183" applyNumberFormat="1" applyFont="1" applyBorder="1" applyAlignment="1">
      <alignment horizontal="center" vertical="center" wrapText="1"/>
    </xf>
    <xf numFmtId="168" fontId="75" fillId="0" borderId="20" xfId="183" applyNumberFormat="1" applyFont="1" applyBorder="1" applyAlignment="1">
      <alignment horizontal="center" vertical="center" wrapText="1"/>
    </xf>
    <xf numFmtId="168" fontId="75" fillId="0" borderId="19" xfId="183" applyNumberFormat="1" applyFont="1" applyBorder="1" applyAlignment="1">
      <alignment horizontal="center" vertical="center" wrapText="1"/>
    </xf>
    <xf numFmtId="168" fontId="27" fillId="0" borderId="31" xfId="183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27" fillId="0" borderId="28" xfId="0" applyFont="1" applyBorder="1" applyAlignment="1">
      <alignment horizontal="center" vertical="top" wrapText="1"/>
    </xf>
    <xf numFmtId="0" fontId="27" fillId="0" borderId="29" xfId="0" applyFont="1" applyBorder="1" applyAlignment="1">
      <alignment horizontal="center" vertical="top" wrapText="1"/>
    </xf>
    <xf numFmtId="1" fontId="92" fillId="0" borderId="37" xfId="204" applyNumberFormat="1" applyFont="1" applyBorder="1" applyAlignment="1">
      <alignment horizontal="center" vertical="center" shrinkToFit="1"/>
    </xf>
    <xf numFmtId="0" fontId="27" fillId="0" borderId="0" xfId="87" applyFont="1" applyAlignment="1">
      <alignment horizontal="right" vertical="center" wrapText="1"/>
    </xf>
    <xf numFmtId="0" fontId="76" fillId="0" borderId="0" xfId="87" applyFont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19" xfId="11" applyFont="1" applyBorder="1" applyAlignment="1">
      <alignment horizontal="center" vertical="center" wrapText="1"/>
    </xf>
    <xf numFmtId="166" fontId="27" fillId="0" borderId="28" xfId="11" applyNumberFormat="1" applyFont="1" applyBorder="1" applyAlignment="1">
      <alignment horizontal="center" vertical="center" wrapText="1"/>
    </xf>
    <xf numFmtId="166" fontId="27" fillId="0" borderId="32" xfId="11" applyNumberFormat="1" applyFont="1" applyBorder="1" applyAlignment="1">
      <alignment horizontal="center" vertical="center" wrapText="1"/>
    </xf>
    <xf numFmtId="166" fontId="27" fillId="0" borderId="29" xfId="11" applyNumberFormat="1" applyFont="1" applyBorder="1" applyAlignment="1">
      <alignment horizontal="center" vertical="center" wrapText="1"/>
    </xf>
    <xf numFmtId="0" fontId="76" fillId="0" borderId="0" xfId="142" applyFont="1" applyAlignment="1">
      <alignment horizontal="center" vertical="center" wrapText="1"/>
    </xf>
    <xf numFmtId="0" fontId="27" fillId="0" borderId="19" xfId="206" applyFont="1" applyBorder="1" applyAlignment="1">
      <alignment horizontal="center" vertical="center" wrapText="1"/>
    </xf>
    <xf numFmtId="0" fontId="27" fillId="0" borderId="30" xfId="206" applyFont="1" applyBorder="1" applyAlignment="1">
      <alignment horizontal="center" vertical="center" wrapText="1"/>
    </xf>
    <xf numFmtId="0" fontId="27" fillId="0" borderId="12" xfId="206" applyFont="1" applyBorder="1" applyAlignment="1">
      <alignment horizontal="center" vertical="center" wrapText="1"/>
    </xf>
    <xf numFmtId="0" fontId="27" fillId="0" borderId="28" xfId="180" applyFont="1" applyBorder="1">
      <alignment horizontal="left" vertical="top" wrapText="1"/>
    </xf>
    <xf numFmtId="0" fontId="27" fillId="0" borderId="29" xfId="180" applyFont="1" applyBorder="1">
      <alignment horizontal="left" vertical="top" wrapText="1"/>
    </xf>
    <xf numFmtId="0" fontId="27" fillId="0" borderId="27" xfId="180" applyFont="1" applyBorder="1">
      <alignment horizontal="left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21" xfId="183" applyFont="1" applyBorder="1" applyAlignment="1">
      <alignment horizontal="center" vertical="top" wrapText="1"/>
    </xf>
    <xf numFmtId="0" fontId="27" fillId="0" borderId="20" xfId="183" applyFont="1" applyBorder="1" applyAlignment="1">
      <alignment horizontal="center" vertical="top" wrapText="1"/>
    </xf>
    <xf numFmtId="0" fontId="27" fillId="0" borderId="28" xfId="187" applyFont="1" applyBorder="1" applyAlignment="1">
      <alignment horizontal="left" wrapText="1"/>
    </xf>
    <xf numFmtId="0" fontId="27" fillId="0" borderId="29" xfId="187" applyFont="1" applyBorder="1" applyAlignment="1">
      <alignment horizontal="left" wrapText="1"/>
    </xf>
    <xf numFmtId="0" fontId="76" fillId="0" borderId="0" xfId="0" applyFont="1" applyAlignment="1">
      <alignment horizontal="center" vertical="top"/>
    </xf>
    <xf numFmtId="0" fontId="76" fillId="0" borderId="0" xfId="0" applyFont="1" applyAlignment="1">
      <alignment horizontal="left" vertical="top" wrapText="1"/>
    </xf>
    <xf numFmtId="0" fontId="27" fillId="0" borderId="27" xfId="0" applyFont="1" applyBorder="1" applyAlignment="1">
      <alignment horizontal="center" vertical="top" wrapText="1"/>
    </xf>
    <xf numFmtId="0" fontId="27" fillId="0" borderId="19" xfId="0" applyFont="1" applyBorder="1" applyAlignment="1">
      <alignment vertical="top" wrapText="1"/>
    </xf>
    <xf numFmtId="0" fontId="76" fillId="0" borderId="0" xfId="180" applyFont="1">
      <alignment horizontal="left" vertical="top" wrapText="1"/>
    </xf>
    <xf numFmtId="0" fontId="27" fillId="0" borderId="27" xfId="180" applyFont="1" applyBorder="1" applyAlignment="1">
      <alignment horizontal="center" vertical="top" wrapText="1"/>
    </xf>
    <xf numFmtId="0" fontId="27" fillId="0" borderId="32" xfId="0" applyFont="1" applyBorder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0" fontId="27" fillId="0" borderId="27" xfId="187" applyFont="1" applyBorder="1" applyAlignment="1">
      <alignment horizontal="left" wrapText="1"/>
    </xf>
    <xf numFmtId="0" fontId="76" fillId="0" borderId="27" xfId="0" applyFont="1" applyBorder="1" applyAlignment="1">
      <alignment horizontal="center" vertical="center" wrapText="1"/>
    </xf>
    <xf numFmtId="0" fontId="76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0" fontId="76" fillId="0" borderId="27" xfId="0" applyFont="1" applyBorder="1" applyAlignment="1">
      <alignment horizontal="left" vertical="center" wrapText="1"/>
    </xf>
    <xf numFmtId="0" fontId="76" fillId="0" borderId="28" xfId="0" applyFont="1" applyBorder="1" applyAlignment="1">
      <alignment horizontal="center" vertical="top" wrapText="1"/>
    </xf>
    <xf numFmtId="0" fontId="76" fillId="0" borderId="32" xfId="0" applyFont="1" applyBorder="1" applyAlignment="1">
      <alignment horizontal="center" vertical="top" wrapText="1"/>
    </xf>
    <xf numFmtId="0" fontId="76" fillId="0" borderId="29" xfId="0" applyFont="1" applyBorder="1" applyAlignment="1">
      <alignment horizontal="center" vertical="top" wrapText="1"/>
    </xf>
    <xf numFmtId="0" fontId="76" fillId="0" borderId="27" xfId="0" applyFont="1" applyBorder="1" applyAlignment="1">
      <alignment horizontal="center" vertical="top" wrapText="1"/>
    </xf>
  </cellXfs>
  <cellStyles count="250">
    <cellStyle name="_artabyuje" xfId="1"/>
    <cellStyle name="_artabyuje 2" xfId="39"/>
    <cellStyle name="20% - Accent1" xfId="192" builtinId="30" customBuiltin="1"/>
    <cellStyle name="20% - Accent1 2" xfId="40"/>
    <cellStyle name="20% - Accent1 2 2" xfId="101"/>
    <cellStyle name="20% - Accent1 3" xfId="238"/>
    <cellStyle name="20% - Accent2" xfId="194" builtinId="34" customBuiltin="1"/>
    <cellStyle name="20% - Accent2 2" xfId="41"/>
    <cellStyle name="20% - Accent2 2 2" xfId="102"/>
    <cellStyle name="20% - Accent2 3" xfId="240"/>
    <cellStyle name="20% - Accent3" xfId="196" builtinId="38" customBuiltin="1"/>
    <cellStyle name="20% - Accent3 2" xfId="42"/>
    <cellStyle name="20% - Accent3 2 2" xfId="103"/>
    <cellStyle name="20% - Accent3 3" xfId="242"/>
    <cellStyle name="20% - Accent4" xfId="198" builtinId="42" customBuiltin="1"/>
    <cellStyle name="20% - Accent4 2" xfId="43"/>
    <cellStyle name="20% - Accent4 2 2" xfId="104"/>
    <cellStyle name="20% - Accent4 3" xfId="244"/>
    <cellStyle name="20% - Accent5" xfId="200" builtinId="46" customBuiltin="1"/>
    <cellStyle name="20% - Accent5 2" xfId="44"/>
    <cellStyle name="20% - Accent5 2 2" xfId="105"/>
    <cellStyle name="20% - Accent5 3" xfId="246"/>
    <cellStyle name="20% - Accent6" xfId="202" builtinId="50" customBuiltin="1"/>
    <cellStyle name="20% - Accent6 2" xfId="45"/>
    <cellStyle name="20% - Accent6 2 2" xfId="106"/>
    <cellStyle name="20% - Accent6 3" xfId="248"/>
    <cellStyle name="20% - Акцент1" xfId="162"/>
    <cellStyle name="20% - Акцент2" xfId="165"/>
    <cellStyle name="20% - Акцент3" xfId="168"/>
    <cellStyle name="20% - Акцент4" xfId="171"/>
    <cellStyle name="20% - Акцент5" xfId="174"/>
    <cellStyle name="20% - Акцент6" xfId="177"/>
    <cellStyle name="40% - Accent1" xfId="193" builtinId="31" customBuiltin="1"/>
    <cellStyle name="40% - Accent1 2" xfId="46"/>
    <cellStyle name="40% - Accent1 2 2" xfId="107"/>
    <cellStyle name="40% - Accent1 3" xfId="239"/>
    <cellStyle name="40% - Accent2" xfId="195" builtinId="35" customBuiltin="1"/>
    <cellStyle name="40% - Accent2 2" xfId="47"/>
    <cellStyle name="40% - Accent2 2 2" xfId="108"/>
    <cellStyle name="40% - Accent2 3" xfId="241"/>
    <cellStyle name="40% - Accent3" xfId="197" builtinId="39" customBuiltin="1"/>
    <cellStyle name="40% - Accent3 2" xfId="48"/>
    <cellStyle name="40% - Accent3 2 2" xfId="109"/>
    <cellStyle name="40% - Accent3 3" xfId="243"/>
    <cellStyle name="40% - Accent4" xfId="199" builtinId="43" customBuiltin="1"/>
    <cellStyle name="40% - Accent4 2" xfId="49"/>
    <cellStyle name="40% - Accent4 2 2" xfId="110"/>
    <cellStyle name="40% - Accent4 3" xfId="245"/>
    <cellStyle name="40% - Accent5" xfId="201" builtinId="47" customBuiltin="1"/>
    <cellStyle name="40% - Accent5 2" xfId="50"/>
    <cellStyle name="40% - Accent5 2 2" xfId="111"/>
    <cellStyle name="40% - Accent5 3" xfId="247"/>
    <cellStyle name="40% - Accent6" xfId="203" builtinId="51" customBuiltin="1"/>
    <cellStyle name="40% - Accent6 2" xfId="51"/>
    <cellStyle name="40% - Accent6 2 2" xfId="112"/>
    <cellStyle name="40% - Accent6 3" xfId="249"/>
    <cellStyle name="40% - Акцент1" xfId="163"/>
    <cellStyle name="40% - Акцент2" xfId="166"/>
    <cellStyle name="40% - Акцент3" xfId="169"/>
    <cellStyle name="40% - Акцент4" xfId="172"/>
    <cellStyle name="40% - Акцент5" xfId="175"/>
    <cellStyle name="40% - Акцент6" xfId="178"/>
    <cellStyle name="60% - Accent1 2" xfId="52"/>
    <cellStyle name="60% - Accent1 2 2" xfId="113"/>
    <cellStyle name="60% - Accent1 3" xfId="226"/>
    <cellStyle name="60% - Accent2 2" xfId="53"/>
    <cellStyle name="60% - Accent2 2 2" xfId="114"/>
    <cellStyle name="60% - Accent2 3" xfId="228"/>
    <cellStyle name="60% - Accent3 2" xfId="54"/>
    <cellStyle name="60% - Accent3 2 2" xfId="115"/>
    <cellStyle name="60% - Accent3 3" xfId="230"/>
    <cellStyle name="60% - Accent4 2" xfId="55"/>
    <cellStyle name="60% - Accent4 2 2" xfId="116"/>
    <cellStyle name="60% - Accent4 3" xfId="232"/>
    <cellStyle name="60% - Accent5 2" xfId="56"/>
    <cellStyle name="60% - Accent5 2 2" xfId="117"/>
    <cellStyle name="60% - Accent5 3" xfId="234"/>
    <cellStyle name="60% - Accent6 2" xfId="57"/>
    <cellStyle name="60% - Accent6 2 2" xfId="118"/>
    <cellStyle name="60% - Accent6 3" xfId="236"/>
    <cellStyle name="60% - Акцент1" xfId="164"/>
    <cellStyle name="60% - Акцент2" xfId="167"/>
    <cellStyle name="60% - Акцент3" xfId="170"/>
    <cellStyle name="60% - Акцент4" xfId="173"/>
    <cellStyle name="60% - Акцент5" xfId="176"/>
    <cellStyle name="60% - Акцент6" xfId="179"/>
    <cellStyle name="Accent1" xfId="16" builtinId="29" customBuiltin="1"/>
    <cellStyle name="Accent1 2" xfId="58"/>
    <cellStyle name="Accent1 2 2" xfId="119"/>
    <cellStyle name="Accent1 3" xfId="225"/>
    <cellStyle name="Accent2" xfId="17" builtinId="33" customBuiltin="1"/>
    <cellStyle name="Accent2 2" xfId="59"/>
    <cellStyle name="Accent2 2 2" xfId="120"/>
    <cellStyle name="Accent2 3" xfId="227"/>
    <cellStyle name="Accent3" xfId="18" builtinId="37" customBuiltin="1"/>
    <cellStyle name="Accent3 2" xfId="60"/>
    <cellStyle name="Accent3 2 2" xfId="121"/>
    <cellStyle name="Accent3 3" xfId="229"/>
    <cellStyle name="Accent4" xfId="19" builtinId="41" customBuiltin="1"/>
    <cellStyle name="Accent4 2" xfId="61"/>
    <cellStyle name="Accent4 2 2" xfId="122"/>
    <cellStyle name="Accent4 3" xfId="231"/>
    <cellStyle name="Accent5" xfId="20" builtinId="45" customBuiltin="1"/>
    <cellStyle name="Accent5 2" xfId="62"/>
    <cellStyle name="Accent5 2 2" xfId="123"/>
    <cellStyle name="Accent5 3" xfId="233"/>
    <cellStyle name="Accent6" xfId="21" builtinId="49" customBuiltin="1"/>
    <cellStyle name="Accent6 2" xfId="63"/>
    <cellStyle name="Accent6 2 2" xfId="124"/>
    <cellStyle name="Accent6 3" xfId="235"/>
    <cellStyle name="Bad" xfId="33" builtinId="27" customBuiltin="1"/>
    <cellStyle name="Bad 2" xfId="64"/>
    <cellStyle name="Bad 2 2" xfId="125"/>
    <cellStyle name="Bad 3" xfId="214"/>
    <cellStyle name="Calculation" xfId="24" builtinId="22" customBuiltin="1"/>
    <cellStyle name="Calculation 2" xfId="65"/>
    <cellStyle name="Calculation 2 2" xfId="126"/>
    <cellStyle name="Calculation 3" xfId="218"/>
    <cellStyle name="Check Cell" xfId="30" builtinId="23" customBuiltin="1"/>
    <cellStyle name="Check Cell 2" xfId="66"/>
    <cellStyle name="Check Cell 2 2" xfId="127"/>
    <cellStyle name="Check Cell 3" xfId="220"/>
    <cellStyle name="Comma" xfId="190" builtinId="3"/>
    <cellStyle name="Comma 11" xfId="207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8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9"/>
    <cellStyle name="Explanatory Text" xfId="34" builtinId="53" customBuiltin="1"/>
    <cellStyle name="Explanatory Text 2" xfId="69"/>
    <cellStyle name="Explanatory Text 2 2" xfId="130"/>
    <cellStyle name="Explanatory Text 3" xfId="223"/>
    <cellStyle name="Good" xfId="38" builtinId="26" customBuiltin="1"/>
    <cellStyle name="Good 2" xfId="70"/>
    <cellStyle name="Good 2 2" xfId="131"/>
    <cellStyle name="Good 3" xfId="213"/>
    <cellStyle name="Heading 1" xfId="25" builtinId="16" customBuiltin="1"/>
    <cellStyle name="Heading 1 2" xfId="71"/>
    <cellStyle name="Heading 1 2 2" xfId="132"/>
    <cellStyle name="Heading 1 3" xfId="209"/>
    <cellStyle name="Heading 2" xfId="26" builtinId="17" customBuiltin="1"/>
    <cellStyle name="Heading 2 2" xfId="72"/>
    <cellStyle name="Heading 2 2 2" xfId="133"/>
    <cellStyle name="Heading 2 3" xfId="210"/>
    <cellStyle name="Heading 3" xfId="27" builtinId="18" customBuiltin="1"/>
    <cellStyle name="Heading 3 2" xfId="73"/>
    <cellStyle name="Heading 3 2 2" xfId="134"/>
    <cellStyle name="Heading 3 3" xfId="211"/>
    <cellStyle name="Heading 4" xfId="28" builtinId="19" customBuiltin="1"/>
    <cellStyle name="Heading 4 2" xfId="74"/>
    <cellStyle name="Heading 4 2 2" xfId="135"/>
    <cellStyle name="Heading 4 3" xfId="212"/>
    <cellStyle name="Input" xfId="22" builtinId="20" customBuiltin="1"/>
    <cellStyle name="Input 2" xfId="75"/>
    <cellStyle name="Input 2 2" xfId="136"/>
    <cellStyle name="Input 3" xfId="216"/>
    <cellStyle name="Linked Cell" xfId="36" builtinId="24" customBuiltin="1"/>
    <cellStyle name="Linked Cell 2" xfId="76"/>
    <cellStyle name="Linked Cell 2 2" xfId="137"/>
    <cellStyle name="Linked Cell 3" xfId="219"/>
    <cellStyle name="Neutral" xfId="32" builtinId="28" customBuiltin="1"/>
    <cellStyle name="Neutral 2" xfId="77"/>
    <cellStyle name="Neutral 2 2" xfId="98"/>
    <cellStyle name="Neutral 3" xfId="138"/>
    <cellStyle name="Neutral 4" xfId="215"/>
    <cellStyle name="Normal" xfId="0" builtinId="0"/>
    <cellStyle name="Normal 10" xfId="155"/>
    <cellStyle name="Normal 11" xfId="156"/>
    <cellStyle name="Normal 11 2" xfId="204"/>
    <cellStyle name="Normal 12" xfId="180"/>
    <cellStyle name="Normal 12 2" xfId="184"/>
    <cellStyle name="Normal 13" xfId="183"/>
    <cellStyle name="Normal 2" xfId="7"/>
    <cellStyle name="Normal 2 2" xfId="79"/>
    <cellStyle name="Normal 2 2 2" xfId="139"/>
    <cellStyle name="Normal 2 3" xfId="78"/>
    <cellStyle name="Normal 2 3 2" xfId="140"/>
    <cellStyle name="Normal 2 4" xfId="187"/>
    <cellStyle name="Normal 2 5" xfId="185"/>
    <cellStyle name="Normal 3" xfId="8"/>
    <cellStyle name="Normal 3 2" xfId="97"/>
    <cellStyle name="Normal 3 2 2" xfId="141"/>
    <cellStyle name="Normal 3 3" xfId="93"/>
    <cellStyle name="Normal 3_HavelvacN2axjusakN3" xfId="99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6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3" xfId="206"/>
    <cellStyle name="Normal 9" xfId="154"/>
    <cellStyle name="Note 2" xfId="82"/>
    <cellStyle name="Note 2 2" xfId="145"/>
    <cellStyle name="Note 3" xfId="182"/>
    <cellStyle name="Note 4" xfId="222"/>
    <cellStyle name="Note 5" xfId="237"/>
    <cellStyle name="Output" xfId="23" builtinId="21" customBuiltin="1"/>
    <cellStyle name="Output 2" xfId="83"/>
    <cellStyle name="Output 2 2" xfId="146"/>
    <cellStyle name="Output 3" xfId="217"/>
    <cellStyle name="Percent 2" xfId="14"/>
    <cellStyle name="SN_241" xfId="89"/>
    <cellStyle name="SN_b" xfId="160"/>
    <cellStyle name="SN_it" xfId="161"/>
    <cellStyle name="Style 1" xfId="15"/>
    <cellStyle name="Style 1 2" xfId="147"/>
    <cellStyle name="Style 1 2 2" xfId="153"/>
    <cellStyle name="Style 1_verchnakan_ax21-25_2018" xfId="148"/>
    <cellStyle name="Title" xfId="191" builtinId="15" customBuiltin="1"/>
    <cellStyle name="Title 2" xfId="84"/>
    <cellStyle name="Title 3" xfId="181"/>
    <cellStyle name="Total" xfId="29" builtinId="25" customBuiltin="1"/>
    <cellStyle name="Total 2" xfId="85"/>
    <cellStyle name="Total 2 2" xfId="149"/>
    <cellStyle name="Total 3" xfId="224"/>
    <cellStyle name="Warning Text" xfId="37" builtinId="11" customBuiltin="1"/>
    <cellStyle name="Warning Text 2" xfId="86"/>
    <cellStyle name="Warning Text 2 2" xfId="150"/>
    <cellStyle name="Warning Text 3" xfId="221"/>
    <cellStyle name="Название" xfId="31"/>
    <cellStyle name="Обычный 14" xfId="208"/>
    <cellStyle name="Обычный 2" xfId="151"/>
    <cellStyle name="Обычный 2 2" xfId="152"/>
    <cellStyle name="Обычный 3" xfId="205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esktop\1\hratap\attachments_1440432%20(1)\hratapi%20verjnakan%20kar%20gnacac\2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h7."/>
      <sheetName val="h8."/>
      <sheetName val="h9."/>
      <sheetName val="10"/>
      <sheetName val="h10"/>
    </sheetNames>
    <sheetDataSet>
      <sheetData sheetId="0">
        <row r="154">
          <cell r="D154" t="str">
            <v>Մարզերում առաջնահերթ լուծում պահանջող հիմնախնդիրների լուծում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24" zoomScaleNormal="100" workbookViewId="0">
      <selection activeCell="G38" sqref="G38"/>
    </sheetView>
  </sheetViews>
  <sheetFormatPr defaultColWidth="9.140625" defaultRowHeight="17.25" x14ac:dyDescent="0.3"/>
  <cols>
    <col min="1" max="1" width="8.7109375" style="1" customWidth="1"/>
    <col min="2" max="2" width="11.42578125" style="1" customWidth="1"/>
    <col min="3" max="3" width="84.28515625" style="1" customWidth="1"/>
    <col min="4" max="4" width="26.42578125" style="8" customWidth="1"/>
    <col min="5" max="5" width="26.5703125" style="4" customWidth="1"/>
    <col min="6" max="6" width="9.140625" style="1"/>
    <col min="7" max="7" width="12.140625" style="1" bestFit="1" customWidth="1"/>
    <col min="8" max="8" width="9.140625" style="1"/>
    <col min="9" max="9" width="17.140625" style="1" customWidth="1"/>
    <col min="10" max="16384" width="9.140625" style="1"/>
  </cols>
  <sheetData>
    <row r="1" spans="1:6" ht="9" customHeight="1" x14ac:dyDescent="0.3"/>
    <row r="2" spans="1:6" x14ac:dyDescent="0.3">
      <c r="E2" s="14" t="s">
        <v>84</v>
      </c>
    </row>
    <row r="3" spans="1:6" x14ac:dyDescent="0.3">
      <c r="C3" s="399" t="s">
        <v>98</v>
      </c>
      <c r="D3" s="399"/>
      <c r="E3" s="399"/>
    </row>
    <row r="4" spans="1:6" x14ac:dyDescent="0.3">
      <c r="B4" s="2"/>
      <c r="C4" s="2"/>
      <c r="E4" s="14" t="s">
        <v>85</v>
      </c>
    </row>
    <row r="5" spans="1:6" ht="13.5" customHeight="1" x14ac:dyDescent="0.3">
      <c r="A5" s="400" t="s">
        <v>186</v>
      </c>
      <c r="B5" s="400"/>
      <c r="C5" s="400"/>
      <c r="D5" s="400"/>
      <c r="E5" s="400"/>
    </row>
    <row r="6" spans="1:6" ht="63" customHeight="1" x14ac:dyDescent="0.3">
      <c r="A6" s="400"/>
      <c r="B6" s="400"/>
      <c r="C6" s="400"/>
      <c r="D6" s="400"/>
      <c r="E6" s="400"/>
    </row>
    <row r="7" spans="1:6" ht="17.25" customHeight="1" x14ac:dyDescent="0.3">
      <c r="D7" s="5"/>
      <c r="E7" s="4" t="s">
        <v>88</v>
      </c>
    </row>
    <row r="8" spans="1:6" ht="73.5" customHeight="1" x14ac:dyDescent="0.3">
      <c r="A8" s="392" t="s">
        <v>1</v>
      </c>
      <c r="B8" s="392"/>
      <c r="C8" s="392" t="s">
        <v>16</v>
      </c>
      <c r="D8" s="401" t="s">
        <v>39</v>
      </c>
      <c r="E8" s="402"/>
    </row>
    <row r="9" spans="1:6" s="20" customFormat="1" ht="31.5" customHeight="1" x14ac:dyDescent="0.25">
      <c r="A9" s="19" t="s">
        <v>13</v>
      </c>
      <c r="B9" s="19" t="s">
        <v>14</v>
      </c>
      <c r="C9" s="392"/>
      <c r="D9" s="19" t="s">
        <v>40</v>
      </c>
      <c r="E9" s="19" t="s">
        <v>0</v>
      </c>
    </row>
    <row r="10" spans="1:6" ht="21" customHeight="1" x14ac:dyDescent="0.3">
      <c r="A10" s="6"/>
      <c r="B10" s="6"/>
      <c r="C10" s="116" t="s">
        <v>15</v>
      </c>
      <c r="D10" s="90">
        <f>D11</f>
        <v>0</v>
      </c>
      <c r="E10" s="90">
        <f>E11</f>
        <v>0</v>
      </c>
    </row>
    <row r="11" spans="1:6" s="39" customFormat="1" ht="33.75" customHeight="1" x14ac:dyDescent="0.2">
      <c r="A11" s="31"/>
      <c r="B11" s="32"/>
      <c r="C11" s="38" t="s">
        <v>58</v>
      </c>
      <c r="D11" s="89">
        <f>D12+D44+D31</f>
        <v>0</v>
      </c>
      <c r="E11" s="89">
        <f>E12+E44+E31</f>
        <v>0</v>
      </c>
    </row>
    <row r="12" spans="1:6" s="39" customFormat="1" x14ac:dyDescent="0.2">
      <c r="A12" s="47" t="s">
        <v>156</v>
      </c>
      <c r="B12" s="47"/>
      <c r="C12" s="109" t="s">
        <v>20</v>
      </c>
      <c r="D12" s="396">
        <f>D19+D25</f>
        <v>-10751.199999999997</v>
      </c>
      <c r="E12" s="396">
        <f>E19+E25</f>
        <v>-10751.199999999997</v>
      </c>
    </row>
    <row r="13" spans="1:6" s="40" customFormat="1" x14ac:dyDescent="0.2">
      <c r="A13" s="22"/>
      <c r="B13" s="22"/>
      <c r="C13" s="22" t="s">
        <v>157</v>
      </c>
      <c r="D13" s="397"/>
      <c r="E13" s="397"/>
      <c r="F13" s="41"/>
    </row>
    <row r="14" spans="1:6" s="40" customFormat="1" x14ac:dyDescent="0.2">
      <c r="A14" s="22"/>
      <c r="B14" s="22"/>
      <c r="C14" s="33" t="s">
        <v>21</v>
      </c>
      <c r="D14" s="397"/>
      <c r="E14" s="397"/>
    </row>
    <row r="15" spans="1:6" s="40" customFormat="1" ht="17.25" customHeight="1" x14ac:dyDescent="0.2">
      <c r="A15" s="22"/>
      <c r="B15" s="22"/>
      <c r="C15" s="22" t="s">
        <v>158</v>
      </c>
      <c r="D15" s="397"/>
      <c r="E15" s="397"/>
    </row>
    <row r="16" spans="1:6" s="40" customFormat="1" ht="17.25" customHeight="1" x14ac:dyDescent="0.2">
      <c r="A16" s="22"/>
      <c r="B16" s="22"/>
      <c r="C16" s="33" t="s">
        <v>22</v>
      </c>
      <c r="D16" s="397"/>
      <c r="E16" s="397"/>
    </row>
    <row r="17" spans="1:7" s="40" customFormat="1" ht="36.75" customHeight="1" x14ac:dyDescent="0.2">
      <c r="A17" s="22"/>
      <c r="B17" s="22"/>
      <c r="C17" s="22" t="s">
        <v>159</v>
      </c>
      <c r="D17" s="398"/>
      <c r="E17" s="398"/>
    </row>
    <row r="18" spans="1:7" s="40" customFormat="1" x14ac:dyDescent="0.3">
      <c r="A18" s="26"/>
      <c r="B18" s="27"/>
      <c r="C18" s="42" t="s">
        <v>23</v>
      </c>
      <c r="D18" s="42"/>
      <c r="E18" s="42"/>
    </row>
    <row r="19" spans="1:7" s="40" customFormat="1" ht="21" customHeight="1" x14ac:dyDescent="0.2">
      <c r="A19" s="26"/>
      <c r="B19" s="43">
        <v>11002</v>
      </c>
      <c r="C19" s="44" t="s">
        <v>24</v>
      </c>
      <c r="D19" s="388">
        <f>'2.'!G95</f>
        <v>-33427.699999999997</v>
      </c>
      <c r="E19" s="388">
        <f>'2.'!H95</f>
        <v>-33427.699999999997</v>
      </c>
    </row>
    <row r="20" spans="1:7" s="40" customFormat="1" ht="36.75" customHeight="1" x14ac:dyDescent="0.2">
      <c r="A20" s="26"/>
      <c r="B20" s="43"/>
      <c r="C20" s="43" t="s">
        <v>161</v>
      </c>
      <c r="D20" s="389"/>
      <c r="E20" s="389"/>
      <c r="F20" s="45"/>
    </row>
    <row r="21" spans="1:7" s="46" customFormat="1" ht="20.25" customHeight="1" x14ac:dyDescent="0.2">
      <c r="A21" s="26"/>
      <c r="B21" s="43"/>
      <c r="C21" s="44" t="s">
        <v>25</v>
      </c>
      <c r="D21" s="389"/>
      <c r="E21" s="389"/>
    </row>
    <row r="22" spans="1:7" s="40" customFormat="1" ht="36" customHeight="1" x14ac:dyDescent="0.2">
      <c r="A22" s="26"/>
      <c r="B22" s="43"/>
      <c r="C22" s="43" t="s">
        <v>160</v>
      </c>
      <c r="D22" s="389"/>
      <c r="E22" s="389"/>
    </row>
    <row r="23" spans="1:7" s="40" customFormat="1" ht="21" customHeight="1" x14ac:dyDescent="0.2">
      <c r="A23" s="26"/>
      <c r="B23" s="43"/>
      <c r="C23" s="44" t="s">
        <v>26</v>
      </c>
      <c r="D23" s="389"/>
      <c r="E23" s="389"/>
    </row>
    <row r="24" spans="1:7" s="40" customFormat="1" ht="22.5" customHeight="1" x14ac:dyDescent="0.2">
      <c r="A24" s="26"/>
      <c r="B24" s="43"/>
      <c r="C24" s="43" t="s">
        <v>155</v>
      </c>
      <c r="D24" s="390"/>
      <c r="E24" s="390"/>
    </row>
    <row r="25" spans="1:7" s="40" customFormat="1" ht="22.5" customHeight="1" x14ac:dyDescent="0.2">
      <c r="A25" s="26"/>
      <c r="B25" s="22" t="s">
        <v>265</v>
      </c>
      <c r="C25" s="33" t="s">
        <v>24</v>
      </c>
      <c r="D25" s="388">
        <f>'2.'!G111</f>
        <v>22676.5</v>
      </c>
      <c r="E25" s="388">
        <f>'2.'!H111</f>
        <v>22676.5</v>
      </c>
    </row>
    <row r="26" spans="1:7" s="40" customFormat="1" ht="22.5" customHeight="1" x14ac:dyDescent="0.2">
      <c r="A26" s="26"/>
      <c r="B26" s="22"/>
      <c r="C26" s="22" t="s">
        <v>263</v>
      </c>
      <c r="D26" s="389"/>
      <c r="E26" s="389"/>
    </row>
    <row r="27" spans="1:7" s="40" customFormat="1" ht="22.5" customHeight="1" x14ac:dyDescent="0.2">
      <c r="A27" s="26"/>
      <c r="B27" s="22"/>
      <c r="C27" s="33" t="s">
        <v>25</v>
      </c>
      <c r="D27" s="389"/>
      <c r="E27" s="389"/>
    </row>
    <row r="28" spans="1:7" s="40" customFormat="1" ht="37.5" customHeight="1" x14ac:dyDescent="0.2">
      <c r="A28" s="26"/>
      <c r="B28" s="22"/>
      <c r="C28" s="22" t="s">
        <v>272</v>
      </c>
      <c r="D28" s="389"/>
      <c r="E28" s="389"/>
    </row>
    <row r="29" spans="1:7" s="40" customFormat="1" ht="22.5" customHeight="1" x14ac:dyDescent="0.2">
      <c r="A29" s="26"/>
      <c r="B29" s="22"/>
      <c r="C29" s="33" t="s">
        <v>26</v>
      </c>
      <c r="D29" s="389"/>
      <c r="E29" s="389"/>
      <c r="G29" s="385"/>
    </row>
    <row r="30" spans="1:7" s="40" customFormat="1" ht="37.5" customHeight="1" x14ac:dyDescent="0.2">
      <c r="A30" s="26"/>
      <c r="B30" s="55"/>
      <c r="C30" s="55" t="s">
        <v>273</v>
      </c>
      <c r="D30" s="390"/>
      <c r="E30" s="390"/>
    </row>
    <row r="31" spans="1:7" s="39" customFormat="1" x14ac:dyDescent="0.2">
      <c r="A31" s="47" t="s">
        <v>196</v>
      </c>
      <c r="B31" s="47"/>
      <c r="C31" s="109" t="s">
        <v>20</v>
      </c>
      <c r="D31" s="396">
        <f>'2.'!G136</f>
        <v>-90903.6</v>
      </c>
      <c r="E31" s="396">
        <f>'2.'!H136</f>
        <v>-90903.6</v>
      </c>
    </row>
    <row r="32" spans="1:7" s="40" customFormat="1" x14ac:dyDescent="0.2">
      <c r="A32" s="55"/>
      <c r="B32" s="55"/>
      <c r="C32" s="55" t="s">
        <v>197</v>
      </c>
      <c r="D32" s="397"/>
      <c r="E32" s="397"/>
      <c r="F32" s="41"/>
    </row>
    <row r="33" spans="1:7" s="40" customFormat="1" x14ac:dyDescent="0.2">
      <c r="A33" s="55"/>
      <c r="B33" s="55"/>
      <c r="C33" s="56" t="s">
        <v>21</v>
      </c>
      <c r="D33" s="397"/>
      <c r="E33" s="397"/>
    </row>
    <row r="34" spans="1:7" s="40" customFormat="1" ht="17.25" customHeight="1" x14ac:dyDescent="0.2">
      <c r="A34" s="55"/>
      <c r="B34" s="55"/>
      <c r="C34" s="55" t="s">
        <v>198</v>
      </c>
      <c r="D34" s="397"/>
      <c r="E34" s="397"/>
    </row>
    <row r="35" spans="1:7" s="40" customFormat="1" ht="17.25" customHeight="1" x14ac:dyDescent="0.2">
      <c r="A35" s="55"/>
      <c r="B35" s="55"/>
      <c r="C35" s="56" t="s">
        <v>22</v>
      </c>
      <c r="D35" s="397"/>
      <c r="E35" s="397"/>
    </row>
    <row r="36" spans="1:7" s="40" customFormat="1" ht="36.75" customHeight="1" x14ac:dyDescent="0.2">
      <c r="A36" s="55"/>
      <c r="B36" s="55"/>
      <c r="C36" s="55" t="s">
        <v>199</v>
      </c>
      <c r="D36" s="398"/>
      <c r="E36" s="398"/>
    </row>
    <row r="37" spans="1:7" s="40" customFormat="1" x14ac:dyDescent="0.3">
      <c r="A37" s="26"/>
      <c r="B37" s="27"/>
      <c r="C37" s="42" t="s">
        <v>23</v>
      </c>
      <c r="D37" s="42"/>
      <c r="E37" s="42"/>
    </row>
    <row r="38" spans="1:7" s="40" customFormat="1" ht="21" customHeight="1" x14ac:dyDescent="0.2">
      <c r="A38" s="26"/>
      <c r="B38" s="55" t="s">
        <v>200</v>
      </c>
      <c r="C38" s="56" t="s">
        <v>24</v>
      </c>
      <c r="D38" s="388">
        <f>'2.'!G128</f>
        <v>-90903.6</v>
      </c>
      <c r="E38" s="388">
        <f>'2.'!H136</f>
        <v>-90903.6</v>
      </c>
      <c r="G38" s="385"/>
    </row>
    <row r="39" spans="1:7" s="40" customFormat="1" ht="36.75" customHeight="1" x14ac:dyDescent="0.2">
      <c r="A39" s="26"/>
      <c r="B39" s="55"/>
      <c r="C39" s="55" t="s">
        <v>201</v>
      </c>
      <c r="D39" s="389"/>
      <c r="E39" s="389"/>
      <c r="F39" s="45"/>
    </row>
    <row r="40" spans="1:7" s="46" customFormat="1" ht="20.25" customHeight="1" x14ac:dyDescent="0.2">
      <c r="A40" s="26"/>
      <c r="B40" s="55"/>
      <c r="C40" s="56" t="s">
        <v>25</v>
      </c>
      <c r="D40" s="389"/>
      <c r="E40" s="389"/>
    </row>
    <row r="41" spans="1:7" s="40" customFormat="1" ht="36" customHeight="1" x14ac:dyDescent="0.2">
      <c r="A41" s="26"/>
      <c r="B41" s="55"/>
      <c r="C41" s="55" t="s">
        <v>202</v>
      </c>
      <c r="D41" s="389"/>
      <c r="E41" s="389"/>
    </row>
    <row r="42" spans="1:7" s="40" customFormat="1" ht="21" customHeight="1" x14ac:dyDescent="0.2">
      <c r="A42" s="26"/>
      <c r="B42" s="55"/>
      <c r="C42" s="56" t="s">
        <v>26</v>
      </c>
      <c r="D42" s="389"/>
      <c r="E42" s="389"/>
    </row>
    <row r="43" spans="1:7" s="40" customFormat="1" ht="22.5" customHeight="1" x14ac:dyDescent="0.2">
      <c r="A43" s="26"/>
      <c r="B43" s="55"/>
      <c r="C43" s="55" t="s">
        <v>103</v>
      </c>
      <c r="D43" s="390"/>
      <c r="E43" s="390"/>
    </row>
    <row r="44" spans="1:7" s="53" customFormat="1" ht="19.5" customHeight="1" x14ac:dyDescent="0.3">
      <c r="A44" s="21">
        <v>1212</v>
      </c>
      <c r="B44" s="21"/>
      <c r="C44" s="21" t="s">
        <v>20</v>
      </c>
      <c r="D44" s="393">
        <f>D51+D58</f>
        <v>101654.79999999999</v>
      </c>
      <c r="E44" s="393">
        <f>E51+E58</f>
        <v>101654.79999999999</v>
      </c>
    </row>
    <row r="45" spans="1:7" x14ac:dyDescent="0.3">
      <c r="A45" s="9"/>
      <c r="B45" s="9"/>
      <c r="C45" s="7" t="s">
        <v>56</v>
      </c>
      <c r="D45" s="394"/>
      <c r="E45" s="394"/>
    </row>
    <row r="46" spans="1:7" x14ac:dyDescent="0.3">
      <c r="A46" s="9"/>
      <c r="B46" s="9"/>
      <c r="C46" s="9" t="s">
        <v>21</v>
      </c>
      <c r="D46" s="394"/>
      <c r="E46" s="394"/>
    </row>
    <row r="47" spans="1:7" x14ac:dyDescent="0.3">
      <c r="A47" s="9"/>
      <c r="B47" s="9"/>
      <c r="C47" s="7" t="s">
        <v>99</v>
      </c>
      <c r="D47" s="394"/>
      <c r="E47" s="394"/>
    </row>
    <row r="48" spans="1:7" x14ac:dyDescent="0.3">
      <c r="A48" s="9"/>
      <c r="B48" s="9"/>
      <c r="C48" s="9" t="s">
        <v>22</v>
      </c>
      <c r="D48" s="394"/>
      <c r="E48" s="394"/>
    </row>
    <row r="49" spans="1:9" ht="34.5" x14ac:dyDescent="0.3">
      <c r="A49" s="9"/>
      <c r="B49" s="9"/>
      <c r="C49" s="7" t="s">
        <v>100</v>
      </c>
      <c r="D49" s="395"/>
      <c r="E49" s="395"/>
    </row>
    <row r="50" spans="1:9" ht="17.25" customHeight="1" x14ac:dyDescent="0.3">
      <c r="A50" s="191"/>
      <c r="B50" s="191"/>
      <c r="C50" s="15" t="s">
        <v>23</v>
      </c>
      <c r="D50" s="191"/>
      <c r="E50" s="191"/>
    </row>
    <row r="51" spans="1:9" ht="17.25" customHeight="1" x14ac:dyDescent="0.3">
      <c r="A51" s="9"/>
      <c r="B51" s="9">
        <v>12025</v>
      </c>
      <c r="C51" s="9" t="s">
        <v>24</v>
      </c>
      <c r="D51" s="393">
        <f>'2.'!G23</f>
        <v>-115438.90000000002</v>
      </c>
      <c r="E51" s="393">
        <f>'2.'!H23</f>
        <v>-115438.90000000002</v>
      </c>
    </row>
    <row r="52" spans="1:9" ht="19.5" customHeight="1" x14ac:dyDescent="0.3">
      <c r="A52" s="9"/>
      <c r="B52" s="9"/>
      <c r="C52" s="7" t="s">
        <v>101</v>
      </c>
      <c r="D52" s="394"/>
      <c r="E52" s="394"/>
    </row>
    <row r="53" spans="1:9" x14ac:dyDescent="0.3">
      <c r="A53" s="9"/>
      <c r="B53" s="9"/>
      <c r="C53" s="9" t="s">
        <v>25</v>
      </c>
      <c r="D53" s="394"/>
      <c r="E53" s="394"/>
    </row>
    <row r="54" spans="1:9" ht="53.25" customHeight="1" x14ac:dyDescent="0.3">
      <c r="A54" s="9"/>
      <c r="B54" s="9"/>
      <c r="C54" s="7" t="s">
        <v>102</v>
      </c>
      <c r="D54" s="394"/>
      <c r="E54" s="394"/>
      <c r="I54" s="50"/>
    </row>
    <row r="55" spans="1:9" x14ac:dyDescent="0.3">
      <c r="A55" s="9"/>
      <c r="B55" s="9"/>
      <c r="C55" s="9" t="s">
        <v>26</v>
      </c>
      <c r="D55" s="394"/>
      <c r="E55" s="394"/>
    </row>
    <row r="56" spans="1:9" x14ac:dyDescent="0.3">
      <c r="A56" s="9"/>
      <c r="B56" s="9"/>
      <c r="C56" s="9" t="s">
        <v>103</v>
      </c>
      <c r="D56" s="395"/>
      <c r="E56" s="395"/>
    </row>
    <row r="57" spans="1:9" ht="17.25" customHeight="1" x14ac:dyDescent="0.3">
      <c r="A57" s="392" t="s">
        <v>23</v>
      </c>
      <c r="B57" s="392"/>
      <c r="C57" s="392"/>
      <c r="D57" s="392"/>
      <c r="E57" s="392"/>
    </row>
    <row r="58" spans="1:9" ht="17.25" customHeight="1" x14ac:dyDescent="0.3">
      <c r="A58" s="9"/>
      <c r="B58" s="9">
        <v>32001</v>
      </c>
      <c r="C58" s="9" t="s">
        <v>24</v>
      </c>
      <c r="D58" s="393">
        <f>'2.'!G57</f>
        <v>217093.7</v>
      </c>
      <c r="E58" s="393">
        <f>'2.'!H57</f>
        <v>217093.7</v>
      </c>
      <c r="I58" s="50"/>
    </row>
    <row r="59" spans="1:9" ht="37.5" customHeight="1" x14ac:dyDescent="0.3">
      <c r="A59" s="9"/>
      <c r="B59" s="9"/>
      <c r="C59" s="7" t="s">
        <v>80</v>
      </c>
      <c r="D59" s="394"/>
      <c r="E59" s="394"/>
    </row>
    <row r="60" spans="1:9" ht="18.75" customHeight="1" x14ac:dyDescent="0.3">
      <c r="A60" s="9"/>
      <c r="B60" s="9"/>
      <c r="C60" s="9" t="s">
        <v>25</v>
      </c>
      <c r="D60" s="394"/>
      <c r="E60" s="394"/>
    </row>
    <row r="61" spans="1:9" ht="51" customHeight="1" x14ac:dyDescent="0.3">
      <c r="A61" s="9"/>
      <c r="B61" s="9"/>
      <c r="C61" s="7" t="s">
        <v>154</v>
      </c>
      <c r="D61" s="394"/>
      <c r="E61" s="394"/>
    </row>
    <row r="62" spans="1:9" x14ac:dyDescent="0.3">
      <c r="A62" s="9"/>
      <c r="B62" s="9"/>
      <c r="C62" s="9" t="s">
        <v>26</v>
      </c>
      <c r="D62" s="394"/>
      <c r="E62" s="394"/>
    </row>
    <row r="63" spans="1:9" ht="35.25" customHeight="1" x14ac:dyDescent="0.3">
      <c r="A63" s="9"/>
      <c r="B63" s="9"/>
      <c r="C63" s="9" t="s">
        <v>305</v>
      </c>
      <c r="D63" s="395"/>
      <c r="E63" s="395"/>
    </row>
    <row r="64" spans="1:9" ht="21.75" customHeight="1" x14ac:dyDescent="0.3">
      <c r="C64" s="16"/>
      <c r="D64" s="17"/>
    </row>
    <row r="65" spans="2:4" x14ac:dyDescent="0.3">
      <c r="B65" s="105" t="s">
        <v>91</v>
      </c>
      <c r="C65" s="106"/>
      <c r="D65" s="105"/>
    </row>
    <row r="66" spans="2:4" x14ac:dyDescent="0.3">
      <c r="B66" s="105" t="s">
        <v>92</v>
      </c>
      <c r="C66" s="106"/>
      <c r="D66" s="105"/>
    </row>
    <row r="67" spans="2:4" x14ac:dyDescent="0.3">
      <c r="B67" s="107"/>
      <c r="C67" s="391" t="s">
        <v>90</v>
      </c>
      <c r="D67" s="391"/>
    </row>
    <row r="68" spans="2:4" x14ac:dyDescent="0.3">
      <c r="B68" s="53"/>
      <c r="C68" s="53"/>
      <c r="D68" s="117"/>
    </row>
    <row r="69" spans="2:4" x14ac:dyDescent="0.3">
      <c r="B69" s="53"/>
      <c r="C69" s="53"/>
      <c r="D69" s="117"/>
    </row>
    <row r="70" spans="2:4" x14ac:dyDescent="0.3">
      <c r="B70" s="53"/>
      <c r="C70" s="53"/>
      <c r="D70" s="117"/>
    </row>
    <row r="71" spans="2:4" x14ac:dyDescent="0.3">
      <c r="B71" s="53"/>
      <c r="C71" s="53"/>
      <c r="D71" s="117"/>
    </row>
  </sheetData>
  <mergeCells count="23">
    <mergeCell ref="C3:E3"/>
    <mergeCell ref="A8:B8"/>
    <mergeCell ref="C8:C9"/>
    <mergeCell ref="A5:E6"/>
    <mergeCell ref="D8:E8"/>
    <mergeCell ref="D12:D17"/>
    <mergeCell ref="E12:E17"/>
    <mergeCell ref="D19:D24"/>
    <mergeCell ref="E19:E24"/>
    <mergeCell ref="D31:D36"/>
    <mergeCell ref="E31:E36"/>
    <mergeCell ref="D38:D43"/>
    <mergeCell ref="E38:E43"/>
    <mergeCell ref="D25:D30"/>
    <mergeCell ref="E25:E30"/>
    <mergeCell ref="C67:D67"/>
    <mergeCell ref="A57:E57"/>
    <mergeCell ref="D44:D49"/>
    <mergeCell ref="E44:E49"/>
    <mergeCell ref="D51:D56"/>
    <mergeCell ref="E51:E56"/>
    <mergeCell ref="D58:D63"/>
    <mergeCell ref="E58:E63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A140"/>
  <sheetViews>
    <sheetView topLeftCell="A67" zoomScaleNormal="100" zoomScaleSheetLayoutView="10" workbookViewId="0">
      <selection activeCell="F78" sqref="F78:H83"/>
    </sheetView>
  </sheetViews>
  <sheetFormatPr defaultColWidth="9.140625" defaultRowHeight="17.25" x14ac:dyDescent="0.3"/>
  <cols>
    <col min="1" max="1" width="6.7109375" style="1" customWidth="1"/>
    <col min="2" max="2" width="6.140625" style="1" customWidth="1"/>
    <col min="3" max="3" width="5.85546875" style="1" bestFit="1" customWidth="1"/>
    <col min="4" max="4" width="8.5703125" style="1" customWidth="1"/>
    <col min="5" max="5" width="11" style="1" customWidth="1"/>
    <col min="6" max="6" width="89.85546875" style="1" customWidth="1"/>
    <col min="7" max="7" width="21" style="1" customWidth="1"/>
    <col min="8" max="8" width="17.28515625" style="1" customWidth="1"/>
    <col min="9" max="9" width="14.7109375" style="1" bestFit="1" customWidth="1"/>
    <col min="10" max="11" width="9.140625" style="1"/>
    <col min="12" max="12" width="14.28515625" style="1" bestFit="1" customWidth="1"/>
    <col min="13" max="16384" width="9.140625" style="1"/>
  </cols>
  <sheetData>
    <row r="1" spans="1:235" x14ac:dyDescent="0.3">
      <c r="H1" s="14" t="s">
        <v>86</v>
      </c>
      <c r="I1" s="121"/>
      <c r="J1" s="121"/>
      <c r="K1" s="160"/>
      <c r="L1" s="121"/>
      <c r="M1" s="121"/>
      <c r="N1" s="121"/>
      <c r="O1" s="121"/>
      <c r="P1" s="121"/>
      <c r="Q1" s="121"/>
      <c r="R1" s="121"/>
      <c r="S1" s="160"/>
      <c r="T1" s="121"/>
      <c r="U1" s="121"/>
      <c r="V1" s="121"/>
      <c r="W1" s="121"/>
      <c r="X1" s="121"/>
      <c r="Y1" s="121"/>
      <c r="Z1" s="121"/>
      <c r="AA1" s="160"/>
      <c r="AB1" s="121"/>
      <c r="AC1" s="121"/>
      <c r="AD1" s="121"/>
      <c r="AE1" s="121"/>
      <c r="AF1" s="121"/>
      <c r="AG1" s="121"/>
      <c r="AH1" s="121"/>
      <c r="AI1" s="160"/>
      <c r="AJ1" s="121"/>
      <c r="AK1" s="121"/>
      <c r="AL1" s="121"/>
      <c r="AM1" s="121"/>
      <c r="AN1" s="121"/>
      <c r="AO1" s="121"/>
      <c r="AP1" s="121"/>
      <c r="AQ1" s="160"/>
      <c r="AR1" s="121"/>
      <c r="AS1" s="121"/>
      <c r="AT1" s="121"/>
      <c r="AU1" s="121"/>
      <c r="AV1" s="121"/>
      <c r="AW1" s="121"/>
      <c r="AX1" s="121"/>
      <c r="AY1" s="160"/>
      <c r="AZ1" s="121"/>
      <c r="BA1" s="121"/>
      <c r="BB1" s="121"/>
      <c r="BC1" s="121"/>
      <c r="BD1" s="121"/>
      <c r="BE1" s="121"/>
      <c r="BF1" s="121"/>
      <c r="BG1" s="160"/>
      <c r="BH1" s="121"/>
      <c r="BI1" s="121"/>
      <c r="BJ1" s="121"/>
      <c r="BK1" s="121"/>
      <c r="BL1" s="121"/>
      <c r="BM1" s="121"/>
      <c r="BN1" s="121"/>
      <c r="BO1" s="160"/>
      <c r="BP1" s="121"/>
      <c r="BQ1" s="121"/>
      <c r="BR1" s="121"/>
      <c r="BS1" s="121"/>
      <c r="BT1" s="121"/>
      <c r="BU1" s="121"/>
      <c r="BV1" s="121"/>
      <c r="BW1" s="160"/>
      <c r="BX1" s="121"/>
      <c r="BY1" s="121"/>
      <c r="BZ1" s="121"/>
      <c r="CA1" s="121"/>
      <c r="CB1" s="121"/>
      <c r="CC1" s="121"/>
      <c r="CD1" s="121"/>
      <c r="CE1" s="160"/>
      <c r="CF1" s="121"/>
      <c r="CG1" s="121"/>
      <c r="CH1" s="121"/>
      <c r="CI1" s="121"/>
      <c r="CJ1" s="121"/>
      <c r="CK1" s="121"/>
      <c r="CL1" s="121"/>
      <c r="CM1" s="160"/>
      <c r="CN1" s="121"/>
      <c r="CO1" s="121"/>
      <c r="CP1" s="121"/>
      <c r="CQ1" s="121"/>
      <c r="CR1" s="121"/>
      <c r="CS1" s="121"/>
      <c r="CT1" s="121"/>
      <c r="CU1" s="160"/>
      <c r="CV1" s="121"/>
      <c r="CW1" s="121"/>
      <c r="CX1" s="121"/>
      <c r="CY1" s="121"/>
      <c r="CZ1" s="121"/>
      <c r="DA1" s="121"/>
      <c r="DB1" s="121"/>
      <c r="DC1" s="160"/>
      <c r="DD1" s="121"/>
      <c r="DE1" s="121"/>
      <c r="DF1" s="121"/>
      <c r="DG1" s="121"/>
      <c r="DH1" s="121"/>
      <c r="DI1" s="121"/>
      <c r="DJ1" s="121"/>
      <c r="DK1" s="160"/>
      <c r="DL1" s="121"/>
      <c r="DM1" s="121"/>
      <c r="DN1" s="121"/>
      <c r="DO1" s="121"/>
      <c r="DP1" s="121"/>
      <c r="DQ1" s="121"/>
      <c r="DR1" s="121"/>
      <c r="DS1" s="160"/>
      <c r="DT1" s="121"/>
      <c r="DU1" s="121"/>
      <c r="DV1" s="121"/>
      <c r="DW1" s="121"/>
      <c r="DX1" s="121"/>
      <c r="DY1" s="121"/>
      <c r="DZ1" s="121"/>
      <c r="EA1" s="160"/>
      <c r="EB1" s="121"/>
      <c r="EC1" s="121"/>
      <c r="ED1" s="121"/>
      <c r="EE1" s="121"/>
      <c r="EF1" s="121"/>
      <c r="EG1" s="121"/>
      <c r="EH1" s="121"/>
      <c r="EI1" s="160"/>
      <c r="EJ1" s="121"/>
      <c r="EK1" s="121"/>
      <c r="EL1" s="121"/>
      <c r="EM1" s="121"/>
      <c r="EN1" s="121"/>
      <c r="EO1" s="121"/>
      <c r="EP1" s="121"/>
      <c r="EQ1" s="160"/>
      <c r="ER1" s="121"/>
      <c r="ES1" s="121"/>
      <c r="ET1" s="121"/>
      <c r="EU1" s="121"/>
      <c r="EV1" s="121"/>
      <c r="EW1" s="121"/>
      <c r="EX1" s="121"/>
      <c r="EY1" s="160"/>
      <c r="EZ1" s="121"/>
      <c r="FA1" s="121"/>
      <c r="FB1" s="121"/>
      <c r="FC1" s="121"/>
      <c r="FD1" s="121"/>
      <c r="FE1" s="121"/>
      <c r="FF1" s="121"/>
      <c r="FG1" s="160"/>
      <c r="FH1" s="121"/>
      <c r="FI1" s="121"/>
      <c r="FJ1" s="121"/>
      <c r="FK1" s="121"/>
      <c r="FL1" s="121"/>
      <c r="FM1" s="121"/>
      <c r="FN1" s="121"/>
      <c r="FO1" s="160"/>
      <c r="FP1" s="121"/>
      <c r="FQ1" s="121"/>
      <c r="FR1" s="121"/>
      <c r="FS1" s="121"/>
      <c r="FT1" s="121"/>
      <c r="FU1" s="121"/>
      <c r="FV1" s="121"/>
      <c r="FW1" s="160"/>
      <c r="FX1" s="121"/>
      <c r="FY1" s="121"/>
      <c r="FZ1" s="121"/>
      <c r="GA1" s="121"/>
      <c r="GB1" s="121"/>
      <c r="GC1" s="121"/>
      <c r="GD1" s="121"/>
      <c r="GE1" s="160"/>
      <c r="GF1" s="121"/>
      <c r="GG1" s="121"/>
      <c r="GH1" s="121"/>
      <c r="GI1" s="121"/>
      <c r="GJ1" s="121"/>
      <c r="GK1" s="121"/>
      <c r="GL1" s="121"/>
      <c r="GM1" s="160"/>
      <c r="GN1" s="121"/>
      <c r="GO1" s="121"/>
      <c r="GP1" s="121"/>
      <c r="GQ1" s="121"/>
      <c r="GR1" s="121"/>
      <c r="GS1" s="121"/>
      <c r="GT1" s="121"/>
      <c r="GU1" s="160"/>
      <c r="GV1" s="121"/>
      <c r="GW1" s="121"/>
      <c r="GX1" s="121"/>
      <c r="GY1" s="121"/>
      <c r="GZ1" s="121"/>
      <c r="HA1" s="121"/>
      <c r="HB1" s="121"/>
      <c r="HC1" s="160"/>
      <c r="HD1" s="121"/>
      <c r="HE1" s="121"/>
      <c r="HF1" s="121"/>
      <c r="HG1" s="121"/>
      <c r="HH1" s="121"/>
      <c r="HI1" s="121"/>
      <c r="HJ1" s="121"/>
      <c r="HK1" s="160"/>
      <c r="HL1" s="121"/>
      <c r="HM1" s="121"/>
      <c r="HN1" s="121"/>
      <c r="HO1" s="121"/>
      <c r="HP1" s="121"/>
      <c r="HQ1" s="121"/>
      <c r="HR1" s="121"/>
      <c r="HS1" s="160"/>
      <c r="HT1" s="121"/>
      <c r="HU1" s="121"/>
      <c r="HV1" s="121"/>
      <c r="HW1" s="121"/>
      <c r="HX1" s="121"/>
      <c r="HY1" s="121"/>
      <c r="HZ1" s="121"/>
      <c r="IA1" s="160"/>
    </row>
    <row r="2" spans="1:235" x14ac:dyDescent="0.3">
      <c r="F2" s="399" t="s">
        <v>98</v>
      </c>
      <c r="G2" s="399"/>
      <c r="H2" s="399"/>
      <c r="I2" s="121"/>
      <c r="J2" s="121"/>
      <c r="K2" s="160"/>
      <c r="L2" s="121"/>
      <c r="M2" s="121"/>
      <c r="N2" s="121"/>
      <c r="O2" s="121"/>
      <c r="P2" s="121"/>
      <c r="Q2" s="121"/>
      <c r="R2" s="121"/>
      <c r="S2" s="160"/>
      <c r="T2" s="121"/>
      <c r="U2" s="121"/>
      <c r="V2" s="121"/>
      <c r="W2" s="121"/>
      <c r="X2" s="121"/>
      <c r="Y2" s="121"/>
      <c r="Z2" s="121"/>
      <c r="AA2" s="160"/>
      <c r="AB2" s="121"/>
      <c r="AC2" s="121"/>
      <c r="AD2" s="121"/>
      <c r="AE2" s="121"/>
      <c r="AF2" s="121"/>
      <c r="AG2" s="121"/>
      <c r="AH2" s="121"/>
      <c r="AI2" s="160"/>
      <c r="AJ2" s="121"/>
      <c r="AK2" s="121"/>
      <c r="AL2" s="121"/>
      <c r="AM2" s="121"/>
      <c r="AN2" s="121"/>
      <c r="AO2" s="121"/>
      <c r="AP2" s="121"/>
      <c r="AQ2" s="160"/>
      <c r="AR2" s="121"/>
      <c r="AS2" s="121"/>
      <c r="AT2" s="121"/>
      <c r="AU2" s="121"/>
      <c r="AV2" s="121"/>
      <c r="AW2" s="121"/>
      <c r="AX2" s="121"/>
      <c r="AY2" s="160"/>
      <c r="AZ2" s="121"/>
      <c r="BA2" s="121"/>
      <c r="BB2" s="121"/>
      <c r="BC2" s="121"/>
      <c r="BD2" s="121"/>
      <c r="BE2" s="121"/>
      <c r="BF2" s="121"/>
      <c r="BG2" s="160"/>
      <c r="BH2" s="121"/>
      <c r="BI2" s="121"/>
      <c r="BJ2" s="121"/>
      <c r="BK2" s="121"/>
      <c r="BL2" s="121"/>
      <c r="BM2" s="121"/>
      <c r="BN2" s="121"/>
      <c r="BO2" s="160"/>
      <c r="BP2" s="121"/>
      <c r="BQ2" s="121"/>
      <c r="BR2" s="121"/>
      <c r="BS2" s="121"/>
      <c r="BT2" s="121"/>
      <c r="BU2" s="121"/>
      <c r="BV2" s="121"/>
      <c r="BW2" s="160"/>
      <c r="BX2" s="121"/>
      <c r="BY2" s="121"/>
      <c r="BZ2" s="121"/>
      <c r="CA2" s="121"/>
      <c r="CB2" s="121"/>
      <c r="CC2" s="121"/>
      <c r="CD2" s="121"/>
      <c r="CE2" s="160"/>
      <c r="CF2" s="121"/>
      <c r="CG2" s="121"/>
      <c r="CH2" s="121"/>
      <c r="CI2" s="121"/>
      <c r="CJ2" s="121"/>
      <c r="CK2" s="121"/>
      <c r="CL2" s="121"/>
      <c r="CM2" s="160"/>
      <c r="CN2" s="121"/>
      <c r="CO2" s="121"/>
      <c r="CP2" s="121"/>
      <c r="CQ2" s="121"/>
      <c r="CR2" s="121"/>
      <c r="CS2" s="121"/>
      <c r="CT2" s="121"/>
      <c r="CU2" s="160"/>
      <c r="CV2" s="121"/>
      <c r="CW2" s="121"/>
      <c r="CX2" s="121"/>
      <c r="CY2" s="121"/>
      <c r="CZ2" s="121"/>
      <c r="DA2" s="121"/>
      <c r="DB2" s="121"/>
      <c r="DC2" s="160"/>
      <c r="DD2" s="121"/>
      <c r="DE2" s="121"/>
      <c r="DF2" s="121"/>
      <c r="DG2" s="121"/>
      <c r="DH2" s="121"/>
      <c r="DI2" s="121"/>
      <c r="DJ2" s="121"/>
      <c r="DK2" s="160"/>
      <c r="DL2" s="121"/>
      <c r="DM2" s="121"/>
      <c r="DN2" s="121"/>
      <c r="DO2" s="121"/>
      <c r="DP2" s="121"/>
      <c r="DQ2" s="121"/>
      <c r="DR2" s="121"/>
      <c r="DS2" s="160"/>
      <c r="DT2" s="121"/>
      <c r="DU2" s="121"/>
      <c r="DV2" s="121"/>
      <c r="DW2" s="121"/>
      <c r="DX2" s="121"/>
      <c r="DY2" s="121"/>
      <c r="DZ2" s="121"/>
      <c r="EA2" s="160"/>
      <c r="EB2" s="121"/>
      <c r="EC2" s="121"/>
      <c r="ED2" s="121"/>
      <c r="EE2" s="121"/>
      <c r="EF2" s="121"/>
      <c r="EG2" s="121"/>
      <c r="EH2" s="121"/>
      <c r="EI2" s="160"/>
      <c r="EJ2" s="121"/>
      <c r="EK2" s="121"/>
      <c r="EL2" s="121"/>
      <c r="EM2" s="121"/>
      <c r="EN2" s="121"/>
      <c r="EO2" s="121"/>
      <c r="EP2" s="121"/>
      <c r="EQ2" s="160"/>
      <c r="ER2" s="121"/>
      <c r="ES2" s="121"/>
      <c r="ET2" s="121"/>
      <c r="EU2" s="121"/>
      <c r="EV2" s="121"/>
      <c r="EW2" s="121"/>
      <c r="EX2" s="121"/>
      <c r="EY2" s="160"/>
      <c r="EZ2" s="121"/>
      <c r="FA2" s="121"/>
      <c r="FB2" s="121"/>
      <c r="FC2" s="121"/>
      <c r="FD2" s="121"/>
      <c r="FE2" s="121"/>
      <c r="FF2" s="121"/>
      <c r="FG2" s="160"/>
      <c r="FH2" s="121"/>
      <c r="FI2" s="121"/>
      <c r="FJ2" s="121"/>
      <c r="FK2" s="121"/>
      <c r="FL2" s="121"/>
      <c r="FM2" s="121"/>
      <c r="FN2" s="121"/>
      <c r="FO2" s="160"/>
      <c r="FP2" s="121"/>
      <c r="FQ2" s="121"/>
      <c r="FR2" s="121"/>
      <c r="FS2" s="121"/>
      <c r="FT2" s="121"/>
      <c r="FU2" s="121"/>
      <c r="FV2" s="121"/>
      <c r="FW2" s="160"/>
      <c r="FX2" s="121"/>
      <c r="FY2" s="121"/>
      <c r="FZ2" s="121"/>
      <c r="GA2" s="121"/>
      <c r="GB2" s="121"/>
      <c r="GC2" s="121"/>
      <c r="GD2" s="121"/>
      <c r="GE2" s="160"/>
      <c r="GF2" s="121"/>
      <c r="GG2" s="121"/>
      <c r="GH2" s="121"/>
      <c r="GI2" s="121"/>
      <c r="GJ2" s="121"/>
      <c r="GK2" s="121"/>
      <c r="GL2" s="121"/>
      <c r="GM2" s="160"/>
      <c r="GN2" s="121"/>
      <c r="GO2" s="121"/>
      <c r="GP2" s="121"/>
      <c r="GQ2" s="121"/>
      <c r="GR2" s="121"/>
      <c r="GS2" s="121"/>
      <c r="GT2" s="121"/>
      <c r="GU2" s="160"/>
      <c r="GV2" s="121"/>
      <c r="GW2" s="121"/>
      <c r="GX2" s="121"/>
      <c r="GY2" s="121"/>
      <c r="GZ2" s="121"/>
      <c r="HA2" s="121"/>
      <c r="HB2" s="121"/>
      <c r="HC2" s="160"/>
      <c r="HD2" s="121"/>
      <c r="HE2" s="121"/>
      <c r="HF2" s="121"/>
      <c r="HG2" s="121"/>
      <c r="HH2" s="121"/>
      <c r="HI2" s="121"/>
      <c r="HJ2" s="121"/>
      <c r="HK2" s="160"/>
      <c r="HL2" s="121"/>
      <c r="HM2" s="121"/>
      <c r="HN2" s="121"/>
      <c r="HO2" s="121"/>
      <c r="HP2" s="121"/>
      <c r="HQ2" s="121"/>
      <c r="HR2" s="121"/>
      <c r="HS2" s="160"/>
      <c r="HT2" s="121"/>
      <c r="HU2" s="121"/>
      <c r="HV2" s="121"/>
      <c r="HW2" s="121"/>
      <c r="HX2" s="121"/>
      <c r="HY2" s="121"/>
      <c r="HZ2" s="121"/>
      <c r="IA2" s="160"/>
    </row>
    <row r="3" spans="1:235" x14ac:dyDescent="0.3">
      <c r="E3" s="2"/>
      <c r="F3" s="2"/>
      <c r="G3" s="2"/>
      <c r="H3" s="14" t="s">
        <v>87</v>
      </c>
      <c r="I3" s="121"/>
      <c r="J3" s="121"/>
      <c r="K3" s="160"/>
      <c r="L3" s="121"/>
      <c r="M3" s="121"/>
      <c r="N3" s="121"/>
      <c r="O3" s="121"/>
      <c r="P3" s="121"/>
      <c r="Q3" s="121"/>
      <c r="R3" s="121"/>
      <c r="S3" s="160"/>
      <c r="T3" s="121"/>
      <c r="U3" s="121"/>
      <c r="V3" s="121"/>
      <c r="W3" s="121"/>
      <c r="X3" s="121"/>
      <c r="Y3" s="121"/>
      <c r="Z3" s="121"/>
      <c r="AA3" s="160"/>
      <c r="AB3" s="121"/>
      <c r="AC3" s="121"/>
      <c r="AD3" s="121"/>
      <c r="AE3" s="121"/>
      <c r="AF3" s="121"/>
      <c r="AG3" s="121"/>
      <c r="AH3" s="121"/>
      <c r="AI3" s="160"/>
      <c r="AJ3" s="121"/>
      <c r="AK3" s="121"/>
      <c r="AL3" s="121"/>
      <c r="AM3" s="121"/>
      <c r="AN3" s="121"/>
      <c r="AO3" s="121"/>
      <c r="AP3" s="121"/>
      <c r="AQ3" s="160"/>
      <c r="AR3" s="121"/>
      <c r="AS3" s="121"/>
      <c r="AT3" s="121"/>
      <c r="AU3" s="121"/>
      <c r="AV3" s="121"/>
      <c r="AW3" s="121"/>
      <c r="AX3" s="121"/>
      <c r="AY3" s="160"/>
      <c r="AZ3" s="121"/>
      <c r="BA3" s="121"/>
      <c r="BB3" s="121"/>
      <c r="BC3" s="121"/>
      <c r="BD3" s="121"/>
      <c r="BE3" s="121"/>
      <c r="BF3" s="121"/>
      <c r="BG3" s="160"/>
      <c r="BH3" s="121"/>
      <c r="BI3" s="121"/>
      <c r="BJ3" s="121"/>
      <c r="BK3" s="121"/>
      <c r="BL3" s="121"/>
      <c r="BM3" s="121"/>
      <c r="BN3" s="121"/>
      <c r="BO3" s="160"/>
      <c r="BP3" s="121"/>
      <c r="BQ3" s="121"/>
      <c r="BR3" s="121"/>
      <c r="BS3" s="121"/>
      <c r="BT3" s="121"/>
      <c r="BU3" s="121"/>
      <c r="BV3" s="121"/>
      <c r="BW3" s="160"/>
      <c r="BX3" s="121"/>
      <c r="BY3" s="121"/>
      <c r="BZ3" s="121"/>
      <c r="CA3" s="121"/>
      <c r="CB3" s="121"/>
      <c r="CC3" s="121"/>
      <c r="CD3" s="121"/>
      <c r="CE3" s="160"/>
      <c r="CF3" s="121"/>
      <c r="CG3" s="121"/>
      <c r="CH3" s="121"/>
      <c r="CI3" s="121"/>
      <c r="CJ3" s="121"/>
      <c r="CK3" s="121"/>
      <c r="CL3" s="121"/>
      <c r="CM3" s="160"/>
      <c r="CN3" s="121"/>
      <c r="CO3" s="121"/>
      <c r="CP3" s="121"/>
      <c r="CQ3" s="121"/>
      <c r="CR3" s="121"/>
      <c r="CS3" s="121"/>
      <c r="CT3" s="121"/>
      <c r="CU3" s="160"/>
      <c r="CV3" s="121"/>
      <c r="CW3" s="121"/>
      <c r="CX3" s="121"/>
      <c r="CY3" s="121"/>
      <c r="CZ3" s="121"/>
      <c r="DA3" s="121"/>
      <c r="DB3" s="121"/>
      <c r="DC3" s="160"/>
      <c r="DD3" s="121"/>
      <c r="DE3" s="121"/>
      <c r="DF3" s="121"/>
      <c r="DG3" s="121"/>
      <c r="DH3" s="121"/>
      <c r="DI3" s="121"/>
      <c r="DJ3" s="121"/>
      <c r="DK3" s="160"/>
      <c r="DL3" s="121"/>
      <c r="DM3" s="121"/>
      <c r="DN3" s="121"/>
      <c r="DO3" s="121"/>
      <c r="DP3" s="121"/>
      <c r="DQ3" s="121"/>
      <c r="DR3" s="121"/>
      <c r="DS3" s="160"/>
      <c r="DT3" s="121"/>
      <c r="DU3" s="121"/>
      <c r="DV3" s="121"/>
      <c r="DW3" s="121"/>
      <c r="DX3" s="121"/>
      <c r="DY3" s="121"/>
      <c r="DZ3" s="121"/>
      <c r="EA3" s="160"/>
      <c r="EB3" s="121"/>
      <c r="EC3" s="121"/>
      <c r="ED3" s="121"/>
      <c r="EE3" s="121"/>
      <c r="EF3" s="121"/>
      <c r="EG3" s="121"/>
      <c r="EH3" s="121"/>
      <c r="EI3" s="160"/>
      <c r="EJ3" s="121"/>
      <c r="EK3" s="121"/>
      <c r="EL3" s="121"/>
      <c r="EM3" s="121"/>
      <c r="EN3" s="121"/>
      <c r="EO3" s="121"/>
      <c r="EP3" s="121"/>
      <c r="EQ3" s="160"/>
      <c r="ER3" s="121"/>
      <c r="ES3" s="121"/>
      <c r="ET3" s="121"/>
      <c r="EU3" s="121"/>
      <c r="EV3" s="121"/>
      <c r="EW3" s="121"/>
      <c r="EX3" s="121"/>
      <c r="EY3" s="160"/>
      <c r="EZ3" s="121"/>
      <c r="FA3" s="121"/>
      <c r="FB3" s="121"/>
      <c r="FC3" s="121"/>
      <c r="FD3" s="121"/>
      <c r="FE3" s="121"/>
      <c r="FF3" s="121"/>
      <c r="FG3" s="160"/>
      <c r="FH3" s="121"/>
      <c r="FI3" s="121"/>
      <c r="FJ3" s="121"/>
      <c r="FK3" s="121"/>
      <c r="FL3" s="121"/>
      <c r="FM3" s="121"/>
      <c r="FN3" s="121"/>
      <c r="FO3" s="160"/>
      <c r="FP3" s="121"/>
      <c r="FQ3" s="121"/>
      <c r="FR3" s="121"/>
      <c r="FS3" s="121"/>
      <c r="FT3" s="121"/>
      <c r="FU3" s="121"/>
      <c r="FV3" s="121"/>
      <c r="FW3" s="160"/>
      <c r="FX3" s="121"/>
      <c r="FY3" s="121"/>
      <c r="FZ3" s="121"/>
      <c r="GA3" s="121"/>
      <c r="GB3" s="121"/>
      <c r="GC3" s="121"/>
      <c r="GD3" s="121"/>
      <c r="GE3" s="160"/>
      <c r="GF3" s="121"/>
      <c r="GG3" s="121"/>
      <c r="GH3" s="121"/>
      <c r="GI3" s="121"/>
      <c r="GJ3" s="121"/>
      <c r="GK3" s="121"/>
      <c r="GL3" s="121"/>
      <c r="GM3" s="160"/>
      <c r="GN3" s="121"/>
      <c r="GO3" s="121"/>
      <c r="GP3" s="121"/>
      <c r="GQ3" s="121"/>
      <c r="GR3" s="121"/>
      <c r="GS3" s="121"/>
      <c r="GT3" s="121"/>
      <c r="GU3" s="160"/>
      <c r="GV3" s="121"/>
      <c r="GW3" s="121"/>
      <c r="GX3" s="121"/>
      <c r="GY3" s="121"/>
      <c r="GZ3" s="121"/>
      <c r="HA3" s="121"/>
      <c r="HB3" s="121"/>
      <c r="HC3" s="160"/>
      <c r="HD3" s="121"/>
      <c r="HE3" s="121"/>
      <c r="HF3" s="121"/>
      <c r="HG3" s="121"/>
      <c r="HH3" s="121"/>
      <c r="HI3" s="121"/>
      <c r="HJ3" s="121"/>
      <c r="HK3" s="160"/>
      <c r="HL3" s="121"/>
      <c r="HM3" s="121"/>
      <c r="HN3" s="121"/>
      <c r="HO3" s="121"/>
      <c r="HP3" s="121"/>
      <c r="HQ3" s="121"/>
      <c r="HR3" s="121"/>
      <c r="HS3" s="160"/>
      <c r="HT3" s="121"/>
      <c r="HU3" s="121"/>
      <c r="HV3" s="121"/>
      <c r="HW3" s="121"/>
      <c r="HX3" s="121"/>
      <c r="HY3" s="121"/>
      <c r="HZ3" s="121"/>
      <c r="IA3" s="160"/>
    </row>
    <row r="4" spans="1:235" ht="10.5" customHeight="1" x14ac:dyDescent="0.3">
      <c r="E4" s="2"/>
      <c r="F4" s="2"/>
      <c r="G4" s="2"/>
      <c r="H4" s="121"/>
      <c r="I4" s="121"/>
      <c r="J4" s="121"/>
      <c r="K4" s="160"/>
      <c r="L4" s="121"/>
      <c r="M4" s="121"/>
      <c r="N4" s="121"/>
      <c r="O4" s="121"/>
      <c r="P4" s="121"/>
      <c r="Q4" s="121"/>
      <c r="R4" s="121"/>
      <c r="S4" s="160"/>
      <c r="T4" s="121"/>
      <c r="U4" s="121"/>
      <c r="V4" s="121"/>
      <c r="W4" s="121"/>
      <c r="X4" s="121"/>
      <c r="Y4" s="121"/>
      <c r="Z4" s="121"/>
      <c r="AA4" s="160"/>
      <c r="AB4" s="121"/>
      <c r="AC4" s="121"/>
      <c r="AD4" s="121"/>
      <c r="AE4" s="121"/>
      <c r="AF4" s="121"/>
      <c r="AG4" s="121"/>
      <c r="AH4" s="121"/>
      <c r="AI4" s="160"/>
      <c r="AJ4" s="121"/>
      <c r="AK4" s="121"/>
      <c r="AL4" s="121"/>
      <c r="AM4" s="121"/>
      <c r="AN4" s="121"/>
      <c r="AO4" s="121"/>
      <c r="AP4" s="121"/>
      <c r="AQ4" s="160"/>
      <c r="AR4" s="121"/>
      <c r="AS4" s="121"/>
      <c r="AT4" s="121"/>
      <c r="AU4" s="121"/>
      <c r="AV4" s="121"/>
      <c r="AW4" s="121"/>
      <c r="AX4" s="121"/>
      <c r="AY4" s="160"/>
      <c r="AZ4" s="121"/>
      <c r="BA4" s="121"/>
      <c r="BB4" s="121"/>
      <c r="BC4" s="121"/>
      <c r="BD4" s="121"/>
      <c r="BE4" s="121"/>
      <c r="BF4" s="121"/>
      <c r="BG4" s="160"/>
      <c r="BH4" s="121"/>
      <c r="BI4" s="121"/>
      <c r="BJ4" s="121"/>
      <c r="BK4" s="121"/>
      <c r="BL4" s="121"/>
      <c r="BM4" s="121"/>
      <c r="BN4" s="121"/>
      <c r="BO4" s="160"/>
      <c r="BP4" s="121"/>
      <c r="BQ4" s="121"/>
      <c r="BR4" s="121"/>
      <c r="BS4" s="121"/>
      <c r="BT4" s="121"/>
      <c r="BU4" s="121"/>
      <c r="BV4" s="121"/>
      <c r="BW4" s="160"/>
      <c r="BX4" s="121"/>
      <c r="BY4" s="121"/>
      <c r="BZ4" s="121"/>
      <c r="CA4" s="121"/>
      <c r="CB4" s="121"/>
      <c r="CC4" s="121"/>
      <c r="CD4" s="121"/>
      <c r="CE4" s="160"/>
      <c r="CF4" s="121"/>
      <c r="CG4" s="121"/>
      <c r="CH4" s="121"/>
      <c r="CI4" s="121"/>
      <c r="CJ4" s="121"/>
      <c r="CK4" s="121"/>
      <c r="CL4" s="121"/>
      <c r="CM4" s="160"/>
      <c r="CN4" s="121"/>
      <c r="CO4" s="121"/>
      <c r="CP4" s="121"/>
      <c r="CQ4" s="121"/>
      <c r="CR4" s="121"/>
      <c r="CS4" s="121"/>
      <c r="CT4" s="121"/>
      <c r="CU4" s="160"/>
      <c r="CV4" s="121"/>
      <c r="CW4" s="121"/>
      <c r="CX4" s="121"/>
      <c r="CY4" s="121"/>
      <c r="CZ4" s="121"/>
      <c r="DA4" s="121"/>
      <c r="DB4" s="121"/>
      <c r="DC4" s="160"/>
      <c r="DD4" s="121"/>
      <c r="DE4" s="121"/>
      <c r="DF4" s="121"/>
      <c r="DG4" s="121"/>
      <c r="DH4" s="121"/>
      <c r="DI4" s="121"/>
      <c r="DJ4" s="121"/>
      <c r="DK4" s="160"/>
      <c r="DL4" s="121"/>
      <c r="DM4" s="121"/>
      <c r="DN4" s="121"/>
      <c r="DO4" s="121"/>
      <c r="DP4" s="121"/>
      <c r="DQ4" s="121"/>
      <c r="DR4" s="121"/>
      <c r="DS4" s="160"/>
      <c r="DT4" s="121"/>
      <c r="DU4" s="121"/>
      <c r="DV4" s="121"/>
      <c r="DW4" s="121"/>
      <c r="DX4" s="121"/>
      <c r="DY4" s="121"/>
      <c r="DZ4" s="121"/>
      <c r="EA4" s="160"/>
      <c r="EB4" s="121"/>
      <c r="EC4" s="121"/>
      <c r="ED4" s="121"/>
      <c r="EE4" s="121"/>
      <c r="EF4" s="121"/>
      <c r="EG4" s="121"/>
      <c r="EH4" s="121"/>
      <c r="EI4" s="160"/>
      <c r="EJ4" s="121"/>
      <c r="EK4" s="121"/>
      <c r="EL4" s="121"/>
      <c r="EM4" s="121"/>
      <c r="EN4" s="121"/>
      <c r="EO4" s="121"/>
      <c r="EP4" s="121"/>
      <c r="EQ4" s="160"/>
      <c r="ER4" s="121"/>
      <c r="ES4" s="121"/>
      <c r="ET4" s="121"/>
      <c r="EU4" s="121"/>
      <c r="EV4" s="121"/>
      <c r="EW4" s="121"/>
      <c r="EX4" s="121"/>
      <c r="EY4" s="160"/>
      <c r="EZ4" s="121"/>
      <c r="FA4" s="121"/>
      <c r="FB4" s="121"/>
      <c r="FC4" s="121"/>
      <c r="FD4" s="121"/>
      <c r="FE4" s="121"/>
      <c r="FF4" s="121"/>
      <c r="FG4" s="160"/>
      <c r="FH4" s="121"/>
      <c r="FI4" s="121"/>
      <c r="FJ4" s="121"/>
      <c r="FK4" s="121"/>
      <c r="FL4" s="121"/>
      <c r="FM4" s="121"/>
      <c r="FN4" s="121"/>
      <c r="FO4" s="160"/>
      <c r="FP4" s="121"/>
      <c r="FQ4" s="121"/>
      <c r="FR4" s="121"/>
      <c r="FS4" s="121"/>
      <c r="FT4" s="121"/>
      <c r="FU4" s="121"/>
      <c r="FV4" s="121"/>
      <c r="FW4" s="160"/>
      <c r="FX4" s="121"/>
      <c r="FY4" s="121"/>
      <c r="FZ4" s="121"/>
      <c r="GA4" s="121"/>
      <c r="GB4" s="121"/>
      <c r="GC4" s="121"/>
      <c r="GD4" s="121"/>
      <c r="GE4" s="160"/>
      <c r="GF4" s="121"/>
      <c r="GG4" s="121"/>
      <c r="GH4" s="121"/>
      <c r="GI4" s="121"/>
      <c r="GJ4" s="121"/>
      <c r="GK4" s="121"/>
      <c r="GL4" s="121"/>
      <c r="GM4" s="160"/>
      <c r="GN4" s="121"/>
      <c r="GO4" s="121"/>
      <c r="GP4" s="121"/>
      <c r="GQ4" s="121"/>
      <c r="GR4" s="121"/>
      <c r="GS4" s="121"/>
      <c r="GT4" s="121"/>
      <c r="GU4" s="160"/>
      <c r="GV4" s="121"/>
      <c r="GW4" s="121"/>
      <c r="GX4" s="121"/>
      <c r="GY4" s="121"/>
      <c r="GZ4" s="121"/>
      <c r="HA4" s="121"/>
      <c r="HB4" s="121"/>
      <c r="HC4" s="160"/>
      <c r="HD4" s="121"/>
      <c r="HE4" s="121"/>
      <c r="HF4" s="121"/>
      <c r="HG4" s="121"/>
      <c r="HH4" s="121"/>
      <c r="HI4" s="121"/>
      <c r="HJ4" s="121"/>
      <c r="HK4" s="160"/>
      <c r="HL4" s="121"/>
      <c r="HM4" s="121"/>
      <c r="HN4" s="121"/>
      <c r="HO4" s="121"/>
      <c r="HP4" s="121"/>
      <c r="HQ4" s="121"/>
      <c r="HR4" s="121"/>
      <c r="HS4" s="160"/>
      <c r="HT4" s="121"/>
      <c r="HU4" s="121"/>
      <c r="HV4" s="121"/>
      <c r="HW4" s="121"/>
      <c r="HX4" s="121"/>
      <c r="HY4" s="121"/>
      <c r="HZ4" s="121"/>
      <c r="IA4" s="160"/>
    </row>
    <row r="5" spans="1:235" ht="42.75" customHeight="1" x14ac:dyDescent="0.3">
      <c r="A5" s="400" t="s">
        <v>104</v>
      </c>
      <c r="B5" s="400"/>
      <c r="C5" s="400"/>
      <c r="D5" s="400"/>
      <c r="E5" s="400"/>
      <c r="F5" s="400"/>
      <c r="G5" s="400"/>
      <c r="H5" s="400"/>
      <c r="I5" s="121"/>
      <c r="J5" s="121"/>
      <c r="K5" s="160"/>
      <c r="L5" s="121"/>
      <c r="M5" s="121"/>
      <c r="N5" s="121"/>
      <c r="O5" s="121"/>
      <c r="P5" s="121"/>
      <c r="Q5" s="121"/>
      <c r="R5" s="121"/>
      <c r="S5" s="160"/>
      <c r="T5" s="121"/>
      <c r="U5" s="121"/>
      <c r="V5" s="121"/>
      <c r="W5" s="121"/>
      <c r="X5" s="121"/>
      <c r="Y5" s="121"/>
      <c r="Z5" s="121"/>
      <c r="AA5" s="160"/>
      <c r="AB5" s="121"/>
      <c r="AC5" s="121"/>
      <c r="AD5" s="121"/>
      <c r="AE5" s="121"/>
      <c r="AF5" s="121"/>
      <c r="AG5" s="121"/>
      <c r="AH5" s="121"/>
      <c r="AI5" s="160"/>
      <c r="AJ5" s="121"/>
      <c r="AK5" s="121"/>
      <c r="AL5" s="121"/>
      <c r="AM5" s="121"/>
      <c r="AN5" s="121"/>
      <c r="AO5" s="121"/>
      <c r="AP5" s="121"/>
      <c r="AQ5" s="160"/>
      <c r="AR5" s="121"/>
      <c r="AS5" s="121"/>
      <c r="AT5" s="121"/>
      <c r="AU5" s="121"/>
      <c r="AV5" s="121"/>
      <c r="AW5" s="121"/>
      <c r="AX5" s="121"/>
      <c r="AY5" s="160"/>
      <c r="AZ5" s="121"/>
      <c r="BA5" s="121"/>
      <c r="BB5" s="121"/>
      <c r="BC5" s="121"/>
      <c r="BD5" s="121"/>
      <c r="BE5" s="121"/>
      <c r="BF5" s="121"/>
      <c r="BG5" s="160"/>
      <c r="BH5" s="121"/>
      <c r="BI5" s="121"/>
      <c r="BJ5" s="121"/>
      <c r="BK5" s="121"/>
      <c r="BL5" s="121"/>
      <c r="BM5" s="121"/>
      <c r="BN5" s="121"/>
      <c r="BO5" s="160"/>
      <c r="BP5" s="121"/>
      <c r="BQ5" s="121"/>
      <c r="BR5" s="121"/>
      <c r="BS5" s="121"/>
      <c r="BT5" s="121"/>
      <c r="BU5" s="121"/>
      <c r="BV5" s="121"/>
      <c r="BW5" s="160"/>
      <c r="BX5" s="121"/>
      <c r="BY5" s="121"/>
      <c r="BZ5" s="121"/>
      <c r="CA5" s="121"/>
      <c r="CB5" s="121"/>
      <c r="CC5" s="121"/>
      <c r="CD5" s="121"/>
      <c r="CE5" s="160"/>
      <c r="CF5" s="121"/>
      <c r="CG5" s="121"/>
      <c r="CH5" s="121"/>
      <c r="CI5" s="121"/>
      <c r="CJ5" s="121"/>
      <c r="CK5" s="121"/>
      <c r="CL5" s="121"/>
      <c r="CM5" s="160"/>
      <c r="CN5" s="121"/>
      <c r="CO5" s="121"/>
      <c r="CP5" s="121"/>
      <c r="CQ5" s="121"/>
      <c r="CR5" s="121"/>
      <c r="CS5" s="121"/>
      <c r="CT5" s="121"/>
      <c r="CU5" s="160"/>
      <c r="CV5" s="121"/>
      <c r="CW5" s="121"/>
      <c r="CX5" s="121"/>
      <c r="CY5" s="121"/>
      <c r="CZ5" s="121"/>
      <c r="DA5" s="121"/>
      <c r="DB5" s="121"/>
      <c r="DC5" s="160"/>
      <c r="DD5" s="121"/>
      <c r="DE5" s="121"/>
      <c r="DF5" s="121"/>
      <c r="DG5" s="121"/>
      <c r="DH5" s="121"/>
      <c r="DI5" s="121"/>
      <c r="DJ5" s="121"/>
      <c r="DK5" s="160"/>
      <c r="DL5" s="121"/>
      <c r="DM5" s="121"/>
      <c r="DN5" s="121"/>
      <c r="DO5" s="121"/>
      <c r="DP5" s="121"/>
      <c r="DQ5" s="121"/>
      <c r="DR5" s="121"/>
      <c r="DS5" s="160"/>
      <c r="DT5" s="121"/>
      <c r="DU5" s="121"/>
      <c r="DV5" s="121"/>
      <c r="DW5" s="121"/>
      <c r="DX5" s="121"/>
      <c r="DY5" s="121"/>
      <c r="DZ5" s="121"/>
      <c r="EA5" s="160"/>
      <c r="EB5" s="121"/>
      <c r="EC5" s="121"/>
      <c r="ED5" s="121"/>
      <c r="EE5" s="121"/>
      <c r="EF5" s="121"/>
      <c r="EG5" s="121"/>
      <c r="EH5" s="121"/>
      <c r="EI5" s="160"/>
      <c r="EJ5" s="121"/>
      <c r="EK5" s="121"/>
      <c r="EL5" s="121"/>
      <c r="EM5" s="121"/>
      <c r="EN5" s="121"/>
      <c r="EO5" s="121"/>
      <c r="EP5" s="121"/>
      <c r="EQ5" s="160"/>
      <c r="ER5" s="121"/>
      <c r="ES5" s="121"/>
      <c r="ET5" s="121"/>
      <c r="EU5" s="121"/>
      <c r="EV5" s="121"/>
      <c r="EW5" s="121"/>
      <c r="EX5" s="121"/>
      <c r="EY5" s="160"/>
      <c r="EZ5" s="121"/>
      <c r="FA5" s="121"/>
      <c r="FB5" s="121"/>
      <c r="FC5" s="121"/>
      <c r="FD5" s="121"/>
      <c r="FE5" s="121"/>
      <c r="FF5" s="121"/>
      <c r="FG5" s="160"/>
      <c r="FH5" s="121"/>
      <c r="FI5" s="121"/>
      <c r="FJ5" s="121"/>
      <c r="FK5" s="121"/>
      <c r="FL5" s="121"/>
      <c r="FM5" s="121"/>
      <c r="FN5" s="121"/>
      <c r="FO5" s="160"/>
      <c r="FP5" s="121"/>
      <c r="FQ5" s="121"/>
      <c r="FR5" s="121"/>
      <c r="FS5" s="121"/>
      <c r="FT5" s="121"/>
      <c r="FU5" s="121"/>
      <c r="FV5" s="121"/>
      <c r="FW5" s="160"/>
      <c r="FX5" s="121"/>
      <c r="FY5" s="121"/>
      <c r="FZ5" s="121"/>
      <c r="GA5" s="121"/>
      <c r="GB5" s="121"/>
      <c r="GC5" s="121"/>
      <c r="GD5" s="121"/>
      <c r="GE5" s="160"/>
      <c r="GF5" s="121"/>
      <c r="GG5" s="121"/>
      <c r="GH5" s="121"/>
      <c r="GI5" s="121"/>
      <c r="GJ5" s="121"/>
      <c r="GK5" s="121"/>
      <c r="GL5" s="121"/>
      <c r="GM5" s="160"/>
      <c r="GN5" s="121"/>
      <c r="GO5" s="121"/>
      <c r="GP5" s="121"/>
      <c r="GQ5" s="121"/>
      <c r="GR5" s="121"/>
      <c r="GS5" s="121"/>
      <c r="GT5" s="121"/>
      <c r="GU5" s="160"/>
      <c r="GV5" s="121"/>
      <c r="GW5" s="121"/>
      <c r="GX5" s="121"/>
      <c r="GY5" s="121"/>
      <c r="GZ5" s="121"/>
      <c r="HA5" s="121"/>
      <c r="HB5" s="121"/>
      <c r="HC5" s="160"/>
      <c r="HD5" s="121"/>
      <c r="HE5" s="121"/>
      <c r="HF5" s="121"/>
      <c r="HG5" s="121"/>
      <c r="HH5" s="121"/>
      <c r="HI5" s="121"/>
      <c r="HJ5" s="121"/>
      <c r="HK5" s="160"/>
      <c r="HL5" s="121"/>
      <c r="HM5" s="121"/>
      <c r="HN5" s="121"/>
      <c r="HO5" s="121"/>
      <c r="HP5" s="121"/>
      <c r="HQ5" s="121"/>
      <c r="HR5" s="121"/>
      <c r="HS5" s="160"/>
      <c r="HT5" s="121"/>
      <c r="HU5" s="121"/>
      <c r="HV5" s="121"/>
      <c r="HW5" s="121"/>
      <c r="HX5" s="121"/>
      <c r="HY5" s="121"/>
      <c r="HZ5" s="121"/>
      <c r="IA5" s="160"/>
    </row>
    <row r="6" spans="1:235" x14ac:dyDescent="0.3">
      <c r="A6" s="121"/>
      <c r="B6" s="121"/>
      <c r="C6" s="121"/>
      <c r="D6" s="121"/>
      <c r="E6" s="121"/>
      <c r="F6" s="121"/>
      <c r="G6" s="121"/>
      <c r="H6" s="14" t="s">
        <v>88</v>
      </c>
      <c r="I6" s="121"/>
      <c r="J6" s="121"/>
      <c r="K6" s="160"/>
      <c r="L6" s="121"/>
      <c r="M6" s="121"/>
      <c r="N6" s="121"/>
      <c r="O6" s="121"/>
      <c r="P6" s="121"/>
      <c r="Q6" s="121"/>
      <c r="R6" s="121"/>
      <c r="S6" s="160"/>
      <c r="T6" s="121"/>
      <c r="U6" s="121"/>
      <c r="V6" s="121"/>
      <c r="W6" s="121"/>
      <c r="X6" s="121"/>
      <c r="Y6" s="121"/>
      <c r="Z6" s="121"/>
      <c r="AA6" s="160"/>
      <c r="AB6" s="121"/>
      <c r="AC6" s="121"/>
      <c r="AD6" s="121"/>
      <c r="AE6" s="121"/>
      <c r="AF6" s="121"/>
      <c r="AG6" s="121"/>
      <c r="AH6" s="121"/>
      <c r="AI6" s="160"/>
      <c r="AJ6" s="121"/>
      <c r="AK6" s="121"/>
      <c r="AL6" s="121"/>
      <c r="AM6" s="121"/>
      <c r="AN6" s="121"/>
      <c r="AO6" s="121"/>
      <c r="AP6" s="121"/>
      <c r="AQ6" s="160"/>
      <c r="AR6" s="121"/>
      <c r="AS6" s="121"/>
      <c r="AT6" s="121"/>
      <c r="AU6" s="121"/>
      <c r="AV6" s="121"/>
      <c r="AW6" s="121"/>
      <c r="AX6" s="121"/>
      <c r="AY6" s="160"/>
      <c r="AZ6" s="121"/>
      <c r="BA6" s="121"/>
      <c r="BB6" s="121"/>
      <c r="BC6" s="121"/>
      <c r="BD6" s="121"/>
      <c r="BE6" s="121"/>
      <c r="BF6" s="121"/>
      <c r="BG6" s="160"/>
      <c r="BH6" s="121"/>
      <c r="BI6" s="121"/>
      <c r="BJ6" s="121"/>
      <c r="BK6" s="121"/>
      <c r="BL6" s="121"/>
      <c r="BM6" s="121"/>
      <c r="BN6" s="121"/>
      <c r="BO6" s="160"/>
      <c r="BP6" s="121"/>
      <c r="BQ6" s="121"/>
      <c r="BR6" s="121"/>
      <c r="BS6" s="121"/>
      <c r="BT6" s="121"/>
      <c r="BU6" s="121"/>
      <c r="BV6" s="121"/>
      <c r="BW6" s="160"/>
      <c r="BX6" s="121"/>
      <c r="BY6" s="121"/>
      <c r="BZ6" s="121"/>
      <c r="CA6" s="121"/>
      <c r="CB6" s="121"/>
      <c r="CC6" s="121"/>
      <c r="CD6" s="121"/>
      <c r="CE6" s="160"/>
      <c r="CF6" s="121"/>
      <c r="CG6" s="121"/>
      <c r="CH6" s="121"/>
      <c r="CI6" s="121"/>
      <c r="CJ6" s="121"/>
      <c r="CK6" s="121"/>
      <c r="CL6" s="121"/>
      <c r="CM6" s="160"/>
      <c r="CN6" s="121"/>
      <c r="CO6" s="121"/>
      <c r="CP6" s="121"/>
      <c r="CQ6" s="121"/>
      <c r="CR6" s="121"/>
      <c r="CS6" s="121"/>
      <c r="CT6" s="121"/>
      <c r="CU6" s="160"/>
      <c r="CV6" s="121"/>
      <c r="CW6" s="121"/>
      <c r="CX6" s="121"/>
      <c r="CY6" s="121"/>
      <c r="CZ6" s="121"/>
      <c r="DA6" s="121"/>
      <c r="DB6" s="121"/>
      <c r="DC6" s="160"/>
      <c r="DD6" s="121"/>
      <c r="DE6" s="121"/>
      <c r="DF6" s="121"/>
      <c r="DG6" s="121"/>
      <c r="DH6" s="121"/>
      <c r="DI6" s="121"/>
      <c r="DJ6" s="121"/>
      <c r="DK6" s="160"/>
      <c r="DL6" s="121"/>
      <c r="DM6" s="121"/>
      <c r="DN6" s="121"/>
      <c r="DO6" s="121"/>
      <c r="DP6" s="121"/>
      <c r="DQ6" s="121"/>
      <c r="DR6" s="121"/>
      <c r="DS6" s="160"/>
      <c r="DT6" s="121"/>
      <c r="DU6" s="121"/>
      <c r="DV6" s="121"/>
      <c r="DW6" s="121"/>
      <c r="DX6" s="121"/>
      <c r="DY6" s="121"/>
      <c r="DZ6" s="121"/>
      <c r="EA6" s="160"/>
      <c r="EB6" s="121"/>
      <c r="EC6" s="121"/>
      <c r="ED6" s="121"/>
      <c r="EE6" s="121"/>
      <c r="EF6" s="121"/>
      <c r="EG6" s="121"/>
      <c r="EH6" s="121"/>
      <c r="EI6" s="160"/>
      <c r="EJ6" s="121"/>
      <c r="EK6" s="121"/>
      <c r="EL6" s="121"/>
      <c r="EM6" s="121"/>
      <c r="EN6" s="121"/>
      <c r="EO6" s="121"/>
      <c r="EP6" s="121"/>
      <c r="EQ6" s="160"/>
      <c r="ER6" s="121"/>
      <c r="ES6" s="121"/>
      <c r="ET6" s="121"/>
      <c r="EU6" s="121"/>
      <c r="EV6" s="121"/>
      <c r="EW6" s="121"/>
      <c r="EX6" s="121"/>
      <c r="EY6" s="160"/>
      <c r="EZ6" s="121"/>
      <c r="FA6" s="121"/>
      <c r="FB6" s="121"/>
      <c r="FC6" s="121"/>
      <c r="FD6" s="121"/>
      <c r="FE6" s="121"/>
      <c r="FF6" s="121"/>
      <c r="FG6" s="160"/>
      <c r="FH6" s="121"/>
      <c r="FI6" s="121"/>
      <c r="FJ6" s="121"/>
      <c r="FK6" s="121"/>
      <c r="FL6" s="121"/>
      <c r="FM6" s="121"/>
      <c r="FN6" s="121"/>
      <c r="FO6" s="160"/>
      <c r="FP6" s="121"/>
      <c r="FQ6" s="121"/>
      <c r="FR6" s="121"/>
      <c r="FS6" s="121"/>
      <c r="FT6" s="121"/>
      <c r="FU6" s="121"/>
      <c r="FV6" s="121"/>
      <c r="FW6" s="160"/>
      <c r="FX6" s="121"/>
      <c r="FY6" s="121"/>
      <c r="FZ6" s="121"/>
      <c r="GA6" s="121"/>
      <c r="GB6" s="121"/>
      <c r="GC6" s="121"/>
      <c r="GD6" s="121"/>
      <c r="GE6" s="160"/>
      <c r="GF6" s="121"/>
      <c r="GG6" s="121"/>
      <c r="GH6" s="121"/>
      <c r="GI6" s="121"/>
      <c r="GJ6" s="121"/>
      <c r="GK6" s="121"/>
      <c r="GL6" s="121"/>
      <c r="GM6" s="160"/>
      <c r="GN6" s="121"/>
      <c r="GO6" s="121"/>
      <c r="GP6" s="121"/>
      <c r="GQ6" s="121"/>
      <c r="GR6" s="121"/>
      <c r="GS6" s="121"/>
      <c r="GT6" s="121"/>
      <c r="GU6" s="160"/>
      <c r="GV6" s="121"/>
      <c r="GW6" s="121"/>
      <c r="GX6" s="121"/>
      <c r="GY6" s="121"/>
      <c r="GZ6" s="121"/>
      <c r="HA6" s="121"/>
      <c r="HB6" s="121"/>
      <c r="HC6" s="160"/>
      <c r="HD6" s="121"/>
      <c r="HE6" s="121"/>
      <c r="HF6" s="121"/>
      <c r="HG6" s="121"/>
      <c r="HH6" s="121"/>
      <c r="HI6" s="121"/>
      <c r="HJ6" s="121"/>
      <c r="HK6" s="160"/>
      <c r="HL6" s="121"/>
      <c r="HM6" s="121"/>
      <c r="HN6" s="121"/>
      <c r="HO6" s="121"/>
      <c r="HP6" s="121"/>
      <c r="HQ6" s="121"/>
      <c r="HR6" s="121"/>
      <c r="HS6" s="160"/>
      <c r="HT6" s="121"/>
      <c r="HU6" s="121"/>
      <c r="HV6" s="121"/>
      <c r="HW6" s="121"/>
      <c r="HX6" s="121"/>
      <c r="HY6" s="121"/>
      <c r="HZ6" s="121"/>
      <c r="IA6" s="160"/>
    </row>
    <row r="7" spans="1:235" ht="95.25" customHeight="1" x14ac:dyDescent="0.3">
      <c r="A7" s="401" t="s">
        <v>12</v>
      </c>
      <c r="B7" s="405"/>
      <c r="C7" s="402"/>
      <c r="D7" s="401" t="s">
        <v>1</v>
      </c>
      <c r="E7" s="402"/>
      <c r="F7" s="403" t="s">
        <v>32</v>
      </c>
      <c r="G7" s="401" t="s">
        <v>39</v>
      </c>
      <c r="H7" s="402"/>
    </row>
    <row r="8" spans="1:235" s="13" customFormat="1" ht="33" customHeight="1" x14ac:dyDescent="0.2">
      <c r="A8" s="245" t="s">
        <v>95</v>
      </c>
      <c r="B8" s="245" t="s">
        <v>96</v>
      </c>
      <c r="C8" s="245" t="s">
        <v>97</v>
      </c>
      <c r="D8" s="15" t="s">
        <v>13</v>
      </c>
      <c r="E8" s="15" t="s">
        <v>14</v>
      </c>
      <c r="F8" s="404"/>
      <c r="G8" s="15" t="s">
        <v>40</v>
      </c>
      <c r="H8" s="15" t="s">
        <v>0</v>
      </c>
    </row>
    <row r="9" spans="1:235" x14ac:dyDescent="0.3">
      <c r="A9" s="9"/>
      <c r="B9" s="9"/>
      <c r="C9" s="9"/>
      <c r="D9" s="9"/>
      <c r="E9" s="9"/>
      <c r="F9" s="21" t="s">
        <v>27</v>
      </c>
      <c r="G9" s="198">
        <f>G11</f>
        <v>0</v>
      </c>
      <c r="H9" s="246">
        <f>H11</f>
        <v>0</v>
      </c>
    </row>
    <row r="10" spans="1:235" x14ac:dyDescent="0.3">
      <c r="A10" s="9"/>
      <c r="B10" s="9"/>
      <c r="C10" s="9"/>
      <c r="D10" s="9"/>
      <c r="E10" s="9"/>
      <c r="F10" s="9" t="s">
        <v>28</v>
      </c>
      <c r="G10" s="247"/>
      <c r="H10" s="247"/>
    </row>
    <row r="11" spans="1:235" s="250" customFormat="1" ht="29.25" customHeight="1" x14ac:dyDescent="0.2">
      <c r="A11" s="248"/>
      <c r="B11" s="248"/>
      <c r="C11" s="248"/>
      <c r="D11" s="7"/>
      <c r="E11" s="7"/>
      <c r="F11" s="249" t="s">
        <v>58</v>
      </c>
      <c r="G11" s="198">
        <f>G13+G85</f>
        <v>0</v>
      </c>
      <c r="H11" s="198">
        <f>H13+H85</f>
        <v>0</v>
      </c>
    </row>
    <row r="12" spans="1:235" s="250" customFormat="1" x14ac:dyDescent="0.2">
      <c r="A12" s="248"/>
      <c r="B12" s="248"/>
      <c r="C12" s="248"/>
      <c r="D12" s="7"/>
      <c r="E12" s="7"/>
      <c r="F12" s="7" t="s">
        <v>28</v>
      </c>
      <c r="G12" s="35"/>
      <c r="H12" s="35"/>
    </row>
    <row r="13" spans="1:235" ht="19.5" customHeight="1" x14ac:dyDescent="0.3">
      <c r="A13" s="251" t="s">
        <v>17</v>
      </c>
      <c r="B13" s="21"/>
      <c r="C13" s="21"/>
      <c r="D13" s="21"/>
      <c r="E13" s="9"/>
      <c r="F13" s="252" t="s">
        <v>46</v>
      </c>
      <c r="G13" s="161">
        <f>G15</f>
        <v>101654.79999999999</v>
      </c>
      <c r="H13" s="161">
        <f>H15</f>
        <v>101654.79999999999</v>
      </c>
    </row>
    <row r="14" spans="1:235" x14ac:dyDescent="0.3">
      <c r="A14" s="21"/>
      <c r="B14" s="21"/>
      <c r="C14" s="21"/>
      <c r="D14" s="21"/>
      <c r="E14" s="9"/>
      <c r="F14" s="9" t="s">
        <v>28</v>
      </c>
      <c r="G14" s="253"/>
      <c r="H14" s="253"/>
    </row>
    <row r="15" spans="1:235" ht="34.5" x14ac:dyDescent="0.3">
      <c r="A15" s="21"/>
      <c r="B15" s="251" t="s">
        <v>47</v>
      </c>
      <c r="C15" s="21"/>
      <c r="D15" s="21"/>
      <c r="E15" s="9"/>
      <c r="F15" s="21" t="s">
        <v>45</v>
      </c>
      <c r="G15" s="161">
        <f>G17</f>
        <v>101654.79999999999</v>
      </c>
      <c r="H15" s="161">
        <f>H17</f>
        <v>101654.79999999999</v>
      </c>
    </row>
    <row r="16" spans="1:235" x14ac:dyDescent="0.3">
      <c r="A16" s="21"/>
      <c r="B16" s="21"/>
      <c r="C16" s="21"/>
      <c r="D16" s="21"/>
      <c r="E16" s="9"/>
      <c r="F16" s="9" t="s">
        <v>28</v>
      </c>
      <c r="G16" s="253"/>
      <c r="H16" s="253"/>
    </row>
    <row r="17" spans="1:12" ht="34.5" customHeight="1" x14ac:dyDescent="0.3">
      <c r="A17" s="21"/>
      <c r="B17" s="21"/>
      <c r="C17" s="21" t="s">
        <v>29</v>
      </c>
      <c r="D17" s="21"/>
      <c r="E17" s="9"/>
      <c r="F17" s="21" t="s">
        <v>48</v>
      </c>
      <c r="G17" s="161">
        <f>G19</f>
        <v>101654.79999999999</v>
      </c>
      <c r="H17" s="161">
        <f>H19</f>
        <v>101654.79999999999</v>
      </c>
    </row>
    <row r="18" spans="1:12" s="250" customFormat="1" x14ac:dyDescent="0.2">
      <c r="A18" s="251"/>
      <c r="B18" s="251"/>
      <c r="C18" s="251"/>
      <c r="D18" s="249"/>
      <c r="E18" s="7"/>
      <c r="F18" s="7" t="s">
        <v>28</v>
      </c>
      <c r="G18" s="35"/>
      <c r="H18" s="35"/>
    </row>
    <row r="19" spans="1:12" s="250" customFormat="1" ht="21" customHeight="1" x14ac:dyDescent="0.2">
      <c r="A19" s="251"/>
      <c r="B19" s="251"/>
      <c r="C19" s="251"/>
      <c r="D19" s="249"/>
      <c r="E19" s="7"/>
      <c r="F19" s="7" t="s">
        <v>58</v>
      </c>
      <c r="G19" s="35">
        <f>+G21</f>
        <v>101654.79999999999</v>
      </c>
      <c r="H19" s="35">
        <f t="shared" ref="H19" si="0">+H21</f>
        <v>101654.79999999999</v>
      </c>
    </row>
    <row r="20" spans="1:12" s="250" customFormat="1" x14ac:dyDescent="0.2">
      <c r="A20" s="251"/>
      <c r="B20" s="251"/>
      <c r="C20" s="251"/>
      <c r="D20" s="249"/>
      <c r="E20" s="7"/>
      <c r="F20" s="7" t="s">
        <v>28</v>
      </c>
      <c r="G20" s="35"/>
      <c r="H20" s="35"/>
    </row>
    <row r="21" spans="1:12" x14ac:dyDescent="0.3">
      <c r="A21" s="21"/>
      <c r="B21" s="21"/>
      <c r="C21" s="21"/>
      <c r="D21" s="21">
        <v>1212</v>
      </c>
      <c r="E21" s="21"/>
      <c r="F21" s="21" t="s">
        <v>56</v>
      </c>
      <c r="G21" s="253">
        <f>G23+G57</f>
        <v>101654.79999999999</v>
      </c>
      <c r="H21" s="253">
        <f>H23+H57</f>
        <v>101654.79999999999</v>
      </c>
      <c r="L21" s="286"/>
    </row>
    <row r="22" spans="1:12" x14ac:dyDescent="0.3">
      <c r="A22" s="21"/>
      <c r="B22" s="21"/>
      <c r="C22" s="21"/>
      <c r="D22" s="21"/>
      <c r="E22" s="9"/>
      <c r="F22" s="9" t="s">
        <v>57</v>
      </c>
      <c r="G22" s="254"/>
      <c r="H22" s="254"/>
      <c r="L22" s="286"/>
    </row>
    <row r="23" spans="1:12" ht="23.25" customHeight="1" x14ac:dyDescent="0.3">
      <c r="A23" s="9"/>
      <c r="B23" s="9"/>
      <c r="C23" s="9"/>
      <c r="D23" s="9"/>
      <c r="E23" s="21">
        <v>12025</v>
      </c>
      <c r="F23" s="21" t="s">
        <v>114</v>
      </c>
      <c r="G23" s="162">
        <f>G25+G37+G50</f>
        <v>-115438.90000000002</v>
      </c>
      <c r="H23" s="162">
        <f>H25+H37+H50</f>
        <v>-115438.90000000002</v>
      </c>
    </row>
    <row r="24" spans="1:12" x14ac:dyDescent="0.3">
      <c r="A24" s="9"/>
      <c r="B24" s="9"/>
      <c r="C24" s="9"/>
      <c r="D24" s="9"/>
      <c r="E24" s="9"/>
      <c r="F24" s="9" t="s">
        <v>30</v>
      </c>
      <c r="G24" s="254"/>
      <c r="H24" s="254"/>
    </row>
    <row r="25" spans="1:12" s="256" customFormat="1" ht="24.75" customHeight="1" x14ac:dyDescent="0.2">
      <c r="A25" s="255"/>
      <c r="B25" s="255"/>
      <c r="C25" s="255"/>
      <c r="D25" s="255"/>
      <c r="E25" s="255"/>
      <c r="F25" s="255" t="s">
        <v>94</v>
      </c>
      <c r="G25" s="36">
        <f>+G27</f>
        <v>-99030.1</v>
      </c>
      <c r="H25" s="36">
        <f>+H27</f>
        <v>-99030.1</v>
      </c>
    </row>
    <row r="26" spans="1:12" s="261" customFormat="1" ht="22.5" customHeight="1" x14ac:dyDescent="0.2">
      <c r="A26" s="257"/>
      <c r="B26" s="258"/>
      <c r="C26" s="259"/>
      <c r="D26" s="259"/>
      <c r="E26" s="259"/>
      <c r="F26" s="260" t="s">
        <v>31</v>
      </c>
      <c r="G26" s="36"/>
      <c r="H26" s="36"/>
    </row>
    <row r="27" spans="1:12" s="261" customFormat="1" ht="15.75" customHeight="1" x14ac:dyDescent="0.2">
      <c r="A27" s="257"/>
      <c r="B27" s="258"/>
      <c r="C27" s="259"/>
      <c r="D27" s="259"/>
      <c r="E27" s="259"/>
      <c r="F27" s="260" t="s">
        <v>27</v>
      </c>
      <c r="G27" s="36">
        <f>+G28</f>
        <v>-99030.1</v>
      </c>
      <c r="H27" s="36">
        <f>+H28</f>
        <v>-99030.1</v>
      </c>
    </row>
    <row r="28" spans="1:12" s="261" customFormat="1" ht="18" customHeight="1" x14ac:dyDescent="0.2">
      <c r="A28" s="257"/>
      <c r="B28" s="258"/>
      <c r="C28" s="259"/>
      <c r="D28" s="259"/>
      <c r="E28" s="259"/>
      <c r="F28" s="260" t="s">
        <v>59</v>
      </c>
      <c r="G28" s="36">
        <f>G29+G34</f>
        <v>-99030.1</v>
      </c>
      <c r="H28" s="36">
        <f>H29+H34</f>
        <v>-99030.1</v>
      </c>
    </row>
    <row r="29" spans="1:12" s="261" customFormat="1" ht="20.25" customHeight="1" x14ac:dyDescent="0.2">
      <c r="A29" s="257"/>
      <c r="B29" s="258"/>
      <c r="C29" s="259"/>
      <c r="D29" s="259"/>
      <c r="E29" s="259"/>
      <c r="F29" s="260" t="s">
        <v>67</v>
      </c>
      <c r="G29" s="36">
        <f>G30+G32</f>
        <v>-59030.1</v>
      </c>
      <c r="H29" s="36">
        <f>H30+H32</f>
        <v>-59030.1</v>
      </c>
    </row>
    <row r="30" spans="1:12" s="261" customFormat="1" ht="20.25" customHeight="1" x14ac:dyDescent="0.2">
      <c r="A30" s="262"/>
      <c r="B30" s="263"/>
      <c r="C30" s="264"/>
      <c r="D30" s="264"/>
      <c r="E30" s="264"/>
      <c r="F30" s="265" t="s">
        <v>107</v>
      </c>
      <c r="G30" s="37">
        <f>G31</f>
        <v>-50000</v>
      </c>
      <c r="H30" s="37">
        <f>H31</f>
        <v>-50000</v>
      </c>
    </row>
    <row r="31" spans="1:12" s="261" customFormat="1" ht="20.25" customHeight="1" x14ac:dyDescent="0.2">
      <c r="A31" s="262"/>
      <c r="B31" s="263"/>
      <c r="C31" s="264"/>
      <c r="D31" s="264"/>
      <c r="E31" s="264"/>
      <c r="F31" s="265" t="s">
        <v>108</v>
      </c>
      <c r="G31" s="37">
        <f>H31</f>
        <v>-50000</v>
      </c>
      <c r="H31" s="37">
        <v>-50000</v>
      </c>
    </row>
    <row r="32" spans="1:12" s="261" customFormat="1" ht="20.25" customHeight="1" x14ac:dyDescent="0.2">
      <c r="A32" s="262"/>
      <c r="B32" s="263"/>
      <c r="C32" s="264"/>
      <c r="D32" s="264"/>
      <c r="E32" s="264"/>
      <c r="F32" s="265" t="s">
        <v>106</v>
      </c>
      <c r="G32" s="37">
        <f>+G33</f>
        <v>-9030.1</v>
      </c>
      <c r="H32" s="37">
        <f>+H33</f>
        <v>-9030.1</v>
      </c>
    </row>
    <row r="33" spans="1:8" s="120" customFormat="1" ht="22.5" customHeight="1" x14ac:dyDescent="0.2">
      <c r="A33" s="266"/>
      <c r="B33" s="10"/>
      <c r="C33" s="267"/>
      <c r="D33" s="266"/>
      <c r="E33" s="10"/>
      <c r="F33" s="260" t="s">
        <v>109</v>
      </c>
      <c r="G33" s="36">
        <f>H33</f>
        <v>-9030.1</v>
      </c>
      <c r="H33" s="36">
        <f>-9030.1</f>
        <v>-9030.1</v>
      </c>
    </row>
    <row r="34" spans="1:8" s="120" customFormat="1" ht="19.5" customHeight="1" x14ac:dyDescent="0.2">
      <c r="A34" s="23"/>
      <c r="B34" s="24"/>
      <c r="C34" s="268"/>
      <c r="D34" s="23"/>
      <c r="E34" s="24"/>
      <c r="F34" s="265" t="s">
        <v>110</v>
      </c>
      <c r="G34" s="37">
        <f>G35</f>
        <v>-40000</v>
      </c>
      <c r="H34" s="37">
        <f>H35</f>
        <v>-40000</v>
      </c>
    </row>
    <row r="35" spans="1:8" s="120" customFormat="1" ht="15.75" customHeight="1" x14ac:dyDescent="0.2">
      <c r="A35" s="23"/>
      <c r="B35" s="24"/>
      <c r="C35" s="268"/>
      <c r="D35" s="23"/>
      <c r="E35" s="24"/>
      <c r="F35" s="265" t="s">
        <v>111</v>
      </c>
      <c r="G35" s="37">
        <f>G36</f>
        <v>-40000</v>
      </c>
      <c r="H35" s="37">
        <f>H36</f>
        <v>-40000</v>
      </c>
    </row>
    <row r="36" spans="1:8" s="120" customFormat="1" ht="18.75" customHeight="1" x14ac:dyDescent="0.2">
      <c r="A36" s="23"/>
      <c r="B36" s="24"/>
      <c r="C36" s="268"/>
      <c r="D36" s="23"/>
      <c r="E36" s="24"/>
      <c r="F36" s="265" t="s">
        <v>112</v>
      </c>
      <c r="G36" s="36">
        <f>H36</f>
        <v>-40000</v>
      </c>
      <c r="H36" s="36">
        <f>-40000</f>
        <v>-40000</v>
      </c>
    </row>
    <row r="37" spans="1:8" s="256" customFormat="1" ht="24.75" customHeight="1" x14ac:dyDescent="0.2">
      <c r="A37" s="255"/>
      <c r="B37" s="255"/>
      <c r="C37" s="255"/>
      <c r="D37" s="255"/>
      <c r="E37" s="255"/>
      <c r="F37" s="265" t="s">
        <v>188</v>
      </c>
      <c r="G37" s="36">
        <f>+G39</f>
        <v>-80030.8</v>
      </c>
      <c r="H37" s="36">
        <f>+H39</f>
        <v>-80030.8</v>
      </c>
    </row>
    <row r="38" spans="1:8" s="261" customFormat="1" ht="22.5" customHeight="1" x14ac:dyDescent="0.2">
      <c r="A38" s="257"/>
      <c r="B38" s="258"/>
      <c r="C38" s="259"/>
      <c r="D38" s="259"/>
      <c r="E38" s="259"/>
      <c r="F38" s="260" t="s">
        <v>31</v>
      </c>
      <c r="G38" s="36"/>
      <c r="H38" s="36"/>
    </row>
    <row r="39" spans="1:8" s="261" customFormat="1" ht="15.75" customHeight="1" x14ac:dyDescent="0.2">
      <c r="A39" s="257"/>
      <c r="B39" s="258"/>
      <c r="C39" s="259"/>
      <c r="D39" s="259"/>
      <c r="E39" s="259"/>
      <c r="F39" s="260" t="s">
        <v>27</v>
      </c>
      <c r="G39" s="36">
        <f>+G40</f>
        <v>-80030.8</v>
      </c>
      <c r="H39" s="36">
        <f>+H40</f>
        <v>-80030.8</v>
      </c>
    </row>
    <row r="40" spans="1:8" s="261" customFormat="1" ht="18" customHeight="1" x14ac:dyDescent="0.2">
      <c r="A40" s="257"/>
      <c r="B40" s="258"/>
      <c r="C40" s="259"/>
      <c r="D40" s="259"/>
      <c r="E40" s="259"/>
      <c r="F40" s="260" t="s">
        <v>59</v>
      </c>
      <c r="G40" s="36">
        <f>G41+G47</f>
        <v>-80030.8</v>
      </c>
      <c r="H40" s="36">
        <f>H41+H47</f>
        <v>-80030.8</v>
      </c>
    </row>
    <row r="41" spans="1:8" s="261" customFormat="1" ht="20.25" customHeight="1" x14ac:dyDescent="0.2">
      <c r="A41" s="257"/>
      <c r="B41" s="258"/>
      <c r="C41" s="259"/>
      <c r="D41" s="259"/>
      <c r="E41" s="259"/>
      <c r="F41" s="260" t="s">
        <v>67</v>
      </c>
      <c r="G41" s="36">
        <f>+G42+G44</f>
        <v>-95470</v>
      </c>
      <c r="H41" s="36">
        <f>+H42+H44</f>
        <v>-95470</v>
      </c>
    </row>
    <row r="42" spans="1:8" s="261" customFormat="1" ht="20.25" customHeight="1" x14ac:dyDescent="0.2">
      <c r="A42" s="262"/>
      <c r="B42" s="263"/>
      <c r="C42" s="264"/>
      <c r="D42" s="264"/>
      <c r="E42" s="264"/>
      <c r="F42" s="265" t="s">
        <v>106</v>
      </c>
      <c r="G42" s="37">
        <f>+G43</f>
        <v>-51000</v>
      </c>
      <c r="H42" s="37">
        <f>+H43</f>
        <v>-51000</v>
      </c>
    </row>
    <row r="43" spans="1:8" s="120" customFormat="1" ht="22.5" customHeight="1" x14ac:dyDescent="0.2">
      <c r="A43" s="266"/>
      <c r="B43" s="10"/>
      <c r="C43" s="267"/>
      <c r="D43" s="266"/>
      <c r="E43" s="10"/>
      <c r="F43" s="260" t="s">
        <v>109</v>
      </c>
      <c r="G43" s="36">
        <f>H43</f>
        <v>-51000</v>
      </c>
      <c r="H43" s="36">
        <f>-51000</f>
        <v>-51000</v>
      </c>
    </row>
    <row r="44" spans="1:8" s="120" customFormat="1" ht="19.5" customHeight="1" x14ac:dyDescent="0.2">
      <c r="A44" s="23"/>
      <c r="B44" s="24"/>
      <c r="C44" s="268"/>
      <c r="D44" s="23"/>
      <c r="E44" s="24"/>
      <c r="F44" s="265" t="s">
        <v>110</v>
      </c>
      <c r="G44" s="37">
        <f>G45</f>
        <v>-44470</v>
      </c>
      <c r="H44" s="37">
        <f>H45</f>
        <v>-44470</v>
      </c>
    </row>
    <row r="45" spans="1:8" s="120" customFormat="1" ht="15.75" customHeight="1" x14ac:dyDescent="0.2">
      <c r="A45" s="23"/>
      <c r="B45" s="24"/>
      <c r="C45" s="268"/>
      <c r="D45" s="23"/>
      <c r="E45" s="24"/>
      <c r="F45" s="265" t="s">
        <v>111</v>
      </c>
      <c r="G45" s="37">
        <f>G46</f>
        <v>-44470</v>
      </c>
      <c r="H45" s="37">
        <f>H46</f>
        <v>-44470</v>
      </c>
    </row>
    <row r="46" spans="1:8" s="120" customFormat="1" ht="18.75" customHeight="1" x14ac:dyDescent="0.2">
      <c r="A46" s="23"/>
      <c r="B46" s="24"/>
      <c r="C46" s="268"/>
      <c r="D46" s="23"/>
      <c r="E46" s="24"/>
      <c r="F46" s="265" t="s">
        <v>112</v>
      </c>
      <c r="G46" s="36">
        <v>-44470</v>
      </c>
      <c r="H46" s="36">
        <f>G46</f>
        <v>-44470</v>
      </c>
    </row>
    <row r="47" spans="1:8" s="261" customFormat="1" ht="20.25" customHeight="1" x14ac:dyDescent="0.2">
      <c r="A47" s="257"/>
      <c r="B47" s="258"/>
      <c r="C47" s="259"/>
      <c r="D47" s="259"/>
      <c r="E47" s="259"/>
      <c r="F47" s="29" t="s">
        <v>203</v>
      </c>
      <c r="G47" s="36">
        <f>G48</f>
        <v>15439.2</v>
      </c>
      <c r="H47" s="36">
        <f>H48</f>
        <v>15439.2</v>
      </c>
    </row>
    <row r="48" spans="1:8" s="261" customFormat="1" ht="20.25" customHeight="1" x14ac:dyDescent="0.2">
      <c r="A48" s="262"/>
      <c r="B48" s="263"/>
      <c r="C48" s="264"/>
      <c r="D48" s="264"/>
      <c r="E48" s="264"/>
      <c r="F48" s="29" t="s">
        <v>204</v>
      </c>
      <c r="G48" s="37">
        <f>+G49</f>
        <v>15439.2</v>
      </c>
      <c r="H48" s="37">
        <f>+H49</f>
        <v>15439.2</v>
      </c>
    </row>
    <row r="49" spans="1:8" s="120" customFormat="1" ht="22.5" customHeight="1" x14ac:dyDescent="0.2">
      <c r="A49" s="266"/>
      <c r="B49" s="10"/>
      <c r="C49" s="267"/>
      <c r="D49" s="266"/>
      <c r="E49" s="10"/>
      <c r="F49" s="29" t="s">
        <v>205</v>
      </c>
      <c r="G49" s="36">
        <f>'6.'!E17</f>
        <v>15439.2</v>
      </c>
      <c r="H49" s="36">
        <f>'6.'!F17</f>
        <v>15439.2</v>
      </c>
    </row>
    <row r="50" spans="1:8" s="120" customFormat="1" ht="22.5" customHeight="1" x14ac:dyDescent="0.2">
      <c r="A50" s="9"/>
      <c r="B50" s="9"/>
      <c r="C50" s="9"/>
      <c r="D50" s="9"/>
      <c r="E50" s="9"/>
      <c r="F50" s="265" t="s">
        <v>256</v>
      </c>
      <c r="G50" s="163">
        <f>G52</f>
        <v>63622</v>
      </c>
      <c r="H50" s="163">
        <f>H52</f>
        <v>63622</v>
      </c>
    </row>
    <row r="51" spans="1:8" s="120" customFormat="1" ht="22.5" customHeight="1" x14ac:dyDescent="0.2">
      <c r="A51" s="9"/>
      <c r="B51" s="9"/>
      <c r="C51" s="9"/>
      <c r="D51" s="9"/>
      <c r="E51" s="9"/>
      <c r="F51" s="147" t="s">
        <v>31</v>
      </c>
      <c r="G51" s="163"/>
      <c r="H51" s="163"/>
    </row>
    <row r="52" spans="1:8" s="120" customFormat="1" ht="22.5" customHeight="1" x14ac:dyDescent="0.2">
      <c r="A52" s="9"/>
      <c r="B52" s="9"/>
      <c r="C52" s="9"/>
      <c r="D52" s="9"/>
      <c r="E52" s="9"/>
      <c r="F52" s="260" t="s">
        <v>27</v>
      </c>
      <c r="G52" s="163">
        <f t="shared" ref="G52:H55" si="1">G53</f>
        <v>63622</v>
      </c>
      <c r="H52" s="163">
        <f t="shared" si="1"/>
        <v>63622</v>
      </c>
    </row>
    <row r="53" spans="1:8" s="120" customFormat="1" ht="22.5" customHeight="1" x14ac:dyDescent="0.2">
      <c r="A53" s="9"/>
      <c r="B53" s="9"/>
      <c r="C53" s="9"/>
      <c r="D53" s="9"/>
      <c r="E53" s="9"/>
      <c r="F53" s="260" t="s">
        <v>59</v>
      </c>
      <c r="G53" s="163">
        <f t="shared" si="1"/>
        <v>63622</v>
      </c>
      <c r="H53" s="163">
        <f t="shared" si="1"/>
        <v>63622</v>
      </c>
    </row>
    <row r="54" spans="1:8" s="120" customFormat="1" ht="22.5" customHeight="1" x14ac:dyDescent="0.3">
      <c r="A54" s="269"/>
      <c r="B54" s="269"/>
      <c r="C54" s="26"/>
      <c r="D54" s="22"/>
      <c r="E54" s="27"/>
      <c r="F54" s="22" t="s">
        <v>203</v>
      </c>
      <c r="G54" s="34">
        <f t="shared" si="1"/>
        <v>63622</v>
      </c>
      <c r="H54" s="34">
        <f t="shared" si="1"/>
        <v>63622</v>
      </c>
    </row>
    <row r="55" spans="1:8" s="120" customFormat="1" ht="22.5" customHeight="1" x14ac:dyDescent="0.3">
      <c r="A55" s="269"/>
      <c r="B55" s="269"/>
      <c r="C55" s="26"/>
      <c r="D55" s="22"/>
      <c r="E55" s="27"/>
      <c r="F55" s="22" t="s">
        <v>204</v>
      </c>
      <c r="G55" s="34">
        <f t="shared" si="1"/>
        <v>63622</v>
      </c>
      <c r="H55" s="34">
        <f t="shared" si="1"/>
        <v>63622</v>
      </c>
    </row>
    <row r="56" spans="1:8" s="120" customFormat="1" ht="22.5" customHeight="1" x14ac:dyDescent="0.2">
      <c r="A56" s="23"/>
      <c r="B56" s="24"/>
      <c r="C56" s="268"/>
      <c r="D56" s="23"/>
      <c r="E56" s="24"/>
      <c r="F56" s="22" t="s">
        <v>205</v>
      </c>
      <c r="G56" s="37">
        <v>63622</v>
      </c>
      <c r="H56" s="37">
        <f>G56</f>
        <v>63622</v>
      </c>
    </row>
    <row r="57" spans="1:8" ht="34.5" customHeight="1" x14ac:dyDescent="0.3">
      <c r="A57" s="9"/>
      <c r="B57" s="9"/>
      <c r="C57" s="9"/>
      <c r="D57" s="9"/>
      <c r="E57" s="21">
        <v>32001</v>
      </c>
      <c r="F57" s="270" t="s">
        <v>82</v>
      </c>
      <c r="G57" s="162">
        <f>G59+G69+G78</f>
        <v>217093.7</v>
      </c>
      <c r="H57" s="162">
        <f>H59+H69+H78</f>
        <v>217093.7</v>
      </c>
    </row>
    <row r="58" spans="1:8" x14ac:dyDescent="0.3">
      <c r="A58" s="9"/>
      <c r="B58" s="9"/>
      <c r="C58" s="9"/>
      <c r="D58" s="9"/>
      <c r="E58" s="9"/>
      <c r="F58" s="147" t="s">
        <v>30</v>
      </c>
      <c r="G58" s="254"/>
      <c r="H58" s="254"/>
    </row>
    <row r="59" spans="1:8" x14ac:dyDescent="0.3">
      <c r="A59" s="9"/>
      <c r="B59" s="9"/>
      <c r="C59" s="9"/>
      <c r="D59" s="9"/>
      <c r="E59" s="9"/>
      <c r="F59" s="270" t="s">
        <v>94</v>
      </c>
      <c r="G59" s="162">
        <f>G61</f>
        <v>109781.29999999999</v>
      </c>
      <c r="H59" s="162">
        <f>H61</f>
        <v>109781.29999999999</v>
      </c>
    </row>
    <row r="60" spans="1:8" ht="19.5" customHeight="1" x14ac:dyDescent="0.3">
      <c r="A60" s="9"/>
      <c r="B60" s="9"/>
      <c r="C60" s="9"/>
      <c r="D60" s="9"/>
      <c r="E60" s="9"/>
      <c r="F60" s="147" t="s">
        <v>31</v>
      </c>
      <c r="G60" s="163"/>
      <c r="H60" s="163"/>
    </row>
    <row r="61" spans="1:8" x14ac:dyDescent="0.3">
      <c r="A61" s="9"/>
      <c r="B61" s="9"/>
      <c r="C61" s="9"/>
      <c r="D61" s="9"/>
      <c r="E61" s="9"/>
      <c r="F61" s="147" t="s">
        <v>27</v>
      </c>
      <c r="G61" s="163">
        <f>G62</f>
        <v>109781.29999999999</v>
      </c>
      <c r="H61" s="163">
        <f>H62</f>
        <v>109781.29999999999</v>
      </c>
    </row>
    <row r="62" spans="1:8" x14ac:dyDescent="0.3">
      <c r="A62" s="9"/>
      <c r="B62" s="9"/>
      <c r="C62" s="9"/>
      <c r="D62" s="9"/>
      <c r="E62" s="9"/>
      <c r="F62" s="147" t="s">
        <v>43</v>
      </c>
      <c r="G62" s="163">
        <f>G63</f>
        <v>109781.29999999999</v>
      </c>
      <c r="H62" s="163">
        <f>H63</f>
        <v>109781.29999999999</v>
      </c>
    </row>
    <row r="63" spans="1:8" x14ac:dyDescent="0.3">
      <c r="A63" s="9"/>
      <c r="B63" s="9"/>
      <c r="C63" s="9"/>
      <c r="D63" s="9"/>
      <c r="E63" s="9"/>
      <c r="F63" s="147" t="s">
        <v>105</v>
      </c>
      <c r="G63" s="163">
        <f>G65+G66+G67</f>
        <v>109781.29999999999</v>
      </c>
      <c r="H63" s="163">
        <f>H65+H66+H67</f>
        <v>109781.29999999999</v>
      </c>
    </row>
    <row r="64" spans="1:8" x14ac:dyDescent="0.3">
      <c r="A64" s="22"/>
      <c r="B64" s="22"/>
      <c r="C64" s="22"/>
      <c r="D64" s="22"/>
      <c r="E64" s="22"/>
      <c r="F64" s="29" t="s">
        <v>213</v>
      </c>
      <c r="G64" s="164">
        <f>G65+G66</f>
        <v>75381.299999999988</v>
      </c>
      <c r="H64" s="164">
        <f>H65+H66</f>
        <v>75381.299999999988</v>
      </c>
    </row>
    <row r="65" spans="1:8" x14ac:dyDescent="0.3">
      <c r="A65" s="9"/>
      <c r="B65" s="9"/>
      <c r="C65" s="9"/>
      <c r="D65" s="9"/>
      <c r="E65" s="9"/>
      <c r="F65" s="147" t="s">
        <v>214</v>
      </c>
      <c r="G65" s="163">
        <f>'3'!F24</f>
        <v>41423.699999999997</v>
      </c>
      <c r="H65" s="163">
        <v>41423.699999999997</v>
      </c>
    </row>
    <row r="66" spans="1:8" x14ac:dyDescent="0.3">
      <c r="A66" s="22"/>
      <c r="B66" s="22"/>
      <c r="C66" s="22"/>
      <c r="D66" s="22"/>
      <c r="E66" s="22"/>
      <c r="F66" s="147" t="s">
        <v>121</v>
      </c>
      <c r="G66" s="164">
        <v>33957.599999999999</v>
      </c>
      <c r="H66" s="164">
        <v>33957.599999999999</v>
      </c>
    </row>
    <row r="67" spans="1:8" s="271" customFormat="1" x14ac:dyDescent="0.3">
      <c r="A67" s="269"/>
      <c r="B67" s="269"/>
      <c r="C67" s="26"/>
      <c r="D67" s="22"/>
      <c r="E67" s="27"/>
      <c r="F67" s="29" t="s">
        <v>137</v>
      </c>
      <c r="G67" s="374">
        <f>G68</f>
        <v>34400</v>
      </c>
      <c r="H67" s="374">
        <f>H68</f>
        <v>34400</v>
      </c>
    </row>
    <row r="68" spans="1:8" s="271" customFormat="1" x14ac:dyDescent="0.3">
      <c r="A68" s="269"/>
      <c r="B68" s="269"/>
      <c r="C68" s="26"/>
      <c r="D68" s="22"/>
      <c r="E68" s="27"/>
      <c r="F68" s="29" t="s">
        <v>138</v>
      </c>
      <c r="G68" s="374">
        <f>H68</f>
        <v>34400</v>
      </c>
      <c r="H68" s="374">
        <v>34400</v>
      </c>
    </row>
    <row r="69" spans="1:8" x14ac:dyDescent="0.3">
      <c r="A69" s="9"/>
      <c r="B69" s="9"/>
      <c r="C69" s="9"/>
      <c r="D69" s="9"/>
      <c r="E69" s="9"/>
      <c r="F69" s="272" t="s">
        <v>188</v>
      </c>
      <c r="G69" s="375">
        <f>G71</f>
        <v>102253.7</v>
      </c>
      <c r="H69" s="375">
        <f>H71</f>
        <v>102253.7</v>
      </c>
    </row>
    <row r="70" spans="1:8" ht="18" customHeight="1" x14ac:dyDescent="0.3">
      <c r="A70" s="9"/>
      <c r="B70" s="9"/>
      <c r="C70" s="9"/>
      <c r="D70" s="9"/>
      <c r="E70" s="9"/>
      <c r="F70" s="147" t="s">
        <v>31</v>
      </c>
      <c r="G70" s="376"/>
      <c r="H70" s="376"/>
    </row>
    <row r="71" spans="1:8" x14ac:dyDescent="0.3">
      <c r="A71" s="9"/>
      <c r="B71" s="9"/>
      <c r="C71" s="9"/>
      <c r="D71" s="9"/>
      <c r="E71" s="9"/>
      <c r="F71" s="147" t="s">
        <v>27</v>
      </c>
      <c r="G71" s="376">
        <f>G72</f>
        <v>102253.7</v>
      </c>
      <c r="H71" s="376">
        <f>H72</f>
        <v>102253.7</v>
      </c>
    </row>
    <row r="72" spans="1:8" x14ac:dyDescent="0.3">
      <c r="A72" s="9"/>
      <c r="B72" s="9"/>
      <c r="C72" s="9"/>
      <c r="D72" s="9"/>
      <c r="E72" s="9"/>
      <c r="F72" s="147" t="s">
        <v>43</v>
      </c>
      <c r="G72" s="376">
        <f>G73</f>
        <v>102253.7</v>
      </c>
      <c r="H72" s="376">
        <f>H73</f>
        <v>102253.7</v>
      </c>
    </row>
    <row r="73" spans="1:8" x14ac:dyDescent="0.3">
      <c r="A73" s="9"/>
      <c r="B73" s="9"/>
      <c r="C73" s="9"/>
      <c r="D73" s="9"/>
      <c r="E73" s="9"/>
      <c r="F73" s="147" t="s">
        <v>105</v>
      </c>
      <c r="G73" s="376">
        <f>G75++G76</f>
        <v>102253.7</v>
      </c>
      <c r="H73" s="376">
        <f>H75++H76</f>
        <v>102253.7</v>
      </c>
    </row>
    <row r="74" spans="1:8" x14ac:dyDescent="0.3">
      <c r="A74" s="143"/>
      <c r="B74" s="143"/>
      <c r="C74" s="143"/>
      <c r="D74" s="143"/>
      <c r="E74" s="143"/>
      <c r="F74" s="144" t="s">
        <v>213</v>
      </c>
      <c r="G74" s="377">
        <f>G75</f>
        <v>97083.7</v>
      </c>
      <c r="H74" s="377">
        <f>H75</f>
        <v>97083.7</v>
      </c>
    </row>
    <row r="75" spans="1:8" x14ac:dyDescent="0.3">
      <c r="A75" s="9"/>
      <c r="B75" s="9"/>
      <c r="C75" s="9"/>
      <c r="D75" s="9"/>
      <c r="E75" s="9"/>
      <c r="F75" s="147" t="s">
        <v>214</v>
      </c>
      <c r="G75" s="376">
        <f>'3'!E31</f>
        <v>97083.7</v>
      </c>
      <c r="H75" s="376">
        <f>'3'!F31</f>
        <v>97083.7</v>
      </c>
    </row>
    <row r="76" spans="1:8" s="271" customFormat="1" x14ac:dyDescent="0.3">
      <c r="A76" s="269"/>
      <c r="B76" s="269"/>
      <c r="C76" s="26"/>
      <c r="D76" s="22"/>
      <c r="E76" s="27"/>
      <c r="F76" s="29" t="s">
        <v>137</v>
      </c>
      <c r="G76" s="374">
        <f>G77</f>
        <v>5170</v>
      </c>
      <c r="H76" s="374">
        <f>H77</f>
        <v>5170</v>
      </c>
    </row>
    <row r="77" spans="1:8" s="271" customFormat="1" x14ac:dyDescent="0.3">
      <c r="A77" s="269"/>
      <c r="B77" s="269"/>
      <c r="C77" s="26"/>
      <c r="D77" s="22"/>
      <c r="E77" s="27"/>
      <c r="F77" s="22" t="s">
        <v>138</v>
      </c>
      <c r="G77" s="374">
        <f>'3'!H32</f>
        <v>5170</v>
      </c>
      <c r="H77" s="374">
        <f>G77</f>
        <v>5170</v>
      </c>
    </row>
    <row r="78" spans="1:8" s="107" customFormat="1" x14ac:dyDescent="0.3">
      <c r="A78" s="279"/>
      <c r="B78" s="279"/>
      <c r="C78" s="31"/>
      <c r="D78" s="47"/>
      <c r="E78" s="373"/>
      <c r="F78" s="272" t="s">
        <v>310</v>
      </c>
      <c r="G78" s="378">
        <f>G80</f>
        <v>5058.7</v>
      </c>
      <c r="H78" s="378">
        <f>H80</f>
        <v>5058.7</v>
      </c>
    </row>
    <row r="79" spans="1:8" s="271" customFormat="1" ht="21" customHeight="1" x14ac:dyDescent="0.3">
      <c r="A79" s="269"/>
      <c r="B79" s="269"/>
      <c r="C79" s="26"/>
      <c r="D79" s="22"/>
      <c r="E79" s="27"/>
      <c r="F79" s="147" t="s">
        <v>31</v>
      </c>
      <c r="G79" s="374"/>
      <c r="H79" s="374"/>
    </row>
    <row r="80" spans="1:8" s="271" customFormat="1" x14ac:dyDescent="0.3">
      <c r="A80" s="269"/>
      <c r="B80" s="269"/>
      <c r="C80" s="26"/>
      <c r="D80" s="22"/>
      <c r="E80" s="27"/>
      <c r="F80" s="147" t="s">
        <v>27</v>
      </c>
      <c r="G80" s="374">
        <f t="shared" ref="G80:H83" si="2">G81</f>
        <v>5058.7</v>
      </c>
      <c r="H80" s="374">
        <f t="shared" si="2"/>
        <v>5058.7</v>
      </c>
    </row>
    <row r="81" spans="1:8" s="271" customFormat="1" x14ac:dyDescent="0.3">
      <c r="A81" s="269"/>
      <c r="B81" s="269"/>
      <c r="C81" s="26"/>
      <c r="D81" s="22"/>
      <c r="E81" s="27"/>
      <c r="F81" s="147" t="s">
        <v>43</v>
      </c>
      <c r="G81" s="374">
        <f t="shared" si="2"/>
        <v>5058.7</v>
      </c>
      <c r="H81" s="374">
        <f t="shared" si="2"/>
        <v>5058.7</v>
      </c>
    </row>
    <row r="82" spans="1:8" s="271" customFormat="1" x14ac:dyDescent="0.3">
      <c r="A82" s="269"/>
      <c r="B82" s="269"/>
      <c r="C82" s="26"/>
      <c r="D82" s="22"/>
      <c r="E82" s="27"/>
      <c r="F82" s="147" t="s">
        <v>105</v>
      </c>
      <c r="G82" s="374">
        <f t="shared" si="2"/>
        <v>5058.7</v>
      </c>
      <c r="H82" s="374">
        <f t="shared" si="2"/>
        <v>5058.7</v>
      </c>
    </row>
    <row r="83" spans="1:8" s="271" customFormat="1" x14ac:dyDescent="0.3">
      <c r="A83" s="269"/>
      <c r="B83" s="269"/>
      <c r="C83" s="26"/>
      <c r="D83" s="22"/>
      <c r="E83" s="27"/>
      <c r="F83" s="144" t="s">
        <v>213</v>
      </c>
      <c r="G83" s="374">
        <f t="shared" si="2"/>
        <v>5058.7</v>
      </c>
      <c r="H83" s="374">
        <f t="shared" si="2"/>
        <v>5058.7</v>
      </c>
    </row>
    <row r="84" spans="1:8" s="271" customFormat="1" x14ac:dyDescent="0.3">
      <c r="A84" s="269"/>
      <c r="B84" s="269"/>
      <c r="C84" s="26"/>
      <c r="D84" s="22"/>
      <c r="E84" s="27"/>
      <c r="F84" s="147" t="s">
        <v>214</v>
      </c>
      <c r="G84" s="374">
        <v>5058.7</v>
      </c>
      <c r="H84" s="374">
        <v>5058.7</v>
      </c>
    </row>
    <row r="85" spans="1:8" x14ac:dyDescent="0.3">
      <c r="A85" s="273" t="s">
        <v>162</v>
      </c>
      <c r="B85" s="22"/>
      <c r="C85" s="22"/>
      <c r="D85" s="22"/>
      <c r="E85" s="22"/>
      <c r="F85" s="47" t="s">
        <v>163</v>
      </c>
      <c r="G85" s="274">
        <f>G87+G120</f>
        <v>-101654.8</v>
      </c>
      <c r="H85" s="274">
        <f>H87+H120</f>
        <v>-101654.8</v>
      </c>
    </row>
    <row r="86" spans="1:8" x14ac:dyDescent="0.3">
      <c r="A86" s="22"/>
      <c r="B86" s="22"/>
      <c r="C86" s="22"/>
      <c r="D86" s="22"/>
      <c r="E86" s="22"/>
      <c r="F86" s="22" t="s">
        <v>28</v>
      </c>
      <c r="G86" s="48"/>
      <c r="H86" s="48"/>
    </row>
    <row r="87" spans="1:8" x14ac:dyDescent="0.3">
      <c r="A87" s="22"/>
      <c r="B87" s="273" t="s">
        <v>164</v>
      </c>
      <c r="C87" s="22"/>
      <c r="D87" s="22"/>
      <c r="E87" s="22"/>
      <c r="F87" s="47" t="s">
        <v>165</v>
      </c>
      <c r="G87" s="274">
        <f>G89</f>
        <v>-10751.199999999997</v>
      </c>
      <c r="H87" s="274">
        <f t="shared" ref="H87" si="3">H89</f>
        <v>-10751.199999999997</v>
      </c>
    </row>
    <row r="88" spans="1:8" x14ac:dyDescent="0.3">
      <c r="A88" s="22"/>
      <c r="B88" s="22"/>
      <c r="C88" s="22"/>
      <c r="D88" s="22"/>
      <c r="E88" s="22"/>
      <c r="F88" s="22" t="s">
        <v>28</v>
      </c>
      <c r="G88" s="48"/>
      <c r="H88" s="48"/>
    </row>
    <row r="89" spans="1:8" x14ac:dyDescent="0.3">
      <c r="A89" s="22"/>
      <c r="B89" s="22"/>
      <c r="C89" s="47" t="s">
        <v>29</v>
      </c>
      <c r="D89" s="22"/>
      <c r="E89" s="22"/>
      <c r="F89" s="47" t="s">
        <v>166</v>
      </c>
      <c r="G89" s="274">
        <f>G91</f>
        <v>-10751.199999999997</v>
      </c>
      <c r="H89" s="274">
        <f t="shared" ref="H89" si="4">H91</f>
        <v>-10751.199999999997</v>
      </c>
    </row>
    <row r="90" spans="1:8" x14ac:dyDescent="0.3">
      <c r="A90" s="269"/>
      <c r="B90" s="269"/>
      <c r="C90" s="269"/>
      <c r="D90" s="275"/>
      <c r="E90" s="276"/>
      <c r="F90" s="277" t="s">
        <v>28</v>
      </c>
      <c r="G90" s="199"/>
      <c r="H90" s="199"/>
    </row>
    <row r="91" spans="1:8" x14ac:dyDescent="0.3">
      <c r="A91" s="269"/>
      <c r="B91" s="269"/>
      <c r="C91" s="269"/>
      <c r="D91" s="275"/>
      <c r="E91" s="276"/>
      <c r="F91" s="277" t="s">
        <v>58</v>
      </c>
      <c r="G91" s="278">
        <f t="shared" ref="G91:H91" si="5">G93</f>
        <v>-10751.199999999997</v>
      </c>
      <c r="H91" s="278">
        <f t="shared" si="5"/>
        <v>-10751.199999999997</v>
      </c>
    </row>
    <row r="92" spans="1:8" x14ac:dyDescent="0.3">
      <c r="A92" s="269"/>
      <c r="B92" s="269"/>
      <c r="C92" s="269"/>
      <c r="D92" s="275"/>
      <c r="E92" s="276"/>
      <c r="F92" s="277" t="s">
        <v>28</v>
      </c>
      <c r="G92" s="199"/>
      <c r="H92" s="199"/>
    </row>
    <row r="93" spans="1:8" ht="21" customHeight="1" x14ac:dyDescent="0.3">
      <c r="A93" s="279"/>
      <c r="B93" s="279"/>
      <c r="C93" s="279"/>
      <c r="D93" s="38">
        <v>1049</v>
      </c>
      <c r="E93" s="38"/>
      <c r="F93" s="38" t="s">
        <v>157</v>
      </c>
      <c r="G93" s="280">
        <f>G95+G111</f>
        <v>-10751.199999999997</v>
      </c>
      <c r="H93" s="280">
        <f>H95+H111</f>
        <v>-10751.199999999997</v>
      </c>
    </row>
    <row r="94" spans="1:8" x14ac:dyDescent="0.3">
      <c r="A94" s="269"/>
      <c r="B94" s="269"/>
      <c r="C94" s="269"/>
      <c r="D94" s="43"/>
      <c r="E94" s="43"/>
      <c r="F94" s="44" t="s">
        <v>28</v>
      </c>
      <c r="G94" s="200"/>
      <c r="H94" s="200"/>
    </row>
    <row r="95" spans="1:8" ht="34.5" x14ac:dyDescent="0.3">
      <c r="A95" s="279"/>
      <c r="B95" s="279"/>
      <c r="C95" s="279"/>
      <c r="D95" s="38"/>
      <c r="E95" s="38">
        <v>11002</v>
      </c>
      <c r="F95" s="38" t="s">
        <v>161</v>
      </c>
      <c r="G95" s="280">
        <f>G97+G104</f>
        <v>-33427.699999999997</v>
      </c>
      <c r="H95" s="280">
        <f>H97+H104</f>
        <v>-33427.699999999997</v>
      </c>
    </row>
    <row r="96" spans="1:8" x14ac:dyDescent="0.3">
      <c r="A96" s="269"/>
      <c r="B96" s="269"/>
      <c r="C96" s="269"/>
      <c r="D96" s="43"/>
      <c r="E96" s="43"/>
      <c r="F96" s="43" t="s">
        <v>30</v>
      </c>
      <c r="G96" s="200"/>
      <c r="H96" s="200"/>
    </row>
    <row r="97" spans="1:9" ht="24.75" customHeight="1" x14ac:dyDescent="0.3">
      <c r="A97" s="269"/>
      <c r="B97" s="269"/>
      <c r="C97" s="269"/>
      <c r="D97" s="43"/>
      <c r="E97" s="43"/>
      <c r="F97" s="38" t="s">
        <v>94</v>
      </c>
      <c r="G97" s="281">
        <f>G99</f>
        <v>-10751.2</v>
      </c>
      <c r="H97" s="281">
        <f>H99</f>
        <v>-10751.2</v>
      </c>
    </row>
    <row r="98" spans="1:9" ht="24.75" customHeight="1" x14ac:dyDescent="0.3">
      <c r="A98" s="269"/>
      <c r="B98" s="269"/>
      <c r="C98" s="269"/>
      <c r="D98" s="43"/>
      <c r="E98" s="43"/>
      <c r="F98" s="43" t="s">
        <v>31</v>
      </c>
      <c r="G98" s="200"/>
      <c r="H98" s="200"/>
    </row>
    <row r="99" spans="1:9" ht="24.75" customHeight="1" x14ac:dyDescent="0.3">
      <c r="A99" s="269"/>
      <c r="B99" s="269"/>
      <c r="C99" s="269"/>
      <c r="D99" s="26"/>
      <c r="E99" s="43"/>
      <c r="F99" s="43" t="s">
        <v>27</v>
      </c>
      <c r="G99" s="278">
        <f t="shared" ref="G99:G101" si="6">G100</f>
        <v>-10751.2</v>
      </c>
      <c r="H99" s="278">
        <f>H101</f>
        <v>-10751.2</v>
      </c>
    </row>
    <row r="100" spans="1:9" ht="15.75" customHeight="1" x14ac:dyDescent="0.3">
      <c r="A100" s="269"/>
      <c r="B100" s="269"/>
      <c r="C100" s="269"/>
      <c r="D100" s="26"/>
      <c r="E100" s="43"/>
      <c r="F100" s="43" t="s">
        <v>59</v>
      </c>
      <c r="G100" s="282">
        <f t="shared" si="6"/>
        <v>-10751.2</v>
      </c>
      <c r="H100" s="282">
        <f>H101</f>
        <v>-10751.2</v>
      </c>
    </row>
    <row r="101" spans="1:9" ht="16.5" customHeight="1" x14ac:dyDescent="0.3">
      <c r="A101" s="269"/>
      <c r="B101" s="269"/>
      <c r="C101" s="269"/>
      <c r="D101" s="26"/>
      <c r="E101" s="43"/>
      <c r="F101" s="43" t="s">
        <v>67</v>
      </c>
      <c r="G101" s="282">
        <f t="shared" si="6"/>
        <v>-10751.2</v>
      </c>
      <c r="H101" s="282">
        <f>H102</f>
        <v>-10751.2</v>
      </c>
    </row>
    <row r="102" spans="1:9" ht="19.5" customHeight="1" x14ac:dyDescent="0.3">
      <c r="A102" s="269"/>
      <c r="B102" s="269"/>
      <c r="C102" s="269"/>
      <c r="D102" s="26"/>
      <c r="E102" s="43"/>
      <c r="F102" s="43" t="s">
        <v>167</v>
      </c>
      <c r="G102" s="282">
        <f>G103</f>
        <v>-10751.2</v>
      </c>
      <c r="H102" s="282">
        <f>H103</f>
        <v>-10751.2</v>
      </c>
      <c r="I102" s="3"/>
    </row>
    <row r="103" spans="1:9" ht="18.75" customHeight="1" x14ac:dyDescent="0.3">
      <c r="A103" s="269"/>
      <c r="B103" s="269"/>
      <c r="C103" s="269"/>
      <c r="D103" s="26"/>
      <c r="E103" s="43"/>
      <c r="F103" s="43" t="s">
        <v>168</v>
      </c>
      <c r="G103" s="282">
        <v>-10751.2</v>
      </c>
      <c r="H103" s="282">
        <f>G103</f>
        <v>-10751.2</v>
      </c>
    </row>
    <row r="104" spans="1:9" ht="18.75" customHeight="1" x14ac:dyDescent="0.3">
      <c r="A104" s="269"/>
      <c r="B104" s="269"/>
      <c r="C104" s="269"/>
      <c r="D104" s="26"/>
      <c r="E104" s="43"/>
      <c r="F104" s="38" t="s">
        <v>253</v>
      </c>
      <c r="G104" s="282">
        <f>G106</f>
        <v>-22676.5</v>
      </c>
      <c r="H104" s="282">
        <f>H106</f>
        <v>-22676.5</v>
      </c>
    </row>
    <row r="105" spans="1:9" ht="18.75" customHeight="1" x14ac:dyDescent="0.3">
      <c r="A105" s="269"/>
      <c r="B105" s="269"/>
      <c r="C105" s="269"/>
      <c r="D105" s="26"/>
      <c r="E105" s="43"/>
      <c r="F105" s="43" t="s">
        <v>31</v>
      </c>
      <c r="G105" s="282"/>
      <c r="H105" s="282"/>
    </row>
    <row r="106" spans="1:9" ht="18.75" customHeight="1" x14ac:dyDescent="0.3">
      <c r="A106" s="269"/>
      <c r="B106" s="269"/>
      <c r="C106" s="269"/>
      <c r="D106" s="26"/>
      <c r="E106" s="43"/>
      <c r="F106" s="43" t="s">
        <v>27</v>
      </c>
      <c r="G106" s="282">
        <f t="shared" ref="G106:H109" si="7">G107</f>
        <v>-22676.5</v>
      </c>
      <c r="H106" s="282">
        <f t="shared" si="7"/>
        <v>-22676.5</v>
      </c>
    </row>
    <row r="107" spans="1:9" ht="18.75" customHeight="1" x14ac:dyDescent="0.3">
      <c r="A107" s="269"/>
      <c r="B107" s="269"/>
      <c r="C107" s="269"/>
      <c r="D107" s="26"/>
      <c r="E107" s="43"/>
      <c r="F107" s="43" t="s">
        <v>59</v>
      </c>
      <c r="G107" s="282">
        <f t="shared" si="7"/>
        <v>-22676.5</v>
      </c>
      <c r="H107" s="282">
        <f t="shared" si="7"/>
        <v>-22676.5</v>
      </c>
    </row>
    <row r="108" spans="1:9" ht="18.75" customHeight="1" x14ac:dyDescent="0.3">
      <c r="A108" s="269"/>
      <c r="B108" s="269"/>
      <c r="C108" s="269"/>
      <c r="D108" s="26"/>
      <c r="E108" s="43"/>
      <c r="F108" s="43" t="s">
        <v>67</v>
      </c>
      <c r="G108" s="282">
        <f t="shared" si="7"/>
        <v>-22676.5</v>
      </c>
      <c r="H108" s="282">
        <f t="shared" si="7"/>
        <v>-22676.5</v>
      </c>
    </row>
    <row r="109" spans="1:9" ht="18.75" customHeight="1" x14ac:dyDescent="0.3">
      <c r="A109" s="269"/>
      <c r="B109" s="269"/>
      <c r="C109" s="269"/>
      <c r="D109" s="26"/>
      <c r="E109" s="43"/>
      <c r="F109" s="43" t="s">
        <v>167</v>
      </c>
      <c r="G109" s="282">
        <f t="shared" si="7"/>
        <v>-22676.5</v>
      </c>
      <c r="H109" s="282">
        <f t="shared" si="7"/>
        <v>-22676.5</v>
      </c>
    </row>
    <row r="110" spans="1:9" ht="18.75" customHeight="1" x14ac:dyDescent="0.3">
      <c r="A110" s="269"/>
      <c r="B110" s="269"/>
      <c r="C110" s="269"/>
      <c r="D110" s="26"/>
      <c r="E110" s="43"/>
      <c r="F110" s="43" t="s">
        <v>168</v>
      </c>
      <c r="G110" s="282">
        <f>'9.'!G47</f>
        <v>-22676.5</v>
      </c>
      <c r="H110" s="282">
        <f>G110</f>
        <v>-22676.5</v>
      </c>
    </row>
    <row r="111" spans="1:9" ht="18.75" customHeight="1" x14ac:dyDescent="0.3">
      <c r="A111" s="269"/>
      <c r="B111" s="269"/>
      <c r="C111" s="269"/>
      <c r="D111" s="26"/>
      <c r="E111" s="22" t="s">
        <v>265</v>
      </c>
      <c r="F111" s="22" t="s">
        <v>263</v>
      </c>
      <c r="G111" s="282">
        <f>G113</f>
        <v>22676.5</v>
      </c>
      <c r="H111" s="282">
        <f>H113</f>
        <v>22676.5</v>
      </c>
    </row>
    <row r="112" spans="1:9" ht="18.75" customHeight="1" x14ac:dyDescent="0.3">
      <c r="A112" s="269"/>
      <c r="B112" s="269"/>
      <c r="C112" s="269"/>
      <c r="D112" s="26"/>
      <c r="E112" s="22"/>
      <c r="F112" s="22" t="s">
        <v>30</v>
      </c>
      <c r="G112" s="282"/>
      <c r="H112" s="282"/>
    </row>
    <row r="113" spans="1:8" ht="18.75" customHeight="1" x14ac:dyDescent="0.3">
      <c r="A113" s="269"/>
      <c r="B113" s="269"/>
      <c r="C113" s="269"/>
      <c r="D113" s="26"/>
      <c r="E113" s="22"/>
      <c r="F113" s="33" t="s">
        <v>253</v>
      </c>
      <c r="G113" s="282">
        <f>G115</f>
        <v>22676.5</v>
      </c>
      <c r="H113" s="282">
        <f>H115</f>
        <v>22676.5</v>
      </c>
    </row>
    <row r="114" spans="1:8" ht="18.75" customHeight="1" x14ac:dyDescent="0.3">
      <c r="A114" s="269"/>
      <c r="B114" s="269"/>
      <c r="C114" s="269"/>
      <c r="D114" s="26"/>
      <c r="E114" s="22"/>
      <c r="F114" s="22" t="s">
        <v>31</v>
      </c>
      <c r="G114" s="282"/>
      <c r="H114" s="282"/>
    </row>
    <row r="115" spans="1:8" ht="18.75" customHeight="1" x14ac:dyDescent="0.3">
      <c r="A115" s="269"/>
      <c r="B115" s="269"/>
      <c r="C115" s="269"/>
      <c r="D115" s="26"/>
      <c r="E115" s="22"/>
      <c r="F115" s="22" t="s">
        <v>27</v>
      </c>
      <c r="G115" s="282">
        <f t="shared" ref="G115:H118" si="8">G116</f>
        <v>22676.5</v>
      </c>
      <c r="H115" s="282">
        <f t="shared" si="8"/>
        <v>22676.5</v>
      </c>
    </row>
    <row r="116" spans="1:8" ht="18.75" customHeight="1" x14ac:dyDescent="0.3">
      <c r="A116" s="269"/>
      <c r="B116" s="269"/>
      <c r="C116" s="269"/>
      <c r="D116" s="26"/>
      <c r="E116" s="22"/>
      <c r="F116" s="22" t="s">
        <v>211</v>
      </c>
      <c r="G116" s="282">
        <f t="shared" si="8"/>
        <v>22676.5</v>
      </c>
      <c r="H116" s="282">
        <f t="shared" si="8"/>
        <v>22676.5</v>
      </c>
    </row>
    <row r="117" spans="1:8" ht="18.75" customHeight="1" x14ac:dyDescent="0.3">
      <c r="A117" s="269"/>
      <c r="B117" s="269"/>
      <c r="C117" s="269"/>
      <c r="D117" s="26"/>
      <c r="E117" s="22"/>
      <c r="F117" s="22" t="s">
        <v>212</v>
      </c>
      <c r="G117" s="282">
        <f t="shared" si="8"/>
        <v>22676.5</v>
      </c>
      <c r="H117" s="282">
        <f t="shared" si="8"/>
        <v>22676.5</v>
      </c>
    </row>
    <row r="118" spans="1:8" ht="18.75" customHeight="1" x14ac:dyDescent="0.3">
      <c r="A118" s="269"/>
      <c r="B118" s="269"/>
      <c r="C118" s="269"/>
      <c r="D118" s="26"/>
      <c r="E118" s="22"/>
      <c r="F118" s="22" t="s">
        <v>213</v>
      </c>
      <c r="G118" s="282">
        <f t="shared" si="8"/>
        <v>22676.5</v>
      </c>
      <c r="H118" s="282">
        <f t="shared" si="8"/>
        <v>22676.5</v>
      </c>
    </row>
    <row r="119" spans="1:8" ht="18.75" customHeight="1" x14ac:dyDescent="0.3">
      <c r="A119" s="269"/>
      <c r="B119" s="269"/>
      <c r="C119" s="269"/>
      <c r="D119" s="26"/>
      <c r="E119" s="22"/>
      <c r="F119" s="22" t="s">
        <v>274</v>
      </c>
      <c r="G119" s="282">
        <f>'9.'!G50</f>
        <v>22676.5</v>
      </c>
      <c r="H119" s="282">
        <f>G119</f>
        <v>22676.5</v>
      </c>
    </row>
    <row r="120" spans="1:8" ht="20.25" customHeight="1" x14ac:dyDescent="0.3">
      <c r="A120" s="22"/>
      <c r="B120" s="47" t="s">
        <v>208</v>
      </c>
      <c r="C120" s="22"/>
      <c r="D120" s="22"/>
      <c r="E120" s="22"/>
      <c r="F120" s="47" t="s">
        <v>209</v>
      </c>
      <c r="G120" s="274">
        <f t="shared" ref="G120:H120" si="9">G122</f>
        <v>-90903.6</v>
      </c>
      <c r="H120" s="274">
        <f t="shared" si="9"/>
        <v>-90903.6</v>
      </c>
    </row>
    <row r="121" spans="1:8" x14ac:dyDescent="0.3">
      <c r="A121" s="22"/>
      <c r="B121" s="22"/>
      <c r="C121" s="22"/>
      <c r="D121" s="22"/>
      <c r="E121" s="22"/>
      <c r="F121" s="22" t="s">
        <v>28</v>
      </c>
      <c r="G121" s="48"/>
      <c r="H121" s="48"/>
    </row>
    <row r="122" spans="1:8" x14ac:dyDescent="0.3">
      <c r="A122" s="22"/>
      <c r="B122" s="22"/>
      <c r="C122" s="47" t="s">
        <v>206</v>
      </c>
      <c r="D122" s="22"/>
      <c r="E122" s="22"/>
      <c r="F122" s="47" t="s">
        <v>207</v>
      </c>
      <c r="G122" s="274">
        <f t="shared" ref="G122:H122" si="10">G124</f>
        <v>-90903.6</v>
      </c>
      <c r="H122" s="274">
        <f t="shared" si="10"/>
        <v>-90903.6</v>
      </c>
    </row>
    <row r="123" spans="1:8" x14ac:dyDescent="0.3">
      <c r="A123" s="269"/>
      <c r="B123" s="269"/>
      <c r="C123" s="269"/>
      <c r="D123" s="275"/>
      <c r="E123" s="276"/>
      <c r="F123" s="277" t="s">
        <v>28</v>
      </c>
      <c r="G123" s="199"/>
      <c r="H123" s="199"/>
    </row>
    <row r="124" spans="1:8" x14ac:dyDescent="0.3">
      <c r="A124" s="269"/>
      <c r="B124" s="269"/>
      <c r="C124" s="269"/>
      <c r="D124" s="275"/>
      <c r="E124" s="276"/>
      <c r="F124" s="277" t="s">
        <v>58</v>
      </c>
      <c r="G124" s="278">
        <f t="shared" ref="G124:H124" si="11">G126</f>
        <v>-90903.6</v>
      </c>
      <c r="H124" s="278">
        <f t="shared" si="11"/>
        <v>-90903.6</v>
      </c>
    </row>
    <row r="125" spans="1:8" x14ac:dyDescent="0.3">
      <c r="A125" s="269"/>
      <c r="B125" s="269"/>
      <c r="C125" s="269"/>
      <c r="D125" s="275"/>
      <c r="E125" s="276"/>
      <c r="F125" s="277" t="s">
        <v>28</v>
      </c>
      <c r="G125" s="199"/>
      <c r="H125" s="199"/>
    </row>
    <row r="126" spans="1:8" ht="21" customHeight="1" x14ac:dyDescent="0.3">
      <c r="A126" s="279"/>
      <c r="B126" s="279"/>
      <c r="C126" s="279"/>
      <c r="D126" s="38">
        <v>1004</v>
      </c>
      <c r="E126" s="38"/>
      <c r="F126" s="38" t="s">
        <v>197</v>
      </c>
      <c r="G126" s="280">
        <f>G128</f>
        <v>-90903.6</v>
      </c>
      <c r="H126" s="280">
        <f>H128</f>
        <v>-90903.6</v>
      </c>
    </row>
    <row r="127" spans="1:8" x14ac:dyDescent="0.3">
      <c r="A127" s="269"/>
      <c r="B127" s="269"/>
      <c r="C127" s="269"/>
      <c r="D127" s="43"/>
      <c r="E127" s="43"/>
      <c r="F127" s="44" t="s">
        <v>28</v>
      </c>
      <c r="G127" s="200"/>
      <c r="H127" s="200"/>
    </row>
    <row r="128" spans="1:8" ht="60.75" customHeight="1" x14ac:dyDescent="0.3">
      <c r="A128" s="279"/>
      <c r="B128" s="279"/>
      <c r="C128" s="279"/>
      <c r="D128" s="38"/>
      <c r="E128" s="38">
        <v>12002</v>
      </c>
      <c r="F128" s="38" t="s">
        <v>201</v>
      </c>
      <c r="G128" s="280">
        <f>G130</f>
        <v>-90903.6</v>
      </c>
      <c r="H128" s="280">
        <f>H130</f>
        <v>-90903.6</v>
      </c>
    </row>
    <row r="129" spans="1:9" x14ac:dyDescent="0.3">
      <c r="A129" s="269"/>
      <c r="B129" s="269"/>
      <c r="C129" s="269"/>
      <c r="D129" s="43"/>
      <c r="E129" s="43"/>
      <c r="F129" s="43" t="s">
        <v>30</v>
      </c>
      <c r="G129" s="200"/>
      <c r="H129" s="200"/>
    </row>
    <row r="130" spans="1:9" ht="37.5" customHeight="1" x14ac:dyDescent="0.3">
      <c r="A130" s="269"/>
      <c r="B130" s="269"/>
      <c r="C130" s="269"/>
      <c r="D130" s="43"/>
      <c r="E130" s="43"/>
      <c r="F130" s="33" t="s">
        <v>210</v>
      </c>
      <c r="G130" s="281">
        <f>G132</f>
        <v>-90903.6</v>
      </c>
      <c r="H130" s="281">
        <f>H132</f>
        <v>-90903.6</v>
      </c>
    </row>
    <row r="131" spans="1:9" ht="24.75" customHeight="1" x14ac:dyDescent="0.3">
      <c r="A131" s="269"/>
      <c r="B131" s="269"/>
      <c r="C131" s="269"/>
      <c r="D131" s="43"/>
      <c r="E131" s="43"/>
      <c r="F131" s="22" t="s">
        <v>31</v>
      </c>
      <c r="G131" s="200"/>
      <c r="H131" s="200"/>
    </row>
    <row r="132" spans="1:9" ht="17.25" customHeight="1" x14ac:dyDescent="0.3">
      <c r="A132" s="269"/>
      <c r="B132" s="269"/>
      <c r="C132" s="269"/>
      <c r="D132" s="26"/>
      <c r="E132" s="43"/>
      <c r="F132" s="22" t="s">
        <v>27</v>
      </c>
      <c r="G132" s="278">
        <f t="shared" ref="G132:G134" si="12">G133</f>
        <v>-90903.6</v>
      </c>
      <c r="H132" s="278">
        <f>H134</f>
        <v>-90903.6</v>
      </c>
    </row>
    <row r="133" spans="1:9" ht="15.75" customHeight="1" x14ac:dyDescent="0.3">
      <c r="A133" s="269"/>
      <c r="B133" s="269"/>
      <c r="C133" s="269"/>
      <c r="D133" s="26"/>
      <c r="E133" s="43"/>
      <c r="F133" s="22" t="s">
        <v>211</v>
      </c>
      <c r="G133" s="282">
        <f t="shared" si="12"/>
        <v>-90903.6</v>
      </c>
      <c r="H133" s="282">
        <f>H134</f>
        <v>-90903.6</v>
      </c>
    </row>
    <row r="134" spans="1:9" ht="16.5" customHeight="1" x14ac:dyDescent="0.3">
      <c r="A134" s="269"/>
      <c r="B134" s="269"/>
      <c r="C134" s="269"/>
      <c r="D134" s="26"/>
      <c r="E134" s="43"/>
      <c r="F134" s="22" t="s">
        <v>212</v>
      </c>
      <c r="G134" s="282">
        <f t="shared" si="12"/>
        <v>-90903.6</v>
      </c>
      <c r="H134" s="282">
        <f>H135</f>
        <v>-90903.6</v>
      </c>
    </row>
    <row r="135" spans="1:9" ht="19.5" customHeight="1" x14ac:dyDescent="0.3">
      <c r="A135" s="269"/>
      <c r="B135" s="269"/>
      <c r="C135" s="269"/>
      <c r="D135" s="26"/>
      <c r="E135" s="43"/>
      <c r="F135" s="22" t="s">
        <v>213</v>
      </c>
      <c r="G135" s="282">
        <f>G136</f>
        <v>-90903.6</v>
      </c>
      <c r="H135" s="282">
        <f>H136</f>
        <v>-90903.6</v>
      </c>
    </row>
    <row r="136" spans="1:9" ht="18.75" customHeight="1" x14ac:dyDescent="0.3">
      <c r="A136" s="269"/>
      <c r="B136" s="269"/>
      <c r="C136" s="269"/>
      <c r="D136" s="26"/>
      <c r="E136" s="43"/>
      <c r="F136" s="22" t="s">
        <v>214</v>
      </c>
      <c r="G136" s="282">
        <v>-90903.6</v>
      </c>
      <c r="H136" s="282">
        <v>-90903.6</v>
      </c>
    </row>
    <row r="137" spans="1:9" ht="18.75" customHeight="1" x14ac:dyDescent="0.3">
      <c r="A137" s="283"/>
      <c r="B137" s="283"/>
      <c r="C137" s="283"/>
      <c r="D137" s="284"/>
      <c r="E137" s="138"/>
      <c r="F137" s="122"/>
      <c r="G137" s="285"/>
      <c r="H137" s="285"/>
      <c r="I137" s="286"/>
    </row>
    <row r="138" spans="1:9" s="53" customFormat="1" ht="17.25" customHeight="1" x14ac:dyDescent="0.3">
      <c r="E138" s="105" t="s">
        <v>296</v>
      </c>
      <c r="F138" s="106"/>
      <c r="G138" s="287"/>
    </row>
    <row r="139" spans="1:9" s="53" customFormat="1" x14ac:dyDescent="0.3">
      <c r="E139" s="107"/>
      <c r="F139" s="391" t="s">
        <v>90</v>
      </c>
      <c r="G139" s="391"/>
    </row>
    <row r="140" spans="1:9" s="53" customFormat="1" x14ac:dyDescent="0.3"/>
  </sheetData>
  <mergeCells count="7">
    <mergeCell ref="F139:G139"/>
    <mergeCell ref="F7:F8"/>
    <mergeCell ref="F2:H2"/>
    <mergeCell ref="A5:H5"/>
    <mergeCell ref="A7:C7"/>
    <mergeCell ref="D7:E7"/>
    <mergeCell ref="G7:H7"/>
  </mergeCells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topLeftCell="A25" zoomScaleNormal="100" workbookViewId="0">
      <selection activeCell="J34" sqref="J34"/>
    </sheetView>
  </sheetViews>
  <sheetFormatPr defaultRowHeight="17.25" x14ac:dyDescent="0.2"/>
  <cols>
    <col min="1" max="1" width="8.140625" style="202" customWidth="1"/>
    <col min="2" max="2" width="8.28515625" style="201" customWidth="1"/>
    <col min="3" max="3" width="8.42578125" style="201" customWidth="1"/>
    <col min="4" max="4" width="74.42578125" style="202" customWidth="1"/>
    <col min="5" max="5" width="16.28515625" style="203" customWidth="1"/>
    <col min="6" max="6" width="16.42578125" style="203" customWidth="1"/>
    <col min="7" max="7" width="20.42578125" style="203" customWidth="1"/>
    <col min="8" max="8" width="21" style="203" customWidth="1"/>
    <col min="9" max="9" width="18.7109375" style="203" customWidth="1"/>
    <col min="10" max="10" width="17.5703125" style="202" customWidth="1"/>
    <col min="11" max="11" width="12.85546875" style="202" customWidth="1"/>
    <col min="12" max="12" width="19.7109375" style="202" customWidth="1"/>
    <col min="13" max="253" width="9.140625" style="202"/>
    <col min="254" max="254" width="7.42578125" style="202" customWidth="1"/>
    <col min="255" max="255" width="14.7109375" style="202" customWidth="1"/>
    <col min="256" max="256" width="53.28515625" style="202" customWidth="1"/>
    <col min="257" max="261" width="21.140625" style="202" customWidth="1"/>
    <col min="262" max="509" width="9.140625" style="202"/>
    <col min="510" max="510" width="7.42578125" style="202" customWidth="1"/>
    <col min="511" max="511" width="14.7109375" style="202" customWidth="1"/>
    <col min="512" max="512" width="53.28515625" style="202" customWidth="1"/>
    <col min="513" max="517" width="21.140625" style="202" customWidth="1"/>
    <col min="518" max="765" width="9.140625" style="202"/>
    <col min="766" max="766" width="7.42578125" style="202" customWidth="1"/>
    <col min="767" max="767" width="14.7109375" style="202" customWidth="1"/>
    <col min="768" max="768" width="53.28515625" style="202" customWidth="1"/>
    <col min="769" max="773" width="21.140625" style="202" customWidth="1"/>
    <col min="774" max="1021" width="9.140625" style="202"/>
    <col min="1022" max="1022" width="7.42578125" style="202" customWidth="1"/>
    <col min="1023" max="1023" width="14.7109375" style="202" customWidth="1"/>
    <col min="1024" max="1024" width="53.28515625" style="202" customWidth="1"/>
    <col min="1025" max="1029" width="21.140625" style="202" customWidth="1"/>
    <col min="1030" max="1277" width="9.140625" style="202"/>
    <col min="1278" max="1278" width="7.42578125" style="202" customWidth="1"/>
    <col min="1279" max="1279" width="14.7109375" style="202" customWidth="1"/>
    <col min="1280" max="1280" width="53.28515625" style="202" customWidth="1"/>
    <col min="1281" max="1285" width="21.140625" style="202" customWidth="1"/>
    <col min="1286" max="1533" width="9.140625" style="202"/>
    <col min="1534" max="1534" width="7.42578125" style="202" customWidth="1"/>
    <col min="1535" max="1535" width="14.7109375" style="202" customWidth="1"/>
    <col min="1536" max="1536" width="53.28515625" style="202" customWidth="1"/>
    <col min="1537" max="1541" width="21.140625" style="202" customWidth="1"/>
    <col min="1542" max="1789" width="9.140625" style="202"/>
    <col min="1790" max="1790" width="7.42578125" style="202" customWidth="1"/>
    <col min="1791" max="1791" width="14.7109375" style="202" customWidth="1"/>
    <col min="1792" max="1792" width="53.28515625" style="202" customWidth="1"/>
    <col min="1793" max="1797" width="21.140625" style="202" customWidth="1"/>
    <col min="1798" max="2045" width="9.140625" style="202"/>
    <col min="2046" max="2046" width="7.42578125" style="202" customWidth="1"/>
    <col min="2047" max="2047" width="14.7109375" style="202" customWidth="1"/>
    <col min="2048" max="2048" width="53.28515625" style="202" customWidth="1"/>
    <col min="2049" max="2053" width="21.140625" style="202" customWidth="1"/>
    <col min="2054" max="2301" width="9.140625" style="202"/>
    <col min="2302" max="2302" width="7.42578125" style="202" customWidth="1"/>
    <col min="2303" max="2303" width="14.7109375" style="202" customWidth="1"/>
    <col min="2304" max="2304" width="53.28515625" style="202" customWidth="1"/>
    <col min="2305" max="2309" width="21.140625" style="202" customWidth="1"/>
    <col min="2310" max="2557" width="9.140625" style="202"/>
    <col min="2558" max="2558" width="7.42578125" style="202" customWidth="1"/>
    <col min="2559" max="2559" width="14.7109375" style="202" customWidth="1"/>
    <col min="2560" max="2560" width="53.28515625" style="202" customWidth="1"/>
    <col min="2561" max="2565" width="21.140625" style="202" customWidth="1"/>
    <col min="2566" max="2813" width="9.140625" style="202"/>
    <col min="2814" max="2814" width="7.42578125" style="202" customWidth="1"/>
    <col min="2815" max="2815" width="14.7109375" style="202" customWidth="1"/>
    <col min="2816" max="2816" width="53.28515625" style="202" customWidth="1"/>
    <col min="2817" max="2821" width="21.140625" style="202" customWidth="1"/>
    <col min="2822" max="3069" width="9.140625" style="202"/>
    <col min="3070" max="3070" width="7.42578125" style="202" customWidth="1"/>
    <col min="3071" max="3071" width="14.7109375" style="202" customWidth="1"/>
    <col min="3072" max="3072" width="53.28515625" style="202" customWidth="1"/>
    <col min="3073" max="3077" width="21.140625" style="202" customWidth="1"/>
    <col min="3078" max="3325" width="9.140625" style="202"/>
    <col min="3326" max="3326" width="7.42578125" style="202" customWidth="1"/>
    <col min="3327" max="3327" width="14.7109375" style="202" customWidth="1"/>
    <col min="3328" max="3328" width="53.28515625" style="202" customWidth="1"/>
    <col min="3329" max="3333" width="21.140625" style="202" customWidth="1"/>
    <col min="3334" max="3581" width="9.140625" style="202"/>
    <col min="3582" max="3582" width="7.42578125" style="202" customWidth="1"/>
    <col min="3583" max="3583" width="14.7109375" style="202" customWidth="1"/>
    <col min="3584" max="3584" width="53.28515625" style="202" customWidth="1"/>
    <col min="3585" max="3589" width="21.140625" style="202" customWidth="1"/>
    <col min="3590" max="3837" width="9.140625" style="202"/>
    <col min="3838" max="3838" width="7.42578125" style="202" customWidth="1"/>
    <col min="3839" max="3839" width="14.7109375" style="202" customWidth="1"/>
    <col min="3840" max="3840" width="53.28515625" style="202" customWidth="1"/>
    <col min="3841" max="3845" width="21.140625" style="202" customWidth="1"/>
    <col min="3846" max="4093" width="9.140625" style="202"/>
    <col min="4094" max="4094" width="7.42578125" style="202" customWidth="1"/>
    <col min="4095" max="4095" width="14.7109375" style="202" customWidth="1"/>
    <col min="4096" max="4096" width="53.28515625" style="202" customWidth="1"/>
    <col min="4097" max="4101" width="21.140625" style="202" customWidth="1"/>
    <col min="4102" max="4349" width="9.140625" style="202"/>
    <col min="4350" max="4350" width="7.42578125" style="202" customWidth="1"/>
    <col min="4351" max="4351" width="14.7109375" style="202" customWidth="1"/>
    <col min="4352" max="4352" width="53.28515625" style="202" customWidth="1"/>
    <col min="4353" max="4357" width="21.140625" style="202" customWidth="1"/>
    <col min="4358" max="4605" width="9.140625" style="202"/>
    <col min="4606" max="4606" width="7.42578125" style="202" customWidth="1"/>
    <col min="4607" max="4607" width="14.7109375" style="202" customWidth="1"/>
    <col min="4608" max="4608" width="53.28515625" style="202" customWidth="1"/>
    <col min="4609" max="4613" width="21.140625" style="202" customWidth="1"/>
    <col min="4614" max="4861" width="9.140625" style="202"/>
    <col min="4862" max="4862" width="7.42578125" style="202" customWidth="1"/>
    <col min="4863" max="4863" width="14.7109375" style="202" customWidth="1"/>
    <col min="4864" max="4864" width="53.28515625" style="202" customWidth="1"/>
    <col min="4865" max="4869" width="21.140625" style="202" customWidth="1"/>
    <col min="4870" max="5117" width="9.140625" style="202"/>
    <col min="5118" max="5118" width="7.42578125" style="202" customWidth="1"/>
    <col min="5119" max="5119" width="14.7109375" style="202" customWidth="1"/>
    <col min="5120" max="5120" width="53.28515625" style="202" customWidth="1"/>
    <col min="5121" max="5125" width="21.140625" style="202" customWidth="1"/>
    <col min="5126" max="5373" width="9.140625" style="202"/>
    <col min="5374" max="5374" width="7.42578125" style="202" customWidth="1"/>
    <col min="5375" max="5375" width="14.7109375" style="202" customWidth="1"/>
    <col min="5376" max="5376" width="53.28515625" style="202" customWidth="1"/>
    <col min="5377" max="5381" width="21.140625" style="202" customWidth="1"/>
    <col min="5382" max="5629" width="9.140625" style="202"/>
    <col min="5630" max="5630" width="7.42578125" style="202" customWidth="1"/>
    <col min="5631" max="5631" width="14.7109375" style="202" customWidth="1"/>
    <col min="5632" max="5632" width="53.28515625" style="202" customWidth="1"/>
    <col min="5633" max="5637" width="21.140625" style="202" customWidth="1"/>
    <col min="5638" max="5885" width="9.140625" style="202"/>
    <col min="5886" max="5886" width="7.42578125" style="202" customWidth="1"/>
    <col min="5887" max="5887" width="14.7109375" style="202" customWidth="1"/>
    <col min="5888" max="5888" width="53.28515625" style="202" customWidth="1"/>
    <col min="5889" max="5893" width="21.140625" style="202" customWidth="1"/>
    <col min="5894" max="6141" width="9.140625" style="202"/>
    <col min="6142" max="6142" width="7.42578125" style="202" customWidth="1"/>
    <col min="6143" max="6143" width="14.7109375" style="202" customWidth="1"/>
    <col min="6144" max="6144" width="53.28515625" style="202" customWidth="1"/>
    <col min="6145" max="6149" width="21.140625" style="202" customWidth="1"/>
    <col min="6150" max="6397" width="9.140625" style="202"/>
    <col min="6398" max="6398" width="7.42578125" style="202" customWidth="1"/>
    <col min="6399" max="6399" width="14.7109375" style="202" customWidth="1"/>
    <col min="6400" max="6400" width="53.28515625" style="202" customWidth="1"/>
    <col min="6401" max="6405" width="21.140625" style="202" customWidth="1"/>
    <col min="6406" max="6653" width="9.140625" style="202"/>
    <col min="6654" max="6654" width="7.42578125" style="202" customWidth="1"/>
    <col min="6655" max="6655" width="14.7109375" style="202" customWidth="1"/>
    <col min="6656" max="6656" width="53.28515625" style="202" customWidth="1"/>
    <col min="6657" max="6661" width="21.140625" style="202" customWidth="1"/>
    <col min="6662" max="6909" width="9.140625" style="202"/>
    <col min="6910" max="6910" width="7.42578125" style="202" customWidth="1"/>
    <col min="6911" max="6911" width="14.7109375" style="202" customWidth="1"/>
    <col min="6912" max="6912" width="53.28515625" style="202" customWidth="1"/>
    <col min="6913" max="6917" width="21.140625" style="202" customWidth="1"/>
    <col min="6918" max="7165" width="9.140625" style="202"/>
    <col min="7166" max="7166" width="7.42578125" style="202" customWidth="1"/>
    <col min="7167" max="7167" width="14.7109375" style="202" customWidth="1"/>
    <col min="7168" max="7168" width="53.28515625" style="202" customWidth="1"/>
    <col min="7169" max="7173" width="21.140625" style="202" customWidth="1"/>
    <col min="7174" max="7421" width="9.140625" style="202"/>
    <col min="7422" max="7422" width="7.42578125" style="202" customWidth="1"/>
    <col min="7423" max="7423" width="14.7109375" style="202" customWidth="1"/>
    <col min="7424" max="7424" width="53.28515625" style="202" customWidth="1"/>
    <col min="7425" max="7429" width="21.140625" style="202" customWidth="1"/>
    <col min="7430" max="7677" width="9.140625" style="202"/>
    <col min="7678" max="7678" width="7.42578125" style="202" customWidth="1"/>
    <col min="7679" max="7679" width="14.7109375" style="202" customWidth="1"/>
    <col min="7680" max="7680" width="53.28515625" style="202" customWidth="1"/>
    <col min="7681" max="7685" width="21.140625" style="202" customWidth="1"/>
    <col min="7686" max="7933" width="9.140625" style="202"/>
    <col min="7934" max="7934" width="7.42578125" style="202" customWidth="1"/>
    <col min="7935" max="7935" width="14.7109375" style="202" customWidth="1"/>
    <col min="7936" max="7936" width="53.28515625" style="202" customWidth="1"/>
    <col min="7937" max="7941" width="21.140625" style="202" customWidth="1"/>
    <col min="7942" max="8189" width="9.140625" style="202"/>
    <col min="8190" max="8190" width="7.42578125" style="202" customWidth="1"/>
    <col min="8191" max="8191" width="14.7109375" style="202" customWidth="1"/>
    <col min="8192" max="8192" width="53.28515625" style="202" customWidth="1"/>
    <col min="8193" max="8197" width="21.140625" style="202" customWidth="1"/>
    <col min="8198" max="8445" width="9.140625" style="202"/>
    <col min="8446" max="8446" width="7.42578125" style="202" customWidth="1"/>
    <col min="8447" max="8447" width="14.7109375" style="202" customWidth="1"/>
    <col min="8448" max="8448" width="53.28515625" style="202" customWidth="1"/>
    <col min="8449" max="8453" width="21.140625" style="202" customWidth="1"/>
    <col min="8454" max="8701" width="9.140625" style="202"/>
    <col min="8702" max="8702" width="7.42578125" style="202" customWidth="1"/>
    <col min="8703" max="8703" width="14.7109375" style="202" customWidth="1"/>
    <col min="8704" max="8704" width="53.28515625" style="202" customWidth="1"/>
    <col min="8705" max="8709" width="21.140625" style="202" customWidth="1"/>
    <col min="8710" max="8957" width="9.140625" style="202"/>
    <col min="8958" max="8958" width="7.42578125" style="202" customWidth="1"/>
    <col min="8959" max="8959" width="14.7109375" style="202" customWidth="1"/>
    <col min="8960" max="8960" width="53.28515625" style="202" customWidth="1"/>
    <col min="8961" max="8965" width="21.140625" style="202" customWidth="1"/>
    <col min="8966" max="9213" width="9.140625" style="202"/>
    <col min="9214" max="9214" width="7.42578125" style="202" customWidth="1"/>
    <col min="9215" max="9215" width="14.7109375" style="202" customWidth="1"/>
    <col min="9216" max="9216" width="53.28515625" style="202" customWidth="1"/>
    <col min="9217" max="9221" width="21.140625" style="202" customWidth="1"/>
    <col min="9222" max="9469" width="9.140625" style="202"/>
    <col min="9470" max="9470" width="7.42578125" style="202" customWidth="1"/>
    <col min="9471" max="9471" width="14.7109375" style="202" customWidth="1"/>
    <col min="9472" max="9472" width="53.28515625" style="202" customWidth="1"/>
    <col min="9473" max="9477" width="21.140625" style="202" customWidth="1"/>
    <col min="9478" max="9725" width="9.140625" style="202"/>
    <col min="9726" max="9726" width="7.42578125" style="202" customWidth="1"/>
    <col min="9727" max="9727" width="14.7109375" style="202" customWidth="1"/>
    <col min="9728" max="9728" width="53.28515625" style="202" customWidth="1"/>
    <col min="9729" max="9733" width="21.140625" style="202" customWidth="1"/>
    <col min="9734" max="9981" width="9.140625" style="202"/>
    <col min="9982" max="9982" width="7.42578125" style="202" customWidth="1"/>
    <col min="9983" max="9983" width="14.7109375" style="202" customWidth="1"/>
    <col min="9984" max="9984" width="53.28515625" style="202" customWidth="1"/>
    <col min="9985" max="9989" width="21.140625" style="202" customWidth="1"/>
    <col min="9990" max="10237" width="9.140625" style="202"/>
    <col min="10238" max="10238" width="7.42578125" style="202" customWidth="1"/>
    <col min="10239" max="10239" width="14.7109375" style="202" customWidth="1"/>
    <col min="10240" max="10240" width="53.28515625" style="202" customWidth="1"/>
    <col min="10241" max="10245" width="21.140625" style="202" customWidth="1"/>
    <col min="10246" max="10493" width="9.140625" style="202"/>
    <col min="10494" max="10494" width="7.42578125" style="202" customWidth="1"/>
    <col min="10495" max="10495" width="14.7109375" style="202" customWidth="1"/>
    <col min="10496" max="10496" width="53.28515625" style="202" customWidth="1"/>
    <col min="10497" max="10501" width="21.140625" style="202" customWidth="1"/>
    <col min="10502" max="10749" width="9.140625" style="202"/>
    <col min="10750" max="10750" width="7.42578125" style="202" customWidth="1"/>
    <col min="10751" max="10751" width="14.7109375" style="202" customWidth="1"/>
    <col min="10752" max="10752" width="53.28515625" style="202" customWidth="1"/>
    <col min="10753" max="10757" width="21.140625" style="202" customWidth="1"/>
    <col min="10758" max="11005" width="9.140625" style="202"/>
    <col min="11006" max="11006" width="7.42578125" style="202" customWidth="1"/>
    <col min="11007" max="11007" width="14.7109375" style="202" customWidth="1"/>
    <col min="11008" max="11008" width="53.28515625" style="202" customWidth="1"/>
    <col min="11009" max="11013" width="21.140625" style="202" customWidth="1"/>
    <col min="11014" max="11261" width="9.140625" style="202"/>
    <col min="11262" max="11262" width="7.42578125" style="202" customWidth="1"/>
    <col min="11263" max="11263" width="14.7109375" style="202" customWidth="1"/>
    <col min="11264" max="11264" width="53.28515625" style="202" customWidth="1"/>
    <col min="11265" max="11269" width="21.140625" style="202" customWidth="1"/>
    <col min="11270" max="11517" width="9.140625" style="202"/>
    <col min="11518" max="11518" width="7.42578125" style="202" customWidth="1"/>
    <col min="11519" max="11519" width="14.7109375" style="202" customWidth="1"/>
    <col min="11520" max="11520" width="53.28515625" style="202" customWidth="1"/>
    <col min="11521" max="11525" width="21.140625" style="202" customWidth="1"/>
    <col min="11526" max="11773" width="9.140625" style="202"/>
    <col min="11774" max="11774" width="7.42578125" style="202" customWidth="1"/>
    <col min="11775" max="11775" width="14.7109375" style="202" customWidth="1"/>
    <col min="11776" max="11776" width="53.28515625" style="202" customWidth="1"/>
    <col min="11777" max="11781" width="21.140625" style="202" customWidth="1"/>
    <col min="11782" max="12029" width="9.140625" style="202"/>
    <col min="12030" max="12030" width="7.42578125" style="202" customWidth="1"/>
    <col min="12031" max="12031" width="14.7109375" style="202" customWidth="1"/>
    <col min="12032" max="12032" width="53.28515625" style="202" customWidth="1"/>
    <col min="12033" max="12037" width="21.140625" style="202" customWidth="1"/>
    <col min="12038" max="12285" width="9.140625" style="202"/>
    <col min="12286" max="12286" width="7.42578125" style="202" customWidth="1"/>
    <col min="12287" max="12287" width="14.7109375" style="202" customWidth="1"/>
    <col min="12288" max="12288" width="53.28515625" style="202" customWidth="1"/>
    <col min="12289" max="12293" width="21.140625" style="202" customWidth="1"/>
    <col min="12294" max="12541" width="9.140625" style="202"/>
    <col min="12542" max="12542" width="7.42578125" style="202" customWidth="1"/>
    <col min="12543" max="12543" width="14.7109375" style="202" customWidth="1"/>
    <col min="12544" max="12544" width="53.28515625" style="202" customWidth="1"/>
    <col min="12545" max="12549" width="21.140625" style="202" customWidth="1"/>
    <col min="12550" max="12797" width="9.140625" style="202"/>
    <col min="12798" max="12798" width="7.42578125" style="202" customWidth="1"/>
    <col min="12799" max="12799" width="14.7109375" style="202" customWidth="1"/>
    <col min="12800" max="12800" width="53.28515625" style="202" customWidth="1"/>
    <col min="12801" max="12805" width="21.140625" style="202" customWidth="1"/>
    <col min="12806" max="13053" width="9.140625" style="202"/>
    <col min="13054" max="13054" width="7.42578125" style="202" customWidth="1"/>
    <col min="13055" max="13055" width="14.7109375" style="202" customWidth="1"/>
    <col min="13056" max="13056" width="53.28515625" style="202" customWidth="1"/>
    <col min="13057" max="13061" width="21.140625" style="202" customWidth="1"/>
    <col min="13062" max="13309" width="9.140625" style="202"/>
    <col min="13310" max="13310" width="7.42578125" style="202" customWidth="1"/>
    <col min="13311" max="13311" width="14.7109375" style="202" customWidth="1"/>
    <col min="13312" max="13312" width="53.28515625" style="202" customWidth="1"/>
    <col min="13313" max="13317" width="21.140625" style="202" customWidth="1"/>
    <col min="13318" max="13565" width="9.140625" style="202"/>
    <col min="13566" max="13566" width="7.42578125" style="202" customWidth="1"/>
    <col min="13567" max="13567" width="14.7109375" style="202" customWidth="1"/>
    <col min="13568" max="13568" width="53.28515625" style="202" customWidth="1"/>
    <col min="13569" max="13573" width="21.140625" style="202" customWidth="1"/>
    <col min="13574" max="13821" width="9.140625" style="202"/>
    <col min="13822" max="13822" width="7.42578125" style="202" customWidth="1"/>
    <col min="13823" max="13823" width="14.7109375" style="202" customWidth="1"/>
    <col min="13824" max="13824" width="53.28515625" style="202" customWidth="1"/>
    <col min="13825" max="13829" width="21.140625" style="202" customWidth="1"/>
    <col min="13830" max="14077" width="9.140625" style="202"/>
    <col min="14078" max="14078" width="7.42578125" style="202" customWidth="1"/>
    <col min="14079" max="14079" width="14.7109375" style="202" customWidth="1"/>
    <col min="14080" max="14080" width="53.28515625" style="202" customWidth="1"/>
    <col min="14081" max="14085" width="21.140625" style="202" customWidth="1"/>
    <col min="14086" max="14333" width="9.140625" style="202"/>
    <col min="14334" max="14334" width="7.42578125" style="202" customWidth="1"/>
    <col min="14335" max="14335" width="14.7109375" style="202" customWidth="1"/>
    <col min="14336" max="14336" width="53.28515625" style="202" customWidth="1"/>
    <col min="14337" max="14341" width="21.140625" style="202" customWidth="1"/>
    <col min="14342" max="14589" width="9.140625" style="202"/>
    <col min="14590" max="14590" width="7.42578125" style="202" customWidth="1"/>
    <col min="14591" max="14591" width="14.7109375" style="202" customWidth="1"/>
    <col min="14592" max="14592" width="53.28515625" style="202" customWidth="1"/>
    <col min="14593" max="14597" width="21.140625" style="202" customWidth="1"/>
    <col min="14598" max="14845" width="9.140625" style="202"/>
    <col min="14846" max="14846" width="7.42578125" style="202" customWidth="1"/>
    <col min="14847" max="14847" width="14.7109375" style="202" customWidth="1"/>
    <col min="14848" max="14848" width="53.28515625" style="202" customWidth="1"/>
    <col min="14849" max="14853" width="21.140625" style="202" customWidth="1"/>
    <col min="14854" max="15101" width="9.140625" style="202"/>
    <col min="15102" max="15102" width="7.42578125" style="202" customWidth="1"/>
    <col min="15103" max="15103" width="14.7109375" style="202" customWidth="1"/>
    <col min="15104" max="15104" width="53.28515625" style="202" customWidth="1"/>
    <col min="15105" max="15109" width="21.140625" style="202" customWidth="1"/>
    <col min="15110" max="15357" width="9.140625" style="202"/>
    <col min="15358" max="15358" width="7.42578125" style="202" customWidth="1"/>
    <col min="15359" max="15359" width="14.7109375" style="202" customWidth="1"/>
    <col min="15360" max="15360" width="53.28515625" style="202" customWidth="1"/>
    <col min="15361" max="15365" width="21.140625" style="202" customWidth="1"/>
    <col min="15366" max="15613" width="9.140625" style="202"/>
    <col min="15614" max="15614" width="7.42578125" style="202" customWidth="1"/>
    <col min="15615" max="15615" width="14.7109375" style="202" customWidth="1"/>
    <col min="15616" max="15616" width="53.28515625" style="202" customWidth="1"/>
    <col min="15617" max="15621" width="21.140625" style="202" customWidth="1"/>
    <col min="15622" max="15869" width="9.140625" style="202"/>
    <col min="15870" max="15870" width="7.42578125" style="202" customWidth="1"/>
    <col min="15871" max="15871" width="14.7109375" style="202" customWidth="1"/>
    <col min="15872" max="15872" width="53.28515625" style="202" customWidth="1"/>
    <col min="15873" max="15877" width="21.140625" style="202" customWidth="1"/>
    <col min="15878" max="16125" width="9.140625" style="202"/>
    <col min="16126" max="16126" width="7.42578125" style="202" customWidth="1"/>
    <col min="16127" max="16127" width="14.7109375" style="202" customWidth="1"/>
    <col min="16128" max="16128" width="53.28515625" style="202" customWidth="1"/>
    <col min="16129" max="16133" width="21.140625" style="202" customWidth="1"/>
    <col min="16134" max="16384" width="9.140625" style="202"/>
  </cols>
  <sheetData>
    <row r="1" spans="2:12" x14ac:dyDescent="0.3">
      <c r="G1" s="204"/>
      <c r="H1" s="205"/>
      <c r="I1" s="206" t="s">
        <v>304</v>
      </c>
    </row>
    <row r="2" spans="2:12" x14ac:dyDescent="0.3">
      <c r="B2" s="207"/>
      <c r="E2" s="207"/>
      <c r="F2" s="207"/>
      <c r="G2" s="207"/>
      <c r="H2" s="205"/>
      <c r="I2" s="206" t="s">
        <v>98</v>
      </c>
    </row>
    <row r="3" spans="2:12" x14ac:dyDescent="0.3">
      <c r="B3" s="207"/>
      <c r="E3" s="207"/>
      <c r="F3" s="207"/>
      <c r="G3" s="207"/>
      <c r="H3" s="205"/>
      <c r="I3" s="206" t="s">
        <v>85</v>
      </c>
    </row>
    <row r="4" spans="2:12" ht="12" customHeight="1" x14ac:dyDescent="0.3">
      <c r="B4" s="207"/>
      <c r="E4" s="207"/>
      <c r="F4" s="207"/>
      <c r="G4" s="207"/>
      <c r="H4" s="205"/>
      <c r="I4" s="206"/>
    </row>
    <row r="5" spans="2:12" ht="28.5" customHeight="1" x14ac:dyDescent="0.2">
      <c r="B5" s="406" t="s">
        <v>297</v>
      </c>
      <c r="C5" s="406"/>
      <c r="D5" s="406"/>
      <c r="E5" s="406"/>
      <c r="F5" s="406"/>
      <c r="G5" s="406"/>
      <c r="H5" s="406"/>
      <c r="I5" s="406"/>
    </row>
    <row r="6" spans="2:12" ht="20.25" customHeight="1" x14ac:dyDescent="0.2">
      <c r="B6" s="209"/>
      <c r="C6" s="209"/>
      <c r="D6" s="201"/>
      <c r="E6" s="210"/>
      <c r="F6" s="210"/>
      <c r="G6" s="210"/>
      <c r="H6" s="421" t="s">
        <v>88</v>
      </c>
      <c r="I6" s="421"/>
    </row>
    <row r="7" spans="2:12" ht="37.5" customHeight="1" x14ac:dyDescent="0.2">
      <c r="B7" s="407" t="s">
        <v>68</v>
      </c>
      <c r="C7" s="408"/>
      <c r="D7" s="411" t="s">
        <v>69</v>
      </c>
      <c r="E7" s="414" t="s">
        <v>153</v>
      </c>
      <c r="F7" s="417" t="s">
        <v>136</v>
      </c>
      <c r="G7" s="418"/>
      <c r="H7" s="418"/>
      <c r="I7" s="419"/>
    </row>
    <row r="8" spans="2:12" s="201" customFormat="1" ht="20.25" customHeight="1" x14ac:dyDescent="0.2">
      <c r="B8" s="409"/>
      <c r="C8" s="410"/>
      <c r="D8" s="412"/>
      <c r="E8" s="415"/>
      <c r="F8" s="420" t="s">
        <v>57</v>
      </c>
      <c r="G8" s="420"/>
      <c r="H8" s="420"/>
      <c r="I8" s="420"/>
    </row>
    <row r="9" spans="2:12" s="201" customFormat="1" ht="87.75" customHeight="1" x14ac:dyDescent="0.2">
      <c r="B9" s="212" t="s">
        <v>13</v>
      </c>
      <c r="C9" s="212" t="s">
        <v>14</v>
      </c>
      <c r="D9" s="413"/>
      <c r="E9" s="416"/>
      <c r="F9" s="211" t="s">
        <v>70</v>
      </c>
      <c r="G9" s="211" t="s">
        <v>71</v>
      </c>
      <c r="H9" s="211" t="s">
        <v>72</v>
      </c>
      <c r="I9" s="211" t="s">
        <v>73</v>
      </c>
    </row>
    <row r="10" spans="2:12" s="208" customFormat="1" ht="24" customHeight="1" x14ac:dyDescent="0.2">
      <c r="B10" s="213"/>
      <c r="C10" s="213"/>
      <c r="D10" s="214" t="s">
        <v>74</v>
      </c>
      <c r="E10" s="108">
        <f>F10+G10+H10+I10</f>
        <v>239770.19999999998</v>
      </c>
      <c r="F10" s="108">
        <f>F12</f>
        <v>138507.4</v>
      </c>
      <c r="G10" s="108">
        <f t="shared" ref="G10:I10" si="0">G12</f>
        <v>61692.799999999996</v>
      </c>
      <c r="H10" s="108">
        <f t="shared" si="0"/>
        <v>39570</v>
      </c>
      <c r="I10" s="108">
        <f t="shared" si="0"/>
        <v>0</v>
      </c>
      <c r="J10" s="368"/>
    </row>
    <row r="11" spans="2:12" x14ac:dyDescent="0.2">
      <c r="B11" s="212"/>
      <c r="C11" s="212"/>
      <c r="D11" s="152" t="s">
        <v>75</v>
      </c>
      <c r="E11" s="215"/>
      <c r="F11" s="215"/>
      <c r="G11" s="215"/>
      <c r="H11" s="11"/>
      <c r="I11" s="11"/>
      <c r="L11" s="207"/>
    </row>
    <row r="12" spans="2:12" s="208" customFormat="1" ht="33.75" customHeight="1" x14ac:dyDescent="0.2">
      <c r="B12" s="214"/>
      <c r="C12" s="216"/>
      <c r="D12" s="217" t="s">
        <v>76</v>
      </c>
      <c r="E12" s="218">
        <f>F12+G12+H12+I12</f>
        <v>239770.19999999998</v>
      </c>
      <c r="F12" s="108">
        <f>+F21+F18</f>
        <v>138507.4</v>
      </c>
      <c r="G12" s="108">
        <f>+G21+G18</f>
        <v>61692.799999999996</v>
      </c>
      <c r="H12" s="108">
        <f>+H21+H18</f>
        <v>39570</v>
      </c>
      <c r="I12" s="108">
        <f>+I21+I18</f>
        <v>0</v>
      </c>
    </row>
    <row r="13" spans="2:12" s="201" customFormat="1" x14ac:dyDescent="0.2">
      <c r="B13" s="152"/>
      <c r="C13" s="152"/>
      <c r="D13" s="152" t="s">
        <v>77</v>
      </c>
      <c r="E13" s="219"/>
      <c r="F13" s="219"/>
      <c r="G13" s="219"/>
      <c r="H13" s="11"/>
      <c r="I13" s="52"/>
    </row>
    <row r="14" spans="2:12" s="208" customFormat="1" ht="34.5" x14ac:dyDescent="0.2">
      <c r="B14" s="49">
        <v>1049</v>
      </c>
      <c r="C14" s="49">
        <v>21001</v>
      </c>
      <c r="D14" s="220" t="s">
        <v>263</v>
      </c>
      <c r="E14" s="221">
        <f>E18</f>
        <v>22676.5</v>
      </c>
      <c r="F14" s="192">
        <f t="shared" ref="F14:I14" si="1">F18</f>
        <v>0</v>
      </c>
      <c r="G14" s="221">
        <f t="shared" si="1"/>
        <v>22676.5</v>
      </c>
      <c r="H14" s="192">
        <f t="shared" si="1"/>
        <v>0</v>
      </c>
      <c r="I14" s="192">
        <f t="shared" si="1"/>
        <v>0</v>
      </c>
    </row>
    <row r="15" spans="2:12" s="201" customFormat="1" x14ac:dyDescent="0.2">
      <c r="B15" s="49"/>
      <c r="C15" s="49"/>
      <c r="D15" s="134" t="s">
        <v>77</v>
      </c>
      <c r="E15" s="222"/>
      <c r="F15" s="222"/>
      <c r="G15" s="222"/>
      <c r="H15" s="52"/>
      <c r="I15" s="52"/>
    </row>
    <row r="16" spans="2:12" s="201" customFormat="1" x14ac:dyDescent="0.2">
      <c r="B16" s="49"/>
      <c r="C16" s="49"/>
      <c r="D16" s="223" t="s">
        <v>302</v>
      </c>
      <c r="E16" s="222">
        <f>E18</f>
        <v>22676.5</v>
      </c>
      <c r="F16" s="52">
        <f t="shared" ref="F16:I16" si="2">F18</f>
        <v>0</v>
      </c>
      <c r="G16" s="222">
        <f t="shared" si="2"/>
        <v>22676.5</v>
      </c>
      <c r="H16" s="52">
        <f t="shared" si="2"/>
        <v>0</v>
      </c>
      <c r="I16" s="52">
        <f t="shared" si="2"/>
        <v>0</v>
      </c>
    </row>
    <row r="17" spans="2:12" s="201" customFormat="1" x14ac:dyDescent="0.2">
      <c r="B17" s="49"/>
      <c r="C17" s="49"/>
      <c r="D17" s="28" t="s">
        <v>57</v>
      </c>
      <c r="E17" s="222"/>
      <c r="F17" s="222"/>
      <c r="G17" s="222"/>
      <c r="H17" s="52"/>
      <c r="I17" s="52"/>
    </row>
    <row r="18" spans="2:12" s="208" customFormat="1" x14ac:dyDescent="0.2">
      <c r="B18" s="47"/>
      <c r="C18" s="47"/>
      <c r="D18" s="47" t="s">
        <v>264</v>
      </c>
      <c r="E18" s="221">
        <f>E20</f>
        <v>22676.5</v>
      </c>
      <c r="F18" s="192">
        <f t="shared" ref="F18:I18" si="3">F20</f>
        <v>0</v>
      </c>
      <c r="G18" s="221">
        <f t="shared" si="3"/>
        <v>22676.5</v>
      </c>
      <c r="H18" s="192">
        <f t="shared" si="3"/>
        <v>0</v>
      </c>
      <c r="I18" s="192">
        <f t="shared" si="3"/>
        <v>0</v>
      </c>
    </row>
    <row r="19" spans="2:12" s="201" customFormat="1" x14ac:dyDescent="0.2">
      <c r="B19" s="22"/>
      <c r="C19" s="22"/>
      <c r="D19" s="33" t="s">
        <v>77</v>
      </c>
      <c r="E19" s="222"/>
      <c r="F19" s="222"/>
      <c r="G19" s="222"/>
      <c r="H19" s="52"/>
      <c r="I19" s="52"/>
    </row>
    <row r="20" spans="2:12" s="201" customFormat="1" ht="55.5" customHeight="1" x14ac:dyDescent="0.2">
      <c r="B20" s="22"/>
      <c r="C20" s="22"/>
      <c r="D20" s="22" t="s">
        <v>317</v>
      </c>
      <c r="E20" s="222">
        <f>F20+G20+H20+I20</f>
        <v>22676.5</v>
      </c>
      <c r="F20" s="11">
        <v>0</v>
      </c>
      <c r="G20" s="222">
        <f>'9.'!G50</f>
        <v>22676.5</v>
      </c>
      <c r="H20" s="52">
        <v>0</v>
      </c>
      <c r="I20" s="52">
        <v>0</v>
      </c>
      <c r="K20" s="202"/>
      <c r="L20" s="202"/>
    </row>
    <row r="21" spans="2:12" s="165" customFormat="1" ht="42" customHeight="1" x14ac:dyDescent="0.2">
      <c r="B21" s="214">
        <v>1212</v>
      </c>
      <c r="C21" s="214">
        <f>+'4'!C18</f>
        <v>32001</v>
      </c>
      <c r="D21" s="224" t="str">
        <f>+'4'!D18</f>
        <v xml:space="preserve">  ՀՀ մարզերում առաջնահերթ լուծում պահանջող անհետաձգելի ծրագրերի իրականացում</v>
      </c>
      <c r="E21" s="108">
        <f>F21+G21+H21+I21</f>
        <v>217093.69999999998</v>
      </c>
      <c r="F21" s="108">
        <f>+F23+F30</f>
        <v>138507.4</v>
      </c>
      <c r="G21" s="108">
        <f>+G23+G30+G33</f>
        <v>39016.299999999996</v>
      </c>
      <c r="H21" s="108">
        <f>+H23+H30</f>
        <v>39570</v>
      </c>
      <c r="I21" s="108">
        <f t="shared" ref="I21" si="4">+I23+I30</f>
        <v>0</v>
      </c>
    </row>
    <row r="22" spans="2:12" ht="18.75" customHeight="1" x14ac:dyDescent="0.2">
      <c r="B22" s="225" t="s">
        <v>60</v>
      </c>
      <c r="C22" s="226"/>
      <c r="D22" s="227" t="s">
        <v>77</v>
      </c>
      <c r="E22" s="226"/>
      <c r="F22" s="11" t="s">
        <v>60</v>
      </c>
      <c r="G22" s="228" t="s">
        <v>60</v>
      </c>
      <c r="H22" s="11" t="s">
        <v>60</v>
      </c>
      <c r="I22" s="11" t="s">
        <v>60</v>
      </c>
    </row>
    <row r="23" spans="2:12" s="165" customFormat="1" ht="21" customHeight="1" x14ac:dyDescent="0.2">
      <c r="B23" s="229"/>
      <c r="C23" s="230"/>
      <c r="D23" s="231" t="s">
        <v>254</v>
      </c>
      <c r="E23" s="232">
        <f>SUM(F23:I23)</f>
        <v>109781.29999999999</v>
      </c>
      <c r="F23" s="232">
        <f>F24</f>
        <v>41423.699999999997</v>
      </c>
      <c r="G23" s="232">
        <f>G24+G25</f>
        <v>33957.599999999999</v>
      </c>
      <c r="H23" s="232">
        <f>SUM(H24:H29)</f>
        <v>34400</v>
      </c>
      <c r="I23" s="232">
        <f>SUM(I24:I29)</f>
        <v>0</v>
      </c>
      <c r="K23" s="202"/>
    </row>
    <row r="24" spans="2:12" ht="39" customHeight="1" x14ac:dyDescent="0.2">
      <c r="B24" s="225"/>
      <c r="C24" s="226"/>
      <c r="D24" s="233" t="str">
        <f>+'4'!D22</f>
        <v>Իջևան համայնքի Խաշթառակ բնակավայրի ժամանակավոր կամրջի կառուցում</v>
      </c>
      <c r="E24" s="234">
        <f>SUM(F24:I24)</f>
        <v>41423.699999999997</v>
      </c>
      <c r="F24" s="11">
        <v>41423.699999999997</v>
      </c>
      <c r="G24" s="11">
        <v>0</v>
      </c>
      <c r="H24" s="11">
        <v>0</v>
      </c>
      <c r="I24" s="11">
        <v>0</v>
      </c>
    </row>
    <row r="25" spans="2:12" ht="39.75" customHeight="1" x14ac:dyDescent="0.2">
      <c r="B25" s="225"/>
      <c r="C25" s="226"/>
      <c r="D25" s="233" t="str">
        <f>+'4'!D23</f>
        <v>Դիլիջան համայնքի Դիլիջան քաղաքի Էմմա Ծատուրյան փողոցի սկզբնամասում հեղեղված հենապատի վերականգնում</v>
      </c>
      <c r="E25" s="234">
        <f>SUM(F25:I25)</f>
        <v>33957.599999999999</v>
      </c>
      <c r="F25" s="11">
        <v>0</v>
      </c>
      <c r="G25" s="11">
        <f>'2.'!G66</f>
        <v>33957.599999999999</v>
      </c>
      <c r="H25" s="11">
        <v>0</v>
      </c>
      <c r="I25" s="11">
        <v>0</v>
      </c>
      <c r="K25" s="207"/>
    </row>
    <row r="26" spans="2:12" ht="54" customHeight="1" x14ac:dyDescent="0.2">
      <c r="B26" s="235"/>
      <c r="C26" s="236"/>
      <c r="D26" s="233" t="str">
        <f>+'4'!D24</f>
        <v>Իջևան համայնքի Սարիգյուղ բնակավայրի խմելու ջրի համակարգի  կառուցման համար նախագծա-նախահաշվային փաստաթղթերի ձեռքբերում</v>
      </c>
      <c r="E26" s="234">
        <f t="shared" ref="E26" si="5">SUM(F26:I26)</f>
        <v>8700</v>
      </c>
      <c r="F26" s="11">
        <v>0</v>
      </c>
      <c r="G26" s="11">
        <v>0</v>
      </c>
      <c r="H26" s="11">
        <v>8700</v>
      </c>
      <c r="I26" s="11">
        <v>0</v>
      </c>
    </row>
    <row r="27" spans="2:12" ht="56.25" customHeight="1" x14ac:dyDescent="0.2">
      <c r="B27" s="235"/>
      <c r="C27" s="236"/>
      <c r="D27" s="233" t="str">
        <f>+'4'!D25</f>
        <v>Իջևան համայնքի Կիրանց բնակավայրի խմելու ջրի համակարգի  կառուցման համար նախագծա-նախահաշվային փաստաթղթերի ձեռքբերում</v>
      </c>
      <c r="E27" s="234">
        <f t="shared" ref="E27:E32" si="6">SUM(F27:I27)</f>
        <v>10500</v>
      </c>
      <c r="F27" s="11">
        <v>0</v>
      </c>
      <c r="G27" s="11">
        <v>0</v>
      </c>
      <c r="H27" s="11">
        <v>10500</v>
      </c>
      <c r="I27" s="11">
        <v>0</v>
      </c>
    </row>
    <row r="28" spans="2:12" ht="58.5" customHeight="1" x14ac:dyDescent="0.2">
      <c r="B28" s="155"/>
      <c r="C28" s="155"/>
      <c r="D28" s="233" t="str">
        <f>+'4'!D26</f>
        <v>Իջևան համայնքի Կիրանց բնակավայրի ոռոգման համակարգի  կառուցման համար նախագծա-նախահաշվային փաստաթղթերի ձեռքբերում</v>
      </c>
      <c r="E28" s="234">
        <f t="shared" si="6"/>
        <v>14700</v>
      </c>
      <c r="F28" s="237"/>
      <c r="G28" s="237"/>
      <c r="H28" s="238">
        <v>14700</v>
      </c>
      <c r="I28" s="237"/>
    </row>
    <row r="29" spans="2:12" ht="48.75" customHeight="1" x14ac:dyDescent="0.2">
      <c r="B29" s="155"/>
      <c r="C29" s="155"/>
      <c r="D29" s="233" t="str">
        <f>+'4'!D27</f>
        <v>Իջևան համայնքի Աճարկուտ բնակավայրի գյուղամիջյան կամրջի հենապատի կառուցման համար նախագծա-նախահաշվային փաստաթղթերի ձեռքբերում</v>
      </c>
      <c r="E29" s="234">
        <f t="shared" si="6"/>
        <v>500</v>
      </c>
      <c r="F29" s="237"/>
      <c r="G29" s="237"/>
      <c r="H29" s="238">
        <v>500</v>
      </c>
      <c r="I29" s="237"/>
    </row>
    <row r="30" spans="2:12" s="165" customFormat="1" x14ac:dyDescent="0.2">
      <c r="B30" s="239"/>
      <c r="C30" s="240"/>
      <c r="D30" s="241" t="s">
        <v>255</v>
      </c>
      <c r="E30" s="242">
        <f>SUM(F30:I30)</f>
        <v>102253.7</v>
      </c>
      <c r="F30" s="242">
        <f>SUM(F31:F32)</f>
        <v>97083.7</v>
      </c>
      <c r="G30" s="242">
        <f>SUM(G32:G32)</f>
        <v>0</v>
      </c>
      <c r="H30" s="242">
        <f>SUM(H32:H32)</f>
        <v>5170</v>
      </c>
      <c r="I30" s="242">
        <f>SUM(I31:I32)</f>
        <v>0</v>
      </c>
    </row>
    <row r="31" spans="2:12" ht="51" customHeight="1" x14ac:dyDescent="0.2">
      <c r="B31" s="235"/>
      <c r="C31" s="236"/>
      <c r="D31" s="118" t="s">
        <v>299</v>
      </c>
      <c r="E31" s="243">
        <f t="shared" si="6"/>
        <v>97083.7</v>
      </c>
      <c r="F31" s="52">
        <f>'9.'!G44+'9.'!G42+'9.'!G41</f>
        <v>97083.7</v>
      </c>
      <c r="G31" s="52">
        <v>0</v>
      </c>
      <c r="H31" s="52">
        <v>0</v>
      </c>
      <c r="I31" s="243">
        <f>SUM(I32:I33)</f>
        <v>0</v>
      </c>
    </row>
    <row r="32" spans="2:12" ht="69" x14ac:dyDescent="0.2">
      <c r="B32" s="235"/>
      <c r="C32" s="236"/>
      <c r="D32" s="118" t="s">
        <v>300</v>
      </c>
      <c r="E32" s="243">
        <f t="shared" si="6"/>
        <v>5170</v>
      </c>
      <c r="F32" s="52">
        <v>0</v>
      </c>
      <c r="G32" s="52">
        <v>0</v>
      </c>
      <c r="H32" s="52">
        <v>5170</v>
      </c>
      <c r="I32" s="243">
        <f>SUM(I33:I34)</f>
        <v>0</v>
      </c>
    </row>
    <row r="33" spans="2:10" s="165" customFormat="1" ht="20.25" customHeight="1" x14ac:dyDescent="0.2">
      <c r="B33" s="366"/>
      <c r="C33" s="366"/>
      <c r="D33" s="241" t="s">
        <v>311</v>
      </c>
      <c r="E33" s="367">
        <f>E34</f>
        <v>5058.7</v>
      </c>
      <c r="F33" s="242">
        <f t="shared" ref="F33:I33" si="7">F34</f>
        <v>0</v>
      </c>
      <c r="G33" s="367">
        <f t="shared" si="7"/>
        <v>5058.7</v>
      </c>
      <c r="H33" s="242">
        <f t="shared" si="7"/>
        <v>0</v>
      </c>
      <c r="I33" s="242">
        <f t="shared" si="7"/>
        <v>0</v>
      </c>
    </row>
    <row r="34" spans="2:10" ht="48.75" customHeight="1" x14ac:dyDescent="0.2">
      <c r="B34" s="155"/>
      <c r="C34" s="155"/>
      <c r="D34" s="118" t="s">
        <v>318</v>
      </c>
      <c r="E34" s="237">
        <f>F34+G34+H34+I34</f>
        <v>5058.7</v>
      </c>
      <c r="F34" s="243">
        <v>0</v>
      </c>
      <c r="G34" s="237">
        <f>'2.'!H84</f>
        <v>5058.7</v>
      </c>
      <c r="H34" s="243">
        <v>0</v>
      </c>
      <c r="I34" s="243">
        <v>0</v>
      </c>
      <c r="J34" s="207"/>
    </row>
    <row r="35" spans="2:10" ht="13.5" customHeight="1" x14ac:dyDescent="0.2"/>
    <row r="36" spans="2:10" ht="13.5" customHeight="1" x14ac:dyDescent="0.2"/>
    <row r="37" spans="2:10" ht="13.5" customHeight="1" x14ac:dyDescent="0.2"/>
    <row r="38" spans="2:10" ht="13.5" customHeight="1" x14ac:dyDescent="0.2"/>
    <row r="39" spans="2:10" ht="13.5" customHeight="1" x14ac:dyDescent="0.2"/>
    <row r="40" spans="2:10" ht="13.5" customHeight="1" x14ac:dyDescent="0.2"/>
    <row r="41" spans="2:10" ht="13.5" customHeight="1" x14ac:dyDescent="0.2"/>
    <row r="42" spans="2:10" ht="13.5" customHeight="1" x14ac:dyDescent="0.2"/>
    <row r="43" spans="2:10" ht="13.5" customHeight="1" x14ac:dyDescent="0.2"/>
    <row r="44" spans="2:10" ht="13.5" customHeight="1" x14ac:dyDescent="0.2"/>
    <row r="45" spans="2:10" ht="13.5" customHeight="1" x14ac:dyDescent="0.2"/>
    <row r="46" spans="2:10" x14ac:dyDescent="0.2">
      <c r="D46" s="105" t="s">
        <v>91</v>
      </c>
      <c r="E46" s="106"/>
      <c r="F46" s="105"/>
      <c r="G46" s="244"/>
      <c r="H46" s="181"/>
    </row>
    <row r="47" spans="2:10" x14ac:dyDescent="0.2">
      <c r="D47" s="105" t="s">
        <v>92</v>
      </c>
      <c r="E47" s="106"/>
      <c r="F47" s="105"/>
      <c r="G47" s="244"/>
      <c r="H47" s="181"/>
    </row>
    <row r="48" spans="2:10" x14ac:dyDescent="0.3">
      <c r="D48" s="115" t="s">
        <v>93</v>
      </c>
      <c r="E48" s="115"/>
      <c r="F48" s="115"/>
      <c r="G48" s="181"/>
      <c r="H48" s="181"/>
    </row>
    <row r="49" spans="4:8" x14ac:dyDescent="0.2">
      <c r="D49" s="165"/>
      <c r="E49" s="181"/>
      <c r="F49" s="181"/>
      <c r="G49" s="181"/>
      <c r="H49" s="181"/>
    </row>
    <row r="50" spans="4:8" x14ac:dyDescent="0.2">
      <c r="D50" s="165"/>
      <c r="E50" s="181"/>
      <c r="F50" s="181"/>
      <c r="G50" s="181"/>
      <c r="H50" s="181"/>
    </row>
    <row r="51" spans="4:8" x14ac:dyDescent="0.2">
      <c r="D51" s="208"/>
      <c r="E51" s="181"/>
      <c r="F51" s="181"/>
      <c r="G51" s="181"/>
      <c r="H51" s="181"/>
    </row>
    <row r="52" spans="4:8" x14ac:dyDescent="0.2">
      <c r="D52" s="165"/>
      <c r="E52" s="181"/>
      <c r="F52" s="181"/>
      <c r="G52" s="181"/>
      <c r="H52" s="181"/>
    </row>
    <row r="53" spans="4:8" x14ac:dyDescent="0.2">
      <c r="D53" s="165"/>
      <c r="E53" s="181"/>
      <c r="F53" s="181"/>
      <c r="G53" s="181"/>
      <c r="H53" s="181"/>
    </row>
    <row r="54" spans="4:8" x14ac:dyDescent="0.2">
      <c r="D54" s="165"/>
      <c r="E54" s="181"/>
      <c r="F54" s="181"/>
      <c r="G54" s="181"/>
      <c r="H54" s="181"/>
    </row>
  </sheetData>
  <mergeCells count="7">
    <mergeCell ref="B5:I5"/>
    <mergeCell ref="B7:C8"/>
    <mergeCell ref="D7:D9"/>
    <mergeCell ref="E7:E9"/>
    <mergeCell ref="F7:I7"/>
    <mergeCell ref="F8:I8"/>
    <mergeCell ref="H6:I6"/>
  </mergeCells>
  <printOptions horizontalCentered="1"/>
  <pageMargins left="0" right="0" top="0" bottom="0" header="0" footer="0"/>
  <pageSetup scale="71" orientation="landscape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50"/>
  <sheetViews>
    <sheetView topLeftCell="A18" zoomScaleNormal="100" workbookViewId="0">
      <selection activeCell="D32" sqref="D32"/>
    </sheetView>
  </sheetViews>
  <sheetFormatPr defaultColWidth="9.140625" defaultRowHeight="17.25" x14ac:dyDescent="0.3"/>
  <cols>
    <col min="1" max="1" width="9.140625" style="1"/>
    <col min="2" max="2" width="12" style="1" customWidth="1"/>
    <col min="3" max="3" width="14.5703125" style="1" customWidth="1"/>
    <col min="4" max="4" width="82.28515625" style="1" customWidth="1"/>
    <col min="5" max="5" width="18.42578125" style="4" customWidth="1"/>
    <col min="6" max="6" width="20" style="4" customWidth="1"/>
    <col min="7" max="7" width="15" style="1" customWidth="1"/>
    <col min="8" max="8" width="11.42578125" style="1" customWidth="1"/>
    <col min="9" max="9" width="8.85546875" style="1" customWidth="1"/>
    <col min="10" max="10" width="9.5703125" style="1" bestFit="1" customWidth="1"/>
    <col min="11" max="11" width="9.28515625" style="1" bestFit="1" customWidth="1"/>
    <col min="12" max="16384" width="9.140625" style="1"/>
  </cols>
  <sheetData>
    <row r="1" spans="2:251" x14ac:dyDescent="0.3">
      <c r="D1" s="14"/>
      <c r="E1" s="14"/>
      <c r="F1" s="14" t="s">
        <v>89</v>
      </c>
      <c r="G1" s="121"/>
      <c r="H1" s="121"/>
      <c r="I1" s="121"/>
      <c r="J1" s="121"/>
      <c r="K1" s="160"/>
      <c r="L1" s="121"/>
      <c r="M1" s="121"/>
      <c r="N1" s="121"/>
      <c r="O1" s="121"/>
      <c r="P1" s="121"/>
      <c r="Q1" s="121"/>
      <c r="R1" s="121"/>
      <c r="S1" s="160"/>
      <c r="T1" s="121"/>
      <c r="U1" s="121"/>
      <c r="V1" s="121"/>
      <c r="W1" s="121"/>
      <c r="X1" s="121"/>
      <c r="Y1" s="121"/>
      <c r="Z1" s="121"/>
      <c r="AA1" s="160"/>
      <c r="AB1" s="121"/>
      <c r="AC1" s="121"/>
      <c r="AD1" s="121"/>
      <c r="AE1" s="121"/>
      <c r="AF1" s="121"/>
      <c r="AG1" s="121"/>
      <c r="AH1" s="121"/>
      <c r="AI1" s="160"/>
      <c r="AJ1" s="121"/>
      <c r="AK1" s="121"/>
      <c r="AL1" s="121"/>
      <c r="AM1" s="121"/>
      <c r="AN1" s="121"/>
      <c r="AO1" s="121"/>
      <c r="AP1" s="121"/>
      <c r="AQ1" s="160"/>
      <c r="AR1" s="121"/>
      <c r="AS1" s="121"/>
      <c r="AT1" s="121"/>
      <c r="AU1" s="121"/>
      <c r="AV1" s="121"/>
      <c r="AW1" s="121"/>
      <c r="AX1" s="121"/>
      <c r="AY1" s="160"/>
      <c r="AZ1" s="121"/>
      <c r="BA1" s="121"/>
      <c r="BB1" s="121"/>
      <c r="BC1" s="121"/>
      <c r="BD1" s="121"/>
      <c r="BE1" s="121"/>
      <c r="BF1" s="121"/>
      <c r="BG1" s="160"/>
      <c r="BH1" s="121"/>
      <c r="BI1" s="121"/>
      <c r="BJ1" s="121"/>
      <c r="BK1" s="121"/>
      <c r="BL1" s="121"/>
      <c r="BM1" s="121"/>
      <c r="BN1" s="121"/>
      <c r="BO1" s="160"/>
      <c r="BP1" s="121"/>
      <c r="BQ1" s="121"/>
      <c r="BR1" s="121"/>
      <c r="BS1" s="121"/>
      <c r="BT1" s="121"/>
      <c r="BU1" s="121"/>
      <c r="BV1" s="121"/>
      <c r="BW1" s="160"/>
      <c r="BX1" s="121"/>
      <c r="BY1" s="121"/>
      <c r="BZ1" s="121"/>
      <c r="CA1" s="121"/>
      <c r="CB1" s="121"/>
      <c r="CC1" s="121"/>
      <c r="CD1" s="121"/>
      <c r="CE1" s="160"/>
      <c r="CF1" s="121"/>
      <c r="CG1" s="121"/>
      <c r="CH1" s="121"/>
      <c r="CI1" s="121"/>
      <c r="CJ1" s="121"/>
      <c r="CK1" s="121"/>
      <c r="CL1" s="121"/>
      <c r="CM1" s="160"/>
      <c r="CN1" s="121"/>
      <c r="CO1" s="121"/>
      <c r="CP1" s="121"/>
      <c r="CQ1" s="121"/>
      <c r="CR1" s="121"/>
      <c r="CS1" s="121"/>
      <c r="CT1" s="121"/>
      <c r="CU1" s="160"/>
      <c r="CV1" s="121"/>
      <c r="CW1" s="121"/>
      <c r="CX1" s="121"/>
      <c r="CY1" s="121"/>
      <c r="CZ1" s="121"/>
      <c r="DA1" s="121"/>
      <c r="DB1" s="121"/>
      <c r="DC1" s="160"/>
      <c r="DD1" s="121"/>
      <c r="DE1" s="121"/>
      <c r="DF1" s="121"/>
      <c r="DG1" s="121"/>
      <c r="DH1" s="121"/>
      <c r="DI1" s="121"/>
      <c r="DJ1" s="121"/>
      <c r="DK1" s="160"/>
      <c r="DL1" s="121"/>
      <c r="DM1" s="121"/>
      <c r="DN1" s="121"/>
      <c r="DO1" s="121"/>
      <c r="DP1" s="121"/>
      <c r="DQ1" s="121"/>
      <c r="DR1" s="121"/>
      <c r="DS1" s="160"/>
      <c r="DT1" s="121"/>
      <c r="DU1" s="121"/>
      <c r="DV1" s="121"/>
      <c r="DW1" s="121"/>
      <c r="DX1" s="121"/>
      <c r="DY1" s="121"/>
      <c r="DZ1" s="121"/>
      <c r="EA1" s="160"/>
      <c r="EB1" s="121"/>
      <c r="EC1" s="121"/>
      <c r="ED1" s="121"/>
      <c r="EE1" s="121"/>
      <c r="EF1" s="121"/>
      <c r="EG1" s="121"/>
      <c r="EH1" s="121"/>
      <c r="EI1" s="160"/>
      <c r="EJ1" s="121"/>
      <c r="EK1" s="121"/>
      <c r="EL1" s="121"/>
      <c r="EM1" s="121"/>
      <c r="EN1" s="121"/>
      <c r="EO1" s="121"/>
      <c r="EP1" s="121"/>
      <c r="EQ1" s="160"/>
      <c r="ER1" s="121"/>
      <c r="ES1" s="121"/>
      <c r="ET1" s="121"/>
      <c r="EU1" s="121"/>
      <c r="EV1" s="121"/>
      <c r="EW1" s="121"/>
      <c r="EX1" s="121"/>
      <c r="EY1" s="160"/>
      <c r="EZ1" s="121"/>
      <c r="FA1" s="121"/>
      <c r="FB1" s="121"/>
      <c r="FC1" s="121"/>
      <c r="FD1" s="121"/>
      <c r="FE1" s="121"/>
      <c r="FF1" s="121"/>
      <c r="FG1" s="160"/>
      <c r="FH1" s="121"/>
      <c r="FI1" s="121"/>
      <c r="FJ1" s="121"/>
      <c r="FK1" s="121"/>
      <c r="FL1" s="121"/>
      <c r="FM1" s="121"/>
      <c r="FN1" s="121"/>
      <c r="FO1" s="160"/>
      <c r="FP1" s="121"/>
      <c r="FQ1" s="121"/>
      <c r="FR1" s="121"/>
      <c r="FS1" s="121"/>
      <c r="FT1" s="121"/>
      <c r="FU1" s="121"/>
      <c r="FV1" s="121"/>
      <c r="FW1" s="160"/>
      <c r="FX1" s="121"/>
      <c r="FY1" s="121"/>
      <c r="FZ1" s="121"/>
      <c r="GA1" s="121"/>
      <c r="GB1" s="121"/>
      <c r="GC1" s="121"/>
      <c r="GD1" s="121"/>
      <c r="GE1" s="160"/>
      <c r="GF1" s="121"/>
      <c r="GG1" s="121"/>
      <c r="GH1" s="121"/>
      <c r="GI1" s="121"/>
      <c r="GJ1" s="121"/>
      <c r="GK1" s="121"/>
      <c r="GL1" s="121"/>
      <c r="GM1" s="160"/>
      <c r="GN1" s="121"/>
      <c r="GO1" s="121"/>
      <c r="GP1" s="121"/>
      <c r="GQ1" s="121"/>
      <c r="GR1" s="121"/>
      <c r="GS1" s="121"/>
      <c r="GT1" s="121"/>
      <c r="GU1" s="160"/>
      <c r="GV1" s="121"/>
      <c r="GW1" s="121"/>
      <c r="GX1" s="121"/>
      <c r="GY1" s="121"/>
      <c r="GZ1" s="121"/>
      <c r="HA1" s="121"/>
      <c r="HB1" s="121"/>
      <c r="HC1" s="160"/>
      <c r="HD1" s="121"/>
      <c r="HE1" s="121"/>
      <c r="HF1" s="121"/>
      <c r="HG1" s="121"/>
      <c r="HH1" s="121"/>
      <c r="HI1" s="121"/>
      <c r="HJ1" s="121"/>
      <c r="HK1" s="160"/>
      <c r="HL1" s="121"/>
      <c r="HM1" s="121"/>
      <c r="HN1" s="121"/>
      <c r="HO1" s="121"/>
      <c r="HP1" s="121"/>
      <c r="HQ1" s="121"/>
      <c r="HR1" s="121"/>
      <c r="HS1" s="160"/>
      <c r="HT1" s="121"/>
      <c r="HU1" s="121"/>
      <c r="HV1" s="121"/>
      <c r="HW1" s="121"/>
      <c r="HX1" s="121"/>
      <c r="HY1" s="121"/>
      <c r="HZ1" s="121"/>
      <c r="IA1" s="160"/>
      <c r="IB1" s="121"/>
      <c r="IC1" s="121"/>
      <c r="ID1" s="121"/>
      <c r="IE1" s="121"/>
      <c r="IF1" s="121"/>
      <c r="IG1" s="121"/>
      <c r="IH1" s="121"/>
      <c r="II1" s="160"/>
      <c r="IJ1" s="121"/>
      <c r="IK1" s="121"/>
      <c r="IL1" s="121"/>
      <c r="IM1" s="121"/>
      <c r="IN1" s="121"/>
      <c r="IO1" s="121"/>
      <c r="IP1" s="121"/>
      <c r="IQ1" s="160"/>
    </row>
    <row r="2" spans="2:251" x14ac:dyDescent="0.3">
      <c r="E2" s="1"/>
      <c r="F2" s="14" t="s">
        <v>98</v>
      </c>
      <c r="G2" s="121"/>
      <c r="H2" s="121"/>
      <c r="I2" s="121"/>
      <c r="J2" s="121"/>
      <c r="K2" s="160"/>
      <c r="L2" s="121"/>
      <c r="M2" s="121"/>
      <c r="N2" s="121"/>
      <c r="O2" s="121"/>
      <c r="P2" s="121"/>
      <c r="Q2" s="121"/>
      <c r="R2" s="121"/>
      <c r="S2" s="160"/>
      <c r="T2" s="121"/>
      <c r="U2" s="121"/>
      <c r="V2" s="121"/>
      <c r="W2" s="121"/>
      <c r="X2" s="121"/>
      <c r="Y2" s="121"/>
      <c r="Z2" s="121"/>
      <c r="AA2" s="160"/>
      <c r="AB2" s="121"/>
      <c r="AC2" s="121"/>
      <c r="AD2" s="121"/>
      <c r="AE2" s="121"/>
      <c r="AF2" s="121"/>
      <c r="AG2" s="121"/>
      <c r="AH2" s="121"/>
      <c r="AI2" s="160"/>
      <c r="AJ2" s="121"/>
      <c r="AK2" s="121"/>
      <c r="AL2" s="121"/>
      <c r="AM2" s="121"/>
      <c r="AN2" s="121"/>
      <c r="AO2" s="121"/>
      <c r="AP2" s="121"/>
      <c r="AQ2" s="160"/>
      <c r="AR2" s="121"/>
      <c r="AS2" s="121"/>
      <c r="AT2" s="121"/>
      <c r="AU2" s="121"/>
      <c r="AV2" s="121"/>
      <c r="AW2" s="121"/>
      <c r="AX2" s="121"/>
      <c r="AY2" s="160"/>
      <c r="AZ2" s="121"/>
      <c r="BA2" s="121"/>
      <c r="BB2" s="121"/>
      <c r="BC2" s="121"/>
      <c r="BD2" s="121"/>
      <c r="BE2" s="121"/>
      <c r="BF2" s="121"/>
      <c r="BG2" s="160"/>
      <c r="BH2" s="121"/>
      <c r="BI2" s="121"/>
      <c r="BJ2" s="121"/>
      <c r="BK2" s="121"/>
      <c r="BL2" s="121"/>
      <c r="BM2" s="121"/>
      <c r="BN2" s="121"/>
      <c r="BO2" s="160"/>
      <c r="BP2" s="121"/>
      <c r="BQ2" s="121"/>
      <c r="BR2" s="121"/>
      <c r="BS2" s="121"/>
      <c r="BT2" s="121"/>
      <c r="BU2" s="121"/>
      <c r="BV2" s="121"/>
      <c r="BW2" s="160"/>
      <c r="BX2" s="121"/>
      <c r="BY2" s="121"/>
      <c r="BZ2" s="121"/>
      <c r="CA2" s="121"/>
      <c r="CB2" s="121"/>
      <c r="CC2" s="121"/>
      <c r="CD2" s="121"/>
      <c r="CE2" s="160"/>
      <c r="CF2" s="121"/>
      <c r="CG2" s="121"/>
      <c r="CH2" s="121"/>
      <c r="CI2" s="121"/>
      <c r="CJ2" s="121"/>
      <c r="CK2" s="121"/>
      <c r="CL2" s="121"/>
      <c r="CM2" s="160"/>
      <c r="CN2" s="121"/>
      <c r="CO2" s="121"/>
      <c r="CP2" s="121"/>
      <c r="CQ2" s="121"/>
      <c r="CR2" s="121"/>
      <c r="CS2" s="121"/>
      <c r="CT2" s="121"/>
      <c r="CU2" s="160"/>
      <c r="CV2" s="121"/>
      <c r="CW2" s="121"/>
      <c r="CX2" s="121"/>
      <c r="CY2" s="121"/>
      <c r="CZ2" s="121"/>
      <c r="DA2" s="121"/>
      <c r="DB2" s="121"/>
      <c r="DC2" s="160"/>
      <c r="DD2" s="121"/>
      <c r="DE2" s="121"/>
      <c r="DF2" s="121"/>
      <c r="DG2" s="121"/>
      <c r="DH2" s="121"/>
      <c r="DI2" s="121"/>
      <c r="DJ2" s="121"/>
      <c r="DK2" s="160"/>
      <c r="DL2" s="121"/>
      <c r="DM2" s="121"/>
      <c r="DN2" s="121"/>
      <c r="DO2" s="121"/>
      <c r="DP2" s="121"/>
      <c r="DQ2" s="121"/>
      <c r="DR2" s="121"/>
      <c r="DS2" s="160"/>
      <c r="DT2" s="121"/>
      <c r="DU2" s="121"/>
      <c r="DV2" s="121"/>
      <c r="DW2" s="121"/>
      <c r="DX2" s="121"/>
      <c r="DY2" s="121"/>
      <c r="DZ2" s="121"/>
      <c r="EA2" s="160"/>
      <c r="EB2" s="121"/>
      <c r="EC2" s="121"/>
      <c r="ED2" s="121"/>
      <c r="EE2" s="121"/>
      <c r="EF2" s="121"/>
      <c r="EG2" s="121"/>
      <c r="EH2" s="121"/>
      <c r="EI2" s="160"/>
      <c r="EJ2" s="121"/>
      <c r="EK2" s="121"/>
      <c r="EL2" s="121"/>
      <c r="EM2" s="121"/>
      <c r="EN2" s="121"/>
      <c r="EO2" s="121"/>
      <c r="EP2" s="121"/>
      <c r="EQ2" s="160"/>
      <c r="ER2" s="121"/>
      <c r="ES2" s="121"/>
      <c r="ET2" s="121"/>
      <c r="EU2" s="121"/>
      <c r="EV2" s="121"/>
      <c r="EW2" s="121"/>
      <c r="EX2" s="121"/>
      <c r="EY2" s="160"/>
      <c r="EZ2" s="121"/>
      <c r="FA2" s="121"/>
      <c r="FB2" s="121"/>
      <c r="FC2" s="121"/>
      <c r="FD2" s="121"/>
      <c r="FE2" s="121"/>
      <c r="FF2" s="121"/>
      <c r="FG2" s="160"/>
      <c r="FH2" s="121"/>
      <c r="FI2" s="121"/>
      <c r="FJ2" s="121"/>
      <c r="FK2" s="121"/>
      <c r="FL2" s="121"/>
      <c r="FM2" s="121"/>
      <c r="FN2" s="121"/>
      <c r="FO2" s="160"/>
      <c r="FP2" s="121"/>
      <c r="FQ2" s="121"/>
      <c r="FR2" s="121"/>
      <c r="FS2" s="121"/>
      <c r="FT2" s="121"/>
      <c r="FU2" s="121"/>
      <c r="FV2" s="121"/>
      <c r="FW2" s="160"/>
      <c r="FX2" s="121"/>
      <c r="FY2" s="121"/>
      <c r="FZ2" s="121"/>
      <c r="GA2" s="121"/>
      <c r="GB2" s="121"/>
      <c r="GC2" s="121"/>
      <c r="GD2" s="121"/>
      <c r="GE2" s="160"/>
      <c r="GF2" s="121"/>
      <c r="GG2" s="121"/>
      <c r="GH2" s="121"/>
      <c r="GI2" s="121"/>
      <c r="GJ2" s="121"/>
      <c r="GK2" s="121"/>
      <c r="GL2" s="121"/>
      <c r="GM2" s="160"/>
      <c r="GN2" s="121"/>
      <c r="GO2" s="121"/>
      <c r="GP2" s="121"/>
      <c r="GQ2" s="121"/>
      <c r="GR2" s="121"/>
      <c r="GS2" s="121"/>
      <c r="GT2" s="121"/>
      <c r="GU2" s="160"/>
      <c r="GV2" s="121"/>
      <c r="GW2" s="121"/>
      <c r="GX2" s="121"/>
      <c r="GY2" s="121"/>
      <c r="GZ2" s="121"/>
      <c r="HA2" s="121"/>
      <c r="HB2" s="121"/>
      <c r="HC2" s="160"/>
      <c r="HD2" s="121"/>
      <c r="HE2" s="121"/>
      <c r="HF2" s="121"/>
      <c r="HG2" s="121"/>
      <c r="HH2" s="121"/>
      <c r="HI2" s="121"/>
      <c r="HJ2" s="121"/>
      <c r="HK2" s="160"/>
      <c r="HL2" s="121"/>
      <c r="HM2" s="121"/>
      <c r="HN2" s="121"/>
      <c r="HO2" s="121"/>
      <c r="HP2" s="121"/>
      <c r="HQ2" s="121"/>
      <c r="HR2" s="121"/>
      <c r="HS2" s="160"/>
      <c r="HT2" s="121"/>
      <c r="HU2" s="121"/>
      <c r="HV2" s="121"/>
      <c r="HW2" s="121"/>
      <c r="HX2" s="121"/>
      <c r="HY2" s="121"/>
      <c r="HZ2" s="121"/>
      <c r="IA2" s="160"/>
      <c r="IB2" s="121"/>
      <c r="IC2" s="121"/>
      <c r="ID2" s="121"/>
      <c r="IE2" s="121"/>
      <c r="IF2" s="121"/>
      <c r="IG2" s="121"/>
      <c r="IH2" s="121"/>
      <c r="II2" s="160"/>
      <c r="IJ2" s="121"/>
      <c r="IK2" s="121"/>
      <c r="IL2" s="121"/>
      <c r="IM2" s="121"/>
      <c r="IN2" s="121"/>
      <c r="IO2" s="121"/>
      <c r="IP2" s="121"/>
      <c r="IQ2" s="160"/>
    </row>
    <row r="3" spans="2:251" x14ac:dyDescent="0.3">
      <c r="C3" s="2"/>
      <c r="D3" s="14"/>
      <c r="E3" s="14"/>
      <c r="F3" s="14" t="s">
        <v>11</v>
      </c>
      <c r="G3" s="121"/>
      <c r="H3" s="121"/>
      <c r="I3" s="121"/>
      <c r="J3" s="121"/>
      <c r="K3" s="160"/>
      <c r="L3" s="121"/>
      <c r="M3" s="121"/>
      <c r="N3" s="121"/>
      <c r="O3" s="121"/>
      <c r="P3" s="121"/>
      <c r="Q3" s="121"/>
      <c r="R3" s="121"/>
      <c r="S3" s="160"/>
      <c r="T3" s="121"/>
      <c r="U3" s="121"/>
      <c r="V3" s="121"/>
      <c r="W3" s="121"/>
      <c r="X3" s="121"/>
      <c r="Y3" s="121"/>
      <c r="Z3" s="121"/>
      <c r="AA3" s="160"/>
      <c r="AB3" s="121"/>
      <c r="AC3" s="121"/>
      <c r="AD3" s="121"/>
      <c r="AE3" s="121"/>
      <c r="AF3" s="121"/>
      <c r="AG3" s="121"/>
      <c r="AH3" s="121"/>
      <c r="AI3" s="160"/>
      <c r="AJ3" s="121"/>
      <c r="AK3" s="121"/>
      <c r="AL3" s="121"/>
      <c r="AM3" s="121"/>
      <c r="AN3" s="121"/>
      <c r="AO3" s="121"/>
      <c r="AP3" s="121"/>
      <c r="AQ3" s="160"/>
      <c r="AR3" s="121"/>
      <c r="AS3" s="121"/>
      <c r="AT3" s="121"/>
      <c r="AU3" s="121"/>
      <c r="AV3" s="121"/>
      <c r="AW3" s="121"/>
      <c r="AX3" s="121"/>
      <c r="AY3" s="160"/>
      <c r="AZ3" s="121"/>
      <c r="BA3" s="121"/>
      <c r="BB3" s="121"/>
      <c r="BC3" s="121"/>
      <c r="BD3" s="121"/>
      <c r="BE3" s="121"/>
      <c r="BF3" s="121"/>
      <c r="BG3" s="160"/>
      <c r="BH3" s="121"/>
      <c r="BI3" s="121"/>
      <c r="BJ3" s="121"/>
      <c r="BK3" s="121"/>
      <c r="BL3" s="121"/>
      <c r="BM3" s="121"/>
      <c r="BN3" s="121"/>
      <c r="BO3" s="160"/>
      <c r="BP3" s="121"/>
      <c r="BQ3" s="121"/>
      <c r="BR3" s="121"/>
      <c r="BS3" s="121"/>
      <c r="BT3" s="121"/>
      <c r="BU3" s="121"/>
      <c r="BV3" s="121"/>
      <c r="BW3" s="160"/>
      <c r="BX3" s="121"/>
      <c r="BY3" s="121"/>
      <c r="BZ3" s="121"/>
      <c r="CA3" s="121"/>
      <c r="CB3" s="121"/>
      <c r="CC3" s="121"/>
      <c r="CD3" s="121"/>
      <c r="CE3" s="160"/>
      <c r="CF3" s="121"/>
      <c r="CG3" s="121"/>
      <c r="CH3" s="121"/>
      <c r="CI3" s="121"/>
      <c r="CJ3" s="121"/>
      <c r="CK3" s="121"/>
      <c r="CL3" s="121"/>
      <c r="CM3" s="160"/>
      <c r="CN3" s="121"/>
      <c r="CO3" s="121"/>
      <c r="CP3" s="121"/>
      <c r="CQ3" s="121"/>
      <c r="CR3" s="121"/>
      <c r="CS3" s="121"/>
      <c r="CT3" s="121"/>
      <c r="CU3" s="160"/>
      <c r="CV3" s="121"/>
      <c r="CW3" s="121"/>
      <c r="CX3" s="121"/>
      <c r="CY3" s="121"/>
      <c r="CZ3" s="121"/>
      <c r="DA3" s="121"/>
      <c r="DB3" s="121"/>
      <c r="DC3" s="160"/>
      <c r="DD3" s="121"/>
      <c r="DE3" s="121"/>
      <c r="DF3" s="121"/>
      <c r="DG3" s="121"/>
      <c r="DH3" s="121"/>
      <c r="DI3" s="121"/>
      <c r="DJ3" s="121"/>
      <c r="DK3" s="160"/>
      <c r="DL3" s="121"/>
      <c r="DM3" s="121"/>
      <c r="DN3" s="121"/>
      <c r="DO3" s="121"/>
      <c r="DP3" s="121"/>
      <c r="DQ3" s="121"/>
      <c r="DR3" s="121"/>
      <c r="DS3" s="160"/>
      <c r="DT3" s="121"/>
      <c r="DU3" s="121"/>
      <c r="DV3" s="121"/>
      <c r="DW3" s="121"/>
      <c r="DX3" s="121"/>
      <c r="DY3" s="121"/>
      <c r="DZ3" s="121"/>
      <c r="EA3" s="160"/>
      <c r="EB3" s="121"/>
      <c r="EC3" s="121"/>
      <c r="ED3" s="121"/>
      <c r="EE3" s="121"/>
      <c r="EF3" s="121"/>
      <c r="EG3" s="121"/>
      <c r="EH3" s="121"/>
      <c r="EI3" s="160"/>
      <c r="EJ3" s="121"/>
      <c r="EK3" s="121"/>
      <c r="EL3" s="121"/>
      <c r="EM3" s="121"/>
      <c r="EN3" s="121"/>
      <c r="EO3" s="121"/>
      <c r="EP3" s="121"/>
      <c r="EQ3" s="160"/>
      <c r="ER3" s="121"/>
      <c r="ES3" s="121"/>
      <c r="ET3" s="121"/>
      <c r="EU3" s="121"/>
      <c r="EV3" s="121"/>
      <c r="EW3" s="121"/>
      <c r="EX3" s="121"/>
      <c r="EY3" s="160"/>
      <c r="EZ3" s="121"/>
      <c r="FA3" s="121"/>
      <c r="FB3" s="121"/>
      <c r="FC3" s="121"/>
      <c r="FD3" s="121"/>
      <c r="FE3" s="121"/>
      <c r="FF3" s="121"/>
      <c r="FG3" s="160"/>
      <c r="FH3" s="121"/>
      <c r="FI3" s="121"/>
      <c r="FJ3" s="121"/>
      <c r="FK3" s="121"/>
      <c r="FL3" s="121"/>
      <c r="FM3" s="121"/>
      <c r="FN3" s="121"/>
      <c r="FO3" s="160"/>
      <c r="FP3" s="121"/>
      <c r="FQ3" s="121"/>
      <c r="FR3" s="121"/>
      <c r="FS3" s="121"/>
      <c r="FT3" s="121"/>
      <c r="FU3" s="121"/>
      <c r="FV3" s="121"/>
      <c r="FW3" s="160"/>
      <c r="FX3" s="121"/>
      <c r="FY3" s="121"/>
      <c r="FZ3" s="121"/>
      <c r="GA3" s="121"/>
      <c r="GB3" s="121"/>
      <c r="GC3" s="121"/>
      <c r="GD3" s="121"/>
      <c r="GE3" s="160"/>
      <c r="GF3" s="121"/>
      <c r="GG3" s="121"/>
      <c r="GH3" s="121"/>
      <c r="GI3" s="121"/>
      <c r="GJ3" s="121"/>
      <c r="GK3" s="121"/>
      <c r="GL3" s="121"/>
      <c r="GM3" s="160"/>
      <c r="GN3" s="121"/>
      <c r="GO3" s="121"/>
      <c r="GP3" s="121"/>
      <c r="GQ3" s="121"/>
      <c r="GR3" s="121"/>
      <c r="GS3" s="121"/>
      <c r="GT3" s="121"/>
      <c r="GU3" s="160"/>
      <c r="GV3" s="121"/>
      <c r="GW3" s="121"/>
      <c r="GX3" s="121"/>
      <c r="GY3" s="121"/>
      <c r="GZ3" s="121"/>
      <c r="HA3" s="121"/>
      <c r="HB3" s="121"/>
      <c r="HC3" s="160"/>
      <c r="HD3" s="121"/>
      <c r="HE3" s="121"/>
      <c r="HF3" s="121"/>
      <c r="HG3" s="121"/>
      <c r="HH3" s="121"/>
      <c r="HI3" s="121"/>
      <c r="HJ3" s="121"/>
      <c r="HK3" s="160"/>
      <c r="HL3" s="121"/>
      <c r="HM3" s="121"/>
      <c r="HN3" s="121"/>
      <c r="HO3" s="121"/>
      <c r="HP3" s="121"/>
      <c r="HQ3" s="121"/>
      <c r="HR3" s="121"/>
      <c r="HS3" s="160"/>
      <c r="HT3" s="121"/>
      <c r="HU3" s="121"/>
      <c r="HV3" s="121"/>
      <c r="HW3" s="121"/>
      <c r="HX3" s="121"/>
      <c r="HY3" s="121"/>
      <c r="HZ3" s="121"/>
      <c r="IA3" s="160"/>
      <c r="IB3" s="121"/>
      <c r="IC3" s="121"/>
      <c r="ID3" s="121"/>
      <c r="IE3" s="121"/>
      <c r="IF3" s="121"/>
      <c r="IG3" s="121"/>
      <c r="IH3" s="121"/>
      <c r="II3" s="160"/>
      <c r="IJ3" s="121"/>
      <c r="IK3" s="121"/>
      <c r="IL3" s="121"/>
      <c r="IM3" s="121"/>
      <c r="IN3" s="121"/>
      <c r="IO3" s="121"/>
      <c r="IP3" s="121"/>
      <c r="IQ3" s="160"/>
    </row>
    <row r="4" spans="2:251" x14ac:dyDescent="0.3">
      <c r="C4" s="2"/>
      <c r="D4" s="2"/>
      <c r="F4" s="166"/>
      <c r="G4" s="121"/>
      <c r="H4" s="121"/>
      <c r="I4" s="121"/>
      <c r="J4" s="121"/>
      <c r="K4" s="160"/>
      <c r="L4" s="121"/>
      <c r="M4" s="121"/>
      <c r="N4" s="121"/>
      <c r="O4" s="121"/>
      <c r="P4" s="121"/>
      <c r="Q4" s="121"/>
      <c r="R4" s="121"/>
      <c r="S4" s="160"/>
      <c r="T4" s="121"/>
      <c r="U4" s="121"/>
      <c r="V4" s="121"/>
      <c r="W4" s="121"/>
      <c r="X4" s="121"/>
      <c r="Y4" s="121"/>
      <c r="Z4" s="121"/>
      <c r="AA4" s="160"/>
      <c r="AB4" s="121"/>
      <c r="AC4" s="121"/>
      <c r="AD4" s="121"/>
      <c r="AE4" s="121"/>
      <c r="AF4" s="121"/>
      <c r="AG4" s="121"/>
      <c r="AH4" s="121"/>
      <c r="AI4" s="160"/>
      <c r="AJ4" s="121"/>
      <c r="AK4" s="121"/>
      <c r="AL4" s="121"/>
      <c r="AM4" s="121"/>
      <c r="AN4" s="121"/>
      <c r="AO4" s="121"/>
      <c r="AP4" s="121"/>
      <c r="AQ4" s="160"/>
      <c r="AR4" s="121"/>
      <c r="AS4" s="121"/>
      <c r="AT4" s="121"/>
      <c r="AU4" s="121"/>
      <c r="AV4" s="121"/>
      <c r="AW4" s="121"/>
      <c r="AX4" s="121"/>
      <c r="AY4" s="160"/>
      <c r="AZ4" s="121"/>
      <c r="BA4" s="121"/>
      <c r="BB4" s="121"/>
      <c r="BC4" s="121"/>
      <c r="BD4" s="121"/>
      <c r="BE4" s="121"/>
      <c r="BF4" s="121"/>
      <c r="BG4" s="160"/>
      <c r="BH4" s="121"/>
      <c r="BI4" s="121"/>
      <c r="BJ4" s="121"/>
      <c r="BK4" s="121"/>
      <c r="BL4" s="121"/>
      <c r="BM4" s="121"/>
      <c r="BN4" s="121"/>
      <c r="BO4" s="160"/>
      <c r="BP4" s="121"/>
      <c r="BQ4" s="121"/>
      <c r="BR4" s="121"/>
      <c r="BS4" s="121"/>
      <c r="BT4" s="121"/>
      <c r="BU4" s="121"/>
      <c r="BV4" s="121"/>
      <c r="BW4" s="160"/>
      <c r="BX4" s="121"/>
      <c r="BY4" s="121"/>
      <c r="BZ4" s="121"/>
      <c r="CA4" s="121"/>
      <c r="CB4" s="121"/>
      <c r="CC4" s="121"/>
      <c r="CD4" s="121"/>
      <c r="CE4" s="160"/>
      <c r="CF4" s="121"/>
      <c r="CG4" s="121"/>
      <c r="CH4" s="121"/>
      <c r="CI4" s="121"/>
      <c r="CJ4" s="121"/>
      <c r="CK4" s="121"/>
      <c r="CL4" s="121"/>
      <c r="CM4" s="160"/>
      <c r="CN4" s="121"/>
      <c r="CO4" s="121"/>
      <c r="CP4" s="121"/>
      <c r="CQ4" s="121"/>
      <c r="CR4" s="121"/>
      <c r="CS4" s="121"/>
      <c r="CT4" s="121"/>
      <c r="CU4" s="160"/>
      <c r="CV4" s="121"/>
      <c r="CW4" s="121"/>
      <c r="CX4" s="121"/>
      <c r="CY4" s="121"/>
      <c r="CZ4" s="121"/>
      <c r="DA4" s="121"/>
      <c r="DB4" s="121"/>
      <c r="DC4" s="160"/>
      <c r="DD4" s="121"/>
      <c r="DE4" s="121"/>
      <c r="DF4" s="121"/>
      <c r="DG4" s="121"/>
      <c r="DH4" s="121"/>
      <c r="DI4" s="121"/>
      <c r="DJ4" s="121"/>
      <c r="DK4" s="160"/>
      <c r="DL4" s="121"/>
      <c r="DM4" s="121"/>
      <c r="DN4" s="121"/>
      <c r="DO4" s="121"/>
      <c r="DP4" s="121"/>
      <c r="DQ4" s="121"/>
      <c r="DR4" s="121"/>
      <c r="DS4" s="160"/>
      <c r="DT4" s="121"/>
      <c r="DU4" s="121"/>
      <c r="DV4" s="121"/>
      <c r="DW4" s="121"/>
      <c r="DX4" s="121"/>
      <c r="DY4" s="121"/>
      <c r="DZ4" s="121"/>
      <c r="EA4" s="160"/>
      <c r="EB4" s="121"/>
      <c r="EC4" s="121"/>
      <c r="ED4" s="121"/>
      <c r="EE4" s="121"/>
      <c r="EF4" s="121"/>
      <c r="EG4" s="121"/>
      <c r="EH4" s="121"/>
      <c r="EI4" s="160"/>
      <c r="EJ4" s="121"/>
      <c r="EK4" s="121"/>
      <c r="EL4" s="121"/>
      <c r="EM4" s="121"/>
      <c r="EN4" s="121"/>
      <c r="EO4" s="121"/>
      <c r="EP4" s="121"/>
      <c r="EQ4" s="160"/>
      <c r="ER4" s="121"/>
      <c r="ES4" s="121"/>
      <c r="ET4" s="121"/>
      <c r="EU4" s="121"/>
      <c r="EV4" s="121"/>
      <c r="EW4" s="121"/>
      <c r="EX4" s="121"/>
      <c r="EY4" s="160"/>
      <c r="EZ4" s="121"/>
      <c r="FA4" s="121"/>
      <c r="FB4" s="121"/>
      <c r="FC4" s="121"/>
      <c r="FD4" s="121"/>
      <c r="FE4" s="121"/>
      <c r="FF4" s="121"/>
      <c r="FG4" s="160"/>
      <c r="FH4" s="121"/>
      <c r="FI4" s="121"/>
      <c r="FJ4" s="121"/>
      <c r="FK4" s="121"/>
      <c r="FL4" s="121"/>
      <c r="FM4" s="121"/>
      <c r="FN4" s="121"/>
      <c r="FO4" s="160"/>
      <c r="FP4" s="121"/>
      <c r="FQ4" s="121"/>
      <c r="FR4" s="121"/>
      <c r="FS4" s="121"/>
      <c r="FT4" s="121"/>
      <c r="FU4" s="121"/>
      <c r="FV4" s="121"/>
      <c r="FW4" s="160"/>
      <c r="FX4" s="121"/>
      <c r="FY4" s="121"/>
      <c r="FZ4" s="121"/>
      <c r="GA4" s="121"/>
      <c r="GB4" s="121"/>
      <c r="GC4" s="121"/>
      <c r="GD4" s="121"/>
      <c r="GE4" s="160"/>
      <c r="GF4" s="121"/>
      <c r="GG4" s="121"/>
      <c r="GH4" s="121"/>
      <c r="GI4" s="121"/>
      <c r="GJ4" s="121"/>
      <c r="GK4" s="121"/>
      <c r="GL4" s="121"/>
      <c r="GM4" s="160"/>
      <c r="GN4" s="121"/>
      <c r="GO4" s="121"/>
      <c r="GP4" s="121"/>
      <c r="GQ4" s="121"/>
      <c r="GR4" s="121"/>
      <c r="GS4" s="121"/>
      <c r="GT4" s="121"/>
      <c r="GU4" s="160"/>
      <c r="GV4" s="121"/>
      <c r="GW4" s="121"/>
      <c r="GX4" s="121"/>
      <c r="GY4" s="121"/>
      <c r="GZ4" s="121"/>
      <c r="HA4" s="121"/>
      <c r="HB4" s="121"/>
      <c r="HC4" s="160"/>
      <c r="HD4" s="121"/>
      <c r="HE4" s="121"/>
      <c r="HF4" s="121"/>
      <c r="HG4" s="121"/>
      <c r="HH4" s="121"/>
      <c r="HI4" s="121"/>
      <c r="HJ4" s="121"/>
      <c r="HK4" s="160"/>
      <c r="HL4" s="121"/>
      <c r="HM4" s="121"/>
      <c r="HN4" s="121"/>
      <c r="HO4" s="121"/>
      <c r="HP4" s="121"/>
      <c r="HQ4" s="121"/>
      <c r="HR4" s="121"/>
      <c r="HS4" s="160"/>
      <c r="HT4" s="121"/>
      <c r="HU4" s="121"/>
      <c r="HV4" s="121"/>
      <c r="HW4" s="121"/>
      <c r="HX4" s="121"/>
      <c r="HY4" s="121"/>
      <c r="HZ4" s="121"/>
      <c r="IA4" s="160"/>
      <c r="IB4" s="121"/>
      <c r="IC4" s="121"/>
      <c r="ID4" s="121"/>
      <c r="IE4" s="121"/>
      <c r="IF4" s="121"/>
      <c r="IG4" s="121"/>
      <c r="IH4" s="121"/>
      <c r="II4" s="160"/>
      <c r="IJ4" s="121"/>
      <c r="IK4" s="121"/>
      <c r="IL4" s="121"/>
      <c r="IM4" s="121"/>
      <c r="IN4" s="121"/>
      <c r="IO4" s="121"/>
      <c r="IP4" s="121"/>
      <c r="IQ4" s="160"/>
    </row>
    <row r="5" spans="2:251" ht="43.5" customHeight="1" x14ac:dyDescent="0.3">
      <c r="B5" s="400" t="s">
        <v>298</v>
      </c>
      <c r="C5" s="400"/>
      <c r="D5" s="400"/>
      <c r="E5" s="400"/>
      <c r="F5" s="400"/>
      <c r="G5" s="121"/>
      <c r="H5" s="121"/>
      <c r="I5" s="121"/>
      <c r="J5" s="121"/>
      <c r="K5" s="160"/>
      <c r="L5" s="121"/>
      <c r="M5" s="121"/>
      <c r="N5" s="121"/>
      <c r="O5" s="121"/>
      <c r="P5" s="121"/>
      <c r="Q5" s="121"/>
      <c r="R5" s="121"/>
      <c r="S5" s="160"/>
      <c r="T5" s="121"/>
      <c r="U5" s="121"/>
      <c r="V5" s="121"/>
      <c r="W5" s="121"/>
      <c r="X5" s="121"/>
      <c r="Y5" s="121"/>
      <c r="Z5" s="121"/>
      <c r="AA5" s="160"/>
      <c r="AB5" s="121"/>
      <c r="AC5" s="121"/>
      <c r="AD5" s="121"/>
      <c r="AE5" s="121"/>
      <c r="AF5" s="121"/>
      <c r="AG5" s="121"/>
      <c r="AH5" s="121"/>
      <c r="AI5" s="160"/>
      <c r="AJ5" s="121"/>
      <c r="AK5" s="121"/>
      <c r="AL5" s="121"/>
      <c r="AM5" s="121"/>
      <c r="AN5" s="121"/>
      <c r="AO5" s="121"/>
      <c r="AP5" s="121"/>
      <c r="AQ5" s="160"/>
      <c r="AR5" s="121"/>
      <c r="AS5" s="121"/>
      <c r="AT5" s="121"/>
      <c r="AU5" s="121"/>
      <c r="AV5" s="121"/>
      <c r="AW5" s="121"/>
      <c r="AX5" s="121"/>
      <c r="AY5" s="160"/>
      <c r="AZ5" s="121"/>
      <c r="BA5" s="121"/>
      <c r="BB5" s="121"/>
      <c r="BC5" s="121"/>
      <c r="BD5" s="121"/>
      <c r="BE5" s="121"/>
      <c r="BF5" s="121"/>
      <c r="BG5" s="160"/>
      <c r="BH5" s="121"/>
      <c r="BI5" s="121"/>
      <c r="BJ5" s="121"/>
      <c r="BK5" s="121"/>
      <c r="BL5" s="121"/>
      <c r="BM5" s="121"/>
      <c r="BN5" s="121"/>
      <c r="BO5" s="160"/>
      <c r="BP5" s="121"/>
      <c r="BQ5" s="121"/>
      <c r="BR5" s="121"/>
      <c r="BS5" s="121"/>
      <c r="BT5" s="121"/>
      <c r="BU5" s="121"/>
      <c r="BV5" s="121"/>
      <c r="BW5" s="160"/>
      <c r="BX5" s="121"/>
      <c r="BY5" s="121"/>
      <c r="BZ5" s="121"/>
      <c r="CA5" s="121"/>
      <c r="CB5" s="121"/>
      <c r="CC5" s="121"/>
      <c r="CD5" s="121"/>
      <c r="CE5" s="160"/>
      <c r="CF5" s="121"/>
      <c r="CG5" s="121"/>
      <c r="CH5" s="121"/>
      <c r="CI5" s="121"/>
      <c r="CJ5" s="121"/>
      <c r="CK5" s="121"/>
      <c r="CL5" s="121"/>
      <c r="CM5" s="160"/>
      <c r="CN5" s="121"/>
      <c r="CO5" s="121"/>
      <c r="CP5" s="121"/>
      <c r="CQ5" s="121"/>
      <c r="CR5" s="121"/>
      <c r="CS5" s="121"/>
      <c r="CT5" s="121"/>
      <c r="CU5" s="160"/>
      <c r="CV5" s="121"/>
      <c r="CW5" s="121"/>
      <c r="CX5" s="121"/>
      <c r="CY5" s="121"/>
      <c r="CZ5" s="121"/>
      <c r="DA5" s="121"/>
      <c r="DB5" s="121"/>
      <c r="DC5" s="160"/>
      <c r="DD5" s="121"/>
      <c r="DE5" s="121"/>
      <c r="DF5" s="121"/>
      <c r="DG5" s="121"/>
      <c r="DH5" s="121"/>
      <c r="DI5" s="121"/>
      <c r="DJ5" s="121"/>
      <c r="DK5" s="160"/>
      <c r="DL5" s="121"/>
      <c r="DM5" s="121"/>
      <c r="DN5" s="121"/>
      <c r="DO5" s="121"/>
      <c r="DP5" s="121"/>
      <c r="DQ5" s="121"/>
      <c r="DR5" s="121"/>
      <c r="DS5" s="160"/>
      <c r="DT5" s="121"/>
      <c r="DU5" s="121"/>
      <c r="DV5" s="121"/>
      <c r="DW5" s="121"/>
      <c r="DX5" s="121"/>
      <c r="DY5" s="121"/>
      <c r="DZ5" s="121"/>
      <c r="EA5" s="160"/>
      <c r="EB5" s="121"/>
      <c r="EC5" s="121"/>
      <c r="ED5" s="121"/>
      <c r="EE5" s="121"/>
      <c r="EF5" s="121"/>
      <c r="EG5" s="121"/>
      <c r="EH5" s="121"/>
      <c r="EI5" s="160"/>
      <c r="EJ5" s="121"/>
      <c r="EK5" s="121"/>
      <c r="EL5" s="121"/>
      <c r="EM5" s="121"/>
      <c r="EN5" s="121"/>
      <c r="EO5" s="121"/>
      <c r="EP5" s="121"/>
      <c r="EQ5" s="160"/>
      <c r="ER5" s="121"/>
      <c r="ES5" s="121"/>
      <c r="ET5" s="121"/>
      <c r="EU5" s="121"/>
      <c r="EV5" s="121"/>
      <c r="EW5" s="121"/>
      <c r="EX5" s="121"/>
      <c r="EY5" s="160"/>
      <c r="EZ5" s="121"/>
      <c r="FA5" s="121"/>
      <c r="FB5" s="121"/>
      <c r="FC5" s="121"/>
      <c r="FD5" s="121"/>
      <c r="FE5" s="121"/>
      <c r="FF5" s="121"/>
      <c r="FG5" s="160"/>
      <c r="FH5" s="121"/>
      <c r="FI5" s="121"/>
      <c r="FJ5" s="121"/>
      <c r="FK5" s="121"/>
      <c r="FL5" s="121"/>
      <c r="FM5" s="121"/>
      <c r="FN5" s="121"/>
      <c r="FO5" s="160"/>
      <c r="FP5" s="121"/>
      <c r="FQ5" s="121"/>
      <c r="FR5" s="121"/>
      <c r="FS5" s="121"/>
      <c r="FT5" s="121"/>
      <c r="FU5" s="121"/>
      <c r="FV5" s="121"/>
      <c r="FW5" s="160"/>
      <c r="FX5" s="121"/>
      <c r="FY5" s="121"/>
      <c r="FZ5" s="121"/>
      <c r="GA5" s="121"/>
      <c r="GB5" s="121"/>
      <c r="GC5" s="121"/>
      <c r="GD5" s="121"/>
      <c r="GE5" s="160"/>
      <c r="GF5" s="121"/>
      <c r="GG5" s="121"/>
      <c r="GH5" s="121"/>
      <c r="GI5" s="121"/>
      <c r="GJ5" s="121"/>
      <c r="GK5" s="121"/>
      <c r="GL5" s="121"/>
      <c r="GM5" s="160"/>
      <c r="GN5" s="121"/>
      <c r="GO5" s="121"/>
      <c r="GP5" s="121"/>
      <c r="GQ5" s="121"/>
      <c r="GR5" s="121"/>
      <c r="GS5" s="121"/>
      <c r="GT5" s="121"/>
      <c r="GU5" s="160"/>
      <c r="GV5" s="121"/>
      <c r="GW5" s="121"/>
      <c r="GX5" s="121"/>
      <c r="GY5" s="121"/>
      <c r="GZ5" s="121"/>
      <c r="HA5" s="121"/>
      <c r="HB5" s="121"/>
      <c r="HC5" s="160"/>
      <c r="HD5" s="121"/>
      <c r="HE5" s="121"/>
      <c r="HF5" s="121"/>
      <c r="HG5" s="121"/>
      <c r="HH5" s="121"/>
      <c r="HI5" s="121"/>
      <c r="HJ5" s="121"/>
      <c r="HK5" s="160"/>
      <c r="HL5" s="121"/>
      <c r="HM5" s="121"/>
      <c r="HN5" s="121"/>
      <c r="HO5" s="121"/>
      <c r="HP5" s="121"/>
      <c r="HQ5" s="121"/>
      <c r="HR5" s="121"/>
      <c r="HS5" s="160"/>
      <c r="HT5" s="121"/>
      <c r="HU5" s="121"/>
      <c r="HV5" s="121"/>
      <c r="HW5" s="121"/>
      <c r="HX5" s="121"/>
      <c r="HY5" s="121"/>
      <c r="HZ5" s="121"/>
      <c r="IA5" s="160"/>
      <c r="IB5" s="121"/>
      <c r="IC5" s="121"/>
      <c r="ID5" s="121"/>
      <c r="IE5" s="121"/>
      <c r="IF5" s="121"/>
      <c r="IG5" s="121"/>
      <c r="IH5" s="121"/>
      <c r="II5" s="160"/>
      <c r="IJ5" s="121"/>
      <c r="IK5" s="121"/>
      <c r="IL5" s="121"/>
      <c r="IM5" s="121"/>
      <c r="IN5" s="121"/>
      <c r="IO5" s="121"/>
      <c r="IP5" s="121"/>
      <c r="IQ5" s="160"/>
    </row>
    <row r="6" spans="2:251" x14ac:dyDescent="0.3">
      <c r="B6" s="121"/>
      <c r="C6" s="121"/>
      <c r="D6" s="121"/>
      <c r="E6" s="121"/>
      <c r="F6" s="4" t="s">
        <v>88</v>
      </c>
      <c r="G6" s="121"/>
      <c r="H6" s="121"/>
      <c r="I6" s="121"/>
      <c r="J6" s="121"/>
      <c r="K6" s="160"/>
      <c r="L6" s="121"/>
      <c r="M6" s="121"/>
      <c r="N6" s="121"/>
      <c r="O6" s="121"/>
      <c r="P6" s="121"/>
      <c r="Q6" s="121"/>
      <c r="R6" s="121"/>
      <c r="S6" s="160"/>
      <c r="T6" s="121"/>
      <c r="U6" s="121"/>
      <c r="V6" s="121"/>
      <c r="W6" s="121"/>
      <c r="X6" s="121"/>
      <c r="Y6" s="121"/>
      <c r="Z6" s="121"/>
      <c r="AA6" s="160"/>
      <c r="AB6" s="121"/>
      <c r="AC6" s="121"/>
      <c r="AD6" s="121"/>
      <c r="AE6" s="121"/>
      <c r="AF6" s="121"/>
      <c r="AG6" s="121"/>
      <c r="AH6" s="121"/>
      <c r="AI6" s="160"/>
      <c r="AJ6" s="121"/>
      <c r="AK6" s="121"/>
      <c r="AL6" s="121"/>
      <c r="AM6" s="121"/>
      <c r="AN6" s="121"/>
      <c r="AO6" s="121"/>
      <c r="AP6" s="121"/>
      <c r="AQ6" s="160"/>
      <c r="AR6" s="121"/>
      <c r="AS6" s="121"/>
      <c r="AT6" s="121"/>
      <c r="AU6" s="121"/>
      <c r="AV6" s="121"/>
      <c r="AW6" s="121"/>
      <c r="AX6" s="121"/>
      <c r="AY6" s="160"/>
      <c r="AZ6" s="121"/>
      <c r="BA6" s="121"/>
      <c r="BB6" s="121"/>
      <c r="BC6" s="121"/>
      <c r="BD6" s="121"/>
      <c r="BE6" s="121"/>
      <c r="BF6" s="121"/>
      <c r="BG6" s="160"/>
      <c r="BH6" s="121"/>
      <c r="BI6" s="121"/>
      <c r="BJ6" s="121"/>
      <c r="BK6" s="121"/>
      <c r="BL6" s="121"/>
      <c r="BM6" s="121"/>
      <c r="BN6" s="121"/>
      <c r="BO6" s="160"/>
      <c r="BP6" s="121"/>
      <c r="BQ6" s="121"/>
      <c r="BR6" s="121"/>
      <c r="BS6" s="121"/>
      <c r="BT6" s="121"/>
      <c r="BU6" s="121"/>
      <c r="BV6" s="121"/>
      <c r="BW6" s="160"/>
      <c r="BX6" s="121"/>
      <c r="BY6" s="121"/>
      <c r="BZ6" s="121"/>
      <c r="CA6" s="121"/>
      <c r="CB6" s="121"/>
      <c r="CC6" s="121"/>
      <c r="CD6" s="121"/>
      <c r="CE6" s="160"/>
      <c r="CF6" s="121"/>
      <c r="CG6" s="121"/>
      <c r="CH6" s="121"/>
      <c r="CI6" s="121"/>
      <c r="CJ6" s="121"/>
      <c r="CK6" s="121"/>
      <c r="CL6" s="121"/>
      <c r="CM6" s="160"/>
      <c r="CN6" s="121"/>
      <c r="CO6" s="121"/>
      <c r="CP6" s="121"/>
      <c r="CQ6" s="121"/>
      <c r="CR6" s="121"/>
      <c r="CS6" s="121"/>
      <c r="CT6" s="121"/>
      <c r="CU6" s="160"/>
      <c r="CV6" s="121"/>
      <c r="CW6" s="121"/>
      <c r="CX6" s="121"/>
      <c r="CY6" s="121"/>
      <c r="CZ6" s="121"/>
      <c r="DA6" s="121"/>
      <c r="DB6" s="121"/>
      <c r="DC6" s="160"/>
      <c r="DD6" s="121"/>
      <c r="DE6" s="121"/>
      <c r="DF6" s="121"/>
      <c r="DG6" s="121"/>
      <c r="DH6" s="121"/>
      <c r="DI6" s="121"/>
      <c r="DJ6" s="121"/>
      <c r="DK6" s="160"/>
      <c r="DL6" s="121"/>
      <c r="DM6" s="121"/>
      <c r="DN6" s="121"/>
      <c r="DO6" s="121"/>
      <c r="DP6" s="121"/>
      <c r="DQ6" s="121"/>
      <c r="DR6" s="121"/>
      <c r="DS6" s="160"/>
      <c r="DT6" s="121"/>
      <c r="DU6" s="121"/>
      <c r="DV6" s="121"/>
      <c r="DW6" s="121"/>
      <c r="DX6" s="121"/>
      <c r="DY6" s="121"/>
      <c r="DZ6" s="121"/>
      <c r="EA6" s="160"/>
      <c r="EB6" s="121"/>
      <c r="EC6" s="121"/>
      <c r="ED6" s="121"/>
      <c r="EE6" s="121"/>
      <c r="EF6" s="121"/>
      <c r="EG6" s="121"/>
      <c r="EH6" s="121"/>
      <c r="EI6" s="160"/>
      <c r="EJ6" s="121"/>
      <c r="EK6" s="121"/>
      <c r="EL6" s="121"/>
      <c r="EM6" s="121"/>
      <c r="EN6" s="121"/>
      <c r="EO6" s="121"/>
      <c r="EP6" s="121"/>
      <c r="EQ6" s="160"/>
      <c r="ER6" s="121"/>
      <c r="ES6" s="121"/>
      <c r="ET6" s="121"/>
      <c r="EU6" s="121"/>
      <c r="EV6" s="121"/>
      <c r="EW6" s="121"/>
      <c r="EX6" s="121"/>
      <c r="EY6" s="160"/>
      <c r="EZ6" s="121"/>
      <c r="FA6" s="121"/>
      <c r="FB6" s="121"/>
      <c r="FC6" s="121"/>
      <c r="FD6" s="121"/>
      <c r="FE6" s="121"/>
      <c r="FF6" s="121"/>
      <c r="FG6" s="160"/>
      <c r="FH6" s="121"/>
      <c r="FI6" s="121"/>
      <c r="FJ6" s="121"/>
      <c r="FK6" s="121"/>
      <c r="FL6" s="121"/>
      <c r="FM6" s="121"/>
      <c r="FN6" s="121"/>
      <c r="FO6" s="160"/>
      <c r="FP6" s="121"/>
      <c r="FQ6" s="121"/>
      <c r="FR6" s="121"/>
      <c r="FS6" s="121"/>
      <c r="FT6" s="121"/>
      <c r="FU6" s="121"/>
      <c r="FV6" s="121"/>
      <c r="FW6" s="160"/>
      <c r="FX6" s="121"/>
      <c r="FY6" s="121"/>
      <c r="FZ6" s="121"/>
      <c r="GA6" s="121"/>
      <c r="GB6" s="121"/>
      <c r="GC6" s="121"/>
      <c r="GD6" s="121"/>
      <c r="GE6" s="160"/>
      <c r="GF6" s="121"/>
      <c r="GG6" s="121"/>
      <c r="GH6" s="121"/>
      <c r="GI6" s="121"/>
      <c r="GJ6" s="121"/>
      <c r="GK6" s="121"/>
      <c r="GL6" s="121"/>
      <c r="GM6" s="160"/>
      <c r="GN6" s="121"/>
      <c r="GO6" s="121"/>
      <c r="GP6" s="121"/>
      <c r="GQ6" s="121"/>
      <c r="GR6" s="121"/>
      <c r="GS6" s="121"/>
      <c r="GT6" s="121"/>
      <c r="GU6" s="160"/>
      <c r="GV6" s="121"/>
      <c r="GW6" s="121"/>
      <c r="GX6" s="121"/>
      <c r="GY6" s="121"/>
      <c r="GZ6" s="121"/>
      <c r="HA6" s="121"/>
      <c r="HB6" s="121"/>
      <c r="HC6" s="160"/>
      <c r="HD6" s="121"/>
      <c r="HE6" s="121"/>
      <c r="HF6" s="121"/>
      <c r="HG6" s="121"/>
      <c r="HH6" s="121"/>
      <c r="HI6" s="121"/>
      <c r="HJ6" s="121"/>
      <c r="HK6" s="160"/>
      <c r="HL6" s="121"/>
      <c r="HM6" s="121"/>
      <c r="HN6" s="121"/>
      <c r="HO6" s="121"/>
      <c r="HP6" s="121"/>
      <c r="HQ6" s="121"/>
      <c r="HR6" s="121"/>
      <c r="HS6" s="160"/>
      <c r="HT6" s="121"/>
      <c r="HU6" s="121"/>
      <c r="HV6" s="121"/>
      <c r="HW6" s="121"/>
      <c r="HX6" s="121"/>
      <c r="HY6" s="121"/>
      <c r="HZ6" s="121"/>
      <c r="IA6" s="160"/>
      <c r="IB6" s="121"/>
      <c r="IC6" s="121"/>
      <c r="ID6" s="121"/>
      <c r="IE6" s="121"/>
      <c r="IF6" s="121"/>
      <c r="IG6" s="121"/>
      <c r="IH6" s="121"/>
      <c r="II6" s="160"/>
      <c r="IJ6" s="121"/>
      <c r="IK6" s="121"/>
      <c r="IL6" s="121"/>
      <c r="IM6" s="121"/>
      <c r="IN6" s="121"/>
      <c r="IO6" s="121"/>
      <c r="IP6" s="121"/>
      <c r="IQ6" s="160"/>
    </row>
    <row r="7" spans="2:251" ht="99" customHeight="1" x14ac:dyDescent="0.3">
      <c r="B7" s="401" t="s">
        <v>1</v>
      </c>
      <c r="C7" s="405"/>
      <c r="D7" s="422" t="s">
        <v>2</v>
      </c>
      <c r="E7" s="401" t="s">
        <v>42</v>
      </c>
      <c r="F7" s="402"/>
    </row>
    <row r="8" spans="2:251" ht="26.25" customHeight="1" x14ac:dyDescent="0.3">
      <c r="B8" s="15" t="s">
        <v>13</v>
      </c>
      <c r="C8" s="15" t="s">
        <v>14</v>
      </c>
      <c r="D8" s="423"/>
      <c r="E8" s="15" t="s">
        <v>40</v>
      </c>
      <c r="F8" s="15" t="s">
        <v>0</v>
      </c>
    </row>
    <row r="9" spans="2:251" s="53" customFormat="1" ht="16.5" customHeight="1" x14ac:dyDescent="0.3">
      <c r="B9" s="21"/>
      <c r="C9" s="21"/>
      <c r="D9" s="21" t="s">
        <v>19</v>
      </c>
      <c r="E9" s="167">
        <f>E10</f>
        <v>239770.2</v>
      </c>
      <c r="F9" s="167">
        <f>F10</f>
        <v>239770.2</v>
      </c>
    </row>
    <row r="10" spans="2:251" ht="42.75" customHeight="1" x14ac:dyDescent="0.3">
      <c r="B10" s="9"/>
      <c r="C10" s="9"/>
      <c r="D10" s="168" t="s">
        <v>44</v>
      </c>
      <c r="E10" s="169">
        <f>E18+E12</f>
        <v>239770.2</v>
      </c>
      <c r="F10" s="169">
        <f>F18+F12</f>
        <v>239770.2</v>
      </c>
    </row>
    <row r="11" spans="2:251" x14ac:dyDescent="0.3">
      <c r="B11" s="9"/>
      <c r="C11" s="9"/>
      <c r="D11" s="9" t="s">
        <v>28</v>
      </c>
      <c r="E11" s="170"/>
      <c r="F11" s="170"/>
    </row>
    <row r="12" spans="2:251" s="53" customFormat="1" x14ac:dyDescent="0.3">
      <c r="B12" s="49">
        <v>1049</v>
      </c>
      <c r="C12" s="51" t="s">
        <v>265</v>
      </c>
      <c r="D12" s="47" t="s">
        <v>263</v>
      </c>
      <c r="E12" s="171">
        <f>E16</f>
        <v>22676.5</v>
      </c>
      <c r="F12" s="171">
        <f>F16</f>
        <v>22676.5</v>
      </c>
    </row>
    <row r="13" spans="2:251" x14ac:dyDescent="0.3">
      <c r="B13" s="48"/>
      <c r="C13" s="48"/>
      <c r="D13" s="196" t="s">
        <v>30</v>
      </c>
      <c r="E13" s="172"/>
      <c r="F13" s="172"/>
    </row>
    <row r="14" spans="2:251" x14ac:dyDescent="0.3">
      <c r="B14" s="48"/>
      <c r="C14" s="48"/>
      <c r="D14" s="197" t="s">
        <v>253</v>
      </c>
      <c r="E14" s="172">
        <f>E16</f>
        <v>22676.5</v>
      </c>
      <c r="F14" s="172">
        <f>F16</f>
        <v>22676.5</v>
      </c>
    </row>
    <row r="15" spans="2:251" x14ac:dyDescent="0.3">
      <c r="B15" s="48"/>
      <c r="C15" s="48"/>
      <c r="D15" s="196" t="s">
        <v>243</v>
      </c>
      <c r="E15" s="172"/>
      <c r="F15" s="172"/>
    </row>
    <row r="16" spans="2:251" s="53" customFormat="1" ht="21.75" customHeight="1" x14ac:dyDescent="0.3">
      <c r="B16" s="51"/>
      <c r="C16" s="51"/>
      <c r="D16" s="47" t="s">
        <v>303</v>
      </c>
      <c r="E16" s="171">
        <f>E17</f>
        <v>22676.5</v>
      </c>
      <c r="F16" s="171">
        <f>F17</f>
        <v>22676.5</v>
      </c>
    </row>
    <row r="17" spans="2:6" ht="42.75" customHeight="1" x14ac:dyDescent="0.3">
      <c r="B17" s="48"/>
      <c r="C17" s="48"/>
      <c r="D17" s="22" t="s">
        <v>317</v>
      </c>
      <c r="E17" s="172">
        <f>'3'!E20</f>
        <v>22676.5</v>
      </c>
      <c r="F17" s="172">
        <f>E17</f>
        <v>22676.5</v>
      </c>
    </row>
    <row r="18" spans="2:6" s="53" customFormat="1" ht="36.75" customHeight="1" x14ac:dyDescent="0.3">
      <c r="B18" s="173">
        <v>1212</v>
      </c>
      <c r="C18" s="173">
        <v>32001</v>
      </c>
      <c r="D18" s="21" t="s">
        <v>82</v>
      </c>
      <c r="E18" s="169">
        <f>E20+E28+E32</f>
        <v>217093.7</v>
      </c>
      <c r="F18" s="169">
        <f>F20+F28+F32</f>
        <v>217093.7</v>
      </c>
    </row>
    <row r="19" spans="2:6" x14ac:dyDescent="0.3">
      <c r="B19" s="114"/>
      <c r="C19" s="114"/>
      <c r="D19" s="9" t="s">
        <v>30</v>
      </c>
      <c r="E19" s="174"/>
      <c r="F19" s="174"/>
    </row>
    <row r="20" spans="2:6" ht="18.75" customHeight="1" x14ac:dyDescent="0.3">
      <c r="B20" s="114"/>
      <c r="C20" s="114"/>
      <c r="D20" s="21" t="s">
        <v>94</v>
      </c>
      <c r="E20" s="175">
        <f>E22+E23+E24+E25+E26+E27</f>
        <v>109781.29999999999</v>
      </c>
      <c r="F20" s="175">
        <f>F22+F23+F24+F25+F26+F27</f>
        <v>109781.29999999999</v>
      </c>
    </row>
    <row r="21" spans="2:6" ht="18.75" customHeight="1" x14ac:dyDescent="0.3">
      <c r="B21" s="48"/>
      <c r="C21" s="48"/>
      <c r="D21" s="33" t="s">
        <v>243</v>
      </c>
      <c r="E21" s="176"/>
      <c r="F21" s="176"/>
    </row>
    <row r="22" spans="2:6" ht="33" customHeight="1" x14ac:dyDescent="0.3">
      <c r="B22" s="9"/>
      <c r="C22" s="9"/>
      <c r="D22" s="9" t="s">
        <v>306</v>
      </c>
      <c r="E22" s="177">
        <v>41423.699999999997</v>
      </c>
      <c r="F22" s="177">
        <v>41423.699999999997</v>
      </c>
    </row>
    <row r="23" spans="2:6" ht="37.5" customHeight="1" x14ac:dyDescent="0.3">
      <c r="B23" s="22"/>
      <c r="C23" s="22"/>
      <c r="D23" s="22" t="s">
        <v>113</v>
      </c>
      <c r="E23" s="178">
        <v>33957.599999999999</v>
      </c>
      <c r="F23" s="178">
        <v>33957.599999999999</v>
      </c>
    </row>
    <row r="24" spans="2:6" ht="37.5" customHeight="1" x14ac:dyDescent="0.3">
      <c r="B24" s="22"/>
      <c r="C24" s="22"/>
      <c r="D24" s="9" t="s">
        <v>149</v>
      </c>
      <c r="E24" s="91">
        <v>8700</v>
      </c>
      <c r="F24" s="91">
        <v>8700</v>
      </c>
    </row>
    <row r="25" spans="2:6" ht="37.5" customHeight="1" x14ac:dyDescent="0.3">
      <c r="B25" s="22"/>
      <c r="C25" s="22"/>
      <c r="D25" s="9" t="s">
        <v>150</v>
      </c>
      <c r="E25" s="91">
        <v>10500</v>
      </c>
      <c r="F25" s="91">
        <v>10500</v>
      </c>
    </row>
    <row r="26" spans="2:6" ht="37.5" customHeight="1" x14ac:dyDescent="0.3">
      <c r="B26" s="22"/>
      <c r="C26" s="22"/>
      <c r="D26" s="9" t="s">
        <v>151</v>
      </c>
      <c r="E26" s="179">
        <v>14700</v>
      </c>
      <c r="F26" s="179">
        <v>14700</v>
      </c>
    </row>
    <row r="27" spans="2:6" ht="53.25" customHeight="1" x14ac:dyDescent="0.3">
      <c r="B27" s="22"/>
      <c r="C27" s="22"/>
      <c r="D27" s="9" t="s">
        <v>152</v>
      </c>
      <c r="E27" s="179">
        <v>500</v>
      </c>
      <c r="F27" s="179">
        <v>500</v>
      </c>
    </row>
    <row r="28" spans="2:6" ht="18.75" customHeight="1" x14ac:dyDescent="0.3">
      <c r="B28" s="22"/>
      <c r="C28" s="22"/>
      <c r="D28" s="47" t="s">
        <v>189</v>
      </c>
      <c r="E28" s="176">
        <f>E30+E31</f>
        <v>102253.7</v>
      </c>
      <c r="F28" s="176">
        <f>F30+F31</f>
        <v>102253.7</v>
      </c>
    </row>
    <row r="29" spans="2:6" ht="18.75" customHeight="1" x14ac:dyDescent="0.3">
      <c r="B29" s="22"/>
      <c r="C29" s="22"/>
      <c r="D29" s="33" t="s">
        <v>243</v>
      </c>
      <c r="E29" s="176"/>
      <c r="F29" s="176"/>
    </row>
    <row r="30" spans="2:6" ht="51.75" customHeight="1" x14ac:dyDescent="0.3">
      <c r="B30" s="22"/>
      <c r="C30" s="22"/>
      <c r="D30" s="118" t="str">
        <f>'3'!D31</f>
        <v>Ալավերդի համայնքի Սանահին կայարան թաղամասի, Թումանյան փողոցի բազմաբնակարանային շենքերի և Քարկոփ բնակավայրի կոյուղու ցանցի կառուցման աշխատանքներ</v>
      </c>
      <c r="E30" s="178">
        <f>'3'!F31</f>
        <v>97083.7</v>
      </c>
      <c r="F30" s="178">
        <f>E30</f>
        <v>97083.7</v>
      </c>
    </row>
    <row r="31" spans="2:6" ht="54" customHeight="1" x14ac:dyDescent="0.3">
      <c r="B31" s="22"/>
      <c r="C31" s="22"/>
      <c r="D31" s="118" t="str">
        <f>'3'!D32</f>
        <v>Ալավերդի համայնքի Սանահին կայարան թաղամասի, Թումանյան փողոցի բազմաբնակարանային շենքերի և Քարկոփ բնակավայրի կոյուղու ցանցի կառուցման նախագծանախահաշվային փաստաթղթերի ձեռքբերում</v>
      </c>
      <c r="E31" s="178">
        <f>'2.'!G77</f>
        <v>5170</v>
      </c>
      <c r="F31" s="178">
        <f>'2.'!H77</f>
        <v>5170</v>
      </c>
    </row>
    <row r="32" spans="2:6" s="53" customFormat="1" x14ac:dyDescent="0.3">
      <c r="B32" s="317"/>
      <c r="C32" s="317"/>
      <c r="D32" s="241" t="s">
        <v>310</v>
      </c>
      <c r="E32" s="372">
        <f>E34</f>
        <v>5058.7</v>
      </c>
      <c r="F32" s="372">
        <f>F34</f>
        <v>5058.7</v>
      </c>
    </row>
    <row r="33" spans="2:7" x14ac:dyDescent="0.3">
      <c r="B33" s="314"/>
      <c r="C33" s="314"/>
      <c r="D33" s="371" t="s">
        <v>243</v>
      </c>
      <c r="E33" s="370"/>
      <c r="F33" s="370"/>
    </row>
    <row r="34" spans="2:7" ht="51.75" x14ac:dyDescent="0.3">
      <c r="B34" s="314"/>
      <c r="C34" s="317"/>
      <c r="D34" s="118" t="s">
        <v>318</v>
      </c>
      <c r="E34" s="369">
        <f>'3'!G34</f>
        <v>5058.7</v>
      </c>
      <c r="F34" s="369">
        <f>E34</f>
        <v>5058.7</v>
      </c>
      <c r="G34" s="386"/>
    </row>
    <row r="35" spans="2:7" x14ac:dyDescent="0.3">
      <c r="C35" s="53"/>
      <c r="D35" s="53"/>
      <c r="E35" s="180"/>
      <c r="F35" s="180"/>
      <c r="G35" s="53"/>
    </row>
    <row r="36" spans="2:7" x14ac:dyDescent="0.3">
      <c r="C36" s="53"/>
      <c r="D36" s="53"/>
      <c r="E36" s="180"/>
      <c r="F36" s="180"/>
      <c r="G36" s="53"/>
    </row>
    <row r="37" spans="2:7" x14ac:dyDescent="0.3">
      <c r="C37" s="53"/>
      <c r="D37" s="53"/>
      <c r="E37" s="180"/>
      <c r="F37" s="180"/>
      <c r="G37" s="53"/>
    </row>
    <row r="38" spans="2:7" x14ac:dyDescent="0.3">
      <c r="C38" s="53"/>
      <c r="D38" s="53"/>
      <c r="E38" s="180"/>
      <c r="F38" s="180"/>
      <c r="G38" s="53"/>
    </row>
    <row r="39" spans="2:7" x14ac:dyDescent="0.3">
      <c r="C39" s="53"/>
      <c r="D39" s="53"/>
      <c r="E39" s="180"/>
      <c r="F39" s="180"/>
      <c r="G39" s="53"/>
    </row>
    <row r="40" spans="2:7" x14ac:dyDescent="0.3">
      <c r="C40" s="53"/>
      <c r="D40" s="53"/>
      <c r="E40" s="180"/>
      <c r="F40" s="180"/>
      <c r="G40" s="53"/>
    </row>
    <row r="41" spans="2:7" x14ac:dyDescent="0.3">
      <c r="C41" s="53"/>
      <c r="D41" s="53"/>
      <c r="E41" s="180"/>
      <c r="F41" s="180"/>
      <c r="G41" s="53"/>
    </row>
    <row r="42" spans="2:7" x14ac:dyDescent="0.3">
      <c r="C42" s="53"/>
      <c r="D42" s="53"/>
      <c r="E42" s="180"/>
      <c r="F42" s="180"/>
      <c r="G42" s="53"/>
    </row>
    <row r="43" spans="2:7" x14ac:dyDescent="0.3">
      <c r="C43" s="53"/>
      <c r="D43" s="53"/>
      <c r="E43" s="180"/>
      <c r="F43" s="180"/>
      <c r="G43" s="53"/>
    </row>
    <row r="44" spans="2:7" x14ac:dyDescent="0.3">
      <c r="C44" s="53"/>
      <c r="D44" s="53"/>
      <c r="E44" s="180"/>
      <c r="F44" s="180"/>
      <c r="G44" s="53"/>
    </row>
    <row r="45" spans="2:7" x14ac:dyDescent="0.3">
      <c r="C45" s="105" t="s">
        <v>91</v>
      </c>
      <c r="D45" s="106"/>
      <c r="E45" s="105"/>
      <c r="F45" s="180"/>
      <c r="G45" s="53"/>
    </row>
    <row r="46" spans="2:7" x14ac:dyDescent="0.3">
      <c r="C46" s="105" t="s">
        <v>92</v>
      </c>
      <c r="D46" s="106"/>
      <c r="E46" s="105"/>
      <c r="F46" s="180"/>
      <c r="G46" s="53"/>
    </row>
    <row r="47" spans="2:7" x14ac:dyDescent="0.3">
      <c r="C47" s="115" t="s">
        <v>93</v>
      </c>
      <c r="D47" s="115"/>
      <c r="E47" s="115"/>
      <c r="F47" s="180"/>
      <c r="G47" s="53"/>
    </row>
    <row r="48" spans="2:7" x14ac:dyDescent="0.3">
      <c r="C48" s="165"/>
      <c r="D48" s="181"/>
      <c r="E48" s="181"/>
      <c r="F48" s="180"/>
      <c r="G48" s="53"/>
    </row>
    <row r="49" spans="3:7" x14ac:dyDescent="0.3">
      <c r="C49" s="53"/>
      <c r="D49" s="53"/>
      <c r="E49" s="180"/>
      <c r="F49" s="180"/>
      <c r="G49" s="53"/>
    </row>
    <row r="50" spans="3:7" x14ac:dyDescent="0.3">
      <c r="C50" s="53"/>
      <c r="D50" s="53"/>
      <c r="E50" s="180"/>
      <c r="F50" s="180"/>
      <c r="G50" s="53"/>
    </row>
  </sheetData>
  <mergeCells count="4">
    <mergeCell ref="D7:D8"/>
    <mergeCell ref="B7:C7"/>
    <mergeCell ref="B5:F5"/>
    <mergeCell ref="E7:F7"/>
  </mergeCells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workbookViewId="0">
      <selection sqref="A1:J26"/>
    </sheetView>
  </sheetViews>
  <sheetFormatPr defaultColWidth="9.140625" defaultRowHeight="17.25" x14ac:dyDescent="0.2"/>
  <cols>
    <col min="1" max="1" width="9.140625" style="58"/>
    <col min="2" max="2" width="12.28515625" style="57" customWidth="1"/>
    <col min="3" max="3" width="15" style="57" customWidth="1"/>
    <col min="4" max="4" width="72" style="58" customWidth="1"/>
    <col min="5" max="7" width="18.28515625" style="58" customWidth="1"/>
    <col min="8" max="8" width="18.7109375" style="58" customWidth="1"/>
    <col min="9" max="9" width="18.42578125" style="58" customWidth="1"/>
    <col min="10" max="10" width="18.85546875" style="58" customWidth="1"/>
    <col min="11" max="11" width="18" style="58" customWidth="1"/>
    <col min="12" max="12" width="14.5703125" style="58" customWidth="1"/>
    <col min="13" max="13" width="16.7109375" style="58" customWidth="1"/>
    <col min="14" max="16384" width="9.140625" style="58"/>
  </cols>
  <sheetData>
    <row r="1" spans="2:12" x14ac:dyDescent="0.2">
      <c r="J1" s="58" t="s">
        <v>222</v>
      </c>
      <c r="K1" s="59"/>
      <c r="L1" s="59"/>
    </row>
    <row r="2" spans="2:12" x14ac:dyDescent="0.2">
      <c r="J2" s="60" t="s">
        <v>223</v>
      </c>
      <c r="K2" s="59"/>
      <c r="L2" s="59"/>
    </row>
    <row r="3" spans="2:12" x14ac:dyDescent="0.2">
      <c r="J3" s="60" t="s">
        <v>224</v>
      </c>
      <c r="K3" s="59"/>
      <c r="L3" s="59"/>
    </row>
    <row r="4" spans="2:12" x14ac:dyDescent="0.2">
      <c r="B4" s="429"/>
      <c r="C4" s="429"/>
      <c r="D4" s="429"/>
      <c r="E4" s="61"/>
      <c r="F4" s="61"/>
      <c r="G4" s="61"/>
    </row>
    <row r="5" spans="2:12" ht="47.25" customHeight="1" x14ac:dyDescent="0.2">
      <c r="B5" s="430" t="s">
        <v>261</v>
      </c>
      <c r="C5" s="430"/>
      <c r="D5" s="430"/>
      <c r="E5" s="430"/>
      <c r="F5" s="430"/>
      <c r="G5" s="430"/>
      <c r="H5" s="430"/>
      <c r="I5" s="430"/>
      <c r="J5" s="430"/>
    </row>
    <row r="6" spans="2:12" x14ac:dyDescent="0.3">
      <c r="B6" s="62"/>
      <c r="C6" s="62"/>
      <c r="D6" s="57"/>
      <c r="E6" s="57"/>
      <c r="F6" s="57"/>
      <c r="G6" s="57"/>
      <c r="H6" s="63"/>
      <c r="J6" s="64" t="s">
        <v>225</v>
      </c>
    </row>
    <row r="7" spans="2:12" s="57" customFormat="1" ht="47.25" customHeight="1" x14ac:dyDescent="0.2">
      <c r="B7" s="431" t="s">
        <v>226</v>
      </c>
      <c r="C7" s="432"/>
      <c r="D7" s="437" t="s">
        <v>227</v>
      </c>
      <c r="E7" s="438" t="s">
        <v>41</v>
      </c>
      <c r="F7" s="439"/>
      <c r="G7" s="439"/>
      <c r="H7" s="439"/>
      <c r="I7" s="439"/>
      <c r="J7" s="440"/>
    </row>
    <row r="8" spans="2:12" s="57" customFormat="1" x14ac:dyDescent="0.2">
      <c r="B8" s="433"/>
      <c r="C8" s="434"/>
      <c r="D8" s="437"/>
      <c r="E8" s="438" t="s">
        <v>40</v>
      </c>
      <c r="F8" s="439"/>
      <c r="G8" s="440"/>
      <c r="H8" s="438" t="s">
        <v>0</v>
      </c>
      <c r="I8" s="439"/>
      <c r="J8" s="440"/>
    </row>
    <row r="9" spans="2:12" x14ac:dyDescent="0.2">
      <c r="B9" s="435"/>
      <c r="C9" s="436"/>
      <c r="D9" s="437"/>
      <c r="E9" s="424" t="s">
        <v>228</v>
      </c>
      <c r="F9" s="426" t="s">
        <v>28</v>
      </c>
      <c r="G9" s="427"/>
      <c r="H9" s="424" t="s">
        <v>228</v>
      </c>
      <c r="I9" s="426" t="s">
        <v>28</v>
      </c>
      <c r="J9" s="427"/>
    </row>
    <row r="10" spans="2:12" ht="34.5" x14ac:dyDescent="0.2">
      <c r="B10" s="18" t="s">
        <v>229</v>
      </c>
      <c r="C10" s="81" t="s">
        <v>230</v>
      </c>
      <c r="D10" s="437"/>
      <c r="E10" s="425"/>
      <c r="F10" s="54" t="s">
        <v>231</v>
      </c>
      <c r="G10" s="54" t="s">
        <v>232</v>
      </c>
      <c r="H10" s="425"/>
      <c r="I10" s="54" t="s">
        <v>231</v>
      </c>
      <c r="J10" s="54" t="s">
        <v>232</v>
      </c>
    </row>
    <row r="11" spans="2:12" ht="20.25" customHeight="1" x14ac:dyDescent="0.2">
      <c r="B11" s="82"/>
      <c r="C11" s="83"/>
      <c r="D11" s="84" t="s">
        <v>233</v>
      </c>
      <c r="E11" s="182">
        <f>E13</f>
        <v>-90903.6</v>
      </c>
      <c r="F11" s="182">
        <f t="shared" ref="F11:J11" si="0">F13</f>
        <v>0</v>
      </c>
      <c r="G11" s="182">
        <f t="shared" si="0"/>
        <v>-90903.6</v>
      </c>
      <c r="H11" s="182">
        <f t="shared" si="0"/>
        <v>-90903.6</v>
      </c>
      <c r="I11" s="182">
        <f t="shared" si="0"/>
        <v>0</v>
      </c>
      <c r="J11" s="182">
        <f t="shared" si="0"/>
        <v>-90903.6</v>
      </c>
      <c r="K11" s="65"/>
    </row>
    <row r="12" spans="2:12" x14ac:dyDescent="0.2">
      <c r="B12" s="82"/>
      <c r="C12" s="83"/>
      <c r="D12" s="85" t="s">
        <v>77</v>
      </c>
      <c r="E12" s="94"/>
      <c r="F12" s="85"/>
      <c r="G12" s="94"/>
      <c r="H12" s="86"/>
      <c r="I12" s="86"/>
      <c r="J12" s="86"/>
      <c r="K12" s="65"/>
    </row>
    <row r="13" spans="2:12" s="40" customFormat="1" x14ac:dyDescent="0.2">
      <c r="B13" s="82"/>
      <c r="C13" s="83"/>
      <c r="D13" s="87" t="s">
        <v>234</v>
      </c>
      <c r="E13" s="86">
        <f>E14</f>
        <v>-90903.6</v>
      </c>
      <c r="F13" s="86">
        <f t="shared" ref="F13:J13" si="1">F14</f>
        <v>0</v>
      </c>
      <c r="G13" s="86">
        <f t="shared" si="1"/>
        <v>-90903.6</v>
      </c>
      <c r="H13" s="86">
        <f t="shared" si="1"/>
        <v>-90903.6</v>
      </c>
      <c r="I13" s="86">
        <f t="shared" si="1"/>
        <v>0</v>
      </c>
      <c r="J13" s="86">
        <f t="shared" si="1"/>
        <v>-90903.6</v>
      </c>
    </row>
    <row r="14" spans="2:12" s="39" customFormat="1" ht="37.5" customHeight="1" x14ac:dyDescent="0.2">
      <c r="B14" s="92"/>
      <c r="C14" s="93"/>
      <c r="D14" s="84" t="s">
        <v>235</v>
      </c>
      <c r="E14" s="69">
        <f>E16</f>
        <v>-90903.6</v>
      </c>
      <c r="F14" s="69">
        <f t="shared" ref="F14:J14" si="2">F16</f>
        <v>0</v>
      </c>
      <c r="G14" s="69">
        <f t="shared" si="2"/>
        <v>-90903.6</v>
      </c>
      <c r="H14" s="69">
        <f t="shared" si="2"/>
        <v>-90903.6</v>
      </c>
      <c r="I14" s="69">
        <f t="shared" si="2"/>
        <v>0</v>
      </c>
      <c r="J14" s="69">
        <f t="shared" si="2"/>
        <v>-90903.6</v>
      </c>
    </row>
    <row r="15" spans="2:12" s="40" customFormat="1" x14ac:dyDescent="0.2">
      <c r="B15" s="82"/>
      <c r="C15" s="83"/>
      <c r="D15" s="85" t="s">
        <v>77</v>
      </c>
      <c r="E15" s="95"/>
      <c r="F15" s="94"/>
      <c r="G15" s="91"/>
      <c r="H15" s="88"/>
      <c r="I15" s="88"/>
      <c r="J15" s="88"/>
    </row>
    <row r="16" spans="2:12" s="40" customFormat="1" x14ac:dyDescent="0.2">
      <c r="B16" s="66">
        <v>1004</v>
      </c>
      <c r="C16" s="67"/>
      <c r="D16" s="68" t="s">
        <v>236</v>
      </c>
      <c r="E16" s="91">
        <f>E18</f>
        <v>-90903.6</v>
      </c>
      <c r="F16" s="96"/>
      <c r="G16" s="74">
        <f>G18</f>
        <v>-90903.6</v>
      </c>
      <c r="H16" s="91">
        <f>H18</f>
        <v>-90903.6</v>
      </c>
      <c r="I16" s="91">
        <f t="shared" ref="I16:J16" si="3">I18</f>
        <v>0</v>
      </c>
      <c r="J16" s="91">
        <f t="shared" si="3"/>
        <v>-90903.6</v>
      </c>
    </row>
    <row r="17" spans="2:10" s="40" customFormat="1" x14ac:dyDescent="0.2">
      <c r="B17" s="70"/>
      <c r="C17" s="71"/>
      <c r="D17" s="71" t="s">
        <v>28</v>
      </c>
      <c r="E17" s="74"/>
      <c r="F17" s="97"/>
      <c r="G17" s="74"/>
      <c r="H17" s="95"/>
      <c r="I17" s="95"/>
      <c r="J17" s="98"/>
    </row>
    <row r="18" spans="2:10" s="40" customFormat="1" ht="86.25" x14ac:dyDescent="0.2">
      <c r="B18" s="72"/>
      <c r="C18" s="103">
        <v>12002</v>
      </c>
      <c r="D18" s="10" t="s">
        <v>201</v>
      </c>
      <c r="E18" s="86">
        <f>E20</f>
        <v>-90903.6</v>
      </c>
      <c r="F18" s="96"/>
      <c r="G18" s="74">
        <f>G20</f>
        <v>-90903.6</v>
      </c>
      <c r="H18" s="91">
        <f t="shared" ref="H18" si="4">+I18+J18</f>
        <v>-90903.6</v>
      </c>
      <c r="I18" s="91">
        <f>+I20</f>
        <v>0</v>
      </c>
      <c r="J18" s="73">
        <f>+J20</f>
        <v>-90903.6</v>
      </c>
    </row>
    <row r="19" spans="2:10" s="40" customFormat="1" x14ac:dyDescent="0.2">
      <c r="B19" s="428"/>
      <c r="C19" s="71"/>
      <c r="D19" s="71" t="s">
        <v>30</v>
      </c>
      <c r="E19" s="86"/>
      <c r="F19" s="99"/>
      <c r="G19" s="74"/>
      <c r="H19" s="74"/>
      <c r="I19" s="74"/>
      <c r="J19" s="75"/>
    </row>
    <row r="20" spans="2:10" s="40" customFormat="1" ht="34.5" x14ac:dyDescent="0.2">
      <c r="B20" s="428"/>
      <c r="C20" s="71"/>
      <c r="D20" s="76" t="s">
        <v>210</v>
      </c>
      <c r="E20" s="86">
        <f>E22</f>
        <v>-90903.6</v>
      </c>
      <c r="F20" s="100"/>
      <c r="G20" s="74">
        <f>G22</f>
        <v>-90903.6</v>
      </c>
      <c r="H20" s="74">
        <f>I20+J20</f>
        <v>-90903.6</v>
      </c>
      <c r="I20" s="74">
        <f>+I22</f>
        <v>0</v>
      </c>
      <c r="J20" s="75">
        <f>+J22</f>
        <v>-90903.6</v>
      </c>
    </row>
    <row r="21" spans="2:10" s="40" customFormat="1" ht="34.5" x14ac:dyDescent="0.2">
      <c r="B21" s="428"/>
      <c r="C21" s="71"/>
      <c r="D21" s="71" t="s">
        <v>31</v>
      </c>
      <c r="E21" s="86"/>
      <c r="F21" s="99"/>
      <c r="G21" s="74"/>
      <c r="H21" s="74"/>
      <c r="I21" s="74"/>
      <c r="J21" s="75"/>
    </row>
    <row r="22" spans="2:10" s="40" customFormat="1" x14ac:dyDescent="0.2">
      <c r="B22" s="428"/>
      <c r="C22" s="71"/>
      <c r="D22" s="77" t="s">
        <v>27</v>
      </c>
      <c r="E22" s="86">
        <f t="shared" ref="E22:E24" si="5">E23</f>
        <v>-90903.6</v>
      </c>
      <c r="F22" s="99"/>
      <c r="G22" s="74">
        <f>G23</f>
        <v>-90903.6</v>
      </c>
      <c r="H22" s="74">
        <f t="shared" ref="H22:J25" si="6">+H23</f>
        <v>-90903.6</v>
      </c>
      <c r="I22" s="74">
        <f t="shared" si="6"/>
        <v>0</v>
      </c>
      <c r="J22" s="75">
        <f t="shared" si="6"/>
        <v>-90903.6</v>
      </c>
    </row>
    <row r="23" spans="2:10" s="40" customFormat="1" x14ac:dyDescent="0.2">
      <c r="B23" s="428"/>
      <c r="C23" s="71"/>
      <c r="D23" s="77" t="s">
        <v>211</v>
      </c>
      <c r="E23" s="86">
        <f t="shared" si="5"/>
        <v>-90903.6</v>
      </c>
      <c r="F23" s="99"/>
      <c r="G23" s="74">
        <f>G24</f>
        <v>-90903.6</v>
      </c>
      <c r="H23" s="74">
        <f>I23+J23</f>
        <v>-90903.6</v>
      </c>
      <c r="I23" s="74">
        <f t="shared" si="6"/>
        <v>0</v>
      </c>
      <c r="J23" s="75">
        <f t="shared" si="6"/>
        <v>-90903.6</v>
      </c>
    </row>
    <row r="24" spans="2:10" s="40" customFormat="1" x14ac:dyDescent="0.2">
      <c r="B24" s="428"/>
      <c r="C24" s="71"/>
      <c r="D24" s="77" t="s">
        <v>212</v>
      </c>
      <c r="E24" s="86">
        <f t="shared" si="5"/>
        <v>-90903.6</v>
      </c>
      <c r="F24" s="99"/>
      <c r="G24" s="91">
        <f>G25</f>
        <v>-90903.6</v>
      </c>
      <c r="H24" s="74">
        <f>+I24+J24</f>
        <v>-90903.6</v>
      </c>
      <c r="I24" s="74">
        <f t="shared" si="6"/>
        <v>0</v>
      </c>
      <c r="J24" s="75">
        <f t="shared" si="6"/>
        <v>-90903.6</v>
      </c>
    </row>
    <row r="25" spans="2:10" s="40" customFormat="1" x14ac:dyDescent="0.2">
      <c r="B25" s="428"/>
      <c r="C25" s="71"/>
      <c r="D25" s="77" t="s">
        <v>213</v>
      </c>
      <c r="E25" s="86">
        <f>E26</f>
        <v>-90903.6</v>
      </c>
      <c r="F25" s="99"/>
      <c r="G25" s="95">
        <f>G26</f>
        <v>-90903.6</v>
      </c>
      <c r="H25" s="74">
        <f t="shared" ref="H25:H26" si="7">+I25+J25</f>
        <v>-90903.6</v>
      </c>
      <c r="I25" s="74">
        <f t="shared" si="6"/>
        <v>0</v>
      </c>
      <c r="J25" s="75">
        <f t="shared" si="6"/>
        <v>-90903.6</v>
      </c>
    </row>
    <row r="26" spans="2:10" s="40" customFormat="1" x14ac:dyDescent="0.2">
      <c r="B26" s="428"/>
      <c r="C26" s="78"/>
      <c r="D26" s="77" t="s">
        <v>214</v>
      </c>
      <c r="E26" s="91">
        <f>G26</f>
        <v>-90903.6</v>
      </c>
      <c r="F26" s="101"/>
      <c r="G26" s="91">
        <f>H26</f>
        <v>-90903.6</v>
      </c>
      <c r="H26" s="74">
        <f t="shared" si="7"/>
        <v>-90903.6</v>
      </c>
      <c r="I26" s="74">
        <v>0</v>
      </c>
      <c r="J26" s="75">
        <f>'2.'!H136</f>
        <v>-90903.6</v>
      </c>
    </row>
    <row r="27" spans="2:10" x14ac:dyDescent="0.2">
      <c r="E27" s="102"/>
      <c r="F27" s="102"/>
      <c r="G27" s="102"/>
      <c r="H27" s="102"/>
      <c r="I27" s="102"/>
      <c r="J27" s="102"/>
    </row>
    <row r="29" spans="2:10" x14ac:dyDescent="0.2">
      <c r="H29" s="79"/>
      <c r="I29" s="80"/>
    </row>
  </sheetData>
  <mergeCells count="12">
    <mergeCell ref="H9:H10"/>
    <mergeCell ref="I9:J9"/>
    <mergeCell ref="B19:B26"/>
    <mergeCell ref="B4:D4"/>
    <mergeCell ref="B5:J5"/>
    <mergeCell ref="B7:C9"/>
    <mergeCell ref="D7:D10"/>
    <mergeCell ref="E8:G8"/>
    <mergeCell ref="H8:J8"/>
    <mergeCell ref="E9:E10"/>
    <mergeCell ref="F9:G9"/>
    <mergeCell ref="E7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3" workbookViewId="0">
      <selection activeCell="D23" sqref="D23"/>
    </sheetView>
  </sheetViews>
  <sheetFormatPr defaultRowHeight="17.25" x14ac:dyDescent="0.3"/>
  <cols>
    <col min="1" max="1" width="9.140625" style="323"/>
    <col min="2" max="2" width="11.42578125" style="323" customWidth="1"/>
    <col min="3" max="3" width="15.42578125" style="323" customWidth="1"/>
    <col min="4" max="4" width="83.7109375" style="323" customWidth="1"/>
    <col min="5" max="5" width="20.85546875" style="323" customWidth="1"/>
    <col min="6" max="6" width="16.7109375" style="323" customWidth="1"/>
    <col min="7" max="155" width="9.140625" style="323"/>
    <col min="156" max="156" width="5" style="323" customWidth="1"/>
    <col min="157" max="157" width="4.7109375" style="323" customWidth="1"/>
    <col min="158" max="158" width="5" style="323" customWidth="1"/>
    <col min="159" max="159" width="19.7109375" style="323" customWidth="1"/>
    <col min="160" max="160" width="49.85546875" style="323" customWidth="1"/>
    <col min="161" max="161" width="14.5703125" style="323" customWidth="1"/>
    <col min="162" max="162" width="13.7109375" style="323" customWidth="1"/>
    <col min="163" max="163" width="13.42578125" style="323" customWidth="1"/>
    <col min="164" max="164" width="15.42578125" style="323" customWidth="1"/>
    <col min="165" max="166" width="10.28515625" style="323" bestFit="1" customWidth="1"/>
    <col min="167" max="411" width="9.140625" style="323"/>
    <col min="412" max="412" width="5" style="323" customWidth="1"/>
    <col min="413" max="413" width="4.7109375" style="323" customWidth="1"/>
    <col min="414" max="414" width="5" style="323" customWidth="1"/>
    <col min="415" max="415" width="19.7109375" style="323" customWidth="1"/>
    <col min="416" max="416" width="49.85546875" style="323" customWidth="1"/>
    <col min="417" max="417" width="14.5703125" style="323" customWidth="1"/>
    <col min="418" max="418" width="13.7109375" style="323" customWidth="1"/>
    <col min="419" max="419" width="13.42578125" style="323" customWidth="1"/>
    <col min="420" max="420" width="15.42578125" style="323" customWidth="1"/>
    <col min="421" max="422" width="10.28515625" style="323" bestFit="1" customWidth="1"/>
    <col min="423" max="667" width="9.140625" style="323"/>
    <col min="668" max="668" width="5" style="323" customWidth="1"/>
    <col min="669" max="669" width="4.7109375" style="323" customWidth="1"/>
    <col min="670" max="670" width="5" style="323" customWidth="1"/>
    <col min="671" max="671" width="19.7109375" style="323" customWidth="1"/>
    <col min="672" max="672" width="49.85546875" style="323" customWidth="1"/>
    <col min="673" max="673" width="14.5703125" style="323" customWidth="1"/>
    <col min="674" max="674" width="13.7109375" style="323" customWidth="1"/>
    <col min="675" max="675" width="13.42578125" style="323" customWidth="1"/>
    <col min="676" max="676" width="15.42578125" style="323" customWidth="1"/>
    <col min="677" max="678" width="10.28515625" style="323" bestFit="1" customWidth="1"/>
    <col min="679" max="923" width="9.140625" style="323"/>
    <col min="924" max="924" width="5" style="323" customWidth="1"/>
    <col min="925" max="925" width="4.7109375" style="323" customWidth="1"/>
    <col min="926" max="926" width="5" style="323" customWidth="1"/>
    <col min="927" max="927" width="19.7109375" style="323" customWidth="1"/>
    <col min="928" max="928" width="49.85546875" style="323" customWidth="1"/>
    <col min="929" max="929" width="14.5703125" style="323" customWidth="1"/>
    <col min="930" max="930" width="13.7109375" style="323" customWidth="1"/>
    <col min="931" max="931" width="13.42578125" style="323" customWidth="1"/>
    <col min="932" max="932" width="15.42578125" style="323" customWidth="1"/>
    <col min="933" max="934" width="10.28515625" style="323" bestFit="1" customWidth="1"/>
    <col min="935" max="1179" width="9.140625" style="323"/>
    <col min="1180" max="1180" width="5" style="323" customWidth="1"/>
    <col min="1181" max="1181" width="4.7109375" style="323" customWidth="1"/>
    <col min="1182" max="1182" width="5" style="323" customWidth="1"/>
    <col min="1183" max="1183" width="19.7109375" style="323" customWidth="1"/>
    <col min="1184" max="1184" width="49.85546875" style="323" customWidth="1"/>
    <col min="1185" max="1185" width="14.5703125" style="323" customWidth="1"/>
    <col min="1186" max="1186" width="13.7109375" style="323" customWidth="1"/>
    <col min="1187" max="1187" width="13.42578125" style="323" customWidth="1"/>
    <col min="1188" max="1188" width="15.42578125" style="323" customWidth="1"/>
    <col min="1189" max="1190" width="10.28515625" style="323" bestFit="1" customWidth="1"/>
    <col min="1191" max="1435" width="9.140625" style="323"/>
    <col min="1436" max="1436" width="5" style="323" customWidth="1"/>
    <col min="1437" max="1437" width="4.7109375" style="323" customWidth="1"/>
    <col min="1438" max="1438" width="5" style="323" customWidth="1"/>
    <col min="1439" max="1439" width="19.7109375" style="323" customWidth="1"/>
    <col min="1440" max="1440" width="49.85546875" style="323" customWidth="1"/>
    <col min="1441" max="1441" width="14.5703125" style="323" customWidth="1"/>
    <col min="1442" max="1442" width="13.7109375" style="323" customWidth="1"/>
    <col min="1443" max="1443" width="13.42578125" style="323" customWidth="1"/>
    <col min="1444" max="1444" width="15.42578125" style="323" customWidth="1"/>
    <col min="1445" max="1446" width="10.28515625" style="323" bestFit="1" customWidth="1"/>
    <col min="1447" max="1691" width="9.140625" style="323"/>
    <col min="1692" max="1692" width="5" style="323" customWidth="1"/>
    <col min="1693" max="1693" width="4.7109375" style="323" customWidth="1"/>
    <col min="1694" max="1694" width="5" style="323" customWidth="1"/>
    <col min="1695" max="1695" width="19.7109375" style="323" customWidth="1"/>
    <col min="1696" max="1696" width="49.85546875" style="323" customWidth="1"/>
    <col min="1697" max="1697" width="14.5703125" style="323" customWidth="1"/>
    <col min="1698" max="1698" width="13.7109375" style="323" customWidth="1"/>
    <col min="1699" max="1699" width="13.42578125" style="323" customWidth="1"/>
    <col min="1700" max="1700" width="15.42578125" style="323" customWidth="1"/>
    <col min="1701" max="1702" width="10.28515625" style="323" bestFit="1" customWidth="1"/>
    <col min="1703" max="1947" width="9.140625" style="323"/>
    <col min="1948" max="1948" width="5" style="323" customWidth="1"/>
    <col min="1949" max="1949" width="4.7109375" style="323" customWidth="1"/>
    <col min="1950" max="1950" width="5" style="323" customWidth="1"/>
    <col min="1951" max="1951" width="19.7109375" style="323" customWidth="1"/>
    <col min="1952" max="1952" width="49.85546875" style="323" customWidth="1"/>
    <col min="1953" max="1953" width="14.5703125" style="323" customWidth="1"/>
    <col min="1954" max="1954" width="13.7109375" style="323" customWidth="1"/>
    <col min="1955" max="1955" width="13.42578125" style="323" customWidth="1"/>
    <col min="1956" max="1956" width="15.42578125" style="323" customWidth="1"/>
    <col min="1957" max="1958" width="10.28515625" style="323" bestFit="1" customWidth="1"/>
    <col min="1959" max="2203" width="9.140625" style="323"/>
    <col min="2204" max="2204" width="5" style="323" customWidth="1"/>
    <col min="2205" max="2205" width="4.7109375" style="323" customWidth="1"/>
    <col min="2206" max="2206" width="5" style="323" customWidth="1"/>
    <col min="2207" max="2207" width="19.7109375" style="323" customWidth="1"/>
    <col min="2208" max="2208" width="49.85546875" style="323" customWidth="1"/>
    <col min="2209" max="2209" width="14.5703125" style="323" customWidth="1"/>
    <col min="2210" max="2210" width="13.7109375" style="323" customWidth="1"/>
    <col min="2211" max="2211" width="13.42578125" style="323" customWidth="1"/>
    <col min="2212" max="2212" width="15.42578125" style="323" customWidth="1"/>
    <col min="2213" max="2214" width="10.28515625" style="323" bestFit="1" customWidth="1"/>
    <col min="2215" max="2459" width="9.140625" style="323"/>
    <col min="2460" max="2460" width="5" style="323" customWidth="1"/>
    <col min="2461" max="2461" width="4.7109375" style="323" customWidth="1"/>
    <col min="2462" max="2462" width="5" style="323" customWidth="1"/>
    <col min="2463" max="2463" width="19.7109375" style="323" customWidth="1"/>
    <col min="2464" max="2464" width="49.85546875" style="323" customWidth="1"/>
    <col min="2465" max="2465" width="14.5703125" style="323" customWidth="1"/>
    <col min="2466" max="2466" width="13.7109375" style="323" customWidth="1"/>
    <col min="2467" max="2467" width="13.42578125" style="323" customWidth="1"/>
    <col min="2468" max="2468" width="15.42578125" style="323" customWidth="1"/>
    <col min="2469" max="2470" width="10.28515625" style="323" bestFit="1" customWidth="1"/>
    <col min="2471" max="2715" width="9.140625" style="323"/>
    <col min="2716" max="2716" width="5" style="323" customWidth="1"/>
    <col min="2717" max="2717" width="4.7109375" style="323" customWidth="1"/>
    <col min="2718" max="2718" width="5" style="323" customWidth="1"/>
    <col min="2719" max="2719" width="19.7109375" style="323" customWidth="1"/>
    <col min="2720" max="2720" width="49.85546875" style="323" customWidth="1"/>
    <col min="2721" max="2721" width="14.5703125" style="323" customWidth="1"/>
    <col min="2722" max="2722" width="13.7109375" style="323" customWidth="1"/>
    <col min="2723" max="2723" width="13.42578125" style="323" customWidth="1"/>
    <col min="2724" max="2724" width="15.42578125" style="323" customWidth="1"/>
    <col min="2725" max="2726" width="10.28515625" style="323" bestFit="1" customWidth="1"/>
    <col min="2727" max="2971" width="9.140625" style="323"/>
    <col min="2972" max="2972" width="5" style="323" customWidth="1"/>
    <col min="2973" max="2973" width="4.7109375" style="323" customWidth="1"/>
    <col min="2974" max="2974" width="5" style="323" customWidth="1"/>
    <col min="2975" max="2975" width="19.7109375" style="323" customWidth="1"/>
    <col min="2976" max="2976" width="49.85546875" style="323" customWidth="1"/>
    <col min="2977" max="2977" width="14.5703125" style="323" customWidth="1"/>
    <col min="2978" max="2978" width="13.7109375" style="323" customWidth="1"/>
    <col min="2979" max="2979" width="13.42578125" style="323" customWidth="1"/>
    <col min="2980" max="2980" width="15.42578125" style="323" customWidth="1"/>
    <col min="2981" max="2982" width="10.28515625" style="323" bestFit="1" customWidth="1"/>
    <col min="2983" max="3227" width="9.140625" style="323"/>
    <col min="3228" max="3228" width="5" style="323" customWidth="1"/>
    <col min="3229" max="3229" width="4.7109375" style="323" customWidth="1"/>
    <col min="3230" max="3230" width="5" style="323" customWidth="1"/>
    <col min="3231" max="3231" width="19.7109375" style="323" customWidth="1"/>
    <col min="3232" max="3232" width="49.85546875" style="323" customWidth="1"/>
    <col min="3233" max="3233" width="14.5703125" style="323" customWidth="1"/>
    <col min="3234" max="3234" width="13.7109375" style="323" customWidth="1"/>
    <col min="3235" max="3235" width="13.42578125" style="323" customWidth="1"/>
    <col min="3236" max="3236" width="15.42578125" style="323" customWidth="1"/>
    <col min="3237" max="3238" width="10.28515625" style="323" bestFit="1" customWidth="1"/>
    <col min="3239" max="3483" width="9.140625" style="323"/>
    <col min="3484" max="3484" width="5" style="323" customWidth="1"/>
    <col min="3485" max="3485" width="4.7109375" style="323" customWidth="1"/>
    <col min="3486" max="3486" width="5" style="323" customWidth="1"/>
    <col min="3487" max="3487" width="19.7109375" style="323" customWidth="1"/>
    <col min="3488" max="3488" width="49.85546875" style="323" customWidth="1"/>
    <col min="3489" max="3489" width="14.5703125" style="323" customWidth="1"/>
    <col min="3490" max="3490" width="13.7109375" style="323" customWidth="1"/>
    <col min="3491" max="3491" width="13.42578125" style="323" customWidth="1"/>
    <col min="3492" max="3492" width="15.42578125" style="323" customWidth="1"/>
    <col min="3493" max="3494" width="10.28515625" style="323" bestFit="1" customWidth="1"/>
    <col min="3495" max="3739" width="9.140625" style="323"/>
    <col min="3740" max="3740" width="5" style="323" customWidth="1"/>
    <col min="3741" max="3741" width="4.7109375" style="323" customWidth="1"/>
    <col min="3742" max="3742" width="5" style="323" customWidth="1"/>
    <col min="3743" max="3743" width="19.7109375" style="323" customWidth="1"/>
    <col min="3744" max="3744" width="49.85546875" style="323" customWidth="1"/>
    <col min="3745" max="3745" width="14.5703125" style="323" customWidth="1"/>
    <col min="3746" max="3746" width="13.7109375" style="323" customWidth="1"/>
    <col min="3747" max="3747" width="13.42578125" style="323" customWidth="1"/>
    <col min="3748" max="3748" width="15.42578125" style="323" customWidth="1"/>
    <col min="3749" max="3750" width="10.28515625" style="323" bestFit="1" customWidth="1"/>
    <col min="3751" max="3995" width="9.140625" style="323"/>
    <col min="3996" max="3996" width="5" style="323" customWidth="1"/>
    <col min="3997" max="3997" width="4.7109375" style="323" customWidth="1"/>
    <col min="3998" max="3998" width="5" style="323" customWidth="1"/>
    <col min="3999" max="3999" width="19.7109375" style="323" customWidth="1"/>
    <col min="4000" max="4000" width="49.85546875" style="323" customWidth="1"/>
    <col min="4001" max="4001" width="14.5703125" style="323" customWidth="1"/>
    <col min="4002" max="4002" width="13.7109375" style="323" customWidth="1"/>
    <col min="4003" max="4003" width="13.42578125" style="323" customWidth="1"/>
    <col min="4004" max="4004" width="15.42578125" style="323" customWidth="1"/>
    <col min="4005" max="4006" width="10.28515625" style="323" bestFit="1" customWidth="1"/>
    <col min="4007" max="4251" width="9.140625" style="323"/>
    <col min="4252" max="4252" width="5" style="323" customWidth="1"/>
    <col min="4253" max="4253" width="4.7109375" style="323" customWidth="1"/>
    <col min="4254" max="4254" width="5" style="323" customWidth="1"/>
    <col min="4255" max="4255" width="19.7109375" style="323" customWidth="1"/>
    <col min="4256" max="4256" width="49.85546875" style="323" customWidth="1"/>
    <col min="4257" max="4257" width="14.5703125" style="323" customWidth="1"/>
    <col min="4258" max="4258" width="13.7109375" style="323" customWidth="1"/>
    <col min="4259" max="4259" width="13.42578125" style="323" customWidth="1"/>
    <col min="4260" max="4260" width="15.42578125" style="323" customWidth="1"/>
    <col min="4261" max="4262" width="10.28515625" style="323" bestFit="1" customWidth="1"/>
    <col min="4263" max="4507" width="9.140625" style="323"/>
    <col min="4508" max="4508" width="5" style="323" customWidth="1"/>
    <col min="4509" max="4509" width="4.7109375" style="323" customWidth="1"/>
    <col min="4510" max="4510" width="5" style="323" customWidth="1"/>
    <col min="4511" max="4511" width="19.7109375" style="323" customWidth="1"/>
    <col min="4512" max="4512" width="49.85546875" style="323" customWidth="1"/>
    <col min="4513" max="4513" width="14.5703125" style="323" customWidth="1"/>
    <col min="4514" max="4514" width="13.7109375" style="323" customWidth="1"/>
    <col min="4515" max="4515" width="13.42578125" style="323" customWidth="1"/>
    <col min="4516" max="4516" width="15.42578125" style="323" customWidth="1"/>
    <col min="4517" max="4518" width="10.28515625" style="323" bestFit="1" customWidth="1"/>
    <col min="4519" max="4763" width="9.140625" style="323"/>
    <col min="4764" max="4764" width="5" style="323" customWidth="1"/>
    <col min="4765" max="4765" width="4.7109375" style="323" customWidth="1"/>
    <col min="4766" max="4766" width="5" style="323" customWidth="1"/>
    <col min="4767" max="4767" width="19.7109375" style="323" customWidth="1"/>
    <col min="4768" max="4768" width="49.85546875" style="323" customWidth="1"/>
    <col min="4769" max="4769" width="14.5703125" style="323" customWidth="1"/>
    <col min="4770" max="4770" width="13.7109375" style="323" customWidth="1"/>
    <col min="4771" max="4771" width="13.42578125" style="323" customWidth="1"/>
    <col min="4772" max="4772" width="15.42578125" style="323" customWidth="1"/>
    <col min="4773" max="4774" width="10.28515625" style="323" bestFit="1" customWidth="1"/>
    <col min="4775" max="5019" width="9.140625" style="323"/>
    <col min="5020" max="5020" width="5" style="323" customWidth="1"/>
    <col min="5021" max="5021" width="4.7109375" style="323" customWidth="1"/>
    <col min="5022" max="5022" width="5" style="323" customWidth="1"/>
    <col min="5023" max="5023" width="19.7109375" style="323" customWidth="1"/>
    <col min="5024" max="5024" width="49.85546875" style="323" customWidth="1"/>
    <col min="5025" max="5025" width="14.5703125" style="323" customWidth="1"/>
    <col min="5026" max="5026" width="13.7109375" style="323" customWidth="1"/>
    <col min="5027" max="5027" width="13.42578125" style="323" customWidth="1"/>
    <col min="5028" max="5028" width="15.42578125" style="323" customWidth="1"/>
    <col min="5029" max="5030" width="10.28515625" style="323" bestFit="1" customWidth="1"/>
    <col min="5031" max="5275" width="9.140625" style="323"/>
    <col min="5276" max="5276" width="5" style="323" customWidth="1"/>
    <col min="5277" max="5277" width="4.7109375" style="323" customWidth="1"/>
    <col min="5278" max="5278" width="5" style="323" customWidth="1"/>
    <col min="5279" max="5279" width="19.7109375" style="323" customWidth="1"/>
    <col min="5280" max="5280" width="49.85546875" style="323" customWidth="1"/>
    <col min="5281" max="5281" width="14.5703125" style="323" customWidth="1"/>
    <col min="5282" max="5282" width="13.7109375" style="323" customWidth="1"/>
    <col min="5283" max="5283" width="13.42578125" style="323" customWidth="1"/>
    <col min="5284" max="5284" width="15.42578125" style="323" customWidth="1"/>
    <col min="5285" max="5286" width="10.28515625" style="323" bestFit="1" customWidth="1"/>
    <col min="5287" max="5531" width="9.140625" style="323"/>
    <col min="5532" max="5532" width="5" style="323" customWidth="1"/>
    <col min="5533" max="5533" width="4.7109375" style="323" customWidth="1"/>
    <col min="5534" max="5534" width="5" style="323" customWidth="1"/>
    <col min="5535" max="5535" width="19.7109375" style="323" customWidth="1"/>
    <col min="5536" max="5536" width="49.85546875" style="323" customWidth="1"/>
    <col min="5537" max="5537" width="14.5703125" style="323" customWidth="1"/>
    <col min="5538" max="5538" width="13.7109375" style="323" customWidth="1"/>
    <col min="5539" max="5539" width="13.42578125" style="323" customWidth="1"/>
    <col min="5540" max="5540" width="15.42578125" style="323" customWidth="1"/>
    <col min="5541" max="5542" width="10.28515625" style="323" bestFit="1" customWidth="1"/>
    <col min="5543" max="5787" width="9.140625" style="323"/>
    <col min="5788" max="5788" width="5" style="323" customWidth="1"/>
    <col min="5789" max="5789" width="4.7109375" style="323" customWidth="1"/>
    <col min="5790" max="5790" width="5" style="323" customWidth="1"/>
    <col min="5791" max="5791" width="19.7109375" style="323" customWidth="1"/>
    <col min="5792" max="5792" width="49.85546875" style="323" customWidth="1"/>
    <col min="5793" max="5793" width="14.5703125" style="323" customWidth="1"/>
    <col min="5794" max="5794" width="13.7109375" style="323" customWidth="1"/>
    <col min="5795" max="5795" width="13.42578125" style="323" customWidth="1"/>
    <col min="5796" max="5796" width="15.42578125" style="323" customWidth="1"/>
    <col min="5797" max="5798" width="10.28515625" style="323" bestFit="1" customWidth="1"/>
    <col min="5799" max="6043" width="9.140625" style="323"/>
    <col min="6044" max="6044" width="5" style="323" customWidth="1"/>
    <col min="6045" max="6045" width="4.7109375" style="323" customWidth="1"/>
    <col min="6046" max="6046" width="5" style="323" customWidth="1"/>
    <col min="6047" max="6047" width="19.7109375" style="323" customWidth="1"/>
    <col min="6048" max="6048" width="49.85546875" style="323" customWidth="1"/>
    <col min="6049" max="6049" width="14.5703125" style="323" customWidth="1"/>
    <col min="6050" max="6050" width="13.7109375" style="323" customWidth="1"/>
    <col min="6051" max="6051" width="13.42578125" style="323" customWidth="1"/>
    <col min="6052" max="6052" width="15.42578125" style="323" customWidth="1"/>
    <col min="6053" max="6054" width="10.28515625" style="323" bestFit="1" customWidth="1"/>
    <col min="6055" max="6299" width="9.140625" style="323"/>
    <col min="6300" max="6300" width="5" style="323" customWidth="1"/>
    <col min="6301" max="6301" width="4.7109375" style="323" customWidth="1"/>
    <col min="6302" max="6302" width="5" style="323" customWidth="1"/>
    <col min="6303" max="6303" width="19.7109375" style="323" customWidth="1"/>
    <col min="6304" max="6304" width="49.85546875" style="323" customWidth="1"/>
    <col min="6305" max="6305" width="14.5703125" style="323" customWidth="1"/>
    <col min="6306" max="6306" width="13.7109375" style="323" customWidth="1"/>
    <col min="6307" max="6307" width="13.42578125" style="323" customWidth="1"/>
    <col min="6308" max="6308" width="15.42578125" style="323" customWidth="1"/>
    <col min="6309" max="6310" width="10.28515625" style="323" bestFit="1" customWidth="1"/>
    <col min="6311" max="6555" width="9.140625" style="323"/>
    <col min="6556" max="6556" width="5" style="323" customWidth="1"/>
    <col min="6557" max="6557" width="4.7109375" style="323" customWidth="1"/>
    <col min="6558" max="6558" width="5" style="323" customWidth="1"/>
    <col min="6559" max="6559" width="19.7109375" style="323" customWidth="1"/>
    <col min="6560" max="6560" width="49.85546875" style="323" customWidth="1"/>
    <col min="6561" max="6561" width="14.5703125" style="323" customWidth="1"/>
    <col min="6562" max="6562" width="13.7109375" style="323" customWidth="1"/>
    <col min="6563" max="6563" width="13.42578125" style="323" customWidth="1"/>
    <col min="6564" max="6564" width="15.42578125" style="323" customWidth="1"/>
    <col min="6565" max="6566" width="10.28515625" style="323" bestFit="1" customWidth="1"/>
    <col min="6567" max="6811" width="9.140625" style="323"/>
    <col min="6812" max="6812" width="5" style="323" customWidth="1"/>
    <col min="6813" max="6813" width="4.7109375" style="323" customWidth="1"/>
    <col min="6814" max="6814" width="5" style="323" customWidth="1"/>
    <col min="6815" max="6815" width="19.7109375" style="323" customWidth="1"/>
    <col min="6816" max="6816" width="49.85546875" style="323" customWidth="1"/>
    <col min="6817" max="6817" width="14.5703125" style="323" customWidth="1"/>
    <col min="6818" max="6818" width="13.7109375" style="323" customWidth="1"/>
    <col min="6819" max="6819" width="13.42578125" style="323" customWidth="1"/>
    <col min="6820" max="6820" width="15.42578125" style="323" customWidth="1"/>
    <col min="6821" max="6822" width="10.28515625" style="323" bestFit="1" customWidth="1"/>
    <col min="6823" max="7067" width="9.140625" style="323"/>
    <col min="7068" max="7068" width="5" style="323" customWidth="1"/>
    <col min="7069" max="7069" width="4.7109375" style="323" customWidth="1"/>
    <col min="7070" max="7070" width="5" style="323" customWidth="1"/>
    <col min="7071" max="7071" width="19.7109375" style="323" customWidth="1"/>
    <col min="7072" max="7072" width="49.85546875" style="323" customWidth="1"/>
    <col min="7073" max="7073" width="14.5703125" style="323" customWidth="1"/>
    <col min="7074" max="7074" width="13.7109375" style="323" customWidth="1"/>
    <col min="7075" max="7075" width="13.42578125" style="323" customWidth="1"/>
    <col min="7076" max="7076" width="15.42578125" style="323" customWidth="1"/>
    <col min="7077" max="7078" width="10.28515625" style="323" bestFit="1" customWidth="1"/>
    <col min="7079" max="7323" width="9.140625" style="323"/>
    <col min="7324" max="7324" width="5" style="323" customWidth="1"/>
    <col min="7325" max="7325" width="4.7109375" style="323" customWidth="1"/>
    <col min="7326" max="7326" width="5" style="323" customWidth="1"/>
    <col min="7327" max="7327" width="19.7109375" style="323" customWidth="1"/>
    <col min="7328" max="7328" width="49.85546875" style="323" customWidth="1"/>
    <col min="7329" max="7329" width="14.5703125" style="323" customWidth="1"/>
    <col min="7330" max="7330" width="13.7109375" style="323" customWidth="1"/>
    <col min="7331" max="7331" width="13.42578125" style="323" customWidth="1"/>
    <col min="7332" max="7332" width="15.42578125" style="323" customWidth="1"/>
    <col min="7333" max="7334" width="10.28515625" style="323" bestFit="1" customWidth="1"/>
    <col min="7335" max="7579" width="9.140625" style="323"/>
    <col min="7580" max="7580" width="5" style="323" customWidth="1"/>
    <col min="7581" max="7581" width="4.7109375" style="323" customWidth="1"/>
    <col min="7582" max="7582" width="5" style="323" customWidth="1"/>
    <col min="7583" max="7583" width="19.7109375" style="323" customWidth="1"/>
    <col min="7584" max="7584" width="49.85546875" style="323" customWidth="1"/>
    <col min="7585" max="7585" width="14.5703125" style="323" customWidth="1"/>
    <col min="7586" max="7586" width="13.7109375" style="323" customWidth="1"/>
    <col min="7587" max="7587" width="13.42578125" style="323" customWidth="1"/>
    <col min="7588" max="7588" width="15.42578125" style="323" customWidth="1"/>
    <col min="7589" max="7590" width="10.28515625" style="323" bestFit="1" customWidth="1"/>
    <col min="7591" max="7835" width="9.140625" style="323"/>
    <col min="7836" max="7836" width="5" style="323" customWidth="1"/>
    <col min="7837" max="7837" width="4.7109375" style="323" customWidth="1"/>
    <col min="7838" max="7838" width="5" style="323" customWidth="1"/>
    <col min="7839" max="7839" width="19.7109375" style="323" customWidth="1"/>
    <col min="7840" max="7840" width="49.85546875" style="323" customWidth="1"/>
    <col min="7841" max="7841" width="14.5703125" style="323" customWidth="1"/>
    <col min="7842" max="7842" width="13.7109375" style="323" customWidth="1"/>
    <col min="7843" max="7843" width="13.42578125" style="323" customWidth="1"/>
    <col min="7844" max="7844" width="15.42578125" style="323" customWidth="1"/>
    <col min="7845" max="7846" width="10.28515625" style="323" bestFit="1" customWidth="1"/>
    <col min="7847" max="8091" width="9.140625" style="323"/>
    <col min="8092" max="8092" width="5" style="323" customWidth="1"/>
    <col min="8093" max="8093" width="4.7109375" style="323" customWidth="1"/>
    <col min="8094" max="8094" width="5" style="323" customWidth="1"/>
    <col min="8095" max="8095" width="19.7109375" style="323" customWidth="1"/>
    <col min="8096" max="8096" width="49.85546875" style="323" customWidth="1"/>
    <col min="8097" max="8097" width="14.5703125" style="323" customWidth="1"/>
    <col min="8098" max="8098" width="13.7109375" style="323" customWidth="1"/>
    <col min="8099" max="8099" width="13.42578125" style="323" customWidth="1"/>
    <col min="8100" max="8100" width="15.42578125" style="323" customWidth="1"/>
    <col min="8101" max="8102" width="10.28515625" style="323" bestFit="1" customWidth="1"/>
    <col min="8103" max="8347" width="9.140625" style="323"/>
    <col min="8348" max="8348" width="5" style="323" customWidth="1"/>
    <col min="8349" max="8349" width="4.7109375" style="323" customWidth="1"/>
    <col min="8350" max="8350" width="5" style="323" customWidth="1"/>
    <col min="8351" max="8351" width="19.7109375" style="323" customWidth="1"/>
    <col min="8352" max="8352" width="49.85546875" style="323" customWidth="1"/>
    <col min="8353" max="8353" width="14.5703125" style="323" customWidth="1"/>
    <col min="8354" max="8354" width="13.7109375" style="323" customWidth="1"/>
    <col min="8355" max="8355" width="13.42578125" style="323" customWidth="1"/>
    <col min="8356" max="8356" width="15.42578125" style="323" customWidth="1"/>
    <col min="8357" max="8358" width="10.28515625" style="323" bestFit="1" customWidth="1"/>
    <col min="8359" max="8603" width="9.140625" style="323"/>
    <col min="8604" max="8604" width="5" style="323" customWidth="1"/>
    <col min="8605" max="8605" width="4.7109375" style="323" customWidth="1"/>
    <col min="8606" max="8606" width="5" style="323" customWidth="1"/>
    <col min="8607" max="8607" width="19.7109375" style="323" customWidth="1"/>
    <col min="8608" max="8608" width="49.85546875" style="323" customWidth="1"/>
    <col min="8609" max="8609" width="14.5703125" style="323" customWidth="1"/>
    <col min="8610" max="8610" width="13.7109375" style="323" customWidth="1"/>
    <col min="8611" max="8611" width="13.42578125" style="323" customWidth="1"/>
    <col min="8612" max="8612" width="15.42578125" style="323" customWidth="1"/>
    <col min="8613" max="8614" width="10.28515625" style="323" bestFit="1" customWidth="1"/>
    <col min="8615" max="8859" width="9.140625" style="323"/>
    <col min="8860" max="8860" width="5" style="323" customWidth="1"/>
    <col min="8861" max="8861" width="4.7109375" style="323" customWidth="1"/>
    <col min="8862" max="8862" width="5" style="323" customWidth="1"/>
    <col min="8863" max="8863" width="19.7109375" style="323" customWidth="1"/>
    <col min="8864" max="8864" width="49.85546875" style="323" customWidth="1"/>
    <col min="8865" max="8865" width="14.5703125" style="323" customWidth="1"/>
    <col min="8866" max="8866" width="13.7109375" style="323" customWidth="1"/>
    <col min="8867" max="8867" width="13.42578125" style="323" customWidth="1"/>
    <col min="8868" max="8868" width="15.42578125" style="323" customWidth="1"/>
    <col min="8869" max="8870" width="10.28515625" style="323" bestFit="1" customWidth="1"/>
    <col min="8871" max="9115" width="9.140625" style="323"/>
    <col min="9116" max="9116" width="5" style="323" customWidth="1"/>
    <col min="9117" max="9117" width="4.7109375" style="323" customWidth="1"/>
    <col min="9118" max="9118" width="5" style="323" customWidth="1"/>
    <col min="9119" max="9119" width="19.7109375" style="323" customWidth="1"/>
    <col min="9120" max="9120" width="49.85546875" style="323" customWidth="1"/>
    <col min="9121" max="9121" width="14.5703125" style="323" customWidth="1"/>
    <col min="9122" max="9122" width="13.7109375" style="323" customWidth="1"/>
    <col min="9123" max="9123" width="13.42578125" style="323" customWidth="1"/>
    <col min="9124" max="9124" width="15.42578125" style="323" customWidth="1"/>
    <col min="9125" max="9126" width="10.28515625" style="323" bestFit="1" customWidth="1"/>
    <col min="9127" max="9371" width="9.140625" style="323"/>
    <col min="9372" max="9372" width="5" style="323" customWidth="1"/>
    <col min="9373" max="9373" width="4.7109375" style="323" customWidth="1"/>
    <col min="9374" max="9374" width="5" style="323" customWidth="1"/>
    <col min="9375" max="9375" width="19.7109375" style="323" customWidth="1"/>
    <col min="9376" max="9376" width="49.85546875" style="323" customWidth="1"/>
    <col min="9377" max="9377" width="14.5703125" style="323" customWidth="1"/>
    <col min="9378" max="9378" width="13.7109375" style="323" customWidth="1"/>
    <col min="9379" max="9379" width="13.42578125" style="323" customWidth="1"/>
    <col min="9380" max="9380" width="15.42578125" style="323" customWidth="1"/>
    <col min="9381" max="9382" width="10.28515625" style="323" bestFit="1" customWidth="1"/>
    <col min="9383" max="9627" width="9.140625" style="323"/>
    <col min="9628" max="9628" width="5" style="323" customWidth="1"/>
    <col min="9629" max="9629" width="4.7109375" style="323" customWidth="1"/>
    <col min="9630" max="9630" width="5" style="323" customWidth="1"/>
    <col min="9631" max="9631" width="19.7109375" style="323" customWidth="1"/>
    <col min="9632" max="9632" width="49.85546875" style="323" customWidth="1"/>
    <col min="9633" max="9633" width="14.5703125" style="323" customWidth="1"/>
    <col min="9634" max="9634" width="13.7109375" style="323" customWidth="1"/>
    <col min="9635" max="9635" width="13.42578125" style="323" customWidth="1"/>
    <col min="9636" max="9636" width="15.42578125" style="323" customWidth="1"/>
    <col min="9637" max="9638" width="10.28515625" style="323" bestFit="1" customWidth="1"/>
    <col min="9639" max="9883" width="9.140625" style="323"/>
    <col min="9884" max="9884" width="5" style="323" customWidth="1"/>
    <col min="9885" max="9885" width="4.7109375" style="323" customWidth="1"/>
    <col min="9886" max="9886" width="5" style="323" customWidth="1"/>
    <col min="9887" max="9887" width="19.7109375" style="323" customWidth="1"/>
    <col min="9888" max="9888" width="49.85546875" style="323" customWidth="1"/>
    <col min="9889" max="9889" width="14.5703125" style="323" customWidth="1"/>
    <col min="9890" max="9890" width="13.7109375" style="323" customWidth="1"/>
    <col min="9891" max="9891" width="13.42578125" style="323" customWidth="1"/>
    <col min="9892" max="9892" width="15.42578125" style="323" customWidth="1"/>
    <col min="9893" max="9894" width="10.28515625" style="323" bestFit="1" customWidth="1"/>
    <col min="9895" max="10139" width="9.140625" style="323"/>
    <col min="10140" max="10140" width="5" style="323" customWidth="1"/>
    <col min="10141" max="10141" width="4.7109375" style="323" customWidth="1"/>
    <col min="10142" max="10142" width="5" style="323" customWidth="1"/>
    <col min="10143" max="10143" width="19.7109375" style="323" customWidth="1"/>
    <col min="10144" max="10144" width="49.85546875" style="323" customWidth="1"/>
    <col min="10145" max="10145" width="14.5703125" style="323" customWidth="1"/>
    <col min="10146" max="10146" width="13.7109375" style="323" customWidth="1"/>
    <col min="10147" max="10147" width="13.42578125" style="323" customWidth="1"/>
    <col min="10148" max="10148" width="15.42578125" style="323" customWidth="1"/>
    <col min="10149" max="10150" width="10.28515625" style="323" bestFit="1" customWidth="1"/>
    <col min="10151" max="10395" width="9.140625" style="323"/>
    <col min="10396" max="10396" width="5" style="323" customWidth="1"/>
    <col min="10397" max="10397" width="4.7109375" style="323" customWidth="1"/>
    <col min="10398" max="10398" width="5" style="323" customWidth="1"/>
    <col min="10399" max="10399" width="19.7109375" style="323" customWidth="1"/>
    <col min="10400" max="10400" width="49.85546875" style="323" customWidth="1"/>
    <col min="10401" max="10401" width="14.5703125" style="323" customWidth="1"/>
    <col min="10402" max="10402" width="13.7109375" style="323" customWidth="1"/>
    <col min="10403" max="10403" width="13.42578125" style="323" customWidth="1"/>
    <col min="10404" max="10404" width="15.42578125" style="323" customWidth="1"/>
    <col min="10405" max="10406" width="10.28515625" style="323" bestFit="1" customWidth="1"/>
    <col min="10407" max="10651" width="9.140625" style="323"/>
    <col min="10652" max="10652" width="5" style="323" customWidth="1"/>
    <col min="10653" max="10653" width="4.7109375" style="323" customWidth="1"/>
    <col min="10654" max="10654" width="5" style="323" customWidth="1"/>
    <col min="10655" max="10655" width="19.7109375" style="323" customWidth="1"/>
    <col min="10656" max="10656" width="49.85546875" style="323" customWidth="1"/>
    <col min="10657" max="10657" width="14.5703125" style="323" customWidth="1"/>
    <col min="10658" max="10658" width="13.7109375" style="323" customWidth="1"/>
    <col min="10659" max="10659" width="13.42578125" style="323" customWidth="1"/>
    <col min="10660" max="10660" width="15.42578125" style="323" customWidth="1"/>
    <col min="10661" max="10662" width="10.28515625" style="323" bestFit="1" customWidth="1"/>
    <col min="10663" max="10907" width="9.140625" style="323"/>
    <col min="10908" max="10908" width="5" style="323" customWidth="1"/>
    <col min="10909" max="10909" width="4.7109375" style="323" customWidth="1"/>
    <col min="10910" max="10910" width="5" style="323" customWidth="1"/>
    <col min="10911" max="10911" width="19.7109375" style="323" customWidth="1"/>
    <col min="10912" max="10912" width="49.85546875" style="323" customWidth="1"/>
    <col min="10913" max="10913" width="14.5703125" style="323" customWidth="1"/>
    <col min="10914" max="10914" width="13.7109375" style="323" customWidth="1"/>
    <col min="10915" max="10915" width="13.42578125" style="323" customWidth="1"/>
    <col min="10916" max="10916" width="15.42578125" style="323" customWidth="1"/>
    <col min="10917" max="10918" width="10.28515625" style="323" bestFit="1" customWidth="1"/>
    <col min="10919" max="11163" width="9.140625" style="323"/>
    <col min="11164" max="11164" width="5" style="323" customWidth="1"/>
    <col min="11165" max="11165" width="4.7109375" style="323" customWidth="1"/>
    <col min="11166" max="11166" width="5" style="323" customWidth="1"/>
    <col min="11167" max="11167" width="19.7109375" style="323" customWidth="1"/>
    <col min="11168" max="11168" width="49.85546875" style="323" customWidth="1"/>
    <col min="11169" max="11169" width="14.5703125" style="323" customWidth="1"/>
    <col min="11170" max="11170" width="13.7109375" style="323" customWidth="1"/>
    <col min="11171" max="11171" width="13.42578125" style="323" customWidth="1"/>
    <col min="11172" max="11172" width="15.42578125" style="323" customWidth="1"/>
    <col min="11173" max="11174" width="10.28515625" style="323" bestFit="1" customWidth="1"/>
    <col min="11175" max="11419" width="9.140625" style="323"/>
    <col min="11420" max="11420" width="5" style="323" customWidth="1"/>
    <col min="11421" max="11421" width="4.7109375" style="323" customWidth="1"/>
    <col min="11422" max="11422" width="5" style="323" customWidth="1"/>
    <col min="11423" max="11423" width="19.7109375" style="323" customWidth="1"/>
    <col min="11424" max="11424" width="49.85546875" style="323" customWidth="1"/>
    <col min="11425" max="11425" width="14.5703125" style="323" customWidth="1"/>
    <col min="11426" max="11426" width="13.7109375" style="323" customWidth="1"/>
    <col min="11427" max="11427" width="13.42578125" style="323" customWidth="1"/>
    <col min="11428" max="11428" width="15.42578125" style="323" customWidth="1"/>
    <col min="11429" max="11430" width="10.28515625" style="323" bestFit="1" customWidth="1"/>
    <col min="11431" max="11675" width="9.140625" style="323"/>
    <col min="11676" max="11676" width="5" style="323" customWidth="1"/>
    <col min="11677" max="11677" width="4.7109375" style="323" customWidth="1"/>
    <col min="11678" max="11678" width="5" style="323" customWidth="1"/>
    <col min="11679" max="11679" width="19.7109375" style="323" customWidth="1"/>
    <col min="11680" max="11680" width="49.85546875" style="323" customWidth="1"/>
    <col min="11681" max="11681" width="14.5703125" style="323" customWidth="1"/>
    <col min="11682" max="11682" width="13.7109375" style="323" customWidth="1"/>
    <col min="11683" max="11683" width="13.42578125" style="323" customWidth="1"/>
    <col min="11684" max="11684" width="15.42578125" style="323" customWidth="1"/>
    <col min="11685" max="11686" width="10.28515625" style="323" bestFit="1" customWidth="1"/>
    <col min="11687" max="11931" width="9.140625" style="323"/>
    <col min="11932" max="11932" width="5" style="323" customWidth="1"/>
    <col min="11933" max="11933" width="4.7109375" style="323" customWidth="1"/>
    <col min="11934" max="11934" width="5" style="323" customWidth="1"/>
    <col min="11935" max="11935" width="19.7109375" style="323" customWidth="1"/>
    <col min="11936" max="11936" width="49.85546875" style="323" customWidth="1"/>
    <col min="11937" max="11937" width="14.5703125" style="323" customWidth="1"/>
    <col min="11938" max="11938" width="13.7109375" style="323" customWidth="1"/>
    <col min="11939" max="11939" width="13.42578125" style="323" customWidth="1"/>
    <col min="11940" max="11940" width="15.42578125" style="323" customWidth="1"/>
    <col min="11941" max="11942" width="10.28515625" style="323" bestFit="1" customWidth="1"/>
    <col min="11943" max="12187" width="9.140625" style="323"/>
    <col min="12188" max="12188" width="5" style="323" customWidth="1"/>
    <col min="12189" max="12189" width="4.7109375" style="323" customWidth="1"/>
    <col min="12190" max="12190" width="5" style="323" customWidth="1"/>
    <col min="12191" max="12191" width="19.7109375" style="323" customWidth="1"/>
    <col min="12192" max="12192" width="49.85546875" style="323" customWidth="1"/>
    <col min="12193" max="12193" width="14.5703125" style="323" customWidth="1"/>
    <col min="12194" max="12194" width="13.7109375" style="323" customWidth="1"/>
    <col min="12195" max="12195" width="13.42578125" style="323" customWidth="1"/>
    <col min="12196" max="12196" width="15.42578125" style="323" customWidth="1"/>
    <col min="12197" max="12198" width="10.28515625" style="323" bestFit="1" customWidth="1"/>
    <col min="12199" max="12443" width="9.140625" style="323"/>
    <col min="12444" max="12444" width="5" style="323" customWidth="1"/>
    <col min="12445" max="12445" width="4.7109375" style="323" customWidth="1"/>
    <col min="12446" max="12446" width="5" style="323" customWidth="1"/>
    <col min="12447" max="12447" width="19.7109375" style="323" customWidth="1"/>
    <col min="12448" max="12448" width="49.85546875" style="323" customWidth="1"/>
    <col min="12449" max="12449" width="14.5703125" style="323" customWidth="1"/>
    <col min="12450" max="12450" width="13.7109375" style="323" customWidth="1"/>
    <col min="12451" max="12451" width="13.42578125" style="323" customWidth="1"/>
    <col min="12452" max="12452" width="15.42578125" style="323" customWidth="1"/>
    <col min="12453" max="12454" width="10.28515625" style="323" bestFit="1" customWidth="1"/>
    <col min="12455" max="12699" width="9.140625" style="323"/>
    <col min="12700" max="12700" width="5" style="323" customWidth="1"/>
    <col min="12701" max="12701" width="4.7109375" style="323" customWidth="1"/>
    <col min="12702" max="12702" width="5" style="323" customWidth="1"/>
    <col min="12703" max="12703" width="19.7109375" style="323" customWidth="1"/>
    <col min="12704" max="12704" width="49.85546875" style="323" customWidth="1"/>
    <col min="12705" max="12705" width="14.5703125" style="323" customWidth="1"/>
    <col min="12706" max="12706" width="13.7109375" style="323" customWidth="1"/>
    <col min="12707" max="12707" width="13.42578125" style="323" customWidth="1"/>
    <col min="12708" max="12708" width="15.42578125" style="323" customWidth="1"/>
    <col min="12709" max="12710" width="10.28515625" style="323" bestFit="1" customWidth="1"/>
    <col min="12711" max="12955" width="9.140625" style="323"/>
    <col min="12956" max="12956" width="5" style="323" customWidth="1"/>
    <col min="12957" max="12957" width="4.7109375" style="323" customWidth="1"/>
    <col min="12958" max="12958" width="5" style="323" customWidth="1"/>
    <col min="12959" max="12959" width="19.7109375" style="323" customWidth="1"/>
    <col min="12960" max="12960" width="49.85546875" style="323" customWidth="1"/>
    <col min="12961" max="12961" width="14.5703125" style="323" customWidth="1"/>
    <col min="12962" max="12962" width="13.7109375" style="323" customWidth="1"/>
    <col min="12963" max="12963" width="13.42578125" style="323" customWidth="1"/>
    <col min="12964" max="12964" width="15.42578125" style="323" customWidth="1"/>
    <col min="12965" max="12966" width="10.28515625" style="323" bestFit="1" customWidth="1"/>
    <col min="12967" max="13211" width="9.140625" style="323"/>
    <col min="13212" max="13212" width="5" style="323" customWidth="1"/>
    <col min="13213" max="13213" width="4.7109375" style="323" customWidth="1"/>
    <col min="13214" max="13214" width="5" style="323" customWidth="1"/>
    <col min="13215" max="13215" width="19.7109375" style="323" customWidth="1"/>
    <col min="13216" max="13216" width="49.85546875" style="323" customWidth="1"/>
    <col min="13217" max="13217" width="14.5703125" style="323" customWidth="1"/>
    <col min="13218" max="13218" width="13.7109375" style="323" customWidth="1"/>
    <col min="13219" max="13219" width="13.42578125" style="323" customWidth="1"/>
    <col min="13220" max="13220" width="15.42578125" style="323" customWidth="1"/>
    <col min="13221" max="13222" width="10.28515625" style="323" bestFit="1" customWidth="1"/>
    <col min="13223" max="13467" width="9.140625" style="323"/>
    <col min="13468" max="13468" width="5" style="323" customWidth="1"/>
    <col min="13469" max="13469" width="4.7109375" style="323" customWidth="1"/>
    <col min="13470" max="13470" width="5" style="323" customWidth="1"/>
    <col min="13471" max="13471" width="19.7109375" style="323" customWidth="1"/>
    <col min="13472" max="13472" width="49.85546875" style="323" customWidth="1"/>
    <col min="13473" max="13473" width="14.5703125" style="323" customWidth="1"/>
    <col min="13474" max="13474" width="13.7109375" style="323" customWidth="1"/>
    <col min="13475" max="13475" width="13.42578125" style="323" customWidth="1"/>
    <col min="13476" max="13476" width="15.42578125" style="323" customWidth="1"/>
    <col min="13477" max="13478" width="10.28515625" style="323" bestFit="1" customWidth="1"/>
    <col min="13479" max="13723" width="9.140625" style="323"/>
    <col min="13724" max="13724" width="5" style="323" customWidth="1"/>
    <col min="13725" max="13725" width="4.7109375" style="323" customWidth="1"/>
    <col min="13726" max="13726" width="5" style="323" customWidth="1"/>
    <col min="13727" max="13727" width="19.7109375" style="323" customWidth="1"/>
    <col min="13728" max="13728" width="49.85546875" style="323" customWidth="1"/>
    <col min="13729" max="13729" width="14.5703125" style="323" customWidth="1"/>
    <col min="13730" max="13730" width="13.7109375" style="323" customWidth="1"/>
    <col min="13731" max="13731" width="13.42578125" style="323" customWidth="1"/>
    <col min="13732" max="13732" width="15.42578125" style="323" customWidth="1"/>
    <col min="13733" max="13734" width="10.28515625" style="323" bestFit="1" customWidth="1"/>
    <col min="13735" max="13979" width="9.140625" style="323"/>
    <col min="13980" max="13980" width="5" style="323" customWidth="1"/>
    <col min="13981" max="13981" width="4.7109375" style="323" customWidth="1"/>
    <col min="13982" max="13982" width="5" style="323" customWidth="1"/>
    <col min="13983" max="13983" width="19.7109375" style="323" customWidth="1"/>
    <col min="13984" max="13984" width="49.85546875" style="323" customWidth="1"/>
    <col min="13985" max="13985" width="14.5703125" style="323" customWidth="1"/>
    <col min="13986" max="13986" width="13.7109375" style="323" customWidth="1"/>
    <col min="13987" max="13987" width="13.42578125" style="323" customWidth="1"/>
    <col min="13988" max="13988" width="15.42578125" style="323" customWidth="1"/>
    <col min="13989" max="13990" width="10.28515625" style="323" bestFit="1" customWidth="1"/>
    <col min="13991" max="14235" width="9.140625" style="323"/>
    <col min="14236" max="14236" width="5" style="323" customWidth="1"/>
    <col min="14237" max="14237" width="4.7109375" style="323" customWidth="1"/>
    <col min="14238" max="14238" width="5" style="323" customWidth="1"/>
    <col min="14239" max="14239" width="19.7109375" style="323" customWidth="1"/>
    <col min="14240" max="14240" width="49.85546875" style="323" customWidth="1"/>
    <col min="14241" max="14241" width="14.5703125" style="323" customWidth="1"/>
    <col min="14242" max="14242" width="13.7109375" style="323" customWidth="1"/>
    <col min="14243" max="14243" width="13.42578125" style="323" customWidth="1"/>
    <col min="14244" max="14244" width="15.42578125" style="323" customWidth="1"/>
    <col min="14245" max="14246" width="10.28515625" style="323" bestFit="1" customWidth="1"/>
    <col min="14247" max="14491" width="9.140625" style="323"/>
    <col min="14492" max="14492" width="5" style="323" customWidth="1"/>
    <col min="14493" max="14493" width="4.7109375" style="323" customWidth="1"/>
    <col min="14494" max="14494" width="5" style="323" customWidth="1"/>
    <col min="14495" max="14495" width="19.7109375" style="323" customWidth="1"/>
    <col min="14496" max="14496" width="49.85546875" style="323" customWidth="1"/>
    <col min="14497" max="14497" width="14.5703125" style="323" customWidth="1"/>
    <col min="14498" max="14498" width="13.7109375" style="323" customWidth="1"/>
    <col min="14499" max="14499" width="13.42578125" style="323" customWidth="1"/>
    <col min="14500" max="14500" width="15.42578125" style="323" customWidth="1"/>
    <col min="14501" max="14502" width="10.28515625" style="323" bestFit="1" customWidth="1"/>
    <col min="14503" max="14747" width="9.140625" style="323"/>
    <col min="14748" max="14748" width="5" style="323" customWidth="1"/>
    <col min="14749" max="14749" width="4.7109375" style="323" customWidth="1"/>
    <col min="14750" max="14750" width="5" style="323" customWidth="1"/>
    <col min="14751" max="14751" width="19.7109375" style="323" customWidth="1"/>
    <col min="14752" max="14752" width="49.85546875" style="323" customWidth="1"/>
    <col min="14753" max="14753" width="14.5703125" style="323" customWidth="1"/>
    <col min="14754" max="14754" width="13.7109375" style="323" customWidth="1"/>
    <col min="14755" max="14755" width="13.42578125" style="323" customWidth="1"/>
    <col min="14756" max="14756" width="15.42578125" style="323" customWidth="1"/>
    <col min="14757" max="14758" width="10.28515625" style="323" bestFit="1" customWidth="1"/>
    <col min="14759" max="15003" width="9.140625" style="323"/>
    <col min="15004" max="15004" width="5" style="323" customWidth="1"/>
    <col min="15005" max="15005" width="4.7109375" style="323" customWidth="1"/>
    <col min="15006" max="15006" width="5" style="323" customWidth="1"/>
    <col min="15007" max="15007" width="19.7109375" style="323" customWidth="1"/>
    <col min="15008" max="15008" width="49.85546875" style="323" customWidth="1"/>
    <col min="15009" max="15009" width="14.5703125" style="323" customWidth="1"/>
    <col min="15010" max="15010" width="13.7109375" style="323" customWidth="1"/>
    <col min="15011" max="15011" width="13.42578125" style="323" customWidth="1"/>
    <col min="15012" max="15012" width="15.42578125" style="323" customWidth="1"/>
    <col min="15013" max="15014" width="10.28515625" style="323" bestFit="1" customWidth="1"/>
    <col min="15015" max="15259" width="9.140625" style="323"/>
    <col min="15260" max="15260" width="5" style="323" customWidth="1"/>
    <col min="15261" max="15261" width="4.7109375" style="323" customWidth="1"/>
    <col min="15262" max="15262" width="5" style="323" customWidth="1"/>
    <col min="15263" max="15263" width="19.7109375" style="323" customWidth="1"/>
    <col min="15264" max="15264" width="49.85546875" style="323" customWidth="1"/>
    <col min="15265" max="15265" width="14.5703125" style="323" customWidth="1"/>
    <col min="15266" max="15266" width="13.7109375" style="323" customWidth="1"/>
    <col min="15267" max="15267" width="13.42578125" style="323" customWidth="1"/>
    <col min="15268" max="15268" width="15.42578125" style="323" customWidth="1"/>
    <col min="15269" max="15270" width="10.28515625" style="323" bestFit="1" customWidth="1"/>
    <col min="15271" max="15515" width="9.140625" style="323"/>
    <col min="15516" max="15516" width="5" style="323" customWidth="1"/>
    <col min="15517" max="15517" width="4.7109375" style="323" customWidth="1"/>
    <col min="15518" max="15518" width="5" style="323" customWidth="1"/>
    <col min="15519" max="15519" width="19.7109375" style="323" customWidth="1"/>
    <col min="15520" max="15520" width="49.85546875" style="323" customWidth="1"/>
    <col min="15521" max="15521" width="14.5703125" style="323" customWidth="1"/>
    <col min="15522" max="15522" width="13.7109375" style="323" customWidth="1"/>
    <col min="15523" max="15523" width="13.42578125" style="323" customWidth="1"/>
    <col min="15524" max="15524" width="15.42578125" style="323" customWidth="1"/>
    <col min="15525" max="15526" width="10.28515625" style="323" bestFit="1" customWidth="1"/>
    <col min="15527" max="15771" width="9.140625" style="323"/>
    <col min="15772" max="15772" width="5" style="323" customWidth="1"/>
    <col min="15773" max="15773" width="4.7109375" style="323" customWidth="1"/>
    <col min="15774" max="15774" width="5" style="323" customWidth="1"/>
    <col min="15775" max="15775" width="19.7109375" style="323" customWidth="1"/>
    <col min="15776" max="15776" width="49.85546875" style="323" customWidth="1"/>
    <col min="15777" max="15777" width="14.5703125" style="323" customWidth="1"/>
    <col min="15778" max="15778" width="13.7109375" style="323" customWidth="1"/>
    <col min="15779" max="15779" width="13.42578125" style="323" customWidth="1"/>
    <col min="15780" max="15780" width="15.42578125" style="323" customWidth="1"/>
    <col min="15781" max="15782" width="10.28515625" style="323" bestFit="1" customWidth="1"/>
    <col min="15783" max="16027" width="9.140625" style="323"/>
    <col min="16028" max="16028" width="5" style="323" customWidth="1"/>
    <col min="16029" max="16029" width="4.7109375" style="323" customWidth="1"/>
    <col min="16030" max="16030" width="5" style="323" customWidth="1"/>
    <col min="16031" max="16031" width="19.7109375" style="323" customWidth="1"/>
    <col min="16032" max="16032" width="49.85546875" style="323" customWidth="1"/>
    <col min="16033" max="16033" width="14.5703125" style="323" customWidth="1"/>
    <col min="16034" max="16034" width="13.7109375" style="323" customWidth="1"/>
    <col min="16035" max="16035" width="13.42578125" style="323" customWidth="1"/>
    <col min="16036" max="16036" width="15.42578125" style="323" customWidth="1"/>
    <col min="16037" max="16038" width="10.28515625" style="323" bestFit="1" customWidth="1"/>
    <col min="16039" max="16384" width="9.140625" style="323"/>
  </cols>
  <sheetData>
    <row r="1" spans="2:6" x14ac:dyDescent="0.3">
      <c r="C1" s="323" t="s">
        <v>60</v>
      </c>
      <c r="F1" s="14" t="s">
        <v>260</v>
      </c>
    </row>
    <row r="2" spans="2:6" x14ac:dyDescent="0.3">
      <c r="D2" s="324"/>
      <c r="E2" s="324"/>
      <c r="F2" s="14" t="s">
        <v>237</v>
      </c>
    </row>
    <row r="3" spans="2:6" x14ac:dyDescent="0.3">
      <c r="D3" s="324"/>
      <c r="E3" s="324"/>
      <c r="F3" s="325" t="s">
        <v>238</v>
      </c>
    </row>
    <row r="4" spans="2:6" x14ac:dyDescent="0.3">
      <c r="C4" s="326"/>
      <c r="D4" s="326"/>
      <c r="E4" s="326"/>
      <c r="F4" s="326"/>
    </row>
    <row r="5" spans="2:6" ht="62.25" customHeight="1" x14ac:dyDescent="0.3">
      <c r="B5" s="441" t="s">
        <v>247</v>
      </c>
      <c r="C5" s="441"/>
      <c r="D5" s="441"/>
      <c r="E5" s="441"/>
      <c r="F5" s="441"/>
    </row>
    <row r="6" spans="2:6" x14ac:dyDescent="0.3">
      <c r="C6" s="327"/>
      <c r="D6" s="327"/>
      <c r="E6" s="327"/>
      <c r="F6" s="327" t="s">
        <v>88</v>
      </c>
    </row>
    <row r="7" spans="2:6" s="329" customFormat="1" ht="70.5" customHeight="1" x14ac:dyDescent="0.2">
      <c r="B7" s="442" t="s">
        <v>226</v>
      </c>
      <c r="C7" s="442"/>
      <c r="D7" s="443" t="s">
        <v>239</v>
      </c>
      <c r="E7" s="442" t="s">
        <v>290</v>
      </c>
      <c r="F7" s="442"/>
    </row>
    <row r="8" spans="2:6" s="329" customFormat="1" ht="30" customHeight="1" x14ac:dyDescent="0.2">
      <c r="B8" s="328" t="s">
        <v>229</v>
      </c>
      <c r="C8" s="328" t="s">
        <v>14</v>
      </c>
      <c r="D8" s="444"/>
      <c r="E8" s="328" t="s">
        <v>40</v>
      </c>
      <c r="F8" s="328" t="s">
        <v>0</v>
      </c>
    </row>
    <row r="9" spans="2:6" s="333" customFormat="1" x14ac:dyDescent="0.2">
      <c r="B9" s="330"/>
      <c r="C9" s="330"/>
      <c r="D9" s="331" t="s">
        <v>240</v>
      </c>
      <c r="E9" s="332">
        <f>E11</f>
        <v>79061.2</v>
      </c>
      <c r="F9" s="112">
        <f>F11</f>
        <v>79061.2</v>
      </c>
    </row>
    <row r="10" spans="2:6" s="329" customFormat="1" ht="16.5" customHeight="1" x14ac:dyDescent="0.2">
      <c r="B10" s="334"/>
      <c r="C10" s="334"/>
      <c r="D10" s="335" t="s">
        <v>57</v>
      </c>
      <c r="E10" s="336"/>
      <c r="F10" s="337"/>
    </row>
    <row r="11" spans="2:6" s="339" customFormat="1" ht="16.5" customHeight="1" x14ac:dyDescent="0.3">
      <c r="B11" s="338"/>
      <c r="C11" s="330"/>
      <c r="D11" s="331" t="s">
        <v>44</v>
      </c>
      <c r="E11" s="332">
        <f>E13</f>
        <v>79061.2</v>
      </c>
      <c r="F11" s="112">
        <f t="shared" ref="F11" si="0">+F13</f>
        <v>79061.2</v>
      </c>
    </row>
    <row r="12" spans="2:6" ht="16.5" customHeight="1" x14ac:dyDescent="0.3">
      <c r="B12" s="340"/>
      <c r="C12" s="334"/>
      <c r="D12" s="335" t="s">
        <v>77</v>
      </c>
      <c r="E12" s="336"/>
      <c r="F12" s="337"/>
    </row>
    <row r="13" spans="2:6" s="339" customFormat="1" ht="16.5" customHeight="1" x14ac:dyDescent="0.3">
      <c r="B13" s="341">
        <v>1212</v>
      </c>
      <c r="C13" s="338"/>
      <c r="D13" s="331" t="s">
        <v>241</v>
      </c>
      <c r="E13" s="332">
        <f>E15</f>
        <v>79061.2</v>
      </c>
      <c r="F13" s="112">
        <f t="shared" ref="F13" si="1">+F15</f>
        <v>79061.2</v>
      </c>
    </row>
    <row r="14" spans="2:6" s="1" customFormat="1" x14ac:dyDescent="0.3">
      <c r="B14" s="334"/>
      <c r="C14" s="334"/>
      <c r="D14" s="335" t="s">
        <v>28</v>
      </c>
      <c r="E14" s="336"/>
      <c r="F14" s="337"/>
    </row>
    <row r="15" spans="2:6" s="339" customFormat="1" x14ac:dyDescent="0.3">
      <c r="B15" s="330"/>
      <c r="C15" s="341" t="s">
        <v>242</v>
      </c>
      <c r="D15" s="342" t="str">
        <f>[1]h1!D154</f>
        <v>Մարզերում առաջնահերթ լուծում պահանջող հիմնախնդիրների լուծում</v>
      </c>
      <c r="E15" s="343">
        <f>E17+E23</f>
        <v>79061.2</v>
      </c>
      <c r="F15" s="343">
        <f>F17+F23</f>
        <v>79061.2</v>
      </c>
    </row>
    <row r="16" spans="2:6" s="1" customFormat="1" x14ac:dyDescent="0.3">
      <c r="B16" s="67"/>
      <c r="C16" s="67"/>
      <c r="D16" s="344" t="s">
        <v>30</v>
      </c>
      <c r="E16" s="345"/>
      <c r="F16" s="346"/>
    </row>
    <row r="17" spans="1:7" x14ac:dyDescent="0.3">
      <c r="B17" s="347"/>
      <c r="C17" s="348"/>
      <c r="D17" s="349" t="s">
        <v>252</v>
      </c>
      <c r="E17" s="350">
        <f>E19+E20+E21+E22</f>
        <v>15439.2</v>
      </c>
      <c r="F17" s="350">
        <f>F19+F20+F21+F22</f>
        <v>15439.2</v>
      </c>
    </row>
    <row r="18" spans="1:7" x14ac:dyDescent="0.3">
      <c r="B18" s="347"/>
      <c r="C18" s="348"/>
      <c r="D18" s="351" t="s">
        <v>243</v>
      </c>
      <c r="E18" s="352"/>
      <c r="F18" s="353"/>
    </row>
    <row r="19" spans="1:7" ht="51.75" x14ac:dyDescent="0.3">
      <c r="B19" s="347"/>
      <c r="C19" s="348"/>
      <c r="D19" s="354" t="s">
        <v>248</v>
      </c>
      <c r="E19" s="355">
        <v>6499.2</v>
      </c>
      <c r="F19" s="355">
        <v>6499.2</v>
      </c>
    </row>
    <row r="20" spans="1:7" ht="86.25" x14ac:dyDescent="0.3">
      <c r="B20" s="347"/>
      <c r="C20" s="348"/>
      <c r="D20" s="356" t="s">
        <v>249</v>
      </c>
      <c r="E20" s="91">
        <v>3880</v>
      </c>
      <c r="F20" s="91">
        <v>3880</v>
      </c>
    </row>
    <row r="21" spans="1:7" ht="51.75" x14ac:dyDescent="0.3">
      <c r="B21" s="347"/>
      <c r="C21" s="348"/>
      <c r="D21" s="356" t="s">
        <v>250</v>
      </c>
      <c r="E21" s="91">
        <v>2560</v>
      </c>
      <c r="F21" s="91">
        <v>2560</v>
      </c>
    </row>
    <row r="22" spans="1:7" ht="120.75" x14ac:dyDescent="0.3">
      <c r="B22" s="347"/>
      <c r="C22" s="348"/>
      <c r="D22" s="356" t="s">
        <v>251</v>
      </c>
      <c r="E22" s="91">
        <v>2500</v>
      </c>
      <c r="F22" s="91">
        <v>2500</v>
      </c>
    </row>
    <row r="23" spans="1:7" x14ac:dyDescent="0.3">
      <c r="B23" s="357"/>
      <c r="C23" s="357"/>
      <c r="D23" s="47" t="s">
        <v>253</v>
      </c>
      <c r="E23" s="358">
        <f>E25</f>
        <v>63622</v>
      </c>
      <c r="F23" s="358">
        <f>F25</f>
        <v>63622</v>
      </c>
    </row>
    <row r="24" spans="1:7" x14ac:dyDescent="0.3">
      <c r="B24" s="357"/>
      <c r="C24" s="357"/>
      <c r="D24" s="22" t="s">
        <v>243</v>
      </c>
      <c r="E24" s="358"/>
      <c r="F24" s="358"/>
    </row>
    <row r="25" spans="1:7" ht="41.25" customHeight="1" x14ac:dyDescent="0.3">
      <c r="B25" s="357"/>
      <c r="C25" s="357"/>
      <c r="D25" s="118" t="s">
        <v>262</v>
      </c>
      <c r="E25" s="119">
        <f>'2.'!G56</f>
        <v>63622</v>
      </c>
      <c r="F25" s="119">
        <f>E25</f>
        <v>63622</v>
      </c>
    </row>
    <row r="27" spans="1:7" x14ac:dyDescent="0.3">
      <c r="A27" s="339"/>
      <c r="B27" s="339"/>
      <c r="C27" s="339"/>
      <c r="D27" s="339"/>
      <c r="E27" s="339"/>
      <c r="F27" s="339"/>
      <c r="G27" s="339"/>
    </row>
    <row r="28" spans="1:7" s="1" customFormat="1" x14ac:dyDescent="0.3">
      <c r="A28" s="53"/>
      <c r="B28" s="53" t="s">
        <v>244</v>
      </c>
      <c r="C28" s="53"/>
      <c r="D28" s="53"/>
      <c r="E28" s="53"/>
      <c r="F28" s="53"/>
      <c r="G28" s="53"/>
    </row>
    <row r="29" spans="1:7" s="120" customFormat="1" x14ac:dyDescent="0.2">
      <c r="A29" s="359"/>
      <c r="B29" s="359"/>
      <c r="C29" s="359"/>
      <c r="D29" s="359" t="s">
        <v>245</v>
      </c>
      <c r="E29" s="359"/>
      <c r="F29" s="113" t="s">
        <v>246</v>
      </c>
      <c r="G29" s="359"/>
    </row>
    <row r="30" spans="1:7" x14ac:dyDescent="0.3">
      <c r="A30" s="339"/>
      <c r="B30" s="339"/>
      <c r="C30" s="339"/>
      <c r="D30" s="339"/>
      <c r="E30" s="339"/>
      <c r="F30" s="339"/>
      <c r="G30" s="339"/>
    </row>
    <row r="31" spans="1:7" x14ac:dyDescent="0.3">
      <c r="A31" s="339"/>
      <c r="B31" s="339"/>
      <c r="C31" s="339"/>
      <c r="D31" s="339"/>
      <c r="E31" s="339"/>
      <c r="F31" s="339"/>
      <c r="G31" s="339"/>
    </row>
    <row r="32" spans="1:7" x14ac:dyDescent="0.3">
      <c r="A32" s="339"/>
      <c r="B32" s="339"/>
      <c r="C32" s="339"/>
      <c r="D32" s="339"/>
      <c r="E32" s="339"/>
      <c r="F32" s="339"/>
      <c r="G32" s="339"/>
    </row>
  </sheetData>
  <mergeCells count="4">
    <mergeCell ref="B5:F5"/>
    <mergeCell ref="E7:F7"/>
    <mergeCell ref="B7:C7"/>
    <mergeCell ref="D7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opLeftCell="A70" zoomScaleNormal="100" workbookViewId="0">
      <selection activeCell="E71" sqref="E71"/>
    </sheetView>
  </sheetViews>
  <sheetFormatPr defaultColWidth="9.140625" defaultRowHeight="17.25" x14ac:dyDescent="0.3"/>
  <cols>
    <col min="1" max="1" width="41.85546875" style="1" customWidth="1"/>
    <col min="2" max="2" width="76.140625" style="1" customWidth="1"/>
    <col min="3" max="3" width="17.28515625" style="1" customWidth="1"/>
    <col min="4" max="4" width="18.140625" style="1" customWidth="1"/>
    <col min="5" max="16384" width="9.140625" style="1"/>
  </cols>
  <sheetData>
    <row r="1" spans="1:6" x14ac:dyDescent="0.3">
      <c r="B1" s="4"/>
      <c r="C1" s="4"/>
      <c r="D1" s="14" t="s">
        <v>134</v>
      </c>
    </row>
    <row r="2" spans="1:6" x14ac:dyDescent="0.3">
      <c r="D2" s="14" t="s">
        <v>98</v>
      </c>
    </row>
    <row r="3" spans="1:6" x14ac:dyDescent="0.3">
      <c r="B3" s="4"/>
      <c r="C3" s="4"/>
      <c r="D3" s="14" t="s">
        <v>85</v>
      </c>
    </row>
    <row r="5" spans="1:6" ht="36" customHeight="1" x14ac:dyDescent="0.3">
      <c r="A5" s="400" t="s">
        <v>135</v>
      </c>
      <c r="B5" s="400"/>
      <c r="C5" s="400"/>
      <c r="D5" s="400"/>
    </row>
    <row r="6" spans="1:6" ht="15.75" customHeight="1" x14ac:dyDescent="0.3">
      <c r="A6" s="121"/>
      <c r="B6" s="121"/>
      <c r="C6" s="121"/>
      <c r="D6" s="183" t="s">
        <v>133</v>
      </c>
    </row>
    <row r="7" spans="1:6" x14ac:dyDescent="0.3">
      <c r="A7" s="122"/>
      <c r="B7" s="122"/>
      <c r="C7" s="122"/>
      <c r="D7" s="123"/>
    </row>
    <row r="8" spans="1:6" x14ac:dyDescent="0.3">
      <c r="A8" s="453" t="s">
        <v>169</v>
      </c>
      <c r="B8" s="453"/>
      <c r="C8" s="453"/>
      <c r="D8" s="453"/>
    </row>
    <row r="9" spans="1:6" s="124" customFormat="1" ht="17.25" customHeight="1" x14ac:dyDescent="0.3">
      <c r="A9" s="457" t="s">
        <v>170</v>
      </c>
      <c r="B9" s="457"/>
      <c r="C9" s="457"/>
      <c r="D9" s="457"/>
      <c r="E9" s="457"/>
      <c r="F9" s="457"/>
    </row>
    <row r="10" spans="1:6" s="126" customFormat="1" x14ac:dyDescent="0.3">
      <c r="A10" s="125"/>
    </row>
    <row r="11" spans="1:6" s="126" customFormat="1" x14ac:dyDescent="0.3">
      <c r="A11" s="127" t="s">
        <v>34</v>
      </c>
      <c r="B11" s="127" t="s">
        <v>3</v>
      </c>
      <c r="C11" s="128"/>
      <c r="D11" s="128"/>
    </row>
    <row r="12" spans="1:6" s="126" customFormat="1" x14ac:dyDescent="0.3">
      <c r="A12" s="130">
        <v>1004</v>
      </c>
      <c r="B12" s="130" t="s">
        <v>215</v>
      </c>
      <c r="C12" s="132"/>
      <c r="D12" s="132"/>
    </row>
    <row r="13" spans="1:6" s="126" customFormat="1" x14ac:dyDescent="0.3">
      <c r="A13" s="132"/>
      <c r="B13" s="132"/>
      <c r="C13" s="132"/>
      <c r="D13" s="132"/>
    </row>
    <row r="14" spans="1:6" s="126" customFormat="1" x14ac:dyDescent="0.3">
      <c r="A14" s="133" t="s">
        <v>4</v>
      </c>
      <c r="B14" s="128"/>
      <c r="C14" s="128"/>
      <c r="D14" s="128"/>
    </row>
    <row r="15" spans="1:6" s="126" customFormat="1" ht="53.25" customHeight="1" x14ac:dyDescent="0.3">
      <c r="A15" s="22" t="s">
        <v>5</v>
      </c>
      <c r="B15" s="33" t="s">
        <v>292</v>
      </c>
      <c r="C15" s="426" t="s">
        <v>172</v>
      </c>
      <c r="D15" s="427"/>
    </row>
    <row r="16" spans="1:6" s="126" customFormat="1" x14ac:dyDescent="0.3">
      <c r="A16" s="22" t="s">
        <v>6</v>
      </c>
      <c r="B16" s="33" t="s">
        <v>293</v>
      </c>
      <c r="C16" s="134" t="s">
        <v>40</v>
      </c>
      <c r="D16" s="135" t="s">
        <v>0</v>
      </c>
    </row>
    <row r="17" spans="1:4" s="126" customFormat="1" ht="69" x14ac:dyDescent="0.3">
      <c r="A17" s="22" t="s">
        <v>8</v>
      </c>
      <c r="B17" s="33" t="s">
        <v>216</v>
      </c>
      <c r="C17" s="44"/>
      <c r="D17" s="44"/>
    </row>
    <row r="18" spans="1:4" s="126" customFormat="1" ht="51.75" x14ac:dyDescent="0.3">
      <c r="A18" s="22" t="s">
        <v>9</v>
      </c>
      <c r="B18" s="33" t="s">
        <v>217</v>
      </c>
      <c r="C18" s="44"/>
      <c r="D18" s="44"/>
    </row>
    <row r="19" spans="1:4" s="126" customFormat="1" x14ac:dyDescent="0.3">
      <c r="A19" s="22" t="s">
        <v>18</v>
      </c>
      <c r="B19" s="33" t="s">
        <v>218</v>
      </c>
      <c r="C19" s="44"/>
      <c r="D19" s="44"/>
    </row>
    <row r="20" spans="1:4" s="126" customFormat="1" ht="34.5" x14ac:dyDescent="0.3">
      <c r="A20" s="22" t="s">
        <v>294</v>
      </c>
      <c r="B20" s="33" t="s">
        <v>219</v>
      </c>
      <c r="C20" s="44"/>
      <c r="D20" s="44"/>
    </row>
    <row r="21" spans="1:4" s="126" customFormat="1" x14ac:dyDescent="0.3">
      <c r="A21" s="458" t="s">
        <v>10</v>
      </c>
      <c r="B21" s="458"/>
      <c r="C21" s="136"/>
      <c r="D21" s="136"/>
    </row>
    <row r="22" spans="1:4" s="126" customFormat="1" x14ac:dyDescent="0.3">
      <c r="A22" s="447" t="s">
        <v>36</v>
      </c>
      <c r="B22" s="447"/>
      <c r="C22" s="137">
        <f>'2.'!G136</f>
        <v>-90903.6</v>
      </c>
      <c r="D22" s="137">
        <f>'2.'!H136</f>
        <v>-90903.6</v>
      </c>
    </row>
    <row r="23" spans="1:4" s="126" customFormat="1" x14ac:dyDescent="0.3"/>
    <row r="24" spans="1:4" s="129" customFormat="1" x14ac:dyDescent="0.3">
      <c r="A24" s="127" t="s">
        <v>34</v>
      </c>
      <c r="B24" s="127" t="s">
        <v>3</v>
      </c>
      <c r="C24" s="128"/>
      <c r="D24" s="128"/>
    </row>
    <row r="25" spans="1:4" s="125" customFormat="1" x14ac:dyDescent="0.3">
      <c r="A25" s="130">
        <v>1049</v>
      </c>
      <c r="B25" s="131" t="s">
        <v>295</v>
      </c>
      <c r="C25" s="132"/>
      <c r="D25" s="132"/>
    </row>
    <row r="26" spans="1:4" s="125" customFormat="1" x14ac:dyDescent="0.3">
      <c r="A26" s="132"/>
      <c r="B26" s="132"/>
      <c r="C26" s="132"/>
      <c r="D26" s="132"/>
    </row>
    <row r="27" spans="1:4" s="129" customFormat="1" ht="21.75" customHeight="1" x14ac:dyDescent="0.3">
      <c r="A27" s="133" t="s">
        <v>4</v>
      </c>
      <c r="B27" s="128"/>
      <c r="C27" s="128"/>
      <c r="D27" s="128"/>
    </row>
    <row r="28" spans="1:4" s="125" customFormat="1" ht="55.5" customHeight="1" x14ac:dyDescent="0.3">
      <c r="A28" s="43" t="s">
        <v>5</v>
      </c>
      <c r="B28" s="44" t="s">
        <v>171</v>
      </c>
      <c r="C28" s="426" t="s">
        <v>172</v>
      </c>
      <c r="D28" s="427"/>
    </row>
    <row r="29" spans="1:4" s="125" customFormat="1" x14ac:dyDescent="0.3">
      <c r="A29" s="43" t="s">
        <v>6</v>
      </c>
      <c r="B29" s="44">
        <v>11002</v>
      </c>
      <c r="C29" s="134" t="s">
        <v>40</v>
      </c>
      <c r="D29" s="135" t="s">
        <v>0</v>
      </c>
    </row>
    <row r="30" spans="1:4" s="125" customFormat="1" ht="36" customHeight="1" x14ac:dyDescent="0.3">
      <c r="A30" s="43" t="s">
        <v>8</v>
      </c>
      <c r="B30" s="44" t="s">
        <v>175</v>
      </c>
      <c r="C30" s="44"/>
      <c r="D30" s="44"/>
    </row>
    <row r="31" spans="1:4" s="125" customFormat="1" ht="58.5" customHeight="1" x14ac:dyDescent="0.3">
      <c r="A31" s="43" t="s">
        <v>9</v>
      </c>
      <c r="B31" s="44" t="s">
        <v>173</v>
      </c>
      <c r="C31" s="44"/>
      <c r="D31" s="44"/>
    </row>
    <row r="32" spans="1:4" s="125" customFormat="1" ht="38.25" customHeight="1" x14ac:dyDescent="0.3">
      <c r="A32" s="43" t="s">
        <v>18</v>
      </c>
      <c r="B32" s="44" t="s">
        <v>174</v>
      </c>
      <c r="C32" s="44"/>
      <c r="D32" s="44"/>
    </row>
    <row r="33" spans="1:4" s="125" customFormat="1" ht="40.5" customHeight="1" x14ac:dyDescent="0.3">
      <c r="A33" s="43" t="s">
        <v>37</v>
      </c>
      <c r="B33" s="44" t="s">
        <v>184</v>
      </c>
      <c r="C33" s="44"/>
      <c r="D33" s="44"/>
    </row>
    <row r="34" spans="1:4" s="125" customFormat="1" ht="26.25" customHeight="1" x14ac:dyDescent="0.3">
      <c r="A34" s="458" t="s">
        <v>10</v>
      </c>
      <c r="B34" s="458"/>
      <c r="C34" s="136"/>
      <c r="D34" s="136"/>
    </row>
    <row r="35" spans="1:4" s="125" customFormat="1" x14ac:dyDescent="0.3">
      <c r="A35" s="447" t="s">
        <v>36</v>
      </c>
      <c r="B35" s="447"/>
      <c r="C35" s="137">
        <f>'2.'!G95</f>
        <v>-33427.699999999997</v>
      </c>
      <c r="D35" s="137">
        <f>'2.'!H95</f>
        <v>-33427.699999999997</v>
      </c>
    </row>
    <row r="36" spans="1:4" s="125" customFormat="1" x14ac:dyDescent="0.3">
      <c r="A36" s="138"/>
      <c r="B36" s="138"/>
      <c r="C36" s="139"/>
      <c r="D36" s="139"/>
    </row>
    <row r="37" spans="1:4" s="125" customFormat="1" ht="51.75" customHeight="1" x14ac:dyDescent="0.3">
      <c r="A37" s="43" t="s">
        <v>5</v>
      </c>
      <c r="B37" s="44" t="s">
        <v>171</v>
      </c>
      <c r="C37" s="459" t="s">
        <v>266</v>
      </c>
      <c r="D37" s="427"/>
    </row>
    <row r="38" spans="1:4" s="125" customFormat="1" x14ac:dyDescent="0.3">
      <c r="A38" s="43" t="s">
        <v>6</v>
      </c>
      <c r="B38" s="44" t="s">
        <v>267</v>
      </c>
      <c r="C38" s="134" t="s">
        <v>40</v>
      </c>
      <c r="D38" s="135" t="s">
        <v>0</v>
      </c>
    </row>
    <row r="39" spans="1:4" s="125" customFormat="1" x14ac:dyDescent="0.3">
      <c r="A39" s="43" t="s">
        <v>8</v>
      </c>
      <c r="B39" s="44" t="s">
        <v>268</v>
      </c>
      <c r="C39" s="44"/>
      <c r="D39" s="140"/>
    </row>
    <row r="40" spans="1:4" s="125" customFormat="1" ht="51.75" x14ac:dyDescent="0.3">
      <c r="A40" s="43" t="s">
        <v>9</v>
      </c>
      <c r="B40" s="44" t="s">
        <v>269</v>
      </c>
      <c r="C40" s="44"/>
      <c r="D40" s="140"/>
    </row>
    <row r="41" spans="1:4" s="125" customFormat="1" ht="34.5" x14ac:dyDescent="0.3">
      <c r="A41" s="43" t="s">
        <v>18</v>
      </c>
      <c r="B41" s="44" t="s">
        <v>270</v>
      </c>
      <c r="C41" s="44"/>
      <c r="D41" s="140"/>
    </row>
    <row r="42" spans="1:4" s="125" customFormat="1" ht="34.5" x14ac:dyDescent="0.3">
      <c r="A42" s="43" t="s">
        <v>37</v>
      </c>
      <c r="B42" s="44" t="s">
        <v>271</v>
      </c>
      <c r="C42" s="44"/>
      <c r="D42" s="140"/>
    </row>
    <row r="43" spans="1:4" s="125" customFormat="1" x14ac:dyDescent="0.3">
      <c r="A43" s="458" t="s">
        <v>10</v>
      </c>
      <c r="B43" s="458"/>
      <c r="C43" s="136"/>
      <c r="D43" s="140"/>
    </row>
    <row r="44" spans="1:4" s="125" customFormat="1" ht="17.25" customHeight="1" x14ac:dyDescent="0.3">
      <c r="A44" s="445" t="s">
        <v>291</v>
      </c>
      <c r="B44" s="446"/>
      <c r="C44" s="136"/>
      <c r="D44" s="140">
        <v>9.6</v>
      </c>
    </row>
    <row r="45" spans="1:4" s="125" customFormat="1" ht="17.25" customHeight="1" x14ac:dyDescent="0.3">
      <c r="A45" s="447" t="s">
        <v>36</v>
      </c>
      <c r="B45" s="447"/>
      <c r="C45" s="110">
        <f>'1'!D25</f>
        <v>22676.5</v>
      </c>
      <c r="D45" s="110">
        <f>'1'!E25</f>
        <v>22676.5</v>
      </c>
    </row>
    <row r="46" spans="1:4" s="125" customFormat="1" x14ac:dyDescent="0.3">
      <c r="A46" s="138"/>
      <c r="B46" s="138"/>
      <c r="C46" s="139"/>
      <c r="D46" s="139"/>
    </row>
    <row r="47" spans="1:4" s="125" customFormat="1" x14ac:dyDescent="0.3">
      <c r="A47" s="138"/>
      <c r="B47" s="138"/>
      <c r="C47" s="139"/>
      <c r="D47" s="139"/>
    </row>
    <row r="48" spans="1:4" x14ac:dyDescent="0.3">
      <c r="A48" s="141" t="s">
        <v>34</v>
      </c>
      <c r="B48" s="142" t="s">
        <v>3</v>
      </c>
      <c r="C48" s="12"/>
      <c r="D48" s="12"/>
    </row>
    <row r="49" spans="1:4" x14ac:dyDescent="0.3">
      <c r="A49" s="143">
        <v>1212</v>
      </c>
      <c r="B49" s="144" t="s">
        <v>56</v>
      </c>
      <c r="C49" s="12"/>
      <c r="D49" s="12"/>
    </row>
    <row r="50" spans="1:4" x14ac:dyDescent="0.3">
      <c r="A50" s="122"/>
      <c r="B50" s="122"/>
      <c r="C50" s="122"/>
      <c r="D50" s="145"/>
    </row>
    <row r="51" spans="1:4" s="53" customFormat="1" x14ac:dyDescent="0.3">
      <c r="A51" s="454" t="s">
        <v>4</v>
      </c>
      <c r="B51" s="454"/>
      <c r="C51" s="454"/>
      <c r="D51" s="454"/>
    </row>
    <row r="52" spans="1:4" ht="68.25" customHeight="1" x14ac:dyDescent="0.3">
      <c r="A52" s="22" t="s">
        <v>5</v>
      </c>
      <c r="B52" s="22">
        <v>1212</v>
      </c>
      <c r="C52" s="455" t="s">
        <v>39</v>
      </c>
      <c r="D52" s="455"/>
    </row>
    <row r="53" spans="1:4" ht="21" customHeight="1" x14ac:dyDescent="0.3">
      <c r="A53" s="22" t="s">
        <v>6</v>
      </c>
      <c r="B53" s="22">
        <v>12025</v>
      </c>
      <c r="C53" s="149" t="s">
        <v>35</v>
      </c>
      <c r="D53" s="149" t="s">
        <v>7</v>
      </c>
    </row>
    <row r="54" spans="1:4" ht="34.5" x14ac:dyDescent="0.3">
      <c r="A54" s="29" t="s">
        <v>8</v>
      </c>
      <c r="B54" s="22" t="s">
        <v>114</v>
      </c>
      <c r="C54" s="25"/>
      <c r="D54" s="149"/>
    </row>
    <row r="55" spans="1:4" ht="51.75" customHeight="1" x14ac:dyDescent="0.3">
      <c r="A55" s="29" t="s">
        <v>9</v>
      </c>
      <c r="B55" s="24" t="s">
        <v>102</v>
      </c>
      <c r="C55" s="25"/>
      <c r="D55" s="149"/>
    </row>
    <row r="56" spans="1:4" ht="20.25" customHeight="1" x14ac:dyDescent="0.3">
      <c r="A56" s="29" t="s">
        <v>18</v>
      </c>
      <c r="B56" s="22" t="s">
        <v>103</v>
      </c>
      <c r="C56" s="25"/>
      <c r="D56" s="149"/>
    </row>
    <row r="57" spans="1:4" ht="34.5" x14ac:dyDescent="0.3">
      <c r="A57" s="29" t="s">
        <v>307</v>
      </c>
      <c r="B57" s="29" t="s">
        <v>185</v>
      </c>
      <c r="C57" s="25"/>
      <c r="D57" s="149"/>
    </row>
    <row r="58" spans="1:4" x14ac:dyDescent="0.3">
      <c r="A58" s="448" t="s">
        <v>10</v>
      </c>
      <c r="B58" s="448"/>
      <c r="C58" s="18"/>
      <c r="D58" s="146"/>
    </row>
    <row r="59" spans="1:4" x14ac:dyDescent="0.3">
      <c r="A59" s="156" t="s">
        <v>120</v>
      </c>
      <c r="B59" s="157"/>
      <c r="C59" s="155"/>
      <c r="D59" s="155">
        <f>'8.'!D79+'8.'!D62</f>
        <v>2</v>
      </c>
    </row>
    <row r="60" spans="1:4" x14ac:dyDescent="0.3">
      <c r="A60" s="456" t="s">
        <v>36</v>
      </c>
      <c r="B60" s="456"/>
      <c r="C60" s="146">
        <f>'2.'!G23</f>
        <v>-115438.90000000002</v>
      </c>
      <c r="D60" s="146">
        <f>'2.'!H23</f>
        <v>-115438.90000000002</v>
      </c>
    </row>
    <row r="61" spans="1:4" s="125" customFormat="1" x14ac:dyDescent="0.3"/>
    <row r="62" spans="1:4" s="125" customFormat="1" x14ac:dyDescent="0.3"/>
    <row r="63" spans="1:4" s="125" customFormat="1" ht="57.75" customHeight="1" x14ac:dyDescent="0.3">
      <c r="A63" s="150" t="s">
        <v>5</v>
      </c>
      <c r="B63" s="151">
        <v>1212</v>
      </c>
      <c r="C63" s="449" t="s">
        <v>78</v>
      </c>
      <c r="D63" s="450"/>
    </row>
    <row r="64" spans="1:4" s="125" customFormat="1" ht="27" customHeight="1" x14ac:dyDescent="0.3">
      <c r="A64" s="150" t="s">
        <v>6</v>
      </c>
      <c r="B64" s="9">
        <v>32001</v>
      </c>
      <c r="C64" s="152" t="s">
        <v>35</v>
      </c>
      <c r="D64" s="152" t="s">
        <v>7</v>
      </c>
    </row>
    <row r="65" spans="1:5" s="125" customFormat="1" ht="34.5" x14ac:dyDescent="0.3">
      <c r="A65" s="150" t="s">
        <v>8</v>
      </c>
      <c r="B65" s="9" t="s">
        <v>82</v>
      </c>
      <c r="C65" s="152"/>
      <c r="D65" s="152"/>
    </row>
    <row r="66" spans="1:5" s="125" customFormat="1" ht="76.5" customHeight="1" x14ac:dyDescent="0.3">
      <c r="A66" s="153" t="s">
        <v>9</v>
      </c>
      <c r="B66" s="7" t="s">
        <v>81</v>
      </c>
      <c r="C66" s="152"/>
      <c r="D66" s="152"/>
    </row>
    <row r="67" spans="1:5" s="125" customFormat="1" ht="34.5" x14ac:dyDescent="0.3">
      <c r="A67" s="153" t="s">
        <v>18</v>
      </c>
      <c r="B67" s="9" t="s">
        <v>305</v>
      </c>
      <c r="C67" s="152"/>
      <c r="D67" s="152"/>
    </row>
    <row r="68" spans="1:5" s="125" customFormat="1" ht="34.5" x14ac:dyDescent="0.3">
      <c r="A68" s="154" t="s">
        <v>307</v>
      </c>
      <c r="B68" s="22" t="s">
        <v>185</v>
      </c>
      <c r="C68" s="155"/>
      <c r="D68" s="155"/>
    </row>
    <row r="69" spans="1:5" s="125" customFormat="1" ht="18" customHeight="1" x14ac:dyDescent="0.3">
      <c r="A69" s="448" t="s">
        <v>79</v>
      </c>
      <c r="B69" s="448"/>
      <c r="C69" s="144"/>
      <c r="D69" s="155"/>
    </row>
    <row r="70" spans="1:5" s="125" customFormat="1" ht="21" customHeight="1" x14ac:dyDescent="0.3">
      <c r="A70" s="451" t="s">
        <v>120</v>
      </c>
      <c r="B70" s="452"/>
      <c r="C70" s="155"/>
      <c r="D70" s="155">
        <f>'8.'!D131+'8.'!D90+'8.'!D149</f>
        <v>4</v>
      </c>
    </row>
    <row r="71" spans="1:5" s="125" customFormat="1" ht="19.5" customHeight="1" x14ac:dyDescent="0.3">
      <c r="A71" s="158" t="s">
        <v>36</v>
      </c>
      <c r="B71" s="159"/>
      <c r="C71" s="11">
        <f>'2.'!G57</f>
        <v>217093.7</v>
      </c>
      <c r="D71" s="11">
        <f>'2.'!H57</f>
        <v>217093.7</v>
      </c>
      <c r="E71" s="387"/>
    </row>
    <row r="72" spans="1:5" x14ac:dyDescent="0.3">
      <c r="A72" s="12"/>
      <c r="B72" s="12"/>
      <c r="C72" s="122"/>
      <c r="D72" s="145"/>
    </row>
    <row r="74" spans="1:5" s="125" customFormat="1" x14ac:dyDescent="0.3"/>
    <row r="75" spans="1:5" x14ac:dyDescent="0.3">
      <c r="A75" s="1" t="s">
        <v>91</v>
      </c>
    </row>
    <row r="76" spans="1:5" x14ac:dyDescent="0.3">
      <c r="A76" s="1" t="s">
        <v>92</v>
      </c>
    </row>
    <row r="77" spans="1:5" x14ac:dyDescent="0.3">
      <c r="A77" s="1" t="s">
        <v>93</v>
      </c>
    </row>
  </sheetData>
  <mergeCells count="20">
    <mergeCell ref="A5:D5"/>
    <mergeCell ref="A8:D8"/>
    <mergeCell ref="A51:D51"/>
    <mergeCell ref="C52:D52"/>
    <mergeCell ref="A60:B60"/>
    <mergeCell ref="A58:B58"/>
    <mergeCell ref="A9:F9"/>
    <mergeCell ref="C28:D28"/>
    <mergeCell ref="A34:B34"/>
    <mergeCell ref="A35:B35"/>
    <mergeCell ref="C15:D15"/>
    <mergeCell ref="A21:B21"/>
    <mergeCell ref="A22:B22"/>
    <mergeCell ref="C37:D37"/>
    <mergeCell ref="A43:B43"/>
    <mergeCell ref="A44:B44"/>
    <mergeCell ref="A45:B45"/>
    <mergeCell ref="A69:B69"/>
    <mergeCell ref="C63:D63"/>
    <mergeCell ref="A70:B70"/>
  </mergeCells>
  <pageMargins left="0" right="0" top="0" bottom="0" header="0" footer="0"/>
  <pageSetup paperSize="9" scale="44" orientation="landscape" r:id="rId1"/>
  <rowBreaks count="2" manualBreakCount="2">
    <brk id="39" max="5" man="1"/>
    <brk id="7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9"/>
  <sheetViews>
    <sheetView topLeftCell="A133" zoomScaleNormal="100" workbookViewId="0">
      <selection activeCell="A5" sqref="A5:D5"/>
    </sheetView>
  </sheetViews>
  <sheetFormatPr defaultColWidth="9.140625" defaultRowHeight="34.5" customHeight="1" x14ac:dyDescent="0.3"/>
  <cols>
    <col min="1" max="1" width="41.85546875" style="1" customWidth="1"/>
    <col min="2" max="2" width="61.5703125" style="1" customWidth="1"/>
    <col min="3" max="3" width="19.140625" style="1" customWidth="1"/>
    <col min="4" max="4" width="22.5703125" style="1" customWidth="1"/>
    <col min="5" max="16384" width="9.140625" style="1"/>
  </cols>
  <sheetData>
    <row r="1" spans="1:4" ht="17.25" x14ac:dyDescent="0.3">
      <c r="B1" s="4"/>
      <c r="C1" s="4"/>
      <c r="D1" s="14" t="s">
        <v>259</v>
      </c>
    </row>
    <row r="2" spans="1:4" ht="17.25" x14ac:dyDescent="0.3">
      <c r="D2" s="14" t="s">
        <v>98</v>
      </c>
    </row>
    <row r="3" spans="1:4" ht="17.25" x14ac:dyDescent="0.3">
      <c r="B3" s="4"/>
      <c r="C3" s="4"/>
      <c r="D3" s="14" t="s">
        <v>85</v>
      </c>
    </row>
    <row r="4" spans="1:4" ht="17.25" x14ac:dyDescent="0.3"/>
    <row r="5" spans="1:4" ht="34.5" customHeight="1" x14ac:dyDescent="0.3">
      <c r="A5" s="400" t="s">
        <v>319</v>
      </c>
      <c r="B5" s="400"/>
      <c r="C5" s="400"/>
      <c r="D5" s="400"/>
    </row>
    <row r="6" spans="1:4" ht="17.25" x14ac:dyDescent="0.3">
      <c r="A6" s="104"/>
      <c r="B6" s="104"/>
      <c r="C6" s="104"/>
      <c r="D6" s="104"/>
    </row>
    <row r="7" spans="1:4" ht="17.25" x14ac:dyDescent="0.3">
      <c r="A7" s="122"/>
      <c r="B7" s="122"/>
      <c r="C7" s="122"/>
      <c r="D7" s="360" t="s">
        <v>221</v>
      </c>
    </row>
    <row r="8" spans="1:4" ht="17.25" x14ac:dyDescent="0.3">
      <c r="A8" s="453" t="s">
        <v>220</v>
      </c>
      <c r="B8" s="453"/>
      <c r="C8" s="453"/>
      <c r="D8" s="453"/>
    </row>
    <row r="9" spans="1:4" ht="17.25" x14ac:dyDescent="0.3">
      <c r="A9" s="460" t="s">
        <v>33</v>
      </c>
      <c r="B9" s="460"/>
      <c r="C9" s="460"/>
      <c r="D9" s="460"/>
    </row>
    <row r="10" spans="1:4" ht="17.25" x14ac:dyDescent="0.3">
      <c r="A10" s="122"/>
      <c r="B10" s="122"/>
      <c r="C10" s="122"/>
      <c r="D10" s="122"/>
    </row>
    <row r="11" spans="1:4" ht="17.25" x14ac:dyDescent="0.3">
      <c r="A11" s="141" t="s">
        <v>34</v>
      </c>
      <c r="B11" s="142" t="s">
        <v>3</v>
      </c>
      <c r="C11" s="12"/>
      <c r="D11" s="12"/>
    </row>
    <row r="12" spans="1:4" ht="17.25" x14ac:dyDescent="0.3">
      <c r="A12" s="143">
        <v>1004</v>
      </c>
      <c r="B12" s="144" t="s">
        <v>215</v>
      </c>
      <c r="C12" s="12"/>
      <c r="D12" s="12"/>
    </row>
    <row r="13" spans="1:4" ht="17.25" x14ac:dyDescent="0.3">
      <c r="A13" s="122"/>
      <c r="B13" s="122"/>
      <c r="C13" s="122"/>
      <c r="D13" s="145"/>
    </row>
    <row r="14" spans="1:4" s="53" customFormat="1" ht="34.5" customHeight="1" x14ac:dyDescent="0.3">
      <c r="A14" s="454" t="s">
        <v>4</v>
      </c>
      <c r="B14" s="454"/>
      <c r="C14" s="454"/>
      <c r="D14" s="454"/>
    </row>
    <row r="15" spans="1:4" ht="34.5" customHeight="1" x14ac:dyDescent="0.3">
      <c r="A15" s="361" t="s">
        <v>5</v>
      </c>
      <c r="B15" s="56" t="s">
        <v>292</v>
      </c>
      <c r="C15" s="448" t="s">
        <v>41</v>
      </c>
      <c r="D15" s="448"/>
    </row>
    <row r="16" spans="1:4" ht="34.5" customHeight="1" x14ac:dyDescent="0.3">
      <c r="A16" s="361" t="s">
        <v>6</v>
      </c>
      <c r="B16" s="56" t="s">
        <v>293</v>
      </c>
      <c r="C16" s="146" t="s">
        <v>35</v>
      </c>
      <c r="D16" s="146" t="s">
        <v>7</v>
      </c>
    </row>
    <row r="17" spans="1:4" ht="34.5" customHeight="1" x14ac:dyDescent="0.3">
      <c r="A17" s="361" t="s">
        <v>8</v>
      </c>
      <c r="B17" s="56" t="s">
        <v>216</v>
      </c>
      <c r="C17" s="15"/>
      <c r="D17" s="148"/>
    </row>
    <row r="18" spans="1:4" ht="34.5" customHeight="1" x14ac:dyDescent="0.3">
      <c r="A18" s="361" t="s">
        <v>9</v>
      </c>
      <c r="B18" s="56" t="s">
        <v>217</v>
      </c>
      <c r="C18" s="15"/>
      <c r="D18" s="148"/>
    </row>
    <row r="19" spans="1:4" ht="34.5" customHeight="1" x14ac:dyDescent="0.3">
      <c r="A19" s="361" t="s">
        <v>18</v>
      </c>
      <c r="B19" s="56" t="s">
        <v>218</v>
      </c>
      <c r="C19" s="15"/>
      <c r="D19" s="148"/>
    </row>
    <row r="20" spans="1:4" ht="34.5" customHeight="1" x14ac:dyDescent="0.3">
      <c r="A20" s="361" t="s">
        <v>294</v>
      </c>
      <c r="B20" s="56" t="s">
        <v>219</v>
      </c>
      <c r="C20" s="15"/>
      <c r="D20" s="148"/>
    </row>
    <row r="21" spans="1:4" ht="17.25" x14ac:dyDescent="0.3">
      <c r="A21" s="448" t="s">
        <v>10</v>
      </c>
      <c r="B21" s="448"/>
      <c r="C21" s="18"/>
      <c r="D21" s="146"/>
    </row>
    <row r="22" spans="1:4" ht="17.25" x14ac:dyDescent="0.3">
      <c r="A22" s="456" t="s">
        <v>36</v>
      </c>
      <c r="B22" s="456"/>
      <c r="C22" s="146">
        <f>'2.'!G136</f>
        <v>-90903.6</v>
      </c>
      <c r="D22" s="146">
        <f>'2.'!H136</f>
        <v>-90903.6</v>
      </c>
    </row>
    <row r="23" spans="1:4" ht="17.25" x14ac:dyDescent="0.3">
      <c r="A23" s="12"/>
      <c r="B23" s="12"/>
      <c r="C23" s="184"/>
      <c r="D23" s="184"/>
    </row>
    <row r="24" spans="1:4" ht="17.25" x14ac:dyDescent="0.3">
      <c r="A24" s="122"/>
      <c r="B24" s="122"/>
      <c r="C24" s="122"/>
      <c r="D24" s="360" t="s">
        <v>257</v>
      </c>
    </row>
    <row r="25" spans="1:4" ht="17.25" x14ac:dyDescent="0.3">
      <c r="A25" s="453" t="s">
        <v>253</v>
      </c>
      <c r="B25" s="453"/>
      <c r="C25" s="453"/>
      <c r="D25" s="453"/>
    </row>
    <row r="26" spans="1:4" ht="34.5" customHeight="1" x14ac:dyDescent="0.3">
      <c r="A26" s="460" t="s">
        <v>33</v>
      </c>
      <c r="B26" s="460"/>
      <c r="C26" s="460"/>
      <c r="D26" s="460"/>
    </row>
    <row r="27" spans="1:4" ht="17.25" x14ac:dyDescent="0.3">
      <c r="A27" s="122"/>
      <c r="B27" s="122"/>
      <c r="C27" s="122"/>
      <c r="D27" s="122"/>
    </row>
    <row r="28" spans="1:4" ht="17.25" x14ac:dyDescent="0.3">
      <c r="A28" s="127" t="s">
        <v>34</v>
      </c>
      <c r="B28" s="127" t="s">
        <v>3</v>
      </c>
      <c r="C28" s="122"/>
      <c r="D28" s="122"/>
    </row>
    <row r="29" spans="1:4" ht="17.25" x14ac:dyDescent="0.3">
      <c r="A29" s="130">
        <v>1049</v>
      </c>
      <c r="B29" s="131" t="s">
        <v>295</v>
      </c>
      <c r="C29" s="122"/>
      <c r="D29" s="122"/>
    </row>
    <row r="30" spans="1:4" ht="17.25" x14ac:dyDescent="0.3">
      <c r="A30" s="132"/>
      <c r="B30" s="132"/>
      <c r="C30" s="122"/>
      <c r="D30" s="122"/>
    </row>
    <row r="31" spans="1:4" ht="17.25" x14ac:dyDescent="0.3">
      <c r="A31" s="133" t="s">
        <v>4</v>
      </c>
      <c r="B31" s="128"/>
      <c r="C31" s="122"/>
      <c r="D31" s="122"/>
    </row>
    <row r="32" spans="1:4" ht="34.5" customHeight="1" x14ac:dyDescent="0.3">
      <c r="A32" s="43" t="s">
        <v>5</v>
      </c>
      <c r="B32" s="44" t="s">
        <v>171</v>
      </c>
      <c r="C32" s="426" t="s">
        <v>172</v>
      </c>
      <c r="D32" s="427"/>
    </row>
    <row r="33" spans="1:4" ht="34.5" customHeight="1" x14ac:dyDescent="0.3">
      <c r="A33" s="43" t="s">
        <v>6</v>
      </c>
      <c r="B33" s="44">
        <v>11002</v>
      </c>
      <c r="C33" s="134" t="s">
        <v>40</v>
      </c>
      <c r="D33" s="135" t="s">
        <v>0</v>
      </c>
    </row>
    <row r="34" spans="1:4" ht="34.5" customHeight="1" x14ac:dyDescent="0.3">
      <c r="A34" s="43" t="s">
        <v>8</v>
      </c>
      <c r="B34" s="44" t="s">
        <v>175</v>
      </c>
      <c r="C34" s="44"/>
      <c r="D34" s="44"/>
    </row>
    <row r="35" spans="1:4" ht="34.5" customHeight="1" x14ac:dyDescent="0.3">
      <c r="A35" s="43" t="s">
        <v>9</v>
      </c>
      <c r="B35" s="44" t="s">
        <v>173</v>
      </c>
      <c r="C35" s="44"/>
      <c r="D35" s="44"/>
    </row>
    <row r="36" spans="1:4" ht="34.5" customHeight="1" x14ac:dyDescent="0.3">
      <c r="A36" s="43" t="s">
        <v>18</v>
      </c>
      <c r="B36" s="44" t="s">
        <v>174</v>
      </c>
      <c r="C36" s="44"/>
      <c r="D36" s="44"/>
    </row>
    <row r="37" spans="1:4" ht="34.5" customHeight="1" x14ac:dyDescent="0.3">
      <c r="A37" s="43" t="s">
        <v>37</v>
      </c>
      <c r="B37" s="44" t="s">
        <v>184</v>
      </c>
      <c r="C37" s="44"/>
      <c r="D37" s="44"/>
    </row>
    <row r="38" spans="1:4" ht="17.25" x14ac:dyDescent="0.3">
      <c r="A38" s="458" t="s">
        <v>10</v>
      </c>
      <c r="B38" s="458"/>
      <c r="C38" s="136"/>
      <c r="D38" s="136"/>
    </row>
    <row r="39" spans="1:4" ht="17.25" x14ac:dyDescent="0.3">
      <c r="A39" s="447" t="s">
        <v>36</v>
      </c>
      <c r="B39" s="447"/>
      <c r="C39" s="137">
        <f>'2.'!G104</f>
        <v>-22676.5</v>
      </c>
      <c r="D39" s="137">
        <f>'2.'!H104</f>
        <v>-22676.5</v>
      </c>
    </row>
    <row r="40" spans="1:4" ht="34.5" customHeight="1" x14ac:dyDescent="0.3">
      <c r="A40" s="133"/>
      <c r="B40" s="128"/>
      <c r="C40" s="122"/>
      <c r="D40" s="122"/>
    </row>
    <row r="41" spans="1:4" ht="34.5" customHeight="1" x14ac:dyDescent="0.3">
      <c r="A41" s="43" t="s">
        <v>5</v>
      </c>
      <c r="B41" s="44" t="s">
        <v>171</v>
      </c>
      <c r="C41" s="459" t="s">
        <v>266</v>
      </c>
      <c r="D41" s="427"/>
    </row>
    <row r="42" spans="1:4" ht="34.5" customHeight="1" x14ac:dyDescent="0.3">
      <c r="A42" s="43" t="s">
        <v>6</v>
      </c>
      <c r="B42" s="44" t="s">
        <v>267</v>
      </c>
      <c r="C42" s="134" t="s">
        <v>40</v>
      </c>
      <c r="D42" s="135" t="s">
        <v>0</v>
      </c>
    </row>
    <row r="43" spans="1:4" ht="34.5" customHeight="1" x14ac:dyDescent="0.3">
      <c r="A43" s="43" t="s">
        <v>8</v>
      </c>
      <c r="B43" s="44" t="s">
        <v>268</v>
      </c>
      <c r="C43" s="44"/>
      <c r="D43" s="140"/>
    </row>
    <row r="44" spans="1:4" ht="34.5" customHeight="1" x14ac:dyDescent="0.3">
      <c r="A44" s="43" t="s">
        <v>9</v>
      </c>
      <c r="B44" s="44" t="s">
        <v>269</v>
      </c>
      <c r="C44" s="44"/>
      <c r="D44" s="140"/>
    </row>
    <row r="45" spans="1:4" ht="34.5" customHeight="1" x14ac:dyDescent="0.3">
      <c r="A45" s="43" t="s">
        <v>18</v>
      </c>
      <c r="B45" s="44" t="s">
        <v>270</v>
      </c>
      <c r="C45" s="44"/>
      <c r="D45" s="140"/>
    </row>
    <row r="46" spans="1:4" ht="34.5" customHeight="1" x14ac:dyDescent="0.3">
      <c r="A46" s="43" t="s">
        <v>37</v>
      </c>
      <c r="B46" s="44" t="s">
        <v>271</v>
      </c>
      <c r="C46" s="44"/>
      <c r="D46" s="140"/>
    </row>
    <row r="47" spans="1:4" ht="34.5" customHeight="1" x14ac:dyDescent="0.3">
      <c r="A47" s="458" t="s">
        <v>10</v>
      </c>
      <c r="B47" s="458"/>
      <c r="C47" s="136"/>
      <c r="D47" s="140"/>
    </row>
    <row r="48" spans="1:4" ht="17.25" x14ac:dyDescent="0.3">
      <c r="A48" s="445" t="s">
        <v>291</v>
      </c>
      <c r="B48" s="446"/>
      <c r="C48" s="136"/>
      <c r="D48" s="140">
        <v>9.6</v>
      </c>
    </row>
    <row r="49" spans="1:4" ht="17.25" x14ac:dyDescent="0.3">
      <c r="A49" s="447" t="s">
        <v>36</v>
      </c>
      <c r="B49" s="447"/>
      <c r="C49" s="110">
        <f>'7.'!C45</f>
        <v>22676.5</v>
      </c>
      <c r="D49" s="110">
        <f>'7.'!D45</f>
        <v>22676.5</v>
      </c>
    </row>
    <row r="50" spans="1:4" ht="17.25" x14ac:dyDescent="0.3">
      <c r="A50" s="122"/>
      <c r="B50" s="122"/>
      <c r="C50" s="122"/>
      <c r="D50" s="122"/>
    </row>
    <row r="51" spans="1:4" ht="17.25" x14ac:dyDescent="0.3">
      <c r="A51" s="127" t="s">
        <v>34</v>
      </c>
      <c r="B51" s="127" t="s">
        <v>3</v>
      </c>
      <c r="C51" s="122"/>
      <c r="D51" s="122"/>
    </row>
    <row r="52" spans="1:4" ht="17.25" x14ac:dyDescent="0.3">
      <c r="A52" s="130">
        <v>1212</v>
      </c>
      <c r="B52" s="131" t="s">
        <v>56</v>
      </c>
      <c r="C52" s="122"/>
      <c r="D52" s="122"/>
    </row>
    <row r="53" spans="1:4" ht="17.25" x14ac:dyDescent="0.3">
      <c r="A53" s="132"/>
      <c r="B53" s="132"/>
      <c r="C53" s="122"/>
      <c r="D53" s="122"/>
    </row>
    <row r="54" spans="1:4" ht="17.25" x14ac:dyDescent="0.3">
      <c r="A54" s="133" t="s">
        <v>4</v>
      </c>
      <c r="B54" s="128"/>
      <c r="C54" s="122"/>
      <c r="D54" s="122"/>
    </row>
    <row r="55" spans="1:4" ht="17.25" x14ac:dyDescent="0.3">
      <c r="A55" s="143" t="s">
        <v>5</v>
      </c>
      <c r="B55" s="143">
        <v>1212</v>
      </c>
      <c r="C55" s="449" t="s">
        <v>78</v>
      </c>
      <c r="D55" s="450"/>
    </row>
    <row r="56" spans="1:4" ht="17.25" x14ac:dyDescent="0.3">
      <c r="A56" s="143" t="s">
        <v>6</v>
      </c>
      <c r="B56" s="143">
        <v>12025</v>
      </c>
      <c r="C56" s="152" t="s">
        <v>35</v>
      </c>
      <c r="D56" s="152" t="s">
        <v>7</v>
      </c>
    </row>
    <row r="57" spans="1:4" x14ac:dyDescent="0.3">
      <c r="A57" s="147" t="s">
        <v>8</v>
      </c>
      <c r="B57" s="9" t="s">
        <v>114</v>
      </c>
      <c r="C57" s="152"/>
      <c r="D57" s="152"/>
    </row>
    <row r="58" spans="1:4" ht="69" x14ac:dyDescent="0.3">
      <c r="A58" s="147" t="s">
        <v>9</v>
      </c>
      <c r="B58" s="7" t="s">
        <v>102</v>
      </c>
      <c r="C58" s="152"/>
      <c r="D58" s="152"/>
    </row>
    <row r="59" spans="1:4" ht="17.25" x14ac:dyDescent="0.3">
      <c r="A59" s="147" t="s">
        <v>18</v>
      </c>
      <c r="B59" s="9" t="s">
        <v>103</v>
      </c>
      <c r="C59" s="152"/>
      <c r="D59" s="152"/>
    </row>
    <row r="60" spans="1:4" x14ac:dyDescent="0.3">
      <c r="A60" s="147" t="s">
        <v>37</v>
      </c>
      <c r="B60" s="147" t="s">
        <v>185</v>
      </c>
      <c r="C60" s="155"/>
      <c r="D60" s="155"/>
    </row>
    <row r="61" spans="1:4" ht="17.25" x14ac:dyDescent="0.3">
      <c r="A61" s="448" t="s">
        <v>79</v>
      </c>
      <c r="B61" s="448"/>
      <c r="C61" s="144"/>
      <c r="D61" s="155"/>
    </row>
    <row r="62" spans="1:4" ht="17.25" x14ac:dyDescent="0.3">
      <c r="A62" s="451" t="s">
        <v>120</v>
      </c>
      <c r="B62" s="452"/>
      <c r="C62" s="155"/>
      <c r="D62" s="155">
        <v>1</v>
      </c>
    </row>
    <row r="63" spans="1:4" ht="17.25" x14ac:dyDescent="0.3">
      <c r="A63" s="158" t="s">
        <v>36</v>
      </c>
      <c r="B63" s="159"/>
      <c r="C63" s="11">
        <f>'2.'!G55</f>
        <v>63622</v>
      </c>
      <c r="D63" s="11">
        <f>'2.'!H55</f>
        <v>63622</v>
      </c>
    </row>
    <row r="64" spans="1:4" ht="17.25" x14ac:dyDescent="0.3">
      <c r="A64" s="104"/>
      <c r="B64" s="104"/>
      <c r="C64" s="104"/>
      <c r="D64" s="104"/>
    </row>
    <row r="65" spans="1:4" ht="17.25" x14ac:dyDescent="0.3">
      <c r="A65" s="122"/>
      <c r="B65" s="122"/>
      <c r="C65" s="122"/>
      <c r="D65" s="360" t="s">
        <v>190</v>
      </c>
    </row>
    <row r="66" spans="1:4" ht="17.25" x14ac:dyDescent="0.3">
      <c r="A66" s="453" t="s">
        <v>187</v>
      </c>
      <c r="B66" s="453"/>
      <c r="C66" s="453"/>
      <c r="D66" s="453"/>
    </row>
    <row r="67" spans="1:4" ht="17.25" x14ac:dyDescent="0.3">
      <c r="A67" s="460" t="s">
        <v>33</v>
      </c>
      <c r="B67" s="460"/>
      <c r="C67" s="460"/>
      <c r="D67" s="460"/>
    </row>
    <row r="68" spans="1:4" ht="17.25" x14ac:dyDescent="0.3">
      <c r="A68" s="141" t="s">
        <v>34</v>
      </c>
      <c r="B68" s="142" t="s">
        <v>3</v>
      </c>
      <c r="C68" s="12"/>
      <c r="D68" s="12"/>
    </row>
    <row r="69" spans="1:4" ht="17.25" x14ac:dyDescent="0.3">
      <c r="A69" s="143">
        <v>1212</v>
      </c>
      <c r="B69" s="144" t="s">
        <v>56</v>
      </c>
      <c r="C69" s="12"/>
      <c r="D69" s="12"/>
    </row>
    <row r="70" spans="1:4" ht="17.25" x14ac:dyDescent="0.3">
      <c r="A70" s="122"/>
      <c r="B70" s="122"/>
      <c r="C70" s="122"/>
      <c r="D70" s="145"/>
    </row>
    <row r="71" spans="1:4" s="53" customFormat="1" ht="17.25" x14ac:dyDescent="0.3">
      <c r="A71" s="454" t="s">
        <v>4</v>
      </c>
      <c r="B71" s="454"/>
      <c r="C71" s="454"/>
      <c r="D71" s="454"/>
    </row>
    <row r="72" spans="1:4" ht="17.25" x14ac:dyDescent="0.3">
      <c r="A72" s="22" t="s">
        <v>5</v>
      </c>
      <c r="B72" s="22">
        <v>1212</v>
      </c>
      <c r="C72" s="426" t="s">
        <v>41</v>
      </c>
      <c r="D72" s="427"/>
    </row>
    <row r="73" spans="1:4" ht="17.25" x14ac:dyDescent="0.3">
      <c r="A73" s="22" t="s">
        <v>6</v>
      </c>
      <c r="B73" s="22">
        <v>12025</v>
      </c>
      <c r="C73" s="146" t="s">
        <v>35</v>
      </c>
      <c r="D73" s="146" t="s">
        <v>7</v>
      </c>
    </row>
    <row r="74" spans="1:4" x14ac:dyDescent="0.3">
      <c r="A74" s="29" t="s">
        <v>8</v>
      </c>
      <c r="B74" s="22" t="s">
        <v>114</v>
      </c>
      <c r="C74" s="15"/>
      <c r="D74" s="148"/>
    </row>
    <row r="75" spans="1:4" ht="69" x14ac:dyDescent="0.3">
      <c r="A75" s="29" t="s">
        <v>9</v>
      </c>
      <c r="B75" s="24" t="s">
        <v>102</v>
      </c>
      <c r="C75" s="15"/>
      <c r="D75" s="148"/>
    </row>
    <row r="76" spans="1:4" ht="17.25" x14ac:dyDescent="0.3">
      <c r="A76" s="29" t="s">
        <v>18</v>
      </c>
      <c r="B76" s="22" t="s">
        <v>103</v>
      </c>
      <c r="C76" s="15"/>
      <c r="D76" s="148"/>
    </row>
    <row r="77" spans="1:4" x14ac:dyDescent="0.3">
      <c r="A77" s="29" t="s">
        <v>307</v>
      </c>
      <c r="B77" s="29" t="s">
        <v>185</v>
      </c>
      <c r="C77" s="15"/>
      <c r="D77" s="148"/>
    </row>
    <row r="78" spans="1:4" ht="17.25" x14ac:dyDescent="0.3">
      <c r="A78" s="448" t="s">
        <v>10</v>
      </c>
      <c r="B78" s="448"/>
      <c r="C78" s="18"/>
      <c r="D78" s="146"/>
    </row>
    <row r="79" spans="1:4" ht="17.25" x14ac:dyDescent="0.3">
      <c r="A79" s="451" t="s">
        <v>120</v>
      </c>
      <c r="B79" s="452"/>
      <c r="C79" s="155"/>
      <c r="D79" s="155">
        <v>1</v>
      </c>
    </row>
    <row r="80" spans="1:4" ht="17.25" x14ac:dyDescent="0.3">
      <c r="A80" s="456" t="s">
        <v>36</v>
      </c>
      <c r="B80" s="456"/>
      <c r="C80" s="146">
        <f>'2.'!G37</f>
        <v>-80030.8</v>
      </c>
      <c r="D80" s="146">
        <f>'2.'!H37</f>
        <v>-80030.8</v>
      </c>
    </row>
    <row r="81" spans="1:4" s="186" customFormat="1" ht="17.25" x14ac:dyDescent="0.2">
      <c r="A81" s="185"/>
      <c r="B81" s="185"/>
    </row>
    <row r="82" spans="1:4" s="125" customFormat="1" ht="17.25" x14ac:dyDescent="0.3"/>
    <row r="83" spans="1:4" s="125" customFormat="1" ht="59.25" customHeight="1" x14ac:dyDescent="0.3">
      <c r="A83" s="150" t="s">
        <v>5</v>
      </c>
      <c r="B83" s="151">
        <v>1212</v>
      </c>
      <c r="C83" s="449" t="s">
        <v>78</v>
      </c>
      <c r="D83" s="450"/>
    </row>
    <row r="84" spans="1:4" s="125" customFormat="1" ht="17.25" x14ac:dyDescent="0.3">
      <c r="A84" s="150" t="s">
        <v>6</v>
      </c>
      <c r="B84" s="9">
        <v>32001</v>
      </c>
      <c r="C84" s="152" t="s">
        <v>35</v>
      </c>
      <c r="D84" s="152" t="s">
        <v>7</v>
      </c>
    </row>
    <row r="85" spans="1:4" s="125" customFormat="1" x14ac:dyDescent="0.3">
      <c r="A85" s="150" t="s">
        <v>8</v>
      </c>
      <c r="B85" s="9" t="s">
        <v>82</v>
      </c>
      <c r="C85" s="152"/>
      <c r="D85" s="152"/>
    </row>
    <row r="86" spans="1:4" s="125" customFormat="1" ht="86.25" x14ac:dyDescent="0.3">
      <c r="A86" s="153" t="s">
        <v>9</v>
      </c>
      <c r="B86" s="7" t="s">
        <v>81</v>
      </c>
      <c r="C86" s="152"/>
      <c r="D86" s="152"/>
    </row>
    <row r="87" spans="1:4" s="125" customFormat="1" ht="51.75" x14ac:dyDescent="0.3">
      <c r="A87" s="153" t="s">
        <v>18</v>
      </c>
      <c r="B87" s="9" t="s">
        <v>305</v>
      </c>
      <c r="C87" s="152"/>
      <c r="D87" s="152"/>
    </row>
    <row r="88" spans="1:4" s="125" customFormat="1" x14ac:dyDescent="0.3">
      <c r="A88" s="154" t="s">
        <v>307</v>
      </c>
      <c r="B88" s="22" t="s">
        <v>185</v>
      </c>
      <c r="C88" s="155"/>
      <c r="D88" s="155"/>
    </row>
    <row r="89" spans="1:4" s="125" customFormat="1" ht="17.25" x14ac:dyDescent="0.3">
      <c r="A89" s="448" t="s">
        <v>79</v>
      </c>
      <c r="B89" s="448"/>
      <c r="C89" s="144"/>
      <c r="D89" s="155"/>
    </row>
    <row r="90" spans="1:4" s="125" customFormat="1" ht="17.25" x14ac:dyDescent="0.3">
      <c r="A90" s="451" t="s">
        <v>120</v>
      </c>
      <c r="B90" s="452"/>
      <c r="C90" s="155"/>
      <c r="D90" s="155">
        <v>1</v>
      </c>
    </row>
    <row r="91" spans="1:4" s="125" customFormat="1" ht="17.25" x14ac:dyDescent="0.3">
      <c r="A91" s="158" t="s">
        <v>36</v>
      </c>
      <c r="B91" s="159"/>
      <c r="C91" s="11">
        <f>'2.'!G69</f>
        <v>102253.7</v>
      </c>
      <c r="D91" s="11">
        <f>'2.'!H69</f>
        <v>102253.7</v>
      </c>
    </row>
    <row r="92" spans="1:4" ht="17.25" x14ac:dyDescent="0.3">
      <c r="A92" s="121"/>
      <c r="B92" s="121"/>
      <c r="C92" s="121"/>
      <c r="D92" s="362"/>
    </row>
    <row r="93" spans="1:4" ht="17.25" x14ac:dyDescent="0.3">
      <c r="A93" s="122"/>
      <c r="B93" s="122"/>
      <c r="C93" s="122"/>
      <c r="D93" s="360" t="s">
        <v>38</v>
      </c>
    </row>
    <row r="94" spans="1:4" ht="17.25" x14ac:dyDescent="0.3">
      <c r="A94" s="453" t="s">
        <v>94</v>
      </c>
      <c r="B94" s="453"/>
      <c r="C94" s="453"/>
      <c r="D94" s="453"/>
    </row>
    <row r="95" spans="1:4" ht="17.25" x14ac:dyDescent="0.3">
      <c r="A95" s="460" t="s">
        <v>33</v>
      </c>
      <c r="B95" s="460"/>
      <c r="C95" s="460"/>
      <c r="D95" s="460"/>
    </row>
    <row r="96" spans="1:4" ht="17.25" x14ac:dyDescent="0.3">
      <c r="A96" s="122"/>
      <c r="B96" s="122"/>
      <c r="C96" s="122"/>
      <c r="D96" s="145"/>
    </row>
    <row r="97" spans="1:4" ht="17.25" x14ac:dyDescent="0.3">
      <c r="A97" s="141" t="s">
        <v>34</v>
      </c>
      <c r="B97" s="142" t="s">
        <v>3</v>
      </c>
      <c r="C97" s="12"/>
      <c r="D97" s="12"/>
    </row>
    <row r="98" spans="1:4" ht="17.25" x14ac:dyDescent="0.3">
      <c r="A98" s="22">
        <v>1049</v>
      </c>
      <c r="B98" s="29" t="s">
        <v>295</v>
      </c>
      <c r="C98" s="12"/>
      <c r="D98" s="12"/>
    </row>
    <row r="99" spans="1:4" ht="17.25" x14ac:dyDescent="0.3">
      <c r="A99" s="122"/>
      <c r="B99" s="122"/>
      <c r="C99" s="122"/>
      <c r="D99" s="145"/>
    </row>
    <row r="100" spans="1:4" s="53" customFormat="1" ht="17.25" x14ac:dyDescent="0.3">
      <c r="A100" s="454" t="s">
        <v>4</v>
      </c>
      <c r="B100" s="454"/>
      <c r="C100" s="454"/>
      <c r="D100" s="454"/>
    </row>
    <row r="101" spans="1:4" ht="54.75" customHeight="1" x14ac:dyDescent="0.3">
      <c r="A101" s="143" t="s">
        <v>5</v>
      </c>
      <c r="B101" s="44" t="s">
        <v>171</v>
      </c>
      <c r="C101" s="448" t="s">
        <v>41</v>
      </c>
      <c r="D101" s="448"/>
    </row>
    <row r="102" spans="1:4" ht="17.25" x14ac:dyDescent="0.3">
      <c r="A102" s="143" t="s">
        <v>6</v>
      </c>
      <c r="B102" s="44">
        <v>11002</v>
      </c>
      <c r="C102" s="146" t="s">
        <v>35</v>
      </c>
      <c r="D102" s="146" t="s">
        <v>7</v>
      </c>
    </row>
    <row r="103" spans="1:4" ht="51.75" x14ac:dyDescent="0.3">
      <c r="A103" s="147" t="s">
        <v>8</v>
      </c>
      <c r="B103" s="44" t="s">
        <v>175</v>
      </c>
      <c r="C103" s="15"/>
      <c r="D103" s="148"/>
    </row>
    <row r="104" spans="1:4" ht="51.75" x14ac:dyDescent="0.3">
      <c r="A104" s="147" t="s">
        <v>9</v>
      </c>
      <c r="B104" s="44" t="s">
        <v>173</v>
      </c>
      <c r="C104" s="15"/>
      <c r="D104" s="148"/>
    </row>
    <row r="105" spans="1:4" ht="17.25" x14ac:dyDescent="0.3">
      <c r="A105" s="147" t="s">
        <v>18</v>
      </c>
      <c r="B105" s="44" t="s">
        <v>174</v>
      </c>
      <c r="C105" s="15"/>
      <c r="D105" s="148"/>
    </row>
    <row r="106" spans="1:4" x14ac:dyDescent="0.3">
      <c r="A106" s="147" t="s">
        <v>37</v>
      </c>
      <c r="B106" s="44" t="s">
        <v>308</v>
      </c>
      <c r="C106" s="15"/>
      <c r="D106" s="148"/>
    </row>
    <row r="107" spans="1:4" ht="17.25" x14ac:dyDescent="0.3">
      <c r="A107" s="456" t="s">
        <v>10</v>
      </c>
      <c r="B107" s="456"/>
      <c r="C107" s="18"/>
      <c r="D107" s="146"/>
    </row>
    <row r="108" spans="1:4" ht="17.25" x14ac:dyDescent="0.3">
      <c r="A108" s="456" t="s">
        <v>36</v>
      </c>
      <c r="B108" s="456"/>
      <c r="C108" s="146">
        <f>'2.'!G97</f>
        <v>-10751.2</v>
      </c>
      <c r="D108" s="146">
        <f>'2.'!H97</f>
        <v>-10751.2</v>
      </c>
    </row>
    <row r="109" spans="1:4" s="125" customFormat="1" ht="17.25" x14ac:dyDescent="0.3"/>
    <row r="110" spans="1:4" ht="17.25" x14ac:dyDescent="0.3">
      <c r="A110" s="141" t="s">
        <v>34</v>
      </c>
      <c r="B110" s="142" t="s">
        <v>3</v>
      </c>
      <c r="C110" s="12"/>
      <c r="D110" s="12"/>
    </row>
    <row r="111" spans="1:4" ht="17.25" x14ac:dyDescent="0.3">
      <c r="A111" s="143">
        <v>1212</v>
      </c>
      <c r="B111" s="144" t="s">
        <v>56</v>
      </c>
      <c r="C111" s="12"/>
      <c r="D111" s="12"/>
    </row>
    <row r="112" spans="1:4" ht="20.25" customHeight="1" x14ac:dyDescent="0.3">
      <c r="A112" s="122"/>
      <c r="B112" s="122"/>
      <c r="C112" s="122"/>
      <c r="D112" s="145"/>
    </row>
    <row r="113" spans="1:4" s="53" customFormat="1" ht="21" customHeight="1" x14ac:dyDescent="0.3">
      <c r="A113" s="454" t="s">
        <v>4</v>
      </c>
      <c r="B113" s="454"/>
      <c r="C113" s="454"/>
      <c r="D113" s="454"/>
    </row>
    <row r="114" spans="1:4" ht="48" customHeight="1" x14ac:dyDescent="0.3">
      <c r="A114" s="22" t="s">
        <v>5</v>
      </c>
      <c r="B114" s="22">
        <v>1212</v>
      </c>
      <c r="C114" s="448" t="s">
        <v>41</v>
      </c>
      <c r="D114" s="448"/>
    </row>
    <row r="115" spans="1:4" ht="34.5" customHeight="1" x14ac:dyDescent="0.3">
      <c r="A115" s="22" t="s">
        <v>6</v>
      </c>
      <c r="B115" s="22">
        <v>12025</v>
      </c>
      <c r="C115" s="146" t="s">
        <v>35</v>
      </c>
      <c r="D115" s="146" t="s">
        <v>7</v>
      </c>
    </row>
    <row r="116" spans="1:4" ht="34.5" customHeight="1" x14ac:dyDescent="0.3">
      <c r="A116" s="29" t="s">
        <v>8</v>
      </c>
      <c r="B116" s="22" t="s">
        <v>114</v>
      </c>
      <c r="C116" s="15"/>
      <c r="D116" s="148"/>
    </row>
    <row r="117" spans="1:4" ht="34.5" customHeight="1" x14ac:dyDescent="0.3">
      <c r="A117" s="29" t="s">
        <v>9</v>
      </c>
      <c r="B117" s="24" t="s">
        <v>102</v>
      </c>
      <c r="C117" s="15"/>
      <c r="D117" s="148"/>
    </row>
    <row r="118" spans="1:4" ht="34.5" customHeight="1" x14ac:dyDescent="0.3">
      <c r="A118" s="29" t="s">
        <v>18</v>
      </c>
      <c r="B118" s="22" t="s">
        <v>103</v>
      </c>
      <c r="C118" s="15"/>
      <c r="D118" s="148"/>
    </row>
    <row r="119" spans="1:4" ht="34.5" customHeight="1" x14ac:dyDescent="0.3">
      <c r="A119" s="29" t="s">
        <v>307</v>
      </c>
      <c r="B119" s="29" t="s">
        <v>185</v>
      </c>
      <c r="C119" s="15"/>
      <c r="D119" s="148"/>
    </row>
    <row r="120" spans="1:4" ht="21" customHeight="1" x14ac:dyDescent="0.3">
      <c r="A120" s="448" t="s">
        <v>10</v>
      </c>
      <c r="B120" s="448"/>
      <c r="C120" s="18"/>
      <c r="D120" s="146"/>
    </row>
    <row r="121" spans="1:4" ht="26.25" customHeight="1" x14ac:dyDescent="0.3">
      <c r="A121" s="456" t="s">
        <v>36</v>
      </c>
      <c r="B121" s="456"/>
      <c r="C121" s="146">
        <f>'2.'!G25</f>
        <v>-99030.1</v>
      </c>
      <c r="D121" s="146">
        <f>'2.'!H25</f>
        <v>-99030.1</v>
      </c>
    </row>
    <row r="122" spans="1:4" s="186" customFormat="1" ht="21.75" customHeight="1" x14ac:dyDescent="0.2">
      <c r="A122" s="185"/>
      <c r="B122" s="185"/>
    </row>
    <row r="123" spans="1:4" s="125" customFormat="1" ht="16.5" customHeight="1" x14ac:dyDescent="0.3"/>
    <row r="124" spans="1:4" s="125" customFormat="1" ht="50.25" customHeight="1" x14ac:dyDescent="0.3">
      <c r="A124" s="150" t="s">
        <v>5</v>
      </c>
      <c r="B124" s="151">
        <v>1212</v>
      </c>
      <c r="C124" s="449" t="s">
        <v>78</v>
      </c>
      <c r="D124" s="450"/>
    </row>
    <row r="125" spans="1:4" s="125" customFormat="1" ht="34.5" customHeight="1" x14ac:dyDescent="0.3">
      <c r="A125" s="150" t="s">
        <v>6</v>
      </c>
      <c r="B125" s="9">
        <v>32001</v>
      </c>
      <c r="C125" s="152" t="s">
        <v>35</v>
      </c>
      <c r="D125" s="152" t="s">
        <v>7</v>
      </c>
    </row>
    <row r="126" spans="1:4" s="125" customFormat="1" ht="34.5" customHeight="1" x14ac:dyDescent="0.3">
      <c r="A126" s="150" t="s">
        <v>8</v>
      </c>
      <c r="B126" s="9" t="s">
        <v>82</v>
      </c>
      <c r="C126" s="152"/>
      <c r="D126" s="152"/>
    </row>
    <row r="127" spans="1:4" s="125" customFormat="1" ht="34.5" customHeight="1" x14ac:dyDescent="0.3">
      <c r="A127" s="153" t="s">
        <v>9</v>
      </c>
      <c r="B127" s="7" t="s">
        <v>81</v>
      </c>
      <c r="C127" s="152"/>
      <c r="D127" s="152"/>
    </row>
    <row r="128" spans="1:4" s="125" customFormat="1" ht="34.5" customHeight="1" x14ac:dyDescent="0.3">
      <c r="A128" s="153" t="s">
        <v>18</v>
      </c>
      <c r="B128" s="9" t="s">
        <v>305</v>
      </c>
      <c r="C128" s="152"/>
      <c r="D128" s="152"/>
    </row>
    <row r="129" spans="1:4" s="125" customFormat="1" ht="34.5" customHeight="1" x14ac:dyDescent="0.3">
      <c r="A129" s="154" t="s">
        <v>307</v>
      </c>
      <c r="B129" s="22" t="s">
        <v>185</v>
      </c>
      <c r="C129" s="155"/>
      <c r="D129" s="155"/>
    </row>
    <row r="130" spans="1:4" s="125" customFormat="1" ht="17.25" x14ac:dyDescent="0.3">
      <c r="A130" s="448" t="s">
        <v>79</v>
      </c>
      <c r="B130" s="448"/>
      <c r="C130" s="144"/>
      <c r="D130" s="155"/>
    </row>
    <row r="131" spans="1:4" s="125" customFormat="1" ht="17.25" x14ac:dyDescent="0.3">
      <c r="A131" s="451" t="s">
        <v>120</v>
      </c>
      <c r="B131" s="452"/>
      <c r="C131" s="155"/>
      <c r="D131" s="155">
        <v>2</v>
      </c>
    </row>
    <row r="132" spans="1:4" s="125" customFormat="1" ht="17.25" x14ac:dyDescent="0.3">
      <c r="A132" s="158" t="s">
        <v>36</v>
      </c>
      <c r="B132" s="159"/>
      <c r="C132" s="11">
        <f>'2.'!G59</f>
        <v>109781.29999999999</v>
      </c>
      <c r="D132" s="11">
        <f>'2.'!H59</f>
        <v>109781.29999999999</v>
      </c>
    </row>
    <row r="133" spans="1:4" ht="34.5" customHeight="1" x14ac:dyDescent="0.3">
      <c r="A133" s="12"/>
      <c r="B133" s="12"/>
      <c r="C133" s="122"/>
      <c r="D133" s="145"/>
    </row>
    <row r="134" spans="1:4" ht="12.75" customHeight="1" x14ac:dyDescent="0.3">
      <c r="A134" s="12"/>
      <c r="B134" s="12"/>
      <c r="C134" s="122"/>
      <c r="D134" s="363" t="s">
        <v>312</v>
      </c>
    </row>
    <row r="135" spans="1:4" ht="17.25" x14ac:dyDescent="0.3">
      <c r="A135" s="453" t="s">
        <v>310</v>
      </c>
      <c r="B135" s="453"/>
      <c r="C135" s="453"/>
      <c r="D135" s="453"/>
    </row>
    <row r="136" spans="1:4" ht="17.25" x14ac:dyDescent="0.3">
      <c r="A136" s="454" t="s">
        <v>33</v>
      </c>
      <c r="B136" s="454"/>
      <c r="C136" s="454"/>
      <c r="D136" s="454"/>
    </row>
    <row r="137" spans="1:4" ht="17.25" x14ac:dyDescent="0.3">
      <c r="A137" s="122"/>
      <c r="B137" s="122"/>
      <c r="C137" s="122"/>
      <c r="D137" s="145"/>
    </row>
    <row r="138" spans="1:4" ht="17.25" x14ac:dyDescent="0.3">
      <c r="A138" s="141" t="s">
        <v>34</v>
      </c>
      <c r="B138" s="142" t="s">
        <v>3</v>
      </c>
      <c r="C138" s="12"/>
      <c r="D138" s="12"/>
    </row>
    <row r="139" spans="1:4" ht="17.25" x14ac:dyDescent="0.3">
      <c r="A139" s="22">
        <v>1212</v>
      </c>
      <c r="B139" s="29" t="s">
        <v>56</v>
      </c>
      <c r="C139" s="12"/>
      <c r="D139" s="12"/>
    </row>
    <row r="140" spans="1:4" ht="17.25" x14ac:dyDescent="0.3">
      <c r="A140" s="122"/>
      <c r="B140" s="122"/>
      <c r="C140" s="122"/>
      <c r="D140" s="145"/>
    </row>
    <row r="141" spans="1:4" ht="17.25" x14ac:dyDescent="0.3">
      <c r="A141" s="454" t="s">
        <v>4</v>
      </c>
      <c r="B141" s="454"/>
      <c r="C141" s="454"/>
      <c r="D141" s="454"/>
    </row>
    <row r="142" spans="1:4" ht="48.75" customHeight="1" x14ac:dyDescent="0.3">
      <c r="A142" s="150" t="s">
        <v>5</v>
      </c>
      <c r="B142" s="151">
        <v>1212</v>
      </c>
      <c r="C142" s="448" t="s">
        <v>78</v>
      </c>
      <c r="D142" s="448"/>
    </row>
    <row r="143" spans="1:4" ht="17.25" x14ac:dyDescent="0.3">
      <c r="A143" s="150" t="s">
        <v>6</v>
      </c>
      <c r="B143" s="9">
        <v>32001</v>
      </c>
      <c r="C143" s="146" t="s">
        <v>35</v>
      </c>
      <c r="D143" s="146" t="s">
        <v>7</v>
      </c>
    </row>
    <row r="144" spans="1:4" x14ac:dyDescent="0.3">
      <c r="A144" s="380" t="s">
        <v>8</v>
      </c>
      <c r="B144" s="9" t="s">
        <v>82</v>
      </c>
      <c r="C144" s="15"/>
      <c r="D144" s="148"/>
    </row>
    <row r="145" spans="1:4" ht="86.25" x14ac:dyDescent="0.3">
      <c r="A145" s="380" t="s">
        <v>9</v>
      </c>
      <c r="B145" s="7" t="s">
        <v>81</v>
      </c>
      <c r="C145" s="15"/>
      <c r="D145" s="148"/>
    </row>
    <row r="146" spans="1:4" ht="51.75" x14ac:dyDescent="0.3">
      <c r="A146" s="150" t="s">
        <v>18</v>
      </c>
      <c r="B146" s="9" t="s">
        <v>305</v>
      </c>
      <c r="C146" s="15"/>
      <c r="D146" s="148"/>
    </row>
    <row r="147" spans="1:4" ht="38.25" customHeight="1" x14ac:dyDescent="0.3">
      <c r="A147" s="154" t="s">
        <v>307</v>
      </c>
      <c r="B147" s="22" t="s">
        <v>185</v>
      </c>
      <c r="C147" s="15"/>
      <c r="D147" s="148"/>
    </row>
    <row r="148" spans="1:4" ht="17.25" x14ac:dyDescent="0.3">
      <c r="A148" s="448" t="s">
        <v>79</v>
      </c>
      <c r="B148" s="448"/>
      <c r="C148" s="18"/>
      <c r="D148" s="146"/>
    </row>
    <row r="149" spans="1:4" ht="17.25" customHeight="1" x14ac:dyDescent="0.3">
      <c r="A149" s="461" t="s">
        <v>120</v>
      </c>
      <c r="B149" s="461"/>
      <c r="C149" s="149"/>
      <c r="D149" s="365">
        <v>1</v>
      </c>
    </row>
    <row r="150" spans="1:4" ht="21" customHeight="1" x14ac:dyDescent="0.3">
      <c r="A150" s="364" t="s">
        <v>36</v>
      </c>
      <c r="B150" s="364"/>
      <c r="C150" s="379">
        <f>'2.'!G78</f>
        <v>5058.7</v>
      </c>
      <c r="D150" s="379">
        <f>'2.'!H78</f>
        <v>5058.7</v>
      </c>
    </row>
    <row r="151" spans="1:4" s="125" customFormat="1" ht="17.25" x14ac:dyDescent="0.3">
      <c r="A151" s="187"/>
      <c r="B151" s="188"/>
      <c r="C151" s="189"/>
      <c r="D151" s="190"/>
    </row>
    <row r="152" spans="1:4" ht="17.25" x14ac:dyDescent="0.3">
      <c r="A152" s="53" t="s">
        <v>91</v>
      </c>
      <c r="B152" s="53"/>
      <c r="C152" s="53"/>
    </row>
    <row r="153" spans="1:4" ht="17.25" x14ac:dyDescent="0.3">
      <c r="A153" s="53" t="s">
        <v>92</v>
      </c>
      <c r="B153" s="53"/>
      <c r="C153" s="53"/>
    </row>
    <row r="154" spans="1:4" ht="17.25" x14ac:dyDescent="0.3">
      <c r="A154" s="53" t="s">
        <v>93</v>
      </c>
      <c r="B154" s="53"/>
      <c r="C154" s="53"/>
    </row>
    <row r="155" spans="1:4" ht="17.25" x14ac:dyDescent="0.3">
      <c r="A155" s="53"/>
      <c r="B155" s="53"/>
      <c r="C155" s="53"/>
    </row>
    <row r="156" spans="1:4" ht="17.25" x14ac:dyDescent="0.3">
      <c r="A156" s="53"/>
      <c r="B156" s="53"/>
      <c r="C156" s="53"/>
    </row>
    <row r="157" spans="1:4" ht="17.25" x14ac:dyDescent="0.3">
      <c r="A157" s="53"/>
      <c r="B157" s="53"/>
      <c r="C157" s="53"/>
    </row>
    <row r="158" spans="1:4" ht="34.5" customHeight="1" x14ac:dyDescent="0.3">
      <c r="A158" s="53"/>
      <c r="B158" s="53"/>
      <c r="C158" s="53"/>
    </row>
    <row r="159" spans="1:4" ht="34.5" customHeight="1" x14ac:dyDescent="0.3">
      <c r="A159" s="53"/>
      <c r="B159" s="53"/>
      <c r="C159" s="53"/>
    </row>
  </sheetData>
  <mergeCells count="48">
    <mergeCell ref="A149:B149"/>
    <mergeCell ref="A135:D135"/>
    <mergeCell ref="A136:D136"/>
    <mergeCell ref="A141:D141"/>
    <mergeCell ref="C142:D142"/>
    <mergeCell ref="A148:B148"/>
    <mergeCell ref="A90:B90"/>
    <mergeCell ref="A131:B131"/>
    <mergeCell ref="A79:B79"/>
    <mergeCell ref="A62:B62"/>
    <mergeCell ref="A130:B130"/>
    <mergeCell ref="C124:D124"/>
    <mergeCell ref="A108:B108"/>
    <mergeCell ref="A113:D113"/>
    <mergeCell ref="C114:D114"/>
    <mergeCell ref="A120:B120"/>
    <mergeCell ref="A121:B121"/>
    <mergeCell ref="A5:D5"/>
    <mergeCell ref="A8:D8"/>
    <mergeCell ref="A9:D9"/>
    <mergeCell ref="A100:D100"/>
    <mergeCell ref="A107:B107"/>
    <mergeCell ref="C101:D101"/>
    <mergeCell ref="A80:B80"/>
    <mergeCell ref="C83:D83"/>
    <mergeCell ref="A89:B89"/>
    <mergeCell ref="A66:D66"/>
    <mergeCell ref="A67:D67"/>
    <mergeCell ref="A71:D71"/>
    <mergeCell ref="C72:D72"/>
    <mergeCell ref="A78:B78"/>
    <mergeCell ref="A94:D94"/>
    <mergeCell ref="A95:D95"/>
    <mergeCell ref="A14:D14"/>
    <mergeCell ref="C15:D15"/>
    <mergeCell ref="A21:B21"/>
    <mergeCell ref="A22:B22"/>
    <mergeCell ref="A25:D25"/>
    <mergeCell ref="A26:D26"/>
    <mergeCell ref="C55:D55"/>
    <mergeCell ref="A61:B61"/>
    <mergeCell ref="C41:D41"/>
    <mergeCell ref="A47:B47"/>
    <mergeCell ref="A48:B48"/>
    <mergeCell ref="A49:B49"/>
    <mergeCell ref="C32:D32"/>
    <mergeCell ref="A38:B38"/>
    <mergeCell ref="A39:B39"/>
  </mergeCells>
  <pageMargins left="0" right="0" top="0" bottom="0" header="0" footer="0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79"/>
  <sheetViews>
    <sheetView tabSelected="1" topLeftCell="A46" zoomScaleNormal="100" workbookViewId="0">
      <selection activeCell="C60" sqref="C60"/>
    </sheetView>
  </sheetViews>
  <sheetFormatPr defaultRowHeight="17.25" x14ac:dyDescent="0.3"/>
  <cols>
    <col min="1" max="1" width="17" style="301" customWidth="1"/>
    <col min="2" max="2" width="73.28515625" style="301" customWidth="1"/>
    <col min="3" max="3" width="12.7109375" style="301" customWidth="1"/>
    <col min="4" max="4" width="14.85546875" style="301" customWidth="1"/>
    <col min="5" max="5" width="17.7109375" style="301" customWidth="1"/>
    <col min="6" max="6" width="11.42578125" style="301" customWidth="1"/>
    <col min="7" max="7" width="29" style="301" customWidth="1"/>
    <col min="8" max="8" width="12.28515625" style="301" bestFit="1" customWidth="1"/>
    <col min="9" max="16384" width="9.140625" style="301"/>
  </cols>
  <sheetData>
    <row r="1" spans="1:129" s="1" customFormat="1" x14ac:dyDescent="0.3">
      <c r="D1" s="8"/>
      <c r="E1" s="4"/>
      <c r="G1" s="14" t="s">
        <v>258</v>
      </c>
    </row>
    <row r="2" spans="1:129" s="1" customFormat="1" x14ac:dyDescent="0.3">
      <c r="G2" s="14" t="s">
        <v>132</v>
      </c>
    </row>
    <row r="3" spans="1:129" s="1" customFormat="1" x14ac:dyDescent="0.3">
      <c r="B3" s="2"/>
      <c r="C3" s="2"/>
      <c r="D3" s="8"/>
      <c r="E3" s="4"/>
      <c r="G3" s="14" t="s">
        <v>85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</row>
    <row r="4" spans="1:129" s="1" customFormat="1" ht="10.5" customHeight="1" x14ac:dyDescent="0.3"/>
    <row r="5" spans="1:129" s="1" customFormat="1" ht="11.25" customHeight="1" x14ac:dyDescent="0.3"/>
    <row r="6" spans="1:129" s="1" customFormat="1" ht="39" customHeight="1" x14ac:dyDescent="0.3">
      <c r="A6" s="463" t="s">
        <v>115</v>
      </c>
      <c r="B6" s="463"/>
      <c r="C6" s="463"/>
      <c r="D6" s="463"/>
      <c r="E6" s="463"/>
      <c r="F6" s="463"/>
      <c r="G6" s="463"/>
    </row>
    <row r="7" spans="1:129" s="1" customFormat="1" ht="9" customHeight="1" x14ac:dyDescent="0.3">
      <c r="A7" s="464"/>
      <c r="B7" s="464"/>
      <c r="C7" s="464"/>
      <c r="D7" s="464"/>
      <c r="E7" s="464"/>
      <c r="F7" s="464"/>
      <c r="G7" s="464"/>
    </row>
    <row r="8" spans="1:129" s="1" customFormat="1" ht="12" customHeight="1" x14ac:dyDescent="0.3"/>
    <row r="9" spans="1:129" s="1" customFormat="1" ht="84" customHeight="1" x14ac:dyDescent="0.3">
      <c r="A9" s="465" t="s">
        <v>49</v>
      </c>
      <c r="B9" s="465" t="s">
        <v>50</v>
      </c>
      <c r="C9" s="466" t="s">
        <v>51</v>
      </c>
      <c r="D9" s="466" t="s">
        <v>52</v>
      </c>
      <c r="E9" s="466" t="s">
        <v>53</v>
      </c>
      <c r="F9" s="466" t="s">
        <v>54</v>
      </c>
      <c r="G9" s="25" t="s">
        <v>55</v>
      </c>
    </row>
    <row r="10" spans="1:129" s="1" customFormat="1" ht="19.5" customHeight="1" x14ac:dyDescent="0.3">
      <c r="A10" s="465"/>
      <c r="B10" s="465"/>
      <c r="C10" s="466"/>
      <c r="D10" s="466"/>
      <c r="E10" s="466"/>
      <c r="F10" s="466"/>
      <c r="G10" s="25" t="s">
        <v>62</v>
      </c>
    </row>
    <row r="11" spans="1:129" s="1" customFormat="1" ht="17.25" customHeight="1" x14ac:dyDescent="0.3">
      <c r="A11" s="289"/>
      <c r="B11" s="290" t="s">
        <v>74</v>
      </c>
      <c r="C11" s="25"/>
      <c r="D11" s="25"/>
      <c r="E11" s="25"/>
      <c r="F11" s="25"/>
      <c r="G11" s="291">
        <f>G12+G35+G45+G56</f>
        <v>206342.5</v>
      </c>
      <c r="H11" s="3"/>
    </row>
    <row r="12" spans="1:129" s="1" customFormat="1" ht="17.25" customHeight="1" x14ac:dyDescent="0.3">
      <c r="A12" s="289"/>
      <c r="B12" s="290" t="s">
        <v>309</v>
      </c>
      <c r="C12" s="25"/>
      <c r="D12" s="25"/>
      <c r="E12" s="25"/>
      <c r="F12" s="25"/>
      <c r="G12" s="291">
        <f>G13+G31</f>
        <v>99030.099999999991</v>
      </c>
    </row>
    <row r="13" spans="1:129" s="13" customFormat="1" ht="50.25" customHeight="1" x14ac:dyDescent="0.2">
      <c r="A13" s="292" t="s">
        <v>63</v>
      </c>
      <c r="B13" s="49" t="s">
        <v>64</v>
      </c>
      <c r="C13" s="49" t="s">
        <v>65</v>
      </c>
      <c r="D13" s="462" t="s">
        <v>66</v>
      </c>
      <c r="E13" s="462"/>
      <c r="F13" s="462"/>
      <c r="G13" s="192">
        <f>G14</f>
        <v>109781.29999999999</v>
      </c>
      <c r="H13" s="293"/>
    </row>
    <row r="14" spans="1:129" s="13" customFormat="1" ht="24" customHeight="1" x14ac:dyDescent="0.2">
      <c r="A14" s="294" t="s">
        <v>83</v>
      </c>
      <c r="B14" s="462" t="s">
        <v>82</v>
      </c>
      <c r="C14" s="462"/>
      <c r="D14" s="462"/>
      <c r="E14" s="462"/>
      <c r="F14" s="462"/>
      <c r="G14" s="192">
        <f>G15+G18</f>
        <v>109781.29999999999</v>
      </c>
    </row>
    <row r="15" spans="1:129" s="13" customFormat="1" ht="19.5" customHeight="1" x14ac:dyDescent="0.2">
      <c r="A15" s="295"/>
      <c r="B15" s="290" t="s">
        <v>61</v>
      </c>
      <c r="C15" s="296"/>
      <c r="D15" s="296"/>
      <c r="E15" s="193"/>
      <c r="F15" s="193"/>
      <c r="G15" s="192">
        <f>G16+G17</f>
        <v>73697.799999999988</v>
      </c>
    </row>
    <row r="16" spans="1:129" s="13" customFormat="1" ht="21.75" customHeight="1" x14ac:dyDescent="0.2">
      <c r="A16" s="289" t="s">
        <v>122</v>
      </c>
      <c r="B16" s="24" t="s">
        <v>127</v>
      </c>
      <c r="C16" s="289" t="s">
        <v>123</v>
      </c>
      <c r="D16" s="289" t="s">
        <v>119</v>
      </c>
      <c r="E16" s="30">
        <v>40575700</v>
      </c>
      <c r="F16" s="25">
        <v>1</v>
      </c>
      <c r="G16" s="52">
        <v>40575.699999999997</v>
      </c>
    </row>
    <row r="17" spans="1:7" s="13" customFormat="1" ht="21.75" customHeight="1" x14ac:dyDescent="0.2">
      <c r="A17" s="289" t="s">
        <v>125</v>
      </c>
      <c r="B17" s="24" t="s">
        <v>126</v>
      </c>
      <c r="C17" s="289" t="s">
        <v>123</v>
      </c>
      <c r="D17" s="289" t="s">
        <v>119</v>
      </c>
      <c r="E17" s="30">
        <v>33122100</v>
      </c>
      <c r="F17" s="25">
        <v>1</v>
      </c>
      <c r="G17" s="52">
        <v>33122.1</v>
      </c>
    </row>
    <row r="18" spans="1:7" s="13" customFormat="1" ht="21.75" customHeight="1" x14ac:dyDescent="0.2">
      <c r="A18" s="289"/>
      <c r="B18" s="290" t="s">
        <v>116</v>
      </c>
      <c r="C18" s="296"/>
      <c r="D18" s="297"/>
      <c r="E18" s="298"/>
      <c r="F18" s="298"/>
      <c r="G18" s="299">
        <f>G19+G20+G21+G22+G23+G24+G25+G26+G27+G28+G29+G30</f>
        <v>36083.5</v>
      </c>
    </row>
    <row r="19" spans="1:7" s="13" customFormat="1" ht="20.25" customHeight="1" x14ac:dyDescent="0.2">
      <c r="A19" s="289" t="s">
        <v>128</v>
      </c>
      <c r="B19" s="24" t="s">
        <v>117</v>
      </c>
      <c r="C19" s="289" t="s">
        <v>123</v>
      </c>
      <c r="D19" s="289" t="s">
        <v>119</v>
      </c>
      <c r="E19" s="30">
        <v>653000</v>
      </c>
      <c r="F19" s="25">
        <v>1</v>
      </c>
      <c r="G19" s="52">
        <f>E19*F19/1000</f>
        <v>653</v>
      </c>
    </row>
    <row r="20" spans="1:7" s="13" customFormat="1" ht="20.25" customHeight="1" x14ac:dyDescent="0.2">
      <c r="A20" s="289" t="s">
        <v>129</v>
      </c>
      <c r="B20" s="24" t="s">
        <v>117</v>
      </c>
      <c r="C20" s="289" t="s">
        <v>123</v>
      </c>
      <c r="D20" s="289" t="s">
        <v>119</v>
      </c>
      <c r="E20" s="30">
        <v>642700</v>
      </c>
      <c r="F20" s="25">
        <v>1</v>
      </c>
      <c r="G20" s="52">
        <f t="shared" ref="G20:G30" si="0">E20*F20/1000</f>
        <v>642.70000000000005</v>
      </c>
    </row>
    <row r="21" spans="1:7" s="13" customFormat="1" ht="20.25" customHeight="1" x14ac:dyDescent="0.2">
      <c r="A21" s="289" t="s">
        <v>130</v>
      </c>
      <c r="B21" s="24" t="s">
        <v>118</v>
      </c>
      <c r="C21" s="289" t="s">
        <v>124</v>
      </c>
      <c r="D21" s="289" t="s">
        <v>119</v>
      </c>
      <c r="E21" s="30">
        <v>195000</v>
      </c>
      <c r="F21" s="25">
        <v>1</v>
      </c>
      <c r="G21" s="52">
        <f t="shared" si="0"/>
        <v>195</v>
      </c>
    </row>
    <row r="22" spans="1:7" s="13" customFormat="1" ht="20.25" customHeight="1" x14ac:dyDescent="0.2">
      <c r="A22" s="289" t="s">
        <v>131</v>
      </c>
      <c r="B22" s="24" t="s">
        <v>118</v>
      </c>
      <c r="C22" s="289" t="s">
        <v>124</v>
      </c>
      <c r="D22" s="289" t="s">
        <v>119</v>
      </c>
      <c r="E22" s="30">
        <v>192800</v>
      </c>
      <c r="F22" s="30">
        <v>1</v>
      </c>
      <c r="G22" s="52">
        <f t="shared" si="0"/>
        <v>192.8</v>
      </c>
    </row>
    <row r="23" spans="1:7" x14ac:dyDescent="0.3">
      <c r="A23" s="28" t="s">
        <v>141</v>
      </c>
      <c r="B23" s="29" t="s">
        <v>148</v>
      </c>
      <c r="C23" s="289" t="s">
        <v>123</v>
      </c>
      <c r="D23" s="289" t="s">
        <v>119</v>
      </c>
      <c r="E23" s="300">
        <v>8000000</v>
      </c>
      <c r="F23" s="30">
        <v>1</v>
      </c>
      <c r="G23" s="52">
        <f t="shared" si="0"/>
        <v>8000</v>
      </c>
    </row>
    <row r="24" spans="1:7" x14ac:dyDescent="0.3">
      <c r="A24" s="28" t="s">
        <v>142</v>
      </c>
      <c r="B24" s="29" t="s">
        <v>148</v>
      </c>
      <c r="C24" s="289" t="s">
        <v>123</v>
      </c>
      <c r="D24" s="289" t="s">
        <v>119</v>
      </c>
      <c r="E24" s="300">
        <v>9500000</v>
      </c>
      <c r="F24" s="30">
        <v>1</v>
      </c>
      <c r="G24" s="52">
        <f t="shared" si="0"/>
        <v>9500</v>
      </c>
    </row>
    <row r="25" spans="1:7" x14ac:dyDescent="0.3">
      <c r="A25" s="28" t="s">
        <v>144</v>
      </c>
      <c r="B25" s="29" t="s">
        <v>148</v>
      </c>
      <c r="C25" s="289" t="s">
        <v>123</v>
      </c>
      <c r="D25" s="289" t="s">
        <v>119</v>
      </c>
      <c r="E25" s="300">
        <v>13000000</v>
      </c>
      <c r="F25" s="30">
        <v>1</v>
      </c>
      <c r="G25" s="52">
        <f t="shared" si="0"/>
        <v>13000</v>
      </c>
    </row>
    <row r="26" spans="1:7" x14ac:dyDescent="0.3">
      <c r="A26" s="28" t="s">
        <v>146</v>
      </c>
      <c r="B26" s="29" t="s">
        <v>148</v>
      </c>
      <c r="C26" s="289" t="s">
        <v>123</v>
      </c>
      <c r="D26" s="289" t="s">
        <v>119</v>
      </c>
      <c r="E26" s="300">
        <v>450000</v>
      </c>
      <c r="F26" s="30">
        <v>1</v>
      </c>
      <c r="G26" s="52">
        <f t="shared" si="0"/>
        <v>450</v>
      </c>
    </row>
    <row r="27" spans="1:7" s="1" customFormat="1" x14ac:dyDescent="0.3">
      <c r="A27" s="302" t="s">
        <v>139</v>
      </c>
      <c r="B27" s="29" t="s">
        <v>140</v>
      </c>
      <c r="C27" s="289" t="s">
        <v>123</v>
      </c>
      <c r="D27" s="289" t="s">
        <v>119</v>
      </c>
      <c r="E27" s="300">
        <v>700000</v>
      </c>
      <c r="F27" s="30">
        <v>1</v>
      </c>
      <c r="G27" s="52">
        <f t="shared" si="0"/>
        <v>700</v>
      </c>
    </row>
    <row r="28" spans="1:7" s="1" customFormat="1" x14ac:dyDescent="0.3">
      <c r="A28" s="302" t="s">
        <v>143</v>
      </c>
      <c r="B28" s="29" t="s">
        <v>140</v>
      </c>
      <c r="C28" s="289" t="s">
        <v>123</v>
      </c>
      <c r="D28" s="289" t="s">
        <v>119</v>
      </c>
      <c r="E28" s="300">
        <v>1000000</v>
      </c>
      <c r="F28" s="30">
        <v>1</v>
      </c>
      <c r="G28" s="52">
        <f t="shared" si="0"/>
        <v>1000</v>
      </c>
    </row>
    <row r="29" spans="1:7" s="1" customFormat="1" x14ac:dyDescent="0.3">
      <c r="A29" s="302" t="s">
        <v>145</v>
      </c>
      <c r="B29" s="29" t="s">
        <v>140</v>
      </c>
      <c r="C29" s="289" t="s">
        <v>123</v>
      </c>
      <c r="D29" s="289" t="s">
        <v>119</v>
      </c>
      <c r="E29" s="300">
        <v>1700000</v>
      </c>
      <c r="F29" s="30">
        <v>1</v>
      </c>
      <c r="G29" s="52">
        <f t="shared" si="0"/>
        <v>1700</v>
      </c>
    </row>
    <row r="30" spans="1:7" s="1" customFormat="1" x14ac:dyDescent="0.3">
      <c r="A30" s="302" t="s">
        <v>147</v>
      </c>
      <c r="B30" s="29" t="s">
        <v>140</v>
      </c>
      <c r="C30" s="289" t="s">
        <v>123</v>
      </c>
      <c r="D30" s="289" t="s">
        <v>119</v>
      </c>
      <c r="E30" s="300">
        <v>50000</v>
      </c>
      <c r="F30" s="30">
        <v>1</v>
      </c>
      <c r="G30" s="52">
        <f t="shared" si="0"/>
        <v>50</v>
      </c>
    </row>
    <row r="31" spans="1:7" s="1" customFormat="1" x14ac:dyDescent="0.3">
      <c r="A31" s="292" t="s">
        <v>182</v>
      </c>
      <c r="B31" s="49" t="s">
        <v>181</v>
      </c>
      <c r="C31" s="49" t="s">
        <v>65</v>
      </c>
      <c r="D31" s="462" t="s">
        <v>183</v>
      </c>
      <c r="E31" s="462"/>
      <c r="F31" s="462"/>
      <c r="G31" s="303">
        <f>G32</f>
        <v>-10751.2</v>
      </c>
    </row>
    <row r="32" spans="1:7" s="1" customFormat="1" x14ac:dyDescent="0.3">
      <c r="A32" s="289" t="s">
        <v>176</v>
      </c>
      <c r="B32" s="462" t="s">
        <v>177</v>
      </c>
      <c r="C32" s="462"/>
      <c r="D32" s="462"/>
      <c r="E32" s="462"/>
      <c r="F32" s="462"/>
      <c r="G32" s="192">
        <f>G33</f>
        <v>-10751.2</v>
      </c>
    </row>
    <row r="33" spans="1:8" s="1" customFormat="1" x14ac:dyDescent="0.3">
      <c r="A33" s="289"/>
      <c r="B33" s="290" t="s">
        <v>61</v>
      </c>
      <c r="C33" s="289"/>
      <c r="D33" s="289"/>
      <c r="E33" s="289"/>
      <c r="F33" s="289"/>
      <c r="G33" s="192">
        <f>G34</f>
        <v>-10751.2</v>
      </c>
    </row>
    <row r="34" spans="1:8" s="1" customFormat="1" x14ac:dyDescent="0.3">
      <c r="A34" s="289" t="s">
        <v>178</v>
      </c>
      <c r="B34" s="23" t="s">
        <v>179</v>
      </c>
      <c r="C34" s="289" t="s">
        <v>180</v>
      </c>
      <c r="D34" s="289" t="s">
        <v>119</v>
      </c>
      <c r="E34" s="289"/>
      <c r="F34" s="289"/>
      <c r="G34" s="192">
        <v>-10751.2</v>
      </c>
    </row>
    <row r="35" spans="1:8" s="1" customFormat="1" x14ac:dyDescent="0.3">
      <c r="A35" s="302"/>
      <c r="B35" s="51" t="s">
        <v>252</v>
      </c>
      <c r="C35" s="289"/>
      <c r="D35" s="289"/>
      <c r="E35" s="300"/>
      <c r="F35" s="30"/>
      <c r="G35" s="52">
        <f>G36</f>
        <v>102253.7</v>
      </c>
    </row>
    <row r="36" spans="1:8" s="1" customFormat="1" x14ac:dyDescent="0.3">
      <c r="A36" s="292" t="s">
        <v>63</v>
      </c>
      <c r="B36" s="49" t="s">
        <v>64</v>
      </c>
      <c r="C36" s="49" t="s">
        <v>65</v>
      </c>
      <c r="D36" s="462" t="s">
        <v>66</v>
      </c>
      <c r="E36" s="462"/>
      <c r="F36" s="462"/>
      <c r="G36" s="52">
        <f>G37</f>
        <v>102253.7</v>
      </c>
    </row>
    <row r="37" spans="1:8" s="1" customFormat="1" ht="16.5" customHeight="1" x14ac:dyDescent="0.3">
      <c r="A37" s="294" t="s">
        <v>83</v>
      </c>
      <c r="B37" s="462" t="s">
        <v>82</v>
      </c>
      <c r="C37" s="462"/>
      <c r="D37" s="462"/>
      <c r="E37" s="462"/>
      <c r="F37" s="462"/>
      <c r="G37" s="52">
        <f>G38+G43</f>
        <v>102253.7</v>
      </c>
    </row>
    <row r="38" spans="1:8" s="1" customFormat="1" ht="16.5" customHeight="1" x14ac:dyDescent="0.3">
      <c r="A38" s="302"/>
      <c r="B38" s="51" t="s">
        <v>116</v>
      </c>
      <c r="C38" s="289"/>
      <c r="D38" s="289"/>
      <c r="E38" s="300"/>
      <c r="F38" s="30"/>
      <c r="G38" s="52">
        <f>+G40+G39+G41+G42</f>
        <v>8024.4</v>
      </c>
    </row>
    <row r="39" spans="1:8" s="1" customFormat="1" ht="16.5" customHeight="1" x14ac:dyDescent="0.3">
      <c r="A39" s="289" t="s">
        <v>193</v>
      </c>
      <c r="B39" s="24" t="s">
        <v>194</v>
      </c>
      <c r="C39" s="289" t="s">
        <v>123</v>
      </c>
      <c r="D39" s="289" t="s">
        <v>119</v>
      </c>
      <c r="E39" s="30">
        <v>4700000</v>
      </c>
      <c r="F39" s="30">
        <v>1</v>
      </c>
      <c r="G39" s="52">
        <f>E39*F39/1000</f>
        <v>4700</v>
      </c>
    </row>
    <row r="40" spans="1:8" s="1" customFormat="1" ht="16.5" customHeight="1" x14ac:dyDescent="0.3">
      <c r="A40" s="289" t="s">
        <v>195</v>
      </c>
      <c r="B40" s="24" t="s">
        <v>140</v>
      </c>
      <c r="C40" s="289" t="s">
        <v>123</v>
      </c>
      <c r="D40" s="289" t="s">
        <v>119</v>
      </c>
      <c r="E40" s="30">
        <f>G40*1000</f>
        <v>470000</v>
      </c>
      <c r="F40" s="30">
        <v>1</v>
      </c>
      <c r="G40" s="52">
        <v>470</v>
      </c>
    </row>
    <row r="41" spans="1:8" s="1" customFormat="1" ht="16.5" customHeight="1" x14ac:dyDescent="0.3">
      <c r="A41" s="289" t="s">
        <v>128</v>
      </c>
      <c r="B41" s="24" t="s">
        <v>117</v>
      </c>
      <c r="C41" s="289" t="s">
        <v>123</v>
      </c>
      <c r="D41" s="289" t="s">
        <v>119</v>
      </c>
      <c r="E41" s="30">
        <f>G41*1000</f>
        <v>2195700</v>
      </c>
      <c r="F41" s="30">
        <v>1</v>
      </c>
      <c r="G41" s="52">
        <v>2195.6999999999998</v>
      </c>
    </row>
    <row r="42" spans="1:8" s="1" customFormat="1" ht="16.5" customHeight="1" x14ac:dyDescent="0.3">
      <c r="A42" s="289" t="s">
        <v>130</v>
      </c>
      <c r="B42" s="24" t="s">
        <v>118</v>
      </c>
      <c r="C42" s="289" t="s">
        <v>124</v>
      </c>
      <c r="D42" s="289" t="s">
        <v>119</v>
      </c>
      <c r="E42" s="30">
        <f>G42*1000</f>
        <v>658700</v>
      </c>
      <c r="F42" s="30">
        <v>1</v>
      </c>
      <c r="G42" s="52">
        <v>658.7</v>
      </c>
    </row>
    <row r="43" spans="1:8" s="1" customFormat="1" ht="16.5" customHeight="1" x14ac:dyDescent="0.3">
      <c r="A43" s="295"/>
      <c r="B43" s="290" t="s">
        <v>61</v>
      </c>
      <c r="C43" s="296"/>
      <c r="D43" s="296"/>
      <c r="E43" s="193"/>
      <c r="F43" s="193"/>
      <c r="G43" s="304">
        <f>G44</f>
        <v>94229.3</v>
      </c>
    </row>
    <row r="44" spans="1:8" s="1" customFormat="1" ht="16.5" customHeight="1" x14ac:dyDescent="0.3">
      <c r="A44" s="289" t="s">
        <v>191</v>
      </c>
      <c r="B44" s="24" t="s">
        <v>192</v>
      </c>
      <c r="C44" s="289" t="s">
        <v>123</v>
      </c>
      <c r="D44" s="289" t="s">
        <v>119</v>
      </c>
      <c r="E44" s="30">
        <f>G44*1000</f>
        <v>94229300</v>
      </c>
      <c r="F44" s="25">
        <v>1</v>
      </c>
      <c r="G44" s="52">
        <v>94229.3</v>
      </c>
    </row>
    <row r="45" spans="1:8" s="1" customFormat="1" ht="27" customHeight="1" x14ac:dyDescent="0.3">
      <c r="A45" s="471" t="s">
        <v>275</v>
      </c>
      <c r="B45" s="471"/>
      <c r="C45" s="32"/>
      <c r="D45" s="32"/>
      <c r="E45" s="32"/>
      <c r="F45" s="32"/>
      <c r="G45" s="305">
        <f>G46</f>
        <v>0</v>
      </c>
      <c r="H45" s="306"/>
    </row>
    <row r="46" spans="1:8" s="1" customFormat="1" ht="16.5" customHeight="1" x14ac:dyDescent="0.3">
      <c r="A46" s="47" t="s">
        <v>276</v>
      </c>
      <c r="B46" s="51" t="s">
        <v>277</v>
      </c>
      <c r="C46" s="47" t="s">
        <v>278</v>
      </c>
      <c r="D46" s="468" t="s">
        <v>166</v>
      </c>
      <c r="E46" s="469"/>
      <c r="F46" s="470"/>
      <c r="G46" s="305">
        <f>G48+G50</f>
        <v>0</v>
      </c>
      <c r="H46" s="306"/>
    </row>
    <row r="47" spans="1:8" s="1" customFormat="1" ht="39.75" customHeight="1" x14ac:dyDescent="0.3">
      <c r="A47" s="49" t="s">
        <v>284</v>
      </c>
      <c r="B47" s="292" t="s">
        <v>177</v>
      </c>
      <c r="C47" s="292"/>
      <c r="D47" s="292"/>
      <c r="E47" s="292"/>
      <c r="F47" s="292"/>
      <c r="G47" s="307">
        <f>G48</f>
        <v>-22676.5</v>
      </c>
      <c r="H47" s="308"/>
    </row>
    <row r="48" spans="1:8" s="1" customFormat="1" ht="22.5" customHeight="1" x14ac:dyDescent="0.3">
      <c r="A48" s="309"/>
      <c r="B48" s="49" t="s">
        <v>61</v>
      </c>
      <c r="C48" s="292"/>
      <c r="D48" s="292"/>
      <c r="E48" s="310"/>
      <c r="F48" s="311"/>
      <c r="G48" s="312">
        <f>G49</f>
        <v>-22676.5</v>
      </c>
      <c r="H48" s="288"/>
    </row>
    <row r="49" spans="1:8" s="1" customFormat="1" ht="16.5" customHeight="1" x14ac:dyDescent="0.3">
      <c r="A49" s="28" t="s">
        <v>285</v>
      </c>
      <c r="B49" s="311" t="s">
        <v>286</v>
      </c>
      <c r="C49" s="25" t="s">
        <v>180</v>
      </c>
      <c r="D49" s="25" t="s">
        <v>119</v>
      </c>
      <c r="E49" s="313"/>
      <c r="F49" s="314"/>
      <c r="G49" s="111">
        <f>-G50</f>
        <v>-22676.5</v>
      </c>
      <c r="H49" s="104"/>
    </row>
    <row r="50" spans="1:8" s="1" customFormat="1" ht="36" customHeight="1" x14ac:dyDescent="0.3">
      <c r="A50" s="51" t="s">
        <v>279</v>
      </c>
      <c r="B50" s="51" t="s">
        <v>280</v>
      </c>
      <c r="C50" s="32"/>
      <c r="D50" s="32"/>
      <c r="E50" s="32"/>
      <c r="F50" s="32"/>
      <c r="G50" s="315">
        <f>G51+G53</f>
        <v>22676.5</v>
      </c>
      <c r="H50" s="306"/>
    </row>
    <row r="51" spans="1:8" s="1" customFormat="1" ht="18" customHeight="1" x14ac:dyDescent="0.3">
      <c r="A51" s="51"/>
      <c r="B51" s="51" t="s">
        <v>61</v>
      </c>
      <c r="C51" s="32"/>
      <c r="D51" s="32"/>
      <c r="E51" s="32"/>
      <c r="F51" s="32"/>
      <c r="G51" s="315">
        <f>G52</f>
        <v>22110.3</v>
      </c>
      <c r="H51" s="306"/>
    </row>
    <row r="52" spans="1:8" s="1" customFormat="1" ht="18.75" customHeight="1" x14ac:dyDescent="0.3">
      <c r="A52" s="48" t="s">
        <v>287</v>
      </c>
      <c r="B52" s="48" t="s">
        <v>281</v>
      </c>
      <c r="C52" s="25" t="s">
        <v>282</v>
      </c>
      <c r="D52" s="25" t="s">
        <v>119</v>
      </c>
      <c r="E52" s="194">
        <f>G52*1000</f>
        <v>22110300</v>
      </c>
      <c r="F52" s="29">
        <v>1</v>
      </c>
      <c r="G52" s="316">
        <v>22110.3</v>
      </c>
      <c r="H52" s="12"/>
    </row>
    <row r="53" spans="1:8" s="1" customFormat="1" ht="16.5" customHeight="1" x14ac:dyDescent="0.3">
      <c r="A53" s="51"/>
      <c r="B53" s="51" t="s">
        <v>116</v>
      </c>
      <c r="C53" s="29"/>
      <c r="D53" s="29"/>
      <c r="E53" s="314"/>
      <c r="F53" s="314"/>
      <c r="G53" s="317">
        <f>G55+G54</f>
        <v>566.20000000000005</v>
      </c>
    </row>
    <row r="54" spans="1:8" s="1" customFormat="1" ht="16.5" customHeight="1" x14ac:dyDescent="0.3">
      <c r="A54" s="318" t="s">
        <v>301</v>
      </c>
      <c r="B54" s="29" t="s">
        <v>283</v>
      </c>
      <c r="C54" s="25" t="s">
        <v>282</v>
      </c>
      <c r="D54" s="25" t="s">
        <v>119</v>
      </c>
      <c r="E54" s="195">
        <f>G54*1000</f>
        <v>435600</v>
      </c>
      <c r="F54" s="314">
        <v>1</v>
      </c>
      <c r="G54" s="314">
        <v>435.6</v>
      </c>
    </row>
    <row r="55" spans="1:8" s="1" customFormat="1" ht="21" customHeight="1" x14ac:dyDescent="0.3">
      <c r="A55" s="318" t="s">
        <v>288</v>
      </c>
      <c r="B55" s="29" t="s">
        <v>289</v>
      </c>
      <c r="C55" s="48" t="s">
        <v>124</v>
      </c>
      <c r="D55" s="48" t="s">
        <v>119</v>
      </c>
      <c r="E55" s="195">
        <f>G55*1000</f>
        <v>130600</v>
      </c>
      <c r="F55" s="314">
        <v>1</v>
      </c>
      <c r="G55" s="319">
        <v>130.6</v>
      </c>
    </row>
    <row r="56" spans="1:8" s="1" customFormat="1" ht="19.5" customHeight="1" x14ac:dyDescent="0.3">
      <c r="A56" s="302"/>
      <c r="B56" s="468" t="s">
        <v>313</v>
      </c>
      <c r="C56" s="469"/>
      <c r="D56" s="470"/>
      <c r="E56" s="300"/>
      <c r="F56" s="30"/>
      <c r="G56" s="384">
        <f>G57</f>
        <v>5058.7</v>
      </c>
    </row>
    <row r="57" spans="1:8" s="1" customFormat="1" ht="57" customHeight="1" x14ac:dyDescent="0.3">
      <c r="A57" s="292" t="s">
        <v>63</v>
      </c>
      <c r="B57" s="49" t="s">
        <v>64</v>
      </c>
      <c r="C57" s="49" t="s">
        <v>65</v>
      </c>
      <c r="D57" s="462" t="s">
        <v>66</v>
      </c>
      <c r="E57" s="462"/>
      <c r="F57" s="462"/>
      <c r="G57" s="384">
        <f>G58</f>
        <v>5058.7</v>
      </c>
    </row>
    <row r="58" spans="1:8" s="1" customFormat="1" ht="22.5" customHeight="1" x14ac:dyDescent="0.3">
      <c r="A58" s="294" t="s">
        <v>314</v>
      </c>
      <c r="B58" s="467" t="s">
        <v>82</v>
      </c>
      <c r="C58" s="467"/>
      <c r="D58" s="467"/>
      <c r="E58" s="467"/>
      <c r="F58" s="467"/>
      <c r="G58" s="384">
        <f>G60</f>
        <v>5058.7</v>
      </c>
    </row>
    <row r="59" spans="1:8" s="1" customFormat="1" ht="22.5" customHeight="1" x14ac:dyDescent="0.3">
      <c r="A59" s="294"/>
      <c r="B59" s="49" t="s">
        <v>61</v>
      </c>
      <c r="C59" s="381"/>
      <c r="D59" s="381"/>
      <c r="E59" s="381"/>
      <c r="F59" s="381"/>
      <c r="G59" s="384">
        <f>G60</f>
        <v>5058.7</v>
      </c>
    </row>
    <row r="60" spans="1:8" s="1" customFormat="1" ht="24.75" customHeight="1" x14ac:dyDescent="0.3">
      <c r="A60" s="49" t="s">
        <v>315</v>
      </c>
      <c r="B60" s="32" t="s">
        <v>316</v>
      </c>
      <c r="C60" s="290" t="s">
        <v>282</v>
      </c>
      <c r="D60" s="290" t="s">
        <v>119</v>
      </c>
      <c r="E60" s="383">
        <f>G60*1000</f>
        <v>5058700</v>
      </c>
      <c r="F60" s="317">
        <v>1</v>
      </c>
      <c r="G60" s="382">
        <f>'2.'!H83</f>
        <v>5058.7</v>
      </c>
    </row>
    <row r="61" spans="1:8" s="1" customFormat="1" ht="16.5" customHeight="1" x14ac:dyDescent="0.3">
      <c r="A61" s="320"/>
      <c r="B61" s="306"/>
      <c r="C61" s="321"/>
      <c r="D61" s="321"/>
      <c r="E61" s="53"/>
      <c r="F61" s="53"/>
      <c r="G61" s="53"/>
    </row>
    <row r="62" spans="1:8" s="1" customFormat="1" ht="16.5" customHeight="1" x14ac:dyDescent="0.3">
      <c r="A62" s="320"/>
      <c r="B62" s="306"/>
      <c r="C62" s="321"/>
      <c r="D62" s="321"/>
      <c r="E62" s="53"/>
      <c r="F62" s="53"/>
      <c r="G62" s="53"/>
    </row>
    <row r="63" spans="1:8" s="1" customFormat="1" ht="16.5" customHeight="1" x14ac:dyDescent="0.3">
      <c r="A63" s="320"/>
      <c r="B63" s="306"/>
      <c r="C63" s="321"/>
      <c r="D63" s="321"/>
      <c r="E63" s="53"/>
      <c r="F63" s="53"/>
      <c r="G63" s="53"/>
    </row>
    <row r="64" spans="1:8" s="1" customFormat="1" ht="16.5" customHeight="1" x14ac:dyDescent="0.3">
      <c r="A64" s="320"/>
      <c r="B64" s="306"/>
      <c r="C64" s="321"/>
      <c r="D64" s="321"/>
      <c r="E64" s="53"/>
      <c r="F64" s="53"/>
      <c r="G64" s="53"/>
    </row>
    <row r="65" spans="1:7" s="1" customFormat="1" ht="16.5" customHeight="1" x14ac:dyDescent="0.3">
      <c r="A65" s="320"/>
      <c r="B65" s="306"/>
      <c r="C65" s="321"/>
      <c r="D65" s="321"/>
      <c r="E65" s="53"/>
      <c r="F65" s="53"/>
      <c r="G65" s="53"/>
    </row>
    <row r="66" spans="1:7" s="1" customFormat="1" ht="16.5" customHeight="1" x14ac:dyDescent="0.3">
      <c r="A66" s="320"/>
      <c r="B66" s="306"/>
      <c r="C66" s="321"/>
      <c r="D66" s="321"/>
      <c r="E66" s="53"/>
      <c r="F66" s="53"/>
      <c r="G66" s="53"/>
    </row>
    <row r="67" spans="1:7" s="1" customFormat="1" ht="16.5" customHeight="1" x14ac:dyDescent="0.3">
      <c r="A67" s="320"/>
      <c r="B67" s="306"/>
      <c r="C67" s="321"/>
      <c r="D67" s="321"/>
      <c r="E67" s="53"/>
      <c r="F67" s="53"/>
      <c r="G67" s="53"/>
    </row>
    <row r="68" spans="1:7" s="1" customFormat="1" ht="16.5" customHeight="1" x14ac:dyDescent="0.3">
      <c r="A68" s="320"/>
      <c r="B68" s="306"/>
      <c r="C68" s="321"/>
      <c r="D68" s="321"/>
      <c r="E68" s="53"/>
      <c r="F68" s="53"/>
      <c r="G68" s="53"/>
    </row>
    <row r="69" spans="1:7" s="1" customFormat="1" ht="16.5" customHeight="1" x14ac:dyDescent="0.3">
      <c r="A69" s="320"/>
      <c r="B69" s="306"/>
      <c r="C69" s="321"/>
      <c r="D69" s="321"/>
      <c r="E69" s="53"/>
      <c r="F69" s="53"/>
      <c r="G69" s="53"/>
    </row>
    <row r="70" spans="1:7" s="1" customFormat="1" ht="16.5" customHeight="1" x14ac:dyDescent="0.3">
      <c r="A70" s="320"/>
      <c r="B70" s="306"/>
      <c r="C70" s="321"/>
      <c r="D70" s="321"/>
      <c r="E70" s="53"/>
      <c r="F70" s="53"/>
      <c r="G70" s="53"/>
    </row>
    <row r="71" spans="1:7" s="1" customFormat="1" ht="16.5" customHeight="1" x14ac:dyDescent="0.3">
      <c r="A71" s="320"/>
      <c r="B71" s="306"/>
      <c r="C71" s="321"/>
      <c r="D71" s="321"/>
      <c r="E71" s="53"/>
      <c r="F71" s="53"/>
      <c r="G71" s="53"/>
    </row>
    <row r="72" spans="1:7" s="1" customFormat="1" ht="16.5" customHeight="1" x14ac:dyDescent="0.3">
      <c r="A72" s="320"/>
      <c r="B72" s="306"/>
      <c r="C72" s="321"/>
      <c r="D72" s="321"/>
      <c r="E72" s="53"/>
      <c r="F72" s="53"/>
      <c r="G72" s="53"/>
    </row>
    <row r="73" spans="1:7" s="1" customFormat="1" ht="16.5" customHeight="1" x14ac:dyDescent="0.3">
      <c r="A73" s="320"/>
      <c r="B73" s="306"/>
      <c r="C73" s="321"/>
      <c r="D73" s="321"/>
      <c r="E73" s="53"/>
      <c r="F73" s="53"/>
      <c r="G73" s="53"/>
    </row>
    <row r="74" spans="1:7" s="1" customFormat="1" x14ac:dyDescent="0.3">
      <c r="B74" s="53" t="s">
        <v>91</v>
      </c>
      <c r="C74" s="53"/>
      <c r="D74" s="53"/>
      <c r="E74" s="53"/>
      <c r="F74" s="53"/>
      <c r="G74" s="53"/>
    </row>
    <row r="75" spans="1:7" s="1" customFormat="1" x14ac:dyDescent="0.3">
      <c r="B75" s="53" t="s">
        <v>92</v>
      </c>
      <c r="C75" s="53"/>
      <c r="D75" s="53"/>
      <c r="E75" s="53"/>
      <c r="F75" s="53"/>
      <c r="G75" s="53"/>
    </row>
    <row r="76" spans="1:7" s="1" customFormat="1" x14ac:dyDescent="0.3">
      <c r="B76" s="53" t="s">
        <v>93</v>
      </c>
      <c r="C76" s="53"/>
      <c r="D76" s="53"/>
      <c r="E76" s="53"/>
      <c r="F76" s="53"/>
      <c r="G76" s="53"/>
    </row>
    <row r="77" spans="1:7" x14ac:dyDescent="0.3">
      <c r="B77" s="322"/>
      <c r="C77" s="322"/>
      <c r="D77" s="322"/>
      <c r="E77" s="322"/>
      <c r="F77" s="322"/>
      <c r="G77" s="322"/>
    </row>
    <row r="78" spans="1:7" x14ac:dyDescent="0.3">
      <c r="B78" s="322"/>
      <c r="C78" s="322"/>
      <c r="D78" s="322"/>
      <c r="E78" s="322"/>
      <c r="F78" s="322"/>
      <c r="G78" s="322"/>
    </row>
    <row r="79" spans="1:7" x14ac:dyDescent="0.3">
      <c r="B79" s="322"/>
      <c r="C79" s="322"/>
      <c r="D79" s="322"/>
      <c r="E79" s="322"/>
      <c r="F79" s="322"/>
      <c r="G79" s="322"/>
    </row>
  </sheetData>
  <mergeCells count="19">
    <mergeCell ref="D57:F57"/>
    <mergeCell ref="B58:F58"/>
    <mergeCell ref="B56:D56"/>
    <mergeCell ref="D31:F31"/>
    <mergeCell ref="B14:F14"/>
    <mergeCell ref="A45:B45"/>
    <mergeCell ref="D46:F46"/>
    <mergeCell ref="D36:F36"/>
    <mergeCell ref="B37:F37"/>
    <mergeCell ref="B32:F32"/>
    <mergeCell ref="D13:F13"/>
    <mergeCell ref="A6:G6"/>
    <mergeCell ref="A7:G7"/>
    <mergeCell ref="A9:A10"/>
    <mergeCell ref="B9:B10"/>
    <mergeCell ref="C9:C10"/>
    <mergeCell ref="D9:D10"/>
    <mergeCell ref="E9:E10"/>
    <mergeCell ref="F9:F10"/>
  </mergeCells>
  <phoneticPr fontId="79" type="noConversion"/>
  <pageMargins left="0" right="0" top="0" bottom="0" header="0" footer="0"/>
  <pageSetup paperSize="9" scale="7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1</vt:lpstr>
      <vt:lpstr>2.</vt:lpstr>
      <vt:lpstr>3</vt:lpstr>
      <vt:lpstr>4</vt:lpstr>
      <vt:lpstr>5․</vt:lpstr>
      <vt:lpstr>6.</vt:lpstr>
      <vt:lpstr>7.</vt:lpstr>
      <vt:lpstr>8.</vt:lpstr>
      <vt:lpstr>9.</vt:lpstr>
      <vt:lpstr>'2.'!Print_Area</vt:lpstr>
      <vt:lpstr>'3'!Print_Area</vt:lpstr>
      <vt:lpstr>'9.'!Print_Area</vt:lpstr>
      <vt:lpstr>'2.'!Print_Titles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Susanna Arzumanyan</cp:lastModifiedBy>
  <cp:lastPrinted>2024-09-23T06:34:48Z</cp:lastPrinted>
  <dcterms:created xsi:type="dcterms:W3CDTF">1996-10-14T23:33:28Z</dcterms:created>
  <dcterms:modified xsi:type="dcterms:W3CDTF">2024-09-26T05:10:55Z</dcterms:modified>
</cp:coreProperties>
</file>