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CAPITAL\2024\GOV DECREES\HTZH-qaxshin Syuniq\"/>
    </mc:Choice>
  </mc:AlternateContent>
  <bookViews>
    <workbookView xWindow="0" yWindow="0" windowWidth="28800" windowHeight="12433" tabRatio="801"/>
  </bookViews>
  <sheets>
    <sheet name="Հավելված N 1" sheetId="65" r:id="rId1"/>
    <sheet name="Հավելված N 2" sheetId="32" r:id="rId2"/>
    <sheet name="Հավելված N 3" sheetId="55" r:id="rId3"/>
    <sheet name="Հավելված N 4" sheetId="56" r:id="rId4"/>
    <sheet name="Հավելված N 5" sheetId="29" r:id="rId5"/>
    <sheet name="Հավելված N 6" sheetId="71" r:id="rId6"/>
    <sheet name="Հավելված N 7" sheetId="54" r:id="rId7"/>
  </sheets>
  <definedNames>
    <definedName name="a" localSheetId="0">#REF!</definedName>
    <definedName name="a" localSheetId="5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5">#REF!</definedName>
    <definedName name="AgencyCode" localSheetId="6">#REF!</definedName>
    <definedName name="AgencyCode">#REF!</definedName>
    <definedName name="AgencyName" localSheetId="1">#REF!</definedName>
    <definedName name="AgencyName" localSheetId="5">#REF!</definedName>
    <definedName name="AgencyName">#REF!</definedName>
    <definedName name="davit" localSheetId="5">#REF!</definedName>
    <definedName name="davit">#REF!</definedName>
    <definedName name="Functional1" localSheetId="1">#REF!</definedName>
    <definedName name="Functional1" localSheetId="5">#REF!</definedName>
    <definedName name="Functional1">#REF!</definedName>
    <definedName name="ggg" localSheetId="5">#REF!</definedName>
    <definedName name="ggg">#REF!</definedName>
    <definedName name="PANature" localSheetId="1">#REF!</definedName>
    <definedName name="PANature" localSheetId="5">#REF!</definedName>
    <definedName name="PANature">#REF!</definedName>
    <definedName name="PAType" localSheetId="1">#REF!</definedName>
    <definedName name="PAType" localSheetId="5">#REF!</definedName>
    <definedName name="PAType">#REF!</definedName>
    <definedName name="Performance2" localSheetId="1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5">#REF!</definedName>
    <definedName name="PerformanceType">#REF!</definedName>
    <definedName name="Հավելված" localSheetId="5">#REF!</definedName>
    <definedName name="Հավելված">#REF!</definedName>
    <definedName name="Հավելված10" localSheetId="5">#REF!</definedName>
    <definedName name="Հավելված10">#REF!</definedName>
    <definedName name="Հավելված11" localSheetId="5">#REF!</definedName>
    <definedName name="Հավելված11">#REF!</definedName>
    <definedName name="Հավելված20" localSheetId="5">#REF!</definedName>
    <definedName name="Հավելված20">#REF!</definedName>
    <definedName name="Հավելված9" localSheetId="5">#REF!</definedName>
    <definedName name="Հավելված9">#REF!</definedName>
    <definedName name="Մաս" localSheetId="5">#REF!</definedName>
    <definedName name="Մաս">#REF!</definedName>
    <definedName name="շախմատիստ" localSheetId="5">#REF!</definedName>
    <definedName name="շախմատիստ">#REF!</definedName>
  </definedNames>
  <calcPr calcId="152511"/>
</workbook>
</file>

<file path=xl/calcChain.xml><?xml version="1.0" encoding="utf-8"?>
<calcChain xmlns="http://schemas.openxmlformats.org/spreadsheetml/2006/main">
  <c r="D12" i="65" l="1"/>
  <c r="G13" i="32"/>
  <c r="E40" i="56" l="1"/>
  <c r="E41" i="56"/>
  <c r="E39" i="56"/>
  <c r="E28" i="55"/>
  <c r="E26" i="55" s="1"/>
  <c r="D40" i="56"/>
  <c r="D41" i="56"/>
  <c r="D39" i="56"/>
  <c r="E35" i="56"/>
  <c r="E30" i="55"/>
  <c r="D35" i="56"/>
  <c r="F26" i="55"/>
  <c r="G26" i="55"/>
  <c r="H26" i="55"/>
  <c r="G27" i="55"/>
  <c r="E27" i="55"/>
  <c r="E34" i="56"/>
  <c r="E33" i="56" s="1"/>
  <c r="E31" i="56" s="1"/>
  <c r="D34" i="56"/>
  <c r="E27" i="56"/>
  <c r="E26" i="56"/>
  <c r="E22" i="55"/>
  <c r="E25" i="56"/>
  <c r="E21" i="55"/>
  <c r="D26" i="56"/>
  <c r="D27" i="56"/>
  <c r="D25" i="56"/>
  <c r="E21" i="56"/>
  <c r="E20" i="56"/>
  <c r="E19" i="56"/>
  <c r="E20" i="55"/>
  <c r="E18" i="56"/>
  <c r="E19" i="55"/>
  <c r="D19" i="56"/>
  <c r="D20" i="56"/>
  <c r="D21" i="56"/>
  <c r="D18" i="56"/>
  <c r="I25" i="54"/>
  <c r="I26" i="54"/>
  <c r="I27" i="54"/>
  <c r="I28" i="54"/>
  <c r="I33" i="54"/>
  <c r="I42" i="54"/>
  <c r="I46" i="54"/>
  <c r="I43" i="54"/>
  <c r="I48" i="54"/>
  <c r="I50" i="54"/>
  <c r="I49" i="54"/>
  <c r="I47" i="54"/>
  <c r="I45" i="54"/>
  <c r="I44" i="54"/>
  <c r="I41" i="54"/>
  <c r="I37" i="54"/>
  <c r="I32" i="54"/>
  <c r="I40" i="54"/>
  <c r="I36" i="54"/>
  <c r="I39" i="54"/>
  <c r="G57" i="32" l="1"/>
  <c r="G56" i="32" s="1"/>
  <c r="E38" i="56"/>
  <c r="E36" i="56" s="1"/>
  <c r="G66" i="32" s="1"/>
  <c r="G65" i="32" s="1"/>
  <c r="G64" i="32" s="1"/>
  <c r="E24" i="56"/>
  <c r="E22" i="56" s="1"/>
  <c r="G41" i="32" s="1"/>
  <c r="G40" i="32" s="1"/>
  <c r="G39" i="32" s="1"/>
  <c r="G38" i="32" s="1"/>
  <c r="G37" i="32" s="1"/>
  <c r="G35" i="32" s="1"/>
  <c r="D26" i="71" s="1"/>
  <c r="E17" i="56"/>
  <c r="E15" i="56" s="1"/>
  <c r="G34" i="32" l="1"/>
  <c r="E29" i="56"/>
  <c r="F18" i="55"/>
  <c r="F15" i="55" s="1"/>
  <c r="G18" i="55"/>
  <c r="G15" i="55" s="1"/>
  <c r="H18" i="55"/>
  <c r="H15" i="55" s="1"/>
  <c r="F24" i="55"/>
  <c r="F13" i="55" s="1"/>
  <c r="G24" i="55"/>
  <c r="G13" i="55" s="1"/>
  <c r="H24" i="55"/>
  <c r="H13" i="55" s="1"/>
  <c r="I24" i="54"/>
  <c r="I23" i="54"/>
  <c r="I22" i="54"/>
  <c r="I19" i="54"/>
  <c r="E23" i="55" s="1"/>
  <c r="D23" i="55" s="1"/>
  <c r="I18" i="54"/>
  <c r="I17" i="54"/>
  <c r="D22" i="55" l="1"/>
  <c r="I21" i="54"/>
  <c r="E29" i="55"/>
  <c r="I16" i="54"/>
  <c r="I15" i="54" s="1"/>
  <c r="I20" i="54" l="1"/>
  <c r="I14" i="54" s="1"/>
  <c r="I13" i="54" s="1"/>
  <c r="I52" i="54" l="1"/>
  <c r="I51" i="54"/>
  <c r="D27" i="55" l="1"/>
  <c r="D28" i="55"/>
  <c r="E24" i="55" l="1"/>
  <c r="D26" i="55"/>
  <c r="I38" i="54" l="1"/>
  <c r="I34" i="54"/>
  <c r="I31" i="54"/>
  <c r="I30" i="54"/>
  <c r="I29" i="54"/>
  <c r="D19" i="55" l="1"/>
  <c r="D29" i="55" l="1"/>
  <c r="D30" i="55"/>
  <c r="I35" i="54"/>
  <c r="E18" i="55" l="1"/>
  <c r="D20" i="55"/>
  <c r="D24" i="55"/>
  <c r="E17" i="55" s="1"/>
  <c r="E15" i="55" l="1"/>
  <c r="E13" i="55" s="1"/>
  <c r="D21" i="55"/>
  <c r="G58" i="32"/>
  <c r="D17" i="55"/>
  <c r="E28" i="56" s="1"/>
  <c r="G48" i="32" l="1"/>
  <c r="E13" i="56"/>
  <c r="E11" i="56" s="1"/>
  <c r="G55" i="32"/>
  <c r="G54" i="32" s="1"/>
  <c r="G53" i="32" s="1"/>
  <c r="G51" i="32" s="1"/>
  <c r="D69" i="71" s="1"/>
  <c r="D18" i="55"/>
  <c r="D15" i="55"/>
  <c r="G33" i="32" l="1"/>
  <c r="G32" i="32" s="1"/>
  <c r="G47" i="32"/>
  <c r="G46" i="32" s="1"/>
  <c r="G45" i="32" s="1"/>
  <c r="G44" i="32" s="1"/>
  <c r="G42" i="32" s="1"/>
  <c r="D91" i="71" s="1"/>
  <c r="G31" i="32" l="1"/>
  <c r="G30" i="32" l="1"/>
  <c r="G28" i="32" s="1"/>
  <c r="D58" i="71" s="1"/>
  <c r="G26" i="32" l="1"/>
  <c r="D23" i="65" s="1"/>
  <c r="D25" i="29" s="1"/>
  <c r="G63" i="32"/>
  <c r="G62" i="32" s="1"/>
  <c r="G60" i="32" s="1"/>
  <c r="G49" i="32" l="1"/>
  <c r="D29" i="65" s="1"/>
  <c r="D37" i="71"/>
  <c r="G24" i="32" l="1"/>
  <c r="G22" i="32" s="1"/>
  <c r="G20" i="32" s="1"/>
  <c r="G18" i="32" s="1"/>
  <c r="G16" i="32" s="1"/>
  <c r="G15" i="32" s="1"/>
  <c r="D36" i="29"/>
  <c r="D16" i="65"/>
  <c r="D14" i="65" s="1"/>
  <c r="G11" i="55" l="1"/>
  <c r="H11" i="55"/>
  <c r="F11" i="55"/>
  <c r="D13" i="55" l="1"/>
  <c r="E11" i="55"/>
  <c r="D11" i="55" s="1"/>
</calcChain>
</file>

<file path=xl/sharedStrings.xml><?xml version="1.0" encoding="utf-8"?>
<sst xmlns="http://schemas.openxmlformats.org/spreadsheetml/2006/main" count="461" uniqueCount="180">
  <si>
    <t>Արդյունքի չափորոշիչներ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</si>
  <si>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</si>
  <si>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</si>
  <si>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</si>
  <si>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</si>
  <si>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վրա կատարվող ծախսը (հազար դրամ)</t>
  </si>
  <si>
    <t>______________ ի    ___Ն որոշման</t>
  </si>
  <si>
    <t>ՄԱՍ 2. ՊԵՏԱԿԱՆ ՄԱՐՄՆԻ ԳԾՈՎ ԱՐԴՅՈՒՆՔԱՅԻՆ (ԿԱՏԱՐՈՂԱԿԱՆ) ՑՈՒՑԱՆԻՇՆԵՐԸ</t>
  </si>
  <si>
    <t xml:space="preserve"> Ծրագրային դասիչը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</si>
  <si>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</si>
  <si>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</si>
  <si>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</si>
  <si>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</si>
  <si>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</si>
  <si>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</si>
  <si>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</si>
  <si>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</si>
  <si>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</si>
  <si>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</si>
  <si>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</si>
  <si>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</si>
  <si>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</si>
  <si>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</si>
  <si>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</si>
  <si>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</si>
  <si>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</si>
  <si>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</si>
  <si>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</si>
  <si>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 xml:space="preserve">ՀՀ կրթության, գիտության, մշակույթի և սպորտի նախարարություն </t>
  </si>
  <si>
    <t>Բաժին</t>
  </si>
  <si>
    <t>Խումբ</t>
  </si>
  <si>
    <t>ՄԱՍ 1. ՊԵՏԱԿԱՆ ՄԱՐՄՆԻ ԳԾՈՎ ԱՐԴՅՈՒՆՔԱՅԻՆ (ԿԱՏԱՐՈՂԱԿԱՆ) ՑՈՒՑԱՆԻՇՆԵՐԸ</t>
  </si>
  <si>
    <t>Աղյուսակ 9․13</t>
  </si>
  <si>
    <t>ՀՀ կառավարություն</t>
  </si>
  <si>
    <t>Ծրագրի դասիչը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</si>
  <si>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</si>
  <si>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</si>
  <si>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</si>
  <si>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</si>
  <si>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</si>
  <si>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</si>
  <si>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</si>
  <si>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Հավելված N 6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</si>
  <si>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</si>
  <si>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</si>
  <si>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</si>
  <si>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</si>
  <si>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</si>
  <si>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</si>
  <si>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</si>
  <si>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</si>
  <si>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</si>
  <si>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</si>
  <si>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</si>
  <si>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 xml:space="preserve"> այդ թվում՝ ըստ ուղղությունների</t>
  </si>
  <si>
    <t xml:space="preserve"> - Շենքերի և շինությունների շինարարություն</t>
  </si>
  <si>
    <t>դրամ</t>
  </si>
  <si>
    <t xml:space="preserve"> ՄԱՍ III. ԾԱՌԱՅՈՒԹՅՈՒՆՆԵՐ</t>
  </si>
  <si>
    <t>ԳՀ</t>
  </si>
  <si>
    <t>ՄԱ</t>
  </si>
  <si>
    <t xml:space="preserve">Ցուցանիշների փոփոխությունը (ավելացումները նշված են դրական նշանով, իսկ նվազեցումները՝ փակագծերում)  </t>
  </si>
  <si>
    <t>ՈՉ ՖԻՆԱՆՍԱԿԱՆ ԱԿՏԻՎՆԵՐԻ ԳԾՈՎ ԾԱԽՍԵՐ</t>
  </si>
  <si>
    <t>ՀԻՄՆԱԿԱՆ ՄԻՋՈՑՆԵՐ</t>
  </si>
  <si>
    <t>ՇԵՆՔԵՐ ԵՎ ՇԻՆՈՒԹՅՈՒՆՆԵՐ</t>
  </si>
  <si>
    <t xml:space="preserve"> տեխնիկական հսկողության ծառայություններ</t>
  </si>
  <si>
    <t xml:space="preserve"> հեղինակային հսկողության ծառայություններ</t>
  </si>
  <si>
    <t xml:space="preserve"> փորձաքննության ծառայություններ</t>
  </si>
  <si>
    <t xml:space="preserve"> - Նախագծահետազոտական ծախսեր</t>
  </si>
  <si>
    <t xml:space="preserve"> այդ թվում՝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</si>
  <si>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</si>
  <si>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</si>
  <si>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</si>
  <si>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ՀՀ կառավարության  2024 թվականի </t>
  </si>
  <si>
    <t xml:space="preserve"> դրամ</t>
  </si>
  <si>
    <t>Բաժին N 09</t>
  </si>
  <si>
    <t>Դաս N 01</t>
  </si>
  <si>
    <t xml:space="preserve"> ՄԱՍ II.  ԱՇԽԱՏԱՆՔՆԵՐ</t>
  </si>
  <si>
    <t xml:space="preserve"> </t>
  </si>
  <si>
    <t>ՀՀ կառավարության  2024 թվականի</t>
  </si>
  <si>
    <t>ՀԱՅԱՍՏԱՆԻ ՀԱՆՐԱՊԵՏՈՒԹՅԱՆ ԿԱՌԱՎԱՐՈՒԹՅԱՆ 2023 ԹՎԱԿԱՆԻ ԴԵԿՏԵՄԲԵՐԻ 28-Ի N 2323-Ն ՈՐՈՇՄԱՆ N 5 ՀԱՎԵԼՎԱԾԻ N 2 ԱՂՅՈՒՍԱԿՈՒՄ ԿԱՏԱՐՎՈՂ ՓՈՓՈԽՈՒԹՅՈՒՆՆԵՐԸ ԵՎ ԼՐԱՑՈՒՄՆԵՐԸ</t>
  </si>
  <si>
    <t>09</t>
  </si>
  <si>
    <t>01</t>
  </si>
  <si>
    <t xml:space="preserve"> ԿՐԹՈՒԹՅՈՒՆ</t>
  </si>
  <si>
    <t xml:space="preserve"> Հանրակրթական և նախադպրոցական հաստատությունների հիմնում, կառուցում, բարելավում</t>
  </si>
  <si>
    <t>ԱՅԼ ՀԻՄՆԱԿԱՆ ՄԻՋՈՑՆԵՐ</t>
  </si>
  <si>
    <t>ՀԱՅԱՍՏԱՆԻ ՀԱՆՐԱՊԵՏՈՒԹՅԱՆ ԿԱՌԱՎԱՐՈՒԹՅԱՆ 2023 ԹՎԱԿԱՆԻ ԴԵԿՏԵՄԲԵՐԻ 28-Ի N 2323-Ն ՈՐՈՇՄԱՆ N 3 ԵՎ N 4 ՀԱՎԵԼՎԱԾՆԵՐՈՒՄ ԿԱՏԱՐՎՈՂ  ՓՈՓՈԽՈՒԹՅՈՒՆՆԵՐԸ ԵՎ ԼՐԱՑՈՒՄՆԵՐԸ</t>
  </si>
  <si>
    <t xml:space="preserve"> Հանրակրթական և նախադպրոցական հաստատությունների հիմնում, կառուցում, բարելավում </t>
  </si>
  <si>
    <t xml:space="preserve"> Այլ պետական կազմակերպությունների կողմից օգտագործվող ոչ ֆինանսական ակտիվների հետ գործառնություններ </t>
  </si>
  <si>
    <t>Հավելված N 4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</si>
  <si>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</si>
  <si>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</si>
  <si>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</si>
  <si>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>այդ թվում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</si>
  <si>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</si>
  <si>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</si>
  <si>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</si>
  <si>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</si>
  <si>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</si>
  <si>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</si>
  <si>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Այլ պետական կազմակերպությունների կողմից օգտագործվող ոչ ֆինանսական ակտիվների հետ գործառնություններ</t>
  </si>
  <si>
    <t>Ծրագրի միջոցառումներ</t>
  </si>
  <si>
    <t>«ՀԱՅԱUՏԱՆԻ ՀԱՆՐԱՊԵՏՈՒԹՅԱՆ 2024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</si>
  <si>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 xml:space="preserve"> 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</si>
  <si>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 Կրթական միջավայրի բարելավում</t>
  </si>
  <si>
    <t xml:space="preserve"> ընդհանուր շինարարական աշխատանքներ</t>
  </si>
  <si>
    <t>Հավելված N 5</t>
  </si>
  <si>
    <t>Հանրակրթական դպրոցների նոր շենքերի կառուցում</t>
  </si>
  <si>
    <t>Կրթահամալիրների կառուցում</t>
  </si>
  <si>
    <t>02</t>
  </si>
  <si>
    <t xml:space="preserve"> Միջնակարգ ընդհանուր կրթություն</t>
  </si>
  <si>
    <t xml:space="preserve"> Հիմնական ընդհանուր կրթություն</t>
  </si>
  <si>
    <t xml:space="preserve"> Հանրակրթական դպրոցների նոր շենքերի կառուցում</t>
  </si>
  <si>
    <t xml:space="preserve"> Կրթահամալիրների կառուցում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</si>
  <si>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</t>
  </si>
  <si>
    <t xml:space="preserve"> Հանրակրթական դպրոցների նոր շենքերի կառուցում 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</si>
  <si>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 </t>
  </si>
  <si>
    <t xml:space="preserve">  Ակտիվն օգտագործող կազմակերպությունների անվանումները </t>
  </si>
  <si>
    <t xml:space="preserve"> Հանրակրթական դպրոցներ </t>
  </si>
  <si>
    <t xml:space="preserve"> Կրթահամալիրների կառուցում </t>
  </si>
  <si>
    <t xml:space="preserve"> Ստեղծվող կրթահամալիրներ </t>
  </si>
  <si>
    <t>ՀՀ քաղաքաշինության կոմիտե</t>
  </si>
  <si>
    <t>Խումբ N 02</t>
  </si>
  <si>
    <t>1236-32003</t>
  </si>
  <si>
    <t>ՀԲՄ</t>
  </si>
  <si>
    <t>1236-32005</t>
  </si>
  <si>
    <t>Աղյուսակ 9․1.39</t>
  </si>
  <si>
    <t>«ՀԱՅԱUՏԱՆԻ ՀԱՆՐԱՊԵՏՈՒԹՅԱՆ 2024 ԹՎԱԿԱՆԻ ՊԵՏԱԿԱՆ ԲՅՈՒՋԵԻ ՄԱUԻՆ» ՀԱՅԱUՏԱՆԻ ՀԱՆՐԱՊԵՏՈՒԹՅԱՆ OՐԵՆՔԻ N 1 ՀԱՎԵԼՎԱԾԻ N 3 ԱՂՅՈՒՍԱԿՈՒՄ ԿԱՏԱՐՎՈՂ ՓՈՓՈԽՈՒԹՅՈՒՆՆԵՐԸ ԵՎ ԼՐԱՑՈՒՄՆԵՐԸ</t>
  </si>
  <si>
    <t>ՀՀ կառավարության 2024 թվականի</t>
  </si>
  <si>
    <t>Հավելված N 7</t>
  </si>
  <si>
    <t>ՀՀ Սյունիքի մարզ</t>
  </si>
  <si>
    <t>գ․ Խնածախի կրթահամալիր</t>
  </si>
  <si>
    <t>գ․ Ակների կրթահամալիր</t>
  </si>
  <si>
    <t>ՀՀ կրթության, գիտության, մշակությի և սպորտի նախարարություն</t>
  </si>
  <si>
    <t xml:space="preserve"> շինարարական աշխատանքներ դպրոցների համար</t>
  </si>
  <si>
    <t>45211229-586</t>
  </si>
  <si>
    <t>45211229-588</t>
  </si>
  <si>
    <t>45211229-584</t>
  </si>
  <si>
    <t xml:space="preserve">«գ. Վերիշենի միջնակարգ դպրոց» ՊՈԱԿ </t>
  </si>
  <si>
    <t xml:space="preserve">«ք. Գորիսի Ս. Խանզադյանի անվան թիվ 6 հիմնական դպրոց» ՊՈԱԿ </t>
  </si>
  <si>
    <t>գ․ Իշխանասարի միջնակարգ դպրոց</t>
  </si>
  <si>
    <t>45211229-585</t>
  </si>
  <si>
    <t>45211229-580</t>
  </si>
  <si>
    <t>45211229-589</t>
  </si>
  <si>
    <t xml:space="preserve">«գ. Խնածախի միջնակարգ դպրոց» ՊՈԱԿ </t>
  </si>
  <si>
    <t>45221142-64</t>
  </si>
  <si>
    <t>71351540-73</t>
  </si>
  <si>
    <t>98111140-73</t>
  </si>
  <si>
    <t>98111140-75</t>
  </si>
  <si>
    <t>45221142-75</t>
  </si>
  <si>
    <t>71351540-75</t>
  </si>
  <si>
    <t xml:space="preserve">«գ. Ակների միջնակարգ դպրոց» ՊՈԱԿ </t>
  </si>
  <si>
    <t>71351540-71</t>
  </si>
  <si>
    <t>98111140-71</t>
  </si>
  <si>
    <t>45221142-62</t>
  </si>
  <si>
    <t>45221142-57</t>
  </si>
  <si>
    <t>71351540-66</t>
  </si>
  <si>
    <t>98111140-66</t>
  </si>
  <si>
    <t>Սիսիան համայնքի Իշխանասարի կրթահամալիր</t>
  </si>
  <si>
    <t>45221142-41</t>
  </si>
  <si>
    <t>50531140-1</t>
  </si>
  <si>
    <t>71241200-1</t>
  </si>
  <si>
    <t xml:space="preserve"> նախագծերի պատրաստում, ծախսերի գնահատում</t>
  </si>
  <si>
    <t>71351540-41</t>
  </si>
  <si>
    <t>98111140-41</t>
  </si>
  <si>
    <t>98111140-46</t>
  </si>
  <si>
    <t>45221142-46</t>
  </si>
  <si>
    <t>71351540-47</t>
  </si>
  <si>
    <t xml:space="preserve">ՀԱՅԱՍՏԱՆԻ ՀԱՆՐԱՊԵՏՈՒԹՅԱՆ ԿԱՌԱՎԱՐՈՒԹՅԱՆ 2023 ԹՎԱԿԱՆԻ ԴԵԿՏԵՄԲԵՐԻ 28-Ի N 2323-Ն N 10 ՀԱՎԵԼՎԱԾՈՒՄ ԿԱՏԱՐՎՈՂ ՓՈՓՈԽՈՒԹՅՈՒՆՆԵՐԸ ԵՎ  ԼՐԱՑՈՒՄՆԵՐԸ
</t>
  </si>
  <si>
    <t>Ցուցանիշների փոփոխությունը (ավելացումները նշված են դրական նշանով, իսկ նվազեցումները՝ փակագծերում)</t>
  </si>
  <si>
    <t xml:space="preserve">Ցուցանիշների փոփոխությունը (ավելացումները նշված են դրական նշանով, իսկ նվազեցումները՝ փակագծերում) </t>
  </si>
  <si>
    <t xml:space="preserve"> Սյունիքի մարզում կրթական որակյալ ծառայությունների հասանելիության ապահովման ծրագրի շրջանակներում կառուցվող՛ կլաստերների կենտրոն-դպրոցների թիվը, հատ </t>
  </si>
  <si>
    <t xml:space="preserve"> Սյունիքի մարզում կրթական որակյալ ծառայությունների հասանելիության ապահովման ծրագրի շրջանակներում կառուցվող դպրոցների թիվը, հատ </t>
  </si>
  <si>
    <t xml:space="preserve"> Սյունիքի մարզում ՀՀ-ում կրթական որակյալ ծառայությունների հասանելիության ապահովման ծրագրի շրջանակներում կառուցվող կրթահամալիրների (կրթական կենտրոնների) քանակ, հատ </t>
  </si>
  <si>
    <t xml:space="preserve">Ցուցանիշների փոփոխությունը (նվազեցումները նշված են փակագծերում) </t>
  </si>
  <si>
    <t>Աղյուսակ 9․1.13</t>
  </si>
  <si>
    <t xml:space="preserve">Ցուցանիշների փոփոխությունը (ավելացումները նշված են դրական նշանով) </t>
  </si>
  <si>
    <t xml:space="preserve">ՀԱՅԱՍՏԱՆԻ ՀԱՆՐԱՊԵՏՈՒԹՅԱՆ ԿԱՌԱՎԱՐՈՒԹՅԱՆ 2023 ԹՎԱԿԱՆԻ ԴԵԿՏԵՄԲԵՐԻ 28-Ի N 2323-Ն ՈՐՈՇՄԱՆ N 9 ՀԱՎԵԼՎԱԾԻ NN 9.13 ԱՂՅՈՒՍԱԿՈՒՄ ԿԱՏԱՐՎՈՂ ՓՈՓՈԽՈՒԹՅՈՒՆՆԵՐԸ ԵՎ ԼՐԱՑՈՒՄՆԵՐԸ </t>
  </si>
  <si>
    <t>Տեղի թիվ 2 կրթահամալիր</t>
  </si>
  <si>
    <t xml:space="preserve">ՀԱՅԱՍՏԱՆԻ ՀԱՆՐԱՊԵՏՈՒԹՅԱՆ ԿԱՌԱՎԱՐՈՒԹՅԱՆ 2023 ԹՎԱԿԱՆԻ ԴԵԿՏԵՄԲԵՐԻ 28-Ի N 2323-Ն ՈՐՈՇՄԱՆ N 9.1 ՀԱՎԵԼՎԱԾԻ  NN 9.1.13, 9.1.39 ԵՎ 9.1.58 ԱՂՅՈՒՍԱԿՆԵՐՈՒՄ ԿԱՏԱՐՎՈՂ ՓՈՓՈԽՈՒԹՅՈՒՆՆԵՐԸ ԵՎ ԼՐԱՑՈՒՄՆԵՐԸ </t>
  </si>
  <si>
    <t>Աղյուսակ 9․1.58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</si>
</sst>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General_)"/>
    <numFmt numFmtId="172" formatCode="_-* #,##0.0\ _р_._-;\-* #,##0.0\ _р_._-;_-* &quot;-&quot;?\ _р_._-;_-@_-"/>
    <numFmt numFmtId="173" formatCode="_-* #,##0.00\ _р_._-;\-* #,##0.00\ _р_._-;_-* &quot;-&quot;??\ _р_._-;_-@_-"/>
    <numFmt numFmtId="174" formatCode="0_);\(0\)"/>
    <numFmt numFmtId="175" formatCode="_(* #,##0_);_(* \(#,##0\);_(* &quot;-&quot;??_);_(@_)"/>
  </numFmts>
  <fonts count="10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sz val="10"/>
      <color theme="1"/>
      <name val="Arial Narrow"/>
      <family val="2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  <font>
      <sz val="11"/>
      <name val="GHEA Grapalat"/>
      <family val="3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b/>
      <sz val="12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3116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9" applyNumberFormat="0" applyAlignment="0" applyProtection="0"/>
    <xf numFmtId="0" fontId="26" fillId="7" borderId="10" applyNumberFormat="0" applyAlignment="0" applyProtection="0"/>
    <xf numFmtId="0" fontId="27" fillId="7" borderId="9" applyNumberFormat="0" applyAlignment="0" applyProtection="0"/>
    <xf numFmtId="0" fontId="28" fillId="0" borderId="11" applyNumberFormat="0" applyFill="0" applyAlignment="0" applyProtection="0"/>
    <xf numFmtId="0" fontId="29" fillId="8" borderId="12" applyNumberFormat="0" applyAlignment="0" applyProtection="0"/>
    <xf numFmtId="0" fontId="30" fillId="0" borderId="0" applyNumberFormat="0" applyFill="0" applyBorder="0" applyAlignment="0" applyProtection="0"/>
    <xf numFmtId="0" fontId="13" fillId="9" borderId="13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4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3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6" applyNumberFormat="0" applyFill="0" applyAlignment="0" applyProtection="0"/>
    <xf numFmtId="0" fontId="35" fillId="25" borderId="0" applyNumberFormat="0" applyBorder="0" applyAlignment="0" applyProtection="0"/>
    <xf numFmtId="0" fontId="43" fillId="0" borderId="8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1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9" applyNumberFormat="0" applyAlignment="0" applyProtection="0"/>
    <xf numFmtId="0" fontId="40" fillId="3" borderId="0" applyNumberFormat="0" applyBorder="0" applyAlignment="0" applyProtection="0"/>
    <xf numFmtId="0" fontId="47" fillId="7" borderId="10" applyNumberFormat="0" applyAlignment="0" applyProtection="0"/>
    <xf numFmtId="0" fontId="44" fillId="6" borderId="9" applyNumberFormat="0" applyAlignment="0" applyProtection="0"/>
    <xf numFmtId="0" fontId="42" fillId="0" borderId="7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2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4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5" applyNumberFormat="0" applyAlignment="0" applyProtection="0"/>
    <xf numFmtId="0" fontId="57" fillId="53" borderId="16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7" applyNumberFormat="0" applyFill="0" applyAlignment="0" applyProtection="0"/>
    <xf numFmtId="0" fontId="61" fillId="0" borderId="18" applyNumberFormat="0" applyFill="0" applyAlignment="0" applyProtection="0"/>
    <xf numFmtId="0" fontId="62" fillId="0" borderId="19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5" applyNumberFormat="0" applyAlignment="0" applyProtection="0"/>
    <xf numFmtId="0" fontId="64" fillId="0" borderId="20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1" applyNumberFormat="0" applyFont="0" applyAlignment="0" applyProtection="0"/>
    <xf numFmtId="0" fontId="66" fillId="52" borderId="22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3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3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3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28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82" fillId="0" borderId="29">
      <protection locked="0"/>
    </xf>
    <xf numFmtId="171" fontId="83" fillId="56" borderId="29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89" fillId="0" borderId="0"/>
    <xf numFmtId="43" fontId="89" fillId="0" borderId="0" applyFont="0" applyFill="0" applyBorder="0" applyAlignment="0" applyProtection="0"/>
    <xf numFmtId="173" fontId="84" fillId="0" borderId="0" applyFont="0" applyFill="0" applyBorder="0" applyAlignment="0" applyProtection="0"/>
    <xf numFmtId="0" fontId="13" fillId="0" borderId="0"/>
    <xf numFmtId="9" fontId="8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7" fillId="0" borderId="0" applyNumberFormat="0" applyFill="0" applyBorder="0" applyAlignment="0" applyProtection="0"/>
    <xf numFmtId="0" fontId="98" fillId="5" borderId="0" applyNumberFormat="0" applyBorder="0" applyAlignment="0" applyProtection="0"/>
    <xf numFmtId="0" fontId="15" fillId="0" borderId="0">
      <alignment horizontal="left" vertical="top" wrapText="1"/>
    </xf>
    <xf numFmtId="0" fontId="24" fillId="5" borderId="0" applyNumberFormat="0" applyBorder="0" applyAlignment="0" applyProtection="0"/>
    <xf numFmtId="0" fontId="1" fillId="9" borderId="13" applyNumberFormat="0" applyFont="0" applyAlignment="0" applyProtection="0"/>
    <xf numFmtId="0" fontId="33" fillId="17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165" fontId="99" fillId="0" borderId="0" applyFill="0" applyBorder="0" applyProtection="0">
      <alignment horizontal="right" vertical="top"/>
    </xf>
    <xf numFmtId="0" fontId="16" fillId="0" borderId="0"/>
    <xf numFmtId="43" fontId="15" fillId="0" borderId="0" applyFont="0" applyFill="0" applyBorder="0" applyAlignment="0" applyProtection="0"/>
    <xf numFmtId="0" fontId="16" fillId="0" borderId="0"/>
    <xf numFmtId="0" fontId="16" fillId="0" borderId="0"/>
    <xf numFmtId="0" fontId="33" fillId="29" borderId="0" applyNumberFormat="0" applyBorder="0" applyAlignment="0" applyProtection="0"/>
    <xf numFmtId="0" fontId="33" fillId="13" borderId="0" applyNumberFormat="0" applyBorder="0" applyAlignment="0" applyProtection="0"/>
    <xf numFmtId="0" fontId="33" fillId="25" borderId="0" applyNumberFormat="0" applyBorder="0" applyAlignment="0" applyProtection="0"/>
    <xf numFmtId="0" fontId="33" fillId="21" borderId="0" applyNumberFormat="0" applyBorder="0" applyAlignment="0" applyProtection="0"/>
    <xf numFmtId="0" fontId="33" fillId="33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63" fillId="42" borderId="15" applyNumberFormat="0" applyAlignment="0" applyProtection="0"/>
    <xf numFmtId="0" fontId="9" fillId="0" borderId="0"/>
    <xf numFmtId="0" fontId="63" fillId="42" borderId="15" applyNumberFormat="0" applyAlignment="0" applyProtection="0"/>
    <xf numFmtId="43" fontId="16" fillId="0" borderId="0" applyFont="0" applyFill="0" applyBorder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56" fillId="52" borderId="15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8" fillId="0" borderId="23" applyNumberFormat="0" applyFill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1" fillId="9" borderId="13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35" fillId="13" borderId="0" applyNumberFormat="0" applyBorder="0" applyAlignment="0" applyProtection="0"/>
    <xf numFmtId="0" fontId="35" fillId="25" borderId="0" applyNumberFormat="0" applyBorder="0" applyAlignment="0" applyProtection="0"/>
    <xf numFmtId="0" fontId="13" fillId="11" borderId="0" applyNumberFormat="0" applyBorder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1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6" fillId="55" borderId="28" applyNumberFormat="0" applyFont="0" applyAlignment="0" applyProtection="0"/>
    <xf numFmtId="0" fontId="68" fillId="0" borderId="23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0" fontId="16" fillId="55" borderId="28" applyNumberFormat="0" applyFont="0" applyAlignment="0" applyProtection="0"/>
    <xf numFmtId="0" fontId="1" fillId="0" borderId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" fillId="0" borderId="0"/>
    <xf numFmtId="0" fontId="1" fillId="0" borderId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56" fillId="52" borderId="15" applyNumberForma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8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51" fillId="55" borderId="28" applyNumberFormat="0" applyFon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51" fillId="55" borderId="28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51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56" fillId="52" borderId="15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6" fillId="52" borderId="22" applyNumberFormat="0" applyAlignment="0" applyProtection="0"/>
    <xf numFmtId="0" fontId="56" fillId="52" borderId="15" applyNumberForma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56" fillId="52" borderId="15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56" fillId="52" borderId="15" applyNumberForma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</cellStyleXfs>
  <cellXfs count="276">
    <xf numFmtId="0" fontId="0" fillId="0" borderId="0" xfId="0"/>
    <xf numFmtId="0" fontId="74" fillId="2" borderId="0" xfId="0" applyFont="1" applyFill="1"/>
    <xf numFmtId="169" fontId="17" fillId="2" borderId="24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0" fontId="17" fillId="2" borderId="24" xfId="0" applyFont="1" applyFill="1" applyBorder="1" applyAlignment="1">
      <alignment horizontal="left" vertical="top" wrapText="1"/>
    </xf>
    <xf numFmtId="166" fontId="73" fillId="2" borderId="24" xfId="7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right"/>
    </xf>
    <xf numFmtId="0" fontId="73" fillId="2" borderId="1" xfId="0" applyFont="1" applyFill="1" applyBorder="1" applyAlignment="1">
      <alignment horizontal="center" vertical="top" wrapText="1"/>
    </xf>
    <xf numFmtId="0" fontId="86" fillId="2" borderId="3" xfId="0" applyFont="1" applyFill="1" applyBorder="1" applyAlignment="1">
      <alignment horizontal="right" vertical="top" wrapText="1"/>
    </xf>
    <xf numFmtId="0" fontId="73" fillId="2" borderId="1" xfId="0" applyFont="1" applyFill="1" applyBorder="1" applyAlignment="1">
      <alignment horizontal="left" vertical="center"/>
    </xf>
    <xf numFmtId="169" fontId="17" fillId="2" borderId="24" xfId="7" applyNumberFormat="1" applyFont="1" applyFill="1" applyBorder="1" applyAlignment="1">
      <alignment horizontal="center" vertical="top" wrapText="1"/>
    </xf>
    <xf numFmtId="0" fontId="73" fillId="2" borderId="24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left" vertical="top" wrapText="1"/>
    </xf>
    <xf numFmtId="0" fontId="86" fillId="2" borderId="0" xfId="0" applyFont="1" applyFill="1" applyAlignment="1">
      <alignment horizontal="left" vertical="top" wrapText="1"/>
    </xf>
    <xf numFmtId="167" fontId="73" fillId="2" borderId="0" xfId="0" applyNumberFormat="1" applyFont="1" applyFill="1" applyAlignment="1">
      <alignment horizontal="left" vertical="top" wrapText="1"/>
    </xf>
    <xf numFmtId="0" fontId="17" fillId="2" borderId="24" xfId="0" applyFont="1" applyFill="1" applyBorder="1" applyAlignment="1">
      <alignment horizontal="center" vertical="top" wrapText="1"/>
    </xf>
    <xf numFmtId="0" fontId="73" fillId="2" borderId="33" xfId="0" applyFont="1" applyFill="1" applyBorder="1" applyAlignment="1">
      <alignment vertical="top" wrapText="1"/>
    </xf>
    <xf numFmtId="0" fontId="73" fillId="2" borderId="33" xfId="0" applyFont="1" applyFill="1" applyBorder="1" applyAlignment="1">
      <alignment horizontal="left" vertical="top" wrapText="1"/>
    </xf>
    <xf numFmtId="0" fontId="73" fillId="2" borderId="33" xfId="0" applyFont="1" applyFill="1" applyBorder="1" applyAlignment="1">
      <alignment horizontal="left" vertical="center" wrapText="1"/>
    </xf>
    <xf numFmtId="0" fontId="86" fillId="2" borderId="33" xfId="0" applyFont="1" applyFill="1" applyBorder="1" applyAlignment="1">
      <alignment horizontal="left" vertical="top" wrapText="1"/>
    </xf>
    <xf numFmtId="0" fontId="73" fillId="2" borderId="33" xfId="0" applyFont="1" applyFill="1" applyBorder="1"/>
    <xf numFmtId="0" fontId="17" fillId="2" borderId="33" xfId="0" applyFont="1" applyFill="1" applyBorder="1" applyAlignment="1">
      <alignment vertical="top" wrapText="1"/>
    </xf>
    <xf numFmtId="0" fontId="73" fillId="2" borderId="34" xfId="0" applyFont="1" applyFill="1" applyBorder="1" applyAlignment="1">
      <alignment horizontal="left" vertical="top" wrapText="1"/>
    </xf>
    <xf numFmtId="0" fontId="73" fillId="2" borderId="33" xfId="0" applyFont="1" applyFill="1" applyBorder="1" applyAlignment="1">
      <alignment vertical="center" wrapText="1"/>
    </xf>
    <xf numFmtId="0" fontId="87" fillId="2" borderId="33" xfId="0" applyFont="1" applyFill="1" applyBorder="1" applyAlignment="1">
      <alignment horizontal="left" vertical="top" wrapText="1"/>
    </xf>
    <xf numFmtId="0" fontId="14" fillId="2" borderId="0" xfId="0" applyFont="1" applyFill="1" applyAlignment="1">
      <alignment wrapText="1"/>
    </xf>
    <xf numFmtId="167" fontId="74" fillId="2" borderId="0" xfId="0" applyNumberFormat="1" applyFont="1" applyFill="1"/>
    <xf numFmtId="0" fontId="17" fillId="2" borderId="1" xfId="0" applyFont="1" applyFill="1" applyBorder="1" applyAlignment="1">
      <alignment vertical="top" wrapText="1"/>
    </xf>
    <xf numFmtId="0" fontId="73" fillId="2" borderId="0" xfId="0" applyFont="1" applyFill="1" applyAlignment="1">
      <alignment vertical="center"/>
    </xf>
    <xf numFmtId="168" fontId="73" fillId="2" borderId="0" xfId="0" applyNumberFormat="1" applyFont="1" applyFill="1" applyAlignment="1">
      <alignment vertical="center"/>
    </xf>
    <xf numFmtId="0" fontId="73" fillId="2" borderId="0" xfId="0" applyFont="1" applyFill="1" applyAlignment="1">
      <alignment horizontal="right"/>
    </xf>
    <xf numFmtId="0" fontId="73" fillId="2" borderId="24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73" fillId="2" borderId="0" xfId="299" applyFont="1" applyFill="1"/>
    <xf numFmtId="169" fontId="73" fillId="2" borderId="0" xfId="96" applyNumberFormat="1" applyFont="1" applyFill="1" applyAlignment="1">
      <alignment vertical="top" wrapText="1"/>
    </xf>
    <xf numFmtId="169" fontId="73" fillId="2" borderId="0" xfId="96" applyNumberFormat="1" applyFont="1" applyFill="1" applyAlignment="1">
      <alignment vertical="center" wrapText="1"/>
    </xf>
    <xf numFmtId="0" fontId="17" fillId="2" borderId="0" xfId="96" applyFont="1" applyFill="1" applyAlignment="1">
      <alignment horizontal="center" vertical="center" wrapText="1"/>
    </xf>
    <xf numFmtId="49" fontId="17" fillId="2" borderId="33" xfId="96" applyNumberFormat="1" applyFont="1" applyFill="1" applyBorder="1" applyAlignment="1">
      <alignment horizontal="center" vertical="center" textRotation="90" wrapText="1"/>
    </xf>
    <xf numFmtId="168" fontId="17" fillId="2" borderId="33" xfId="96" applyNumberFormat="1" applyFont="1" applyFill="1" applyBorder="1" applyAlignment="1">
      <alignment horizontal="center" vertical="center" wrapText="1"/>
    </xf>
    <xf numFmtId="0" fontId="17" fillId="2" borderId="33" xfId="96" applyFont="1" applyFill="1" applyBorder="1" applyAlignment="1">
      <alignment horizontal="center" vertical="center" wrapText="1"/>
    </xf>
    <xf numFmtId="169" fontId="17" fillId="2" borderId="33" xfId="96" applyNumberFormat="1" applyFont="1" applyFill="1" applyBorder="1" applyAlignment="1">
      <alignment horizontal="center" vertical="center" wrapText="1"/>
    </xf>
    <xf numFmtId="0" fontId="73" fillId="2" borderId="33" xfId="96" applyFont="1" applyFill="1" applyBorder="1" applyAlignment="1">
      <alignment horizontal="center" vertical="center" wrapText="1"/>
    </xf>
    <xf numFmtId="0" fontId="90" fillId="2" borderId="33" xfId="96" applyFont="1" applyFill="1" applyBorder="1" applyAlignment="1">
      <alignment horizontal="center" vertical="center" wrapText="1"/>
    </xf>
    <xf numFmtId="168" fontId="73" fillId="2" borderId="33" xfId="96" applyNumberFormat="1" applyFont="1" applyFill="1" applyBorder="1" applyAlignment="1">
      <alignment horizontal="center" vertical="center" wrapText="1"/>
    </xf>
    <xf numFmtId="0" fontId="74" fillId="2" borderId="33" xfId="299" applyFont="1" applyFill="1" applyBorder="1" applyAlignment="1">
      <alignment horizontal="center"/>
    </xf>
    <xf numFmtId="0" fontId="74" fillId="2" borderId="0" xfId="253" applyFont="1" applyFill="1" applyAlignment="1">
      <alignment vertical="top"/>
    </xf>
    <xf numFmtId="0" fontId="74" fillId="2" borderId="0" xfId="253" applyFont="1" applyFill="1"/>
    <xf numFmtId="0" fontId="74" fillId="2" borderId="0" xfId="253" applyFont="1" applyFill="1" applyAlignment="1">
      <alignment wrapText="1"/>
    </xf>
    <xf numFmtId="0" fontId="90" fillId="2" borderId="33" xfId="253" applyFont="1" applyFill="1" applyBorder="1" applyAlignment="1">
      <alignment horizontal="center" vertical="center" wrapText="1"/>
    </xf>
    <xf numFmtId="0" fontId="86" fillId="2" borderId="33" xfId="253" applyFont="1" applyFill="1" applyBorder="1" applyAlignment="1">
      <alignment horizontal="center" vertical="center" wrapText="1"/>
    </xf>
    <xf numFmtId="0" fontId="91" fillId="2" borderId="36" xfId="96" applyFont="1" applyFill="1" applyBorder="1" applyAlignment="1">
      <alignment horizontal="center" vertical="center" wrapText="1"/>
    </xf>
    <xf numFmtId="0" fontId="74" fillId="2" borderId="33" xfId="0" applyFont="1" applyFill="1" applyBorder="1" applyAlignment="1">
      <alignment horizontal="center"/>
    </xf>
    <xf numFmtId="166" fontId="17" fillId="58" borderId="33" xfId="7" applyNumberFormat="1" applyFont="1" applyFill="1" applyBorder="1" applyAlignment="1">
      <alignment vertical="top" wrapText="1"/>
    </xf>
    <xf numFmtId="0" fontId="17" fillId="0" borderId="33" xfId="96" applyFont="1" applyBorder="1" applyAlignment="1">
      <alignment horizontal="left" vertical="center" wrapText="1"/>
    </xf>
    <xf numFmtId="0" fontId="73" fillId="2" borderId="25" xfId="0" applyFont="1" applyFill="1" applyBorder="1" applyAlignment="1">
      <alignment vertical="top" wrapText="1"/>
    </xf>
    <xf numFmtId="0" fontId="73" fillId="2" borderId="2" xfId="0" applyFont="1" applyFill="1" applyBorder="1" applyAlignment="1">
      <alignment vertical="top" wrapText="1"/>
    </xf>
    <xf numFmtId="0" fontId="73" fillId="2" borderId="33" xfId="0" applyFont="1" applyFill="1" applyBorder="1" applyAlignment="1">
      <alignment wrapText="1"/>
    </xf>
    <xf numFmtId="174" fontId="73" fillId="0" borderId="33" xfId="0" applyNumberFormat="1" applyFont="1" applyBorder="1" applyAlignment="1">
      <alignment horizontal="center" vertical="center"/>
    </xf>
    <xf numFmtId="169" fontId="73" fillId="2" borderId="33" xfId="0" applyNumberFormat="1" applyFont="1" applyFill="1" applyBorder="1" applyAlignment="1">
      <alignment horizontal="right" vertical="center" wrapText="1"/>
    </xf>
    <xf numFmtId="0" fontId="91" fillId="2" borderId="36" xfId="96" applyFont="1" applyFill="1" applyBorder="1" applyAlignment="1">
      <alignment horizontal="left" vertical="center" wrapText="1"/>
    </xf>
    <xf numFmtId="0" fontId="17" fillId="2" borderId="25" xfId="0" applyFont="1" applyFill="1" applyBorder="1" applyAlignment="1">
      <alignment vertical="center" wrapText="1"/>
    </xf>
    <xf numFmtId="0" fontId="17" fillId="2" borderId="2" xfId="0" applyFont="1" applyFill="1" applyBorder="1" applyAlignment="1">
      <alignment vertical="center" wrapText="1"/>
    </xf>
    <xf numFmtId="0" fontId="73" fillId="2" borderId="3" xfId="0" applyFont="1" applyFill="1" applyBorder="1" applyAlignment="1">
      <alignment vertical="top" wrapText="1"/>
    </xf>
    <xf numFmtId="0" fontId="73" fillId="2" borderId="0" xfId="1734" applyFont="1" applyFill="1"/>
    <xf numFmtId="0" fontId="73" fillId="2" borderId="0" xfId="1734" applyFont="1" applyFill="1" applyAlignment="1">
      <alignment vertical="center"/>
    </xf>
    <xf numFmtId="0" fontId="73" fillId="2" borderId="0" xfId="1734" applyFont="1" applyFill="1" applyAlignment="1">
      <alignment horizontal="center" vertical="center"/>
    </xf>
    <xf numFmtId="0" fontId="73" fillId="2" borderId="0" xfId="1734" applyFont="1" applyFill="1" applyAlignment="1">
      <alignment horizontal="right" vertical="center"/>
    </xf>
    <xf numFmtId="0" fontId="17" fillId="2" borderId="0" xfId="1734" applyFont="1" applyFill="1" applyAlignment="1">
      <alignment horizontal="center" vertical="center" wrapText="1"/>
    </xf>
    <xf numFmtId="0" fontId="73" fillId="2" borderId="33" xfId="1735" applyFont="1" applyFill="1" applyBorder="1" applyAlignment="1">
      <alignment horizontal="center" vertical="center" wrapText="1"/>
    </xf>
    <xf numFmtId="0" fontId="73" fillId="2" borderId="33" xfId="1736" applyFont="1" applyFill="1" applyBorder="1" applyAlignment="1">
      <alignment horizontal="center" vertical="center"/>
    </xf>
    <xf numFmtId="0" fontId="73" fillId="2" borderId="33" xfId="1735" applyFont="1" applyFill="1" applyBorder="1" applyAlignment="1">
      <alignment horizontal="center"/>
    </xf>
    <xf numFmtId="172" fontId="73" fillId="2" borderId="0" xfId="299" applyNumberFormat="1" applyFont="1" applyFill="1"/>
    <xf numFmtId="166" fontId="73" fillId="2" borderId="0" xfId="299" applyNumberFormat="1" applyFont="1" applyFill="1"/>
    <xf numFmtId="0" fontId="73" fillId="2" borderId="0" xfId="299" applyFont="1" applyFill="1" applyAlignment="1">
      <alignment vertical="center"/>
    </xf>
    <xf numFmtId="0" fontId="73" fillId="2" borderId="0" xfId="299" applyFont="1" applyFill="1" applyAlignment="1">
      <alignment horizontal="center" vertical="center"/>
    </xf>
    <xf numFmtId="0" fontId="17" fillId="2" borderId="0" xfId="0" applyFont="1" applyFill="1" applyAlignment="1">
      <alignment horizontal="center" wrapText="1"/>
    </xf>
    <xf numFmtId="169" fontId="73" fillId="0" borderId="33" xfId="208" applyNumberFormat="1" applyFont="1" applyBorder="1"/>
    <xf numFmtId="0" fontId="73" fillId="2" borderId="33" xfId="208" applyFont="1" applyFill="1" applyBorder="1"/>
    <xf numFmtId="169" fontId="91" fillId="2" borderId="33" xfId="2030" applyNumberFormat="1" applyFont="1" applyFill="1" applyBorder="1" applyAlignment="1">
      <alignment vertical="center"/>
    </xf>
    <xf numFmtId="166" fontId="91" fillId="2" borderId="33" xfId="2030" applyNumberFormat="1" applyFont="1" applyFill="1" applyBorder="1" applyAlignment="1">
      <alignment vertical="center"/>
    </xf>
    <xf numFmtId="0" fontId="92" fillId="2" borderId="0" xfId="208" applyFont="1" applyFill="1"/>
    <xf numFmtId="0" fontId="86" fillId="2" borderId="36" xfId="208" applyFont="1" applyFill="1" applyBorder="1" applyAlignment="1">
      <alignment vertical="center" wrapText="1"/>
    </xf>
    <xf numFmtId="169" fontId="86" fillId="2" borderId="33" xfId="2030" applyNumberFormat="1" applyFont="1" applyFill="1" applyBorder="1" applyAlignment="1">
      <alignment vertical="center"/>
    </xf>
    <xf numFmtId="166" fontId="86" fillId="2" borderId="33" xfId="2030" applyNumberFormat="1" applyFont="1" applyFill="1" applyBorder="1" applyAlignment="1">
      <alignment vertical="center"/>
    </xf>
    <xf numFmtId="0" fontId="86" fillId="2" borderId="33" xfId="208" applyFont="1" applyFill="1" applyBorder="1" applyAlignment="1">
      <alignment vertical="center"/>
    </xf>
    <xf numFmtId="0" fontId="92" fillId="2" borderId="0" xfId="208" applyFont="1" applyFill="1" applyAlignment="1">
      <alignment vertical="center"/>
    </xf>
    <xf numFmtId="0" fontId="73" fillId="2" borderId="34" xfId="0" applyFont="1" applyFill="1" applyBorder="1" applyAlignment="1">
      <alignment vertical="center"/>
    </xf>
    <xf numFmtId="0" fontId="73" fillId="2" borderId="35" xfId="0" applyFont="1" applyFill="1" applyBorder="1" applyAlignment="1">
      <alignment vertical="center"/>
    </xf>
    <xf numFmtId="0" fontId="73" fillId="2" borderId="36" xfId="0" applyFont="1" applyFill="1" applyBorder="1" applyAlignment="1">
      <alignment vertical="center"/>
    </xf>
    <xf numFmtId="39" fontId="73" fillId="57" borderId="36" xfId="0" applyNumberFormat="1" applyFont="1" applyFill="1" applyBorder="1" applyAlignment="1">
      <alignment horizontal="right" vertical="center" wrapText="1"/>
    </xf>
    <xf numFmtId="169" fontId="73" fillId="2" borderId="36" xfId="0" applyNumberFormat="1" applyFont="1" applyFill="1" applyBorder="1" applyAlignment="1">
      <alignment horizontal="right" vertical="top" wrapText="1"/>
    </xf>
    <xf numFmtId="0" fontId="73" fillId="2" borderId="0" xfId="0" applyFont="1" applyFill="1" applyAlignment="1">
      <alignment vertical="top"/>
    </xf>
    <xf numFmtId="0" fontId="73" fillId="2" borderId="33" xfId="0" applyFont="1" applyFill="1" applyBorder="1" applyAlignment="1">
      <alignment horizontal="center" vertical="center" wrapText="1"/>
    </xf>
    <xf numFmtId="165" fontId="73" fillId="2" borderId="33" xfId="6" applyFont="1" applyFill="1" applyBorder="1" applyAlignment="1">
      <alignment horizontal="center" vertical="center"/>
    </xf>
    <xf numFmtId="0" fontId="73" fillId="2" borderId="0" xfId="0" applyFont="1" applyFill="1" applyAlignment="1">
      <alignment horizontal="left" vertical="center" wrapText="1"/>
    </xf>
    <xf numFmtId="0" fontId="73" fillId="2" borderId="36" xfId="0" applyFont="1" applyFill="1" applyBorder="1" applyAlignment="1">
      <alignment horizontal="center" vertical="center"/>
    </xf>
    <xf numFmtId="0" fontId="96" fillId="2" borderId="2" xfId="0" applyFont="1" applyFill="1" applyBorder="1"/>
    <xf numFmtId="0" fontId="96" fillId="2" borderId="33" xfId="0" applyFont="1" applyFill="1" applyBorder="1"/>
    <xf numFmtId="166" fontId="14" fillId="2" borderId="33" xfId="253" applyNumberFormat="1" applyFont="1" applyFill="1" applyBorder="1" applyAlignment="1">
      <alignment vertical="center"/>
    </xf>
    <xf numFmtId="169" fontId="73" fillId="2" borderId="0" xfId="0" applyNumberFormat="1" applyFont="1" applyFill="1" applyAlignment="1">
      <alignment vertical="top"/>
    </xf>
    <xf numFmtId="166" fontId="73" fillId="2" borderId="1" xfId="7" applyNumberFormat="1" applyFont="1" applyFill="1" applyBorder="1" applyAlignment="1">
      <alignment horizontal="right" vertical="center"/>
    </xf>
    <xf numFmtId="0" fontId="73" fillId="2" borderId="38" xfId="0" applyFont="1" applyFill="1" applyBorder="1" applyAlignment="1">
      <alignment horizontal="center" vertical="center" wrapText="1"/>
    </xf>
    <xf numFmtId="0" fontId="73" fillId="2" borderId="38" xfId="0" applyFont="1" applyFill="1" applyBorder="1" applyAlignment="1">
      <alignment horizontal="center" vertical="top" wrapText="1"/>
    </xf>
    <xf numFmtId="0" fontId="73" fillId="2" borderId="38" xfId="0" applyFont="1" applyFill="1" applyBorder="1" applyAlignment="1">
      <alignment horizontal="left" vertical="top" wrapText="1"/>
    </xf>
    <xf numFmtId="169" fontId="17" fillId="2" borderId="38" xfId="7" applyNumberFormat="1" applyFont="1" applyFill="1" applyBorder="1" applyAlignment="1">
      <alignment horizontal="center" vertical="center" wrapText="1"/>
    </xf>
    <xf numFmtId="0" fontId="73" fillId="2" borderId="39" xfId="0" applyFont="1" applyFill="1" applyBorder="1" applyAlignment="1">
      <alignment horizontal="center" vertical="center" wrapText="1"/>
    </xf>
    <xf numFmtId="0" fontId="17" fillId="2" borderId="39" xfId="0" applyFont="1" applyFill="1" applyBorder="1" applyAlignment="1">
      <alignment vertical="top" wrapText="1"/>
    </xf>
    <xf numFmtId="0" fontId="73" fillId="2" borderId="40" xfId="0" applyFont="1" applyFill="1" applyBorder="1" applyAlignment="1">
      <alignment horizontal="center" vertical="top" wrapText="1"/>
    </xf>
    <xf numFmtId="0" fontId="17" fillId="2" borderId="38" xfId="0" applyFont="1" applyFill="1" applyBorder="1" applyAlignment="1">
      <alignment horizontal="left" vertical="top" wrapText="1"/>
    </xf>
    <xf numFmtId="169" fontId="17" fillId="2" borderId="38" xfId="7" applyNumberFormat="1" applyFont="1" applyFill="1" applyBorder="1" applyAlignment="1">
      <alignment horizontal="center" vertical="top" wrapText="1"/>
    </xf>
    <xf numFmtId="167" fontId="73" fillId="2" borderId="38" xfId="0" applyNumberFormat="1" applyFont="1" applyFill="1" applyBorder="1" applyAlignment="1">
      <alignment horizontal="center" vertical="center" wrapText="1"/>
    </xf>
    <xf numFmtId="0" fontId="17" fillId="2" borderId="41" xfId="0" applyFont="1" applyFill="1" applyBorder="1" applyAlignment="1">
      <alignment vertical="top" wrapText="1"/>
    </xf>
    <xf numFmtId="0" fontId="17" fillId="2" borderId="40" xfId="0" applyFont="1" applyFill="1" applyBorder="1" applyAlignment="1">
      <alignment vertical="top" wrapText="1"/>
    </xf>
    <xf numFmtId="39" fontId="17" fillId="2" borderId="38" xfId="7" applyNumberFormat="1" applyFont="1" applyFill="1" applyBorder="1" applyAlignment="1">
      <alignment horizontal="center" vertical="center" wrapText="1"/>
    </xf>
    <xf numFmtId="0" fontId="86" fillId="2" borderId="38" xfId="0" applyFont="1" applyFill="1" applyBorder="1" applyAlignment="1">
      <alignment horizontal="left" vertical="top" wrapText="1"/>
    </xf>
    <xf numFmtId="0" fontId="17" fillId="2" borderId="38" xfId="0" applyFont="1" applyFill="1" applyBorder="1" applyAlignment="1">
      <alignment horizontal="left" vertical="center" wrapText="1"/>
    </xf>
    <xf numFmtId="0" fontId="73" fillId="2" borderId="38" xfId="0" applyFont="1" applyFill="1" applyBorder="1"/>
    <xf numFmtId="0" fontId="73" fillId="2" borderId="38" xfId="8" applyFont="1" applyFill="1" applyBorder="1">
      <alignment horizontal="left" vertical="top" wrapText="1"/>
    </xf>
    <xf numFmtId="165" fontId="73" fillId="2" borderId="38" xfId="0" applyNumberFormat="1" applyFont="1" applyFill="1" applyBorder="1"/>
    <xf numFmtId="165" fontId="73" fillId="2" borderId="0" xfId="0" applyNumberFormat="1" applyFont="1" applyFill="1"/>
    <xf numFmtId="0" fontId="17" fillId="2" borderId="38" xfId="0" applyFont="1" applyFill="1" applyBorder="1"/>
    <xf numFmtId="0" fontId="73" fillId="2" borderId="38" xfId="0" applyFont="1" applyFill="1" applyBorder="1" applyAlignment="1">
      <alignment horizontal="center" vertical="top"/>
    </xf>
    <xf numFmtId="166" fontId="74" fillId="2" borderId="0" xfId="253" applyNumberFormat="1" applyFont="1" applyFill="1" applyAlignment="1">
      <alignment wrapText="1"/>
    </xf>
    <xf numFmtId="166" fontId="74" fillId="2" borderId="0" xfId="253" applyNumberFormat="1" applyFont="1" applyFill="1" applyAlignment="1">
      <alignment horizontal="center"/>
    </xf>
    <xf numFmtId="166" fontId="14" fillId="2" borderId="33" xfId="165" applyNumberFormat="1" applyFont="1" applyFill="1" applyBorder="1" applyAlignment="1">
      <alignment horizontal="center" vertical="center" wrapText="1"/>
    </xf>
    <xf numFmtId="166" fontId="73" fillId="2" borderId="33" xfId="96" applyNumberFormat="1" applyFont="1" applyFill="1" applyBorder="1" applyAlignment="1">
      <alignment vertical="center" wrapText="1"/>
    </xf>
    <xf numFmtId="166" fontId="91" fillId="2" borderId="33" xfId="6" applyNumberFormat="1" applyFont="1" applyFill="1" applyBorder="1" applyAlignment="1">
      <alignment horizontal="center" vertical="center"/>
    </xf>
    <xf numFmtId="166" fontId="74" fillId="2" borderId="33" xfId="253" applyNumberFormat="1" applyFont="1" applyFill="1" applyBorder="1"/>
    <xf numFmtId="166" fontId="17" fillId="2" borderId="33" xfId="96" applyNumberFormat="1" applyFont="1" applyFill="1" applyBorder="1" applyAlignment="1">
      <alignment horizontal="center" vertical="center" wrapText="1"/>
    </xf>
    <xf numFmtId="166" fontId="74" fillId="2" borderId="0" xfId="253" applyNumberFormat="1" applyFont="1" applyFill="1"/>
    <xf numFmtId="166" fontId="94" fillId="0" borderId="33" xfId="96" applyNumberFormat="1" applyFont="1" applyBorder="1" applyAlignment="1">
      <alignment horizontal="center" vertical="center" wrapText="1"/>
    </xf>
    <xf numFmtId="0" fontId="17" fillId="0" borderId="33" xfId="96" applyFont="1" applyBorder="1" applyAlignment="1">
      <alignment horizontal="center" vertical="center" wrapText="1"/>
    </xf>
    <xf numFmtId="169" fontId="17" fillId="0" borderId="33" xfId="96" applyNumberFormat="1" applyFont="1" applyBorder="1" applyAlignment="1">
      <alignment horizontal="center" vertical="center" wrapText="1"/>
    </xf>
    <xf numFmtId="165" fontId="17" fillId="0" borderId="33" xfId="6" applyFont="1" applyFill="1" applyBorder="1" applyAlignment="1">
      <alignment horizontal="center" vertical="center"/>
    </xf>
    <xf numFmtId="0" fontId="73" fillId="0" borderId="0" xfId="299" applyFont="1"/>
    <xf numFmtId="0" fontId="73" fillId="0" borderId="33" xfId="208" applyFont="1" applyBorder="1" applyAlignment="1">
      <alignment horizontal="center"/>
    </xf>
    <xf numFmtId="0" fontId="73" fillId="0" borderId="33" xfId="208" applyFont="1" applyBorder="1" applyAlignment="1">
      <alignment horizontal="left"/>
    </xf>
    <xf numFmtId="43" fontId="73" fillId="0" borderId="33" xfId="217" applyFont="1" applyFill="1" applyBorder="1"/>
    <xf numFmtId="0" fontId="73" fillId="0" borderId="33" xfId="208" applyFont="1" applyBorder="1"/>
    <xf numFmtId="0" fontId="93" fillId="0" borderId="0" xfId="208" applyFont="1"/>
    <xf numFmtId="39" fontId="17" fillId="2" borderId="33" xfId="96" applyNumberFormat="1" applyFont="1" applyFill="1" applyBorder="1" applyAlignment="1">
      <alignment horizontal="center" vertical="center" wrapText="1"/>
    </xf>
    <xf numFmtId="0" fontId="73" fillId="0" borderId="26" xfId="0" applyFont="1" applyBorder="1" applyAlignment="1">
      <alignment horizontal="left" vertical="top" wrapText="1"/>
    </xf>
    <xf numFmtId="49" fontId="100" fillId="2" borderId="3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0" fontId="73" fillId="2" borderId="0" xfId="253" applyFont="1" applyFill="1"/>
    <xf numFmtId="166" fontId="73" fillId="2" borderId="42" xfId="7" applyNumberFormat="1" applyFont="1" applyFill="1" applyBorder="1" applyAlignment="1">
      <alignment horizontal="right" vertical="center" wrapText="1"/>
    </xf>
    <xf numFmtId="49" fontId="17" fillId="2" borderId="2" xfId="0" applyNumberFormat="1" applyFont="1" applyFill="1" applyBorder="1" applyAlignment="1">
      <alignment vertical="top" wrapText="1"/>
    </xf>
    <xf numFmtId="0" fontId="17" fillId="2" borderId="2" xfId="0" applyFont="1" applyFill="1" applyBorder="1" applyAlignment="1">
      <alignment vertical="top" wrapText="1"/>
    </xf>
    <xf numFmtId="0" fontId="17" fillId="2" borderId="42" xfId="0" applyFont="1" applyFill="1" applyBorder="1" applyAlignment="1">
      <alignment horizontal="left" vertical="top" wrapText="1"/>
    </xf>
    <xf numFmtId="169" fontId="73" fillId="2" borderId="42" xfId="7" applyNumberFormat="1" applyFont="1" applyFill="1" applyBorder="1" applyAlignment="1">
      <alignment horizontal="center" vertical="center" wrapText="1"/>
    </xf>
    <xf numFmtId="0" fontId="73" fillId="2" borderId="42" xfId="0" applyFont="1" applyFill="1" applyBorder="1" applyAlignment="1">
      <alignment horizontal="left" vertical="top" wrapText="1"/>
    </xf>
    <xf numFmtId="0" fontId="73" fillId="2" borderId="42" xfId="0" applyFont="1" applyFill="1" applyBorder="1" applyAlignment="1">
      <alignment horizontal="left" vertical="center" wrapText="1"/>
    </xf>
    <xf numFmtId="169" fontId="17" fillId="2" borderId="42" xfId="7" applyNumberFormat="1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center"/>
    </xf>
    <xf numFmtId="0" fontId="17" fillId="2" borderId="42" xfId="0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left" vertical="center" wrapText="1"/>
    </xf>
    <xf numFmtId="169" fontId="17" fillId="2" borderId="42" xfId="7" applyNumberFormat="1" applyFont="1" applyFill="1" applyBorder="1" applyAlignment="1">
      <alignment horizontal="right" vertical="center" wrapText="1"/>
    </xf>
    <xf numFmtId="0" fontId="86" fillId="2" borderId="42" xfId="165" applyFont="1" applyFill="1" applyBorder="1">
      <alignment horizontal="left" vertical="top" wrapText="1"/>
    </xf>
    <xf numFmtId="169" fontId="86" fillId="2" borderId="42" xfId="7" applyNumberFormat="1" applyFont="1" applyFill="1" applyBorder="1" applyAlignment="1">
      <alignment horizontal="right" vertical="center" wrapText="1"/>
    </xf>
    <xf numFmtId="166" fontId="73" fillId="2" borderId="42" xfId="7" applyNumberFormat="1" applyFont="1" applyFill="1" applyBorder="1" applyAlignment="1">
      <alignment horizontal="center" vertical="center" wrapText="1"/>
    </xf>
    <xf numFmtId="0" fontId="73" fillId="2" borderId="42" xfId="0" applyFont="1" applyFill="1" applyBorder="1" applyAlignment="1">
      <alignment horizontal="center" vertical="top" wrapText="1"/>
    </xf>
    <xf numFmtId="0" fontId="86" fillId="0" borderId="42" xfId="0" applyFont="1" applyBorder="1" applyAlignment="1">
      <alignment horizontal="left" vertical="top" wrapText="1"/>
    </xf>
    <xf numFmtId="165" fontId="73" fillId="2" borderId="42" xfId="6" applyFont="1" applyFill="1" applyBorder="1">
      <alignment horizontal="right" vertical="top"/>
    </xf>
    <xf numFmtId="0" fontId="17" fillId="0" borderId="42" xfId="0" applyFont="1" applyBorder="1" applyAlignment="1">
      <alignment horizontal="left" vertical="top" wrapText="1"/>
    </xf>
    <xf numFmtId="0" fontId="73" fillId="0" borderId="42" xfId="8" applyFont="1" applyBorder="1">
      <alignment horizontal="left" vertical="top" wrapText="1"/>
    </xf>
    <xf numFmtId="0" fontId="96" fillId="2" borderId="42" xfId="0" applyFont="1" applyFill="1" applyBorder="1"/>
    <xf numFmtId="0" fontId="73" fillId="2" borderId="42" xfId="0" applyFont="1" applyFill="1" applyBorder="1" applyAlignment="1">
      <alignment vertical="top" wrapText="1"/>
    </xf>
    <xf numFmtId="0" fontId="86" fillId="2" borderId="36" xfId="0" applyFont="1" applyFill="1" applyBorder="1" applyAlignment="1">
      <alignment vertical="center" wrapText="1"/>
    </xf>
    <xf numFmtId="43" fontId="74" fillId="2" borderId="42" xfId="7" applyFont="1" applyFill="1" applyBorder="1" applyAlignment="1">
      <alignment vertical="center"/>
    </xf>
    <xf numFmtId="49" fontId="17" fillId="2" borderId="0" xfId="96" applyNumberFormat="1" applyFont="1" applyFill="1" applyAlignment="1">
      <alignment horizontal="center" vertical="center" wrapText="1"/>
    </xf>
    <xf numFmtId="0" fontId="73" fillId="2" borderId="42" xfId="0" applyFont="1" applyFill="1" applyBorder="1" applyAlignment="1">
      <alignment horizontal="center" vertical="center" wrapText="1"/>
    </xf>
    <xf numFmtId="173" fontId="73" fillId="2" borderId="0" xfId="2027" applyFont="1" applyFill="1"/>
    <xf numFmtId="165" fontId="73" fillId="2" borderId="42" xfId="6" applyFont="1" applyFill="1" applyBorder="1" applyAlignment="1">
      <alignment horizontal="center" vertical="center"/>
    </xf>
    <xf numFmtId="169" fontId="73" fillId="2" borderId="42" xfId="299" applyNumberFormat="1" applyFont="1" applyFill="1" applyBorder="1" applyAlignment="1">
      <alignment horizontal="right" vertical="center" wrapText="1"/>
    </xf>
    <xf numFmtId="169" fontId="73" fillId="0" borderId="42" xfId="0" applyNumberFormat="1" applyFont="1" applyBorder="1" applyAlignment="1">
      <alignment horizontal="right" vertical="center" wrapText="1"/>
    </xf>
    <xf numFmtId="174" fontId="73" fillId="0" borderId="42" xfId="0" applyNumberFormat="1" applyFont="1" applyBorder="1" applyAlignment="1">
      <alignment horizontal="center" vertical="center"/>
    </xf>
    <xf numFmtId="0" fontId="17" fillId="0" borderId="42" xfId="0" applyFont="1" applyBorder="1" applyAlignment="1">
      <alignment horizontal="center" vertical="center" wrapText="1"/>
    </xf>
    <xf numFmtId="0" fontId="17" fillId="0" borderId="42" xfId="0" applyFont="1" applyBorder="1" applyAlignment="1">
      <alignment horizontal="left" vertical="center" wrapText="1"/>
    </xf>
    <xf numFmtId="43" fontId="17" fillId="2" borderId="3" xfId="7" applyFont="1" applyFill="1" applyBorder="1" applyAlignment="1">
      <alignment horizontal="center" vertical="center" wrapText="1"/>
    </xf>
    <xf numFmtId="43" fontId="91" fillId="2" borderId="33" xfId="7" applyFont="1" applyFill="1" applyBorder="1" applyAlignment="1">
      <alignment horizontal="right" vertical="center"/>
    </xf>
    <xf numFmtId="0" fontId="73" fillId="2" borderId="0" xfId="1660" applyFont="1" applyFill="1" applyAlignment="1">
      <alignment vertical="top"/>
    </xf>
    <xf numFmtId="0" fontId="73" fillId="2" borderId="0" xfId="299" applyFont="1" applyFill="1" applyAlignment="1">
      <alignment vertical="top"/>
    </xf>
    <xf numFmtId="0" fontId="73" fillId="2" borderId="0" xfId="1660" applyFont="1" applyFill="1"/>
    <xf numFmtId="0" fontId="73" fillId="2" borderId="0" xfId="2028" applyFont="1" applyFill="1"/>
    <xf numFmtId="43" fontId="73" fillId="2" borderId="0" xfId="299" applyNumberFormat="1" applyFont="1" applyFill="1"/>
    <xf numFmtId="169" fontId="73" fillId="2" borderId="0" xfId="96" applyNumberFormat="1" applyFont="1" applyFill="1" applyAlignment="1">
      <alignment horizontal="right" vertical="center" wrapText="1"/>
    </xf>
    <xf numFmtId="166" fontId="74" fillId="2" borderId="0" xfId="253" applyNumberFormat="1" applyFont="1" applyFill="1" applyAlignment="1">
      <alignment horizontal="right" vertical="top" wrapText="1"/>
    </xf>
    <xf numFmtId="166" fontId="74" fillId="2" borderId="0" xfId="253" applyNumberFormat="1" applyFont="1" applyFill="1" applyAlignment="1">
      <alignment horizontal="right" wrapText="1"/>
    </xf>
    <xf numFmtId="0" fontId="14" fillId="2" borderId="33" xfId="0" applyFont="1" applyFill="1" applyBorder="1" applyAlignment="1">
      <alignment horizontal="center" vertical="top" wrapText="1"/>
    </xf>
    <xf numFmtId="0" fontId="73" fillId="57" borderId="42" xfId="0" applyFont="1" applyFill="1" applyBorder="1" applyAlignment="1">
      <alignment vertical="center" wrapText="1"/>
    </xf>
    <xf numFmtId="49" fontId="17" fillId="2" borderId="3" xfId="0" applyNumberFormat="1" applyFont="1" applyFill="1" applyBorder="1" applyAlignment="1">
      <alignment vertical="top" wrapText="1"/>
    </xf>
    <xf numFmtId="49" fontId="17" fillId="2" borderId="3" xfId="0" applyNumberFormat="1" applyFont="1" applyFill="1" applyBorder="1" applyAlignment="1">
      <alignment horizontal="center" vertical="top" wrapText="1"/>
    </xf>
    <xf numFmtId="175" fontId="86" fillId="2" borderId="3" xfId="7" applyNumberFormat="1" applyFont="1" applyFill="1" applyBorder="1" applyAlignment="1">
      <alignment horizontal="right" vertical="top" wrapText="1"/>
    </xf>
    <xf numFmtId="0" fontId="17" fillId="2" borderId="0" xfId="0" applyFont="1" applyFill="1" applyBorder="1" applyAlignment="1">
      <alignment horizontal="left"/>
    </xf>
    <xf numFmtId="166" fontId="95" fillId="2" borderId="42" xfId="96" applyNumberFormat="1" applyFont="1" applyFill="1" applyBorder="1" applyAlignment="1">
      <alignment horizontal="center" vertical="center" wrapText="1"/>
    </xf>
    <xf numFmtId="0" fontId="17" fillId="0" borderId="42" xfId="0" applyFont="1" applyBorder="1" applyAlignment="1">
      <alignment horizontal="center" vertical="top" wrapText="1"/>
    </xf>
    <xf numFmtId="0" fontId="17" fillId="2" borderId="43" xfId="0" applyFont="1" applyFill="1" applyBorder="1" applyAlignment="1">
      <alignment horizontal="center" vertical="top" wrapText="1"/>
    </xf>
    <xf numFmtId="0" fontId="17" fillId="2" borderId="44" xfId="0" applyFont="1" applyFill="1" applyBorder="1" applyAlignment="1">
      <alignment horizontal="center" vertical="top" wrapText="1"/>
    </xf>
    <xf numFmtId="0" fontId="17" fillId="2" borderId="45" xfId="0" applyFont="1" applyFill="1" applyBorder="1" applyAlignment="1">
      <alignment horizontal="center" vertical="top" wrapText="1"/>
    </xf>
    <xf numFmtId="0" fontId="73" fillId="2" borderId="38" xfId="0" applyFont="1" applyFill="1" applyBorder="1" applyAlignment="1">
      <alignment horizontal="center" vertical="top" wrapText="1"/>
    </xf>
    <xf numFmtId="0" fontId="17" fillId="0" borderId="25" xfId="0" applyFont="1" applyBorder="1" applyAlignment="1">
      <alignment horizontal="center" vertical="top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39" xfId="0" applyFont="1" applyFill="1" applyBorder="1" applyAlignment="1">
      <alignment horizontal="center" vertical="center" wrapText="1"/>
    </xf>
    <xf numFmtId="0" fontId="73" fillId="2" borderId="40" xfId="0" applyFont="1" applyFill="1" applyBorder="1" applyAlignment="1">
      <alignment horizontal="center" vertical="center" wrapText="1"/>
    </xf>
    <xf numFmtId="0" fontId="73" fillId="2" borderId="25" xfId="0" applyFont="1" applyFill="1" applyBorder="1" applyAlignment="1">
      <alignment horizontal="center" vertical="center" wrapText="1"/>
    </xf>
    <xf numFmtId="0" fontId="73" fillId="2" borderId="3" xfId="0" applyFont="1" applyFill="1" applyBorder="1" applyAlignment="1">
      <alignment horizontal="center" vertical="center" wrapText="1"/>
    </xf>
    <xf numFmtId="0" fontId="73" fillId="2" borderId="25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0" fontId="73" fillId="2" borderId="24" xfId="0" applyFont="1" applyFill="1" applyBorder="1" applyAlignment="1">
      <alignment horizontal="center" vertical="center" wrapText="1"/>
    </xf>
    <xf numFmtId="0" fontId="17" fillId="2" borderId="25" xfId="0" applyFont="1" applyFill="1" applyBorder="1" applyAlignment="1">
      <alignment horizontal="center"/>
    </xf>
    <xf numFmtId="0" fontId="17" fillId="2" borderId="2" xfId="0" applyFont="1" applyFill="1" applyBorder="1" applyAlignment="1">
      <alignment horizontal="center"/>
    </xf>
    <xf numFmtId="0" fontId="17" fillId="2" borderId="3" xfId="0" applyFont="1" applyFill="1" applyBorder="1" applyAlignment="1">
      <alignment horizontal="center"/>
    </xf>
    <xf numFmtId="0" fontId="17" fillId="2" borderId="25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17" fillId="2" borderId="3" xfId="0" applyFont="1" applyFill="1" applyBorder="1" applyAlignment="1">
      <alignment horizontal="center" vertical="top" wrapText="1"/>
    </xf>
    <xf numFmtId="49" fontId="17" fillId="2" borderId="42" xfId="0" applyNumberFormat="1" applyFont="1" applyFill="1" applyBorder="1" applyAlignment="1">
      <alignment horizontal="center" vertical="top" wrapText="1"/>
    </xf>
    <xf numFmtId="0" fontId="17" fillId="2" borderId="42" xfId="0" applyFont="1" applyFill="1" applyBorder="1" applyAlignment="1">
      <alignment horizontal="left" vertical="top" wrapText="1"/>
    </xf>
    <xf numFmtId="0" fontId="17" fillId="2" borderId="42" xfId="0" applyFont="1" applyFill="1" applyBorder="1" applyAlignment="1">
      <alignment horizontal="center"/>
    </xf>
    <xf numFmtId="49" fontId="17" fillId="2" borderId="25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0" fontId="17" fillId="2" borderId="25" xfId="96" applyFont="1" applyFill="1" applyBorder="1" applyAlignment="1">
      <alignment horizontal="center" vertical="center" wrapText="1"/>
    </xf>
    <xf numFmtId="0" fontId="17" fillId="2" borderId="3" xfId="96" applyFont="1" applyFill="1" applyBorder="1" applyAlignment="1">
      <alignment horizontal="center" vertical="center" wrapText="1"/>
    </xf>
    <xf numFmtId="168" fontId="17" fillId="2" borderId="25" xfId="96" applyNumberFormat="1" applyFont="1" applyFill="1" applyBorder="1" applyAlignment="1">
      <alignment horizontal="center" vertical="center" wrapText="1"/>
    </xf>
    <xf numFmtId="168" fontId="17" fillId="2" borderId="3" xfId="96" applyNumberFormat="1" applyFont="1" applyFill="1" applyBorder="1" applyAlignment="1">
      <alignment horizontal="center" vertical="center" wrapText="1"/>
    </xf>
    <xf numFmtId="168" fontId="73" fillId="2" borderId="34" xfId="96" applyNumberFormat="1" applyFont="1" applyFill="1" applyBorder="1" applyAlignment="1">
      <alignment horizontal="center" vertical="center" wrapText="1"/>
    </xf>
    <xf numFmtId="168" fontId="73" fillId="2" borderId="35" xfId="96" applyNumberFormat="1" applyFont="1" applyFill="1" applyBorder="1" applyAlignment="1">
      <alignment horizontal="center" vertical="center" wrapText="1"/>
    </xf>
    <xf numFmtId="168" fontId="73" fillId="2" borderId="36" xfId="96" applyNumberFormat="1" applyFont="1" applyFill="1" applyBorder="1" applyAlignment="1">
      <alignment horizontal="center" vertical="center" wrapText="1"/>
    </xf>
    <xf numFmtId="169" fontId="73" fillId="2" borderId="0" xfId="96" applyNumberFormat="1" applyFont="1" applyFill="1" applyAlignment="1">
      <alignment horizontal="right" vertical="top" wrapText="1"/>
    </xf>
    <xf numFmtId="169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Alignment="1">
      <alignment horizontal="center" vertical="center" wrapText="1"/>
    </xf>
    <xf numFmtId="0" fontId="73" fillId="2" borderId="0" xfId="1660" applyFont="1" applyFill="1" applyAlignment="1">
      <alignment vertical="center" wrapText="1"/>
    </xf>
    <xf numFmtId="0" fontId="73" fillId="2" borderId="37" xfId="2028" applyFont="1" applyFill="1" applyBorder="1" applyAlignment="1">
      <alignment horizontal="right"/>
    </xf>
    <xf numFmtId="49" fontId="17" fillId="2" borderId="34" xfId="96" applyNumberFormat="1" applyFont="1" applyFill="1" applyBorder="1" applyAlignment="1">
      <alignment horizontal="center" vertical="center" wrapText="1"/>
    </xf>
    <xf numFmtId="49" fontId="17" fillId="2" borderId="36" xfId="96" applyNumberFormat="1" applyFont="1" applyFill="1" applyBorder="1" applyAlignment="1">
      <alignment horizontal="center" vertical="center" wrapText="1"/>
    </xf>
    <xf numFmtId="0" fontId="73" fillId="2" borderId="25" xfId="208" applyFont="1" applyFill="1" applyBorder="1" applyAlignment="1">
      <alignment horizontal="center"/>
    </xf>
    <xf numFmtId="0" fontId="73" fillId="2" borderId="2" xfId="208" applyFont="1" applyFill="1" applyBorder="1" applyAlignment="1">
      <alignment horizontal="center"/>
    </xf>
    <xf numFmtId="0" fontId="73" fillId="2" borderId="3" xfId="208" applyFont="1" applyFill="1" applyBorder="1" applyAlignment="1">
      <alignment horizontal="center"/>
    </xf>
    <xf numFmtId="0" fontId="73" fillId="2" borderId="25" xfId="253" applyFont="1" applyFill="1" applyBorder="1" applyAlignment="1">
      <alignment horizontal="center"/>
    </xf>
    <xf numFmtId="0" fontId="73" fillId="2" borderId="3" xfId="253" applyFont="1" applyFill="1" applyBorder="1" applyAlignment="1">
      <alignment horizontal="center"/>
    </xf>
    <xf numFmtId="0" fontId="73" fillId="2" borderId="2" xfId="253" applyFont="1" applyFill="1" applyBorder="1" applyAlignment="1">
      <alignment horizontal="center"/>
    </xf>
    <xf numFmtId="0" fontId="17" fillId="2" borderId="0" xfId="299" applyFont="1" applyFill="1" applyAlignment="1">
      <alignment horizontal="center" vertical="center" wrapText="1"/>
    </xf>
    <xf numFmtId="0" fontId="86" fillId="2" borderId="34" xfId="0" applyFont="1" applyFill="1" applyBorder="1" applyAlignment="1">
      <alignment horizontal="left" vertical="top" wrapText="1"/>
    </xf>
    <xf numFmtId="0" fontId="86" fillId="2" borderId="36" xfId="0" applyFont="1" applyFill="1" applyBorder="1" applyAlignment="1">
      <alignment horizontal="left" vertical="top" wrapText="1"/>
    </xf>
    <xf numFmtId="0" fontId="17" fillId="2" borderId="4" xfId="0" applyFont="1" applyFill="1" applyBorder="1" applyAlignment="1">
      <alignment horizontal="left" vertical="center" wrapText="1"/>
    </xf>
    <xf numFmtId="0" fontId="85" fillId="2" borderId="5" xfId="0" applyFont="1" applyFill="1" applyBorder="1" applyAlignment="1">
      <alignment vertical="center" wrapText="1"/>
    </xf>
    <xf numFmtId="0" fontId="73" fillId="2" borderId="27" xfId="0" applyFont="1" applyFill="1" applyBorder="1" applyAlignment="1">
      <alignment horizontal="center" vertical="top" wrapText="1"/>
    </xf>
    <xf numFmtId="0" fontId="73" fillId="2" borderId="26" xfId="0" applyFont="1" applyFill="1" applyBorder="1" applyAlignment="1">
      <alignment horizontal="center" vertical="top" wrapText="1"/>
    </xf>
    <xf numFmtId="0" fontId="73" fillId="2" borderId="3" xfId="0" applyFont="1" applyFill="1" applyBorder="1" applyAlignment="1">
      <alignment horizontal="center" vertical="top" wrapText="1"/>
    </xf>
    <xf numFmtId="0" fontId="17" fillId="2" borderId="32" xfId="0" applyFont="1" applyFill="1" applyBorder="1" applyAlignment="1">
      <alignment horizontal="left"/>
    </xf>
    <xf numFmtId="0" fontId="17" fillId="2" borderId="30" xfId="0" applyFont="1" applyFill="1" applyBorder="1" applyAlignment="1">
      <alignment horizontal="left"/>
    </xf>
    <xf numFmtId="0" fontId="17" fillId="2" borderId="31" xfId="0" applyFont="1" applyFill="1" applyBorder="1" applyAlignment="1">
      <alignment horizontal="left"/>
    </xf>
    <xf numFmtId="0" fontId="88" fillId="2" borderId="0" xfId="0" applyFont="1" applyFill="1" applyAlignment="1">
      <alignment horizontal="right" vertical="top" wrapText="1"/>
    </xf>
    <xf numFmtId="0" fontId="14" fillId="2" borderId="0" xfId="0" applyFont="1" applyFill="1" applyAlignment="1">
      <alignment horizontal="center" vertical="center" wrapText="1"/>
    </xf>
    <xf numFmtId="0" fontId="14" fillId="2" borderId="33" xfId="0" applyFont="1" applyFill="1" applyBorder="1" applyAlignment="1">
      <alignment horizontal="center" vertical="center" wrapText="1"/>
    </xf>
    <xf numFmtId="0" fontId="73" fillId="2" borderId="42" xfId="0" applyFont="1" applyFill="1" applyBorder="1" applyAlignment="1">
      <alignment horizontal="left" vertical="center" wrapText="1"/>
    </xf>
    <xf numFmtId="0" fontId="73" fillId="2" borderId="0" xfId="1734" applyFont="1" applyFill="1" applyAlignment="1">
      <alignment horizontal="right" vertical="top"/>
    </xf>
    <xf numFmtId="0" fontId="73" fillId="2" borderId="0" xfId="1734" applyFont="1" applyFill="1" applyAlignment="1">
      <alignment horizontal="right" vertical="center"/>
    </xf>
    <xf numFmtId="0" fontId="17" fillId="2" borderId="33" xfId="1734" applyFont="1" applyFill="1" applyBorder="1" applyAlignment="1">
      <alignment horizontal="center" vertical="center" wrapText="1"/>
    </xf>
    <xf numFmtId="0" fontId="73" fillId="2" borderId="33" xfId="1735" applyFont="1" applyFill="1" applyBorder="1" applyAlignment="1">
      <alignment horizontal="center" vertical="center" wrapText="1"/>
    </xf>
    <xf numFmtId="0" fontId="73" fillId="2" borderId="33" xfId="8" applyFont="1" applyFill="1" applyBorder="1" applyAlignment="1">
      <alignment horizontal="center" vertical="center" wrapText="1"/>
    </xf>
    <xf numFmtId="0" fontId="73" fillId="2" borderId="34" xfId="0" applyFont="1" applyFill="1" applyBorder="1" applyAlignment="1">
      <alignment horizontal="center" vertical="center" wrapText="1"/>
    </xf>
    <xf numFmtId="0" fontId="73" fillId="2" borderId="35" xfId="0" applyFont="1" applyFill="1" applyBorder="1" applyAlignment="1">
      <alignment horizontal="center" vertical="center" wrapText="1"/>
    </xf>
    <xf numFmtId="0" fontId="73" fillId="2" borderId="36" xfId="0" applyFont="1" applyFill="1" applyBorder="1" applyAlignment="1">
      <alignment horizontal="center" vertical="center" wrapText="1"/>
    </xf>
    <xf numFmtId="0" fontId="73" fillId="2" borderId="39" xfId="0" applyFont="1" applyFill="1" applyBorder="1" applyAlignment="1">
      <alignment horizontal="left" vertical="center" wrapText="1"/>
    </xf>
    <xf numFmtId="0" fontId="73" fillId="2" borderId="40" xfId="0" applyFont="1" applyFill="1" applyBorder="1" applyAlignment="1">
      <alignment horizontal="left" vertical="center" wrapText="1"/>
    </xf>
    <xf numFmtId="0" fontId="73" fillId="2" borderId="36" xfId="0" applyFont="1" applyFill="1" applyBorder="1" applyAlignment="1">
      <alignment horizontal="left" vertical="center" wrapText="1"/>
    </xf>
    <xf numFmtId="0" fontId="17" fillId="58" borderId="33" xfId="0" applyFont="1" applyFill="1" applyBorder="1" applyAlignment="1">
      <alignment vertical="top" wrapText="1"/>
    </xf>
    <xf numFmtId="0" fontId="73" fillId="2" borderId="42" xfId="0" applyFont="1" applyFill="1" applyBorder="1" applyAlignment="1">
      <alignment horizontal="left" vertical="top" wrapText="1"/>
    </xf>
    <xf numFmtId="0" fontId="73" fillId="57" borderId="39" xfId="0" applyFont="1" applyFill="1" applyBorder="1" applyAlignment="1">
      <alignment horizontal="left" vertical="center" wrapText="1"/>
    </xf>
    <xf numFmtId="0" fontId="73" fillId="57" borderId="40" xfId="0" applyFont="1" applyFill="1" applyBorder="1" applyAlignment="1">
      <alignment horizontal="left" vertical="center" wrapText="1"/>
    </xf>
    <xf numFmtId="0" fontId="73" fillId="57" borderId="36" xfId="0" applyFont="1" applyFill="1" applyBorder="1" applyAlignment="1">
      <alignment horizontal="left" vertical="center" wrapText="1"/>
    </xf>
    <xf numFmtId="0" fontId="73" fillId="2" borderId="34" xfId="1735" applyFont="1" applyFill="1" applyBorder="1" applyAlignment="1">
      <alignment horizontal="center" wrapText="1"/>
    </xf>
    <xf numFmtId="0" fontId="73" fillId="2" borderId="35" xfId="1735" applyFont="1" applyFill="1" applyBorder="1" applyAlignment="1">
      <alignment horizontal="center" wrapText="1"/>
    </xf>
    <xf numFmtId="0" fontId="73" fillId="2" borderId="36" xfId="1735" applyFont="1" applyFill="1" applyBorder="1" applyAlignment="1">
      <alignment horizontal="center" wrapText="1"/>
    </xf>
  </cellXfs>
  <cellStyles count="3116">
    <cellStyle name="20% - Accent1" xfId="29" builtinId="30" customBuiltin="1"/>
    <cellStyle name="20% - Accent1 2" xfId="69"/>
    <cellStyle name="20% - Accent1 2 2" xfId="108"/>
    <cellStyle name="20% - Accent1 2 3" xfId="2109"/>
    <cellStyle name="20% - Accent1 2 4" xfId="2037"/>
    <cellStyle name="20% - Accent1 3" xfId="167"/>
    <cellStyle name="20% - Accent1 3 2" xfId="2129"/>
    <cellStyle name="20% - Accent1 4" xfId="191"/>
    <cellStyle name="20% - Accent1 4 2" xfId="2152"/>
    <cellStyle name="20% - Accent1 5" xfId="2065"/>
    <cellStyle name="20% - Accent2" xfId="33" builtinId="34" customBuiltin="1"/>
    <cellStyle name="20% - Accent2 2" xfId="72"/>
    <cellStyle name="20% - Accent2 2 2" xfId="109"/>
    <cellStyle name="20% - Accent2 2 3" xfId="2111"/>
    <cellStyle name="20% - Accent2 2 4" xfId="2040"/>
    <cellStyle name="20% - Accent2 3" xfId="169"/>
    <cellStyle name="20% - Accent2 3 2" xfId="2131"/>
    <cellStyle name="20% - Accent2 4" xfId="193"/>
    <cellStyle name="20% - Accent2 4 2" xfId="2154"/>
    <cellStyle name="20% - Accent2 5" xfId="2067"/>
    <cellStyle name="20% - Accent3" xfId="37" builtinId="38" customBuiltin="1"/>
    <cellStyle name="20% - Accent3 2" xfId="71"/>
    <cellStyle name="20% - Accent3 2 2" xfId="110"/>
    <cellStyle name="20% - Accent3 2 3" xfId="2110"/>
    <cellStyle name="20% - Accent3 2 4" xfId="2043"/>
    <cellStyle name="20% - Accent3 3" xfId="171"/>
    <cellStyle name="20% - Accent3 3 2" xfId="2133"/>
    <cellStyle name="20% - Accent3 4" xfId="195"/>
    <cellStyle name="20% - Accent3 4 2" xfId="2156"/>
    <cellStyle name="20% - Accent3 5" xfId="2069"/>
    <cellStyle name="20% - Accent4" xfId="41" builtinId="42" customBuiltin="1"/>
    <cellStyle name="20% - Accent4 2" xfId="88"/>
    <cellStyle name="20% - Accent4 2 2" xfId="111"/>
    <cellStyle name="20% - Accent4 2 3" xfId="2117"/>
    <cellStyle name="20% - Accent4 2 4" xfId="2046"/>
    <cellStyle name="20% - Accent4 3" xfId="173"/>
    <cellStyle name="20% - Accent4 3 2" xfId="2135"/>
    <cellStyle name="20% - Accent4 4" xfId="197"/>
    <cellStyle name="20% - Accent4 4 2" xfId="2158"/>
    <cellStyle name="20% - Accent4 5" xfId="2071"/>
    <cellStyle name="20% - Accent5" xfId="45" builtinId="46" customBuiltin="1"/>
    <cellStyle name="20% - Accent5 2" xfId="91"/>
    <cellStyle name="20% - Accent5 2 2" xfId="112"/>
    <cellStyle name="20% - Accent5 2 3" xfId="2118"/>
    <cellStyle name="20% - Accent5 2 4" xfId="2049"/>
    <cellStyle name="20% - Accent5 3" xfId="175"/>
    <cellStyle name="20% - Accent5 3 2" xfId="2137"/>
    <cellStyle name="20% - Accent5 4" xfId="199"/>
    <cellStyle name="20% - Accent5 4 2" xfId="2160"/>
    <cellStyle name="20% - Accent5 5" xfId="2073"/>
    <cellStyle name="20% - Accent6" xfId="49" builtinId="50" customBuiltin="1"/>
    <cellStyle name="20% - Accent6 2" xfId="59"/>
    <cellStyle name="20% - Accent6 2 2" xfId="113"/>
    <cellStyle name="20% - Accent6 2 3" xfId="2103"/>
    <cellStyle name="20% - Accent6 2 4" xfId="2052"/>
    <cellStyle name="20% - Accent6 3" xfId="177"/>
    <cellStyle name="20% - Accent6 3 2" xfId="2139"/>
    <cellStyle name="20% - Accent6 4" xfId="201"/>
    <cellStyle name="20% - Accent6 4 2" xfId="2162"/>
    <cellStyle name="20% - Accent6 5" xfId="2075"/>
    <cellStyle name="20% - Акцент1 10" xfId="301"/>
    <cellStyle name="20% - Акцент1 10 2" xfId="2177"/>
    <cellStyle name="20% - Акцент1 11" xfId="302"/>
    <cellStyle name="20% - Акцент1 11 2" xfId="2178"/>
    <cellStyle name="20% - Акцент1 12" xfId="303"/>
    <cellStyle name="20% - Акцент1 12 2" xfId="2179"/>
    <cellStyle name="20% - Акцент1 13" xfId="304"/>
    <cellStyle name="20% - Акцент1 13 2" xfId="2180"/>
    <cellStyle name="20% - Акцент1 14" xfId="305"/>
    <cellStyle name="20% - Акцент1 14 2" xfId="2181"/>
    <cellStyle name="20% - Акцент1 15" xfId="306"/>
    <cellStyle name="20% - Акцент1 15 2" xfId="2182"/>
    <cellStyle name="20% - Акцент1 16" xfId="307"/>
    <cellStyle name="20% - Акцент1 16 2" xfId="2183"/>
    <cellStyle name="20% - Акцент1 17" xfId="308"/>
    <cellStyle name="20% - Акцент1 17 2" xfId="2184"/>
    <cellStyle name="20% - Акцент1 18" xfId="309"/>
    <cellStyle name="20% - Акцент1 18 2" xfId="2185"/>
    <cellStyle name="20% - Акцент1 19" xfId="310"/>
    <cellStyle name="20% - Акцент1 19 2" xfId="2186"/>
    <cellStyle name="20% - Акцент1 2" xfId="311"/>
    <cellStyle name="20% - Акцент1 2 2" xfId="2187"/>
    <cellStyle name="20% - Акцент1 20" xfId="312"/>
    <cellStyle name="20% - Акцент1 20 2" xfId="2188"/>
    <cellStyle name="20% - Акцент1 21" xfId="313"/>
    <cellStyle name="20% - Акцент1 21 2" xfId="2189"/>
    <cellStyle name="20% - Акцент1 22" xfId="314"/>
    <cellStyle name="20% - Акцент1 22 2" xfId="2190"/>
    <cellStyle name="20% - Акцент1 23" xfId="315"/>
    <cellStyle name="20% - Акцент1 23 2" xfId="2191"/>
    <cellStyle name="20% - Акцент1 24" xfId="316"/>
    <cellStyle name="20% - Акцент1 24 2" xfId="2192"/>
    <cellStyle name="20% - Акцент1 25" xfId="317"/>
    <cellStyle name="20% - Акцент1 25 2" xfId="2193"/>
    <cellStyle name="20% - Акцент1 26" xfId="318"/>
    <cellStyle name="20% - Акцент1 26 2" xfId="2194"/>
    <cellStyle name="20% - Акцент1 27" xfId="319"/>
    <cellStyle name="20% - Акцент1 27 2" xfId="2195"/>
    <cellStyle name="20% - Акцент1 28" xfId="320"/>
    <cellStyle name="20% - Акцент1 28 2" xfId="2196"/>
    <cellStyle name="20% - Акцент1 29" xfId="321"/>
    <cellStyle name="20% - Акцент1 29 2" xfId="2197"/>
    <cellStyle name="20% - Акцент1 3" xfId="322"/>
    <cellStyle name="20% - Акцент1 3 2" xfId="2198"/>
    <cellStyle name="20% - Акцент1 30" xfId="323"/>
    <cellStyle name="20% - Акцент1 30 2" xfId="2199"/>
    <cellStyle name="20% - Акцент1 31" xfId="324"/>
    <cellStyle name="20% - Акцент1 31 2" xfId="2200"/>
    <cellStyle name="20% - Акцент1 32" xfId="325"/>
    <cellStyle name="20% - Акцент1 32 2" xfId="2201"/>
    <cellStyle name="20% - Акцент1 33" xfId="326"/>
    <cellStyle name="20% - Акцент1 33 2" xfId="2202"/>
    <cellStyle name="20% - Акцент1 34" xfId="327"/>
    <cellStyle name="20% - Акцент1 34 2" xfId="2203"/>
    <cellStyle name="20% - Акцент1 35" xfId="328"/>
    <cellStyle name="20% - Акцент1 35 2" xfId="2204"/>
    <cellStyle name="20% - Акцент1 36" xfId="329"/>
    <cellStyle name="20% - Акцент1 36 2" xfId="2205"/>
    <cellStyle name="20% - Акцент1 4" xfId="330"/>
    <cellStyle name="20% - Акцент1 4 2" xfId="2206"/>
    <cellStyle name="20% - Акцент1 5" xfId="331"/>
    <cellStyle name="20% - Акцент1 5 2" xfId="2207"/>
    <cellStyle name="20% - Акцент1 6" xfId="332"/>
    <cellStyle name="20% - Акцент1 6 2" xfId="2208"/>
    <cellStyle name="20% - Акцент1 7" xfId="333"/>
    <cellStyle name="20% - Акцент1 7 2" xfId="2209"/>
    <cellStyle name="20% - Акцент1 8" xfId="334"/>
    <cellStyle name="20% - Акцент1 8 2" xfId="2210"/>
    <cellStyle name="20% - Акцент1 9" xfId="335"/>
    <cellStyle name="20% - Акцент1 9 2" xfId="2211"/>
    <cellStyle name="20% - Акцент2 10" xfId="336"/>
    <cellStyle name="20% - Акцент2 10 2" xfId="2212"/>
    <cellStyle name="20% - Акцент2 11" xfId="337"/>
    <cellStyle name="20% - Акцент2 11 2" xfId="2213"/>
    <cellStyle name="20% - Акцент2 12" xfId="338"/>
    <cellStyle name="20% - Акцент2 12 2" xfId="2214"/>
    <cellStyle name="20% - Акцент2 13" xfId="339"/>
    <cellStyle name="20% - Акцент2 13 2" xfId="2215"/>
    <cellStyle name="20% - Акцент2 14" xfId="340"/>
    <cellStyle name="20% - Акцент2 14 2" xfId="2216"/>
    <cellStyle name="20% - Акцент2 15" xfId="341"/>
    <cellStyle name="20% - Акцент2 15 2" xfId="2217"/>
    <cellStyle name="20% - Акцент2 16" xfId="342"/>
    <cellStyle name="20% - Акцент2 16 2" xfId="2218"/>
    <cellStyle name="20% - Акцент2 17" xfId="343"/>
    <cellStyle name="20% - Акцент2 17 2" xfId="2219"/>
    <cellStyle name="20% - Акцент2 18" xfId="344"/>
    <cellStyle name="20% - Акцент2 18 2" xfId="2220"/>
    <cellStyle name="20% - Акцент2 19" xfId="345"/>
    <cellStyle name="20% - Акцент2 19 2" xfId="2221"/>
    <cellStyle name="20% - Акцент2 2" xfId="346"/>
    <cellStyle name="20% - Акцент2 2 2" xfId="2222"/>
    <cellStyle name="20% - Акцент2 20" xfId="347"/>
    <cellStyle name="20% - Акцент2 20 2" xfId="2223"/>
    <cellStyle name="20% - Акцент2 21" xfId="348"/>
    <cellStyle name="20% - Акцент2 21 2" xfId="2224"/>
    <cellStyle name="20% - Акцент2 22" xfId="349"/>
    <cellStyle name="20% - Акцент2 22 2" xfId="2225"/>
    <cellStyle name="20% - Акцент2 23" xfId="350"/>
    <cellStyle name="20% - Акцент2 23 2" xfId="2226"/>
    <cellStyle name="20% - Акцент2 24" xfId="351"/>
    <cellStyle name="20% - Акцент2 24 2" xfId="2227"/>
    <cellStyle name="20% - Акцент2 25" xfId="352"/>
    <cellStyle name="20% - Акцент2 25 2" xfId="2228"/>
    <cellStyle name="20% - Акцент2 26" xfId="353"/>
    <cellStyle name="20% - Акцент2 26 2" xfId="2229"/>
    <cellStyle name="20% - Акцент2 27" xfId="354"/>
    <cellStyle name="20% - Акцент2 27 2" xfId="2230"/>
    <cellStyle name="20% - Акцент2 28" xfId="355"/>
    <cellStyle name="20% - Акцент2 28 2" xfId="2231"/>
    <cellStyle name="20% - Акцент2 29" xfId="356"/>
    <cellStyle name="20% - Акцент2 29 2" xfId="2232"/>
    <cellStyle name="20% - Акцент2 3" xfId="357"/>
    <cellStyle name="20% - Акцент2 3 2" xfId="2233"/>
    <cellStyle name="20% - Акцент2 30" xfId="358"/>
    <cellStyle name="20% - Акцент2 30 2" xfId="2234"/>
    <cellStyle name="20% - Акцент2 31" xfId="359"/>
    <cellStyle name="20% - Акцент2 31 2" xfId="2235"/>
    <cellStyle name="20% - Акцент2 32" xfId="360"/>
    <cellStyle name="20% - Акцент2 32 2" xfId="2236"/>
    <cellStyle name="20% - Акцент2 33" xfId="361"/>
    <cellStyle name="20% - Акцент2 33 2" xfId="2237"/>
    <cellStyle name="20% - Акцент2 34" xfId="362"/>
    <cellStyle name="20% - Акцент2 34 2" xfId="2238"/>
    <cellStyle name="20% - Акцент2 35" xfId="363"/>
    <cellStyle name="20% - Акцент2 35 2" xfId="2239"/>
    <cellStyle name="20% - Акцент2 36" xfId="364"/>
    <cellStyle name="20% - Акцент2 36 2" xfId="2240"/>
    <cellStyle name="20% - Акцент2 4" xfId="365"/>
    <cellStyle name="20% - Акцент2 4 2" xfId="2241"/>
    <cellStyle name="20% - Акцент2 5" xfId="366"/>
    <cellStyle name="20% - Акцент2 5 2" xfId="2242"/>
    <cellStyle name="20% - Акцент2 6" xfId="367"/>
    <cellStyle name="20% - Акцент2 6 2" xfId="2243"/>
    <cellStyle name="20% - Акцент2 7" xfId="368"/>
    <cellStyle name="20% - Акцент2 7 2" xfId="2244"/>
    <cellStyle name="20% - Акцент2 8" xfId="369"/>
    <cellStyle name="20% - Акцент2 8 2" xfId="2245"/>
    <cellStyle name="20% - Акцент2 9" xfId="370"/>
    <cellStyle name="20% - Акцент2 9 2" xfId="2246"/>
    <cellStyle name="20% - Акцент3 10" xfId="371"/>
    <cellStyle name="20% - Акцент3 10 2" xfId="2247"/>
    <cellStyle name="20% - Акцент3 11" xfId="372"/>
    <cellStyle name="20% - Акцент3 11 2" xfId="2248"/>
    <cellStyle name="20% - Акцент3 12" xfId="373"/>
    <cellStyle name="20% - Акцент3 12 2" xfId="2249"/>
    <cellStyle name="20% - Акцент3 13" xfId="374"/>
    <cellStyle name="20% - Акцент3 13 2" xfId="2250"/>
    <cellStyle name="20% - Акцент3 14" xfId="375"/>
    <cellStyle name="20% - Акцент3 14 2" xfId="2251"/>
    <cellStyle name="20% - Акцент3 15" xfId="376"/>
    <cellStyle name="20% - Акцент3 15 2" xfId="2252"/>
    <cellStyle name="20% - Акцент3 16" xfId="377"/>
    <cellStyle name="20% - Акцент3 16 2" xfId="2253"/>
    <cellStyle name="20% - Акцент3 17" xfId="378"/>
    <cellStyle name="20% - Акцент3 17 2" xfId="2254"/>
    <cellStyle name="20% - Акцент3 18" xfId="379"/>
    <cellStyle name="20% - Акцент3 18 2" xfId="2255"/>
    <cellStyle name="20% - Акцент3 19" xfId="380"/>
    <cellStyle name="20% - Акцент3 19 2" xfId="2256"/>
    <cellStyle name="20% - Акцент3 2" xfId="381"/>
    <cellStyle name="20% - Акцент3 2 2" xfId="2257"/>
    <cellStyle name="20% - Акцент3 20" xfId="382"/>
    <cellStyle name="20% - Акцент3 20 2" xfId="2258"/>
    <cellStyle name="20% - Акцент3 21" xfId="383"/>
    <cellStyle name="20% - Акцент3 21 2" xfId="2259"/>
    <cellStyle name="20% - Акцент3 22" xfId="384"/>
    <cellStyle name="20% - Акцент3 22 2" xfId="2260"/>
    <cellStyle name="20% - Акцент3 23" xfId="385"/>
    <cellStyle name="20% - Акцент3 23 2" xfId="2261"/>
    <cellStyle name="20% - Акцент3 24" xfId="386"/>
    <cellStyle name="20% - Акцент3 24 2" xfId="2262"/>
    <cellStyle name="20% - Акцент3 25" xfId="387"/>
    <cellStyle name="20% - Акцент3 25 2" xfId="2263"/>
    <cellStyle name="20% - Акцент3 26" xfId="388"/>
    <cellStyle name="20% - Акцент3 26 2" xfId="2264"/>
    <cellStyle name="20% - Акцент3 27" xfId="389"/>
    <cellStyle name="20% - Акцент3 27 2" xfId="2265"/>
    <cellStyle name="20% - Акцент3 28" xfId="390"/>
    <cellStyle name="20% - Акцент3 28 2" xfId="2266"/>
    <cellStyle name="20% - Акцент3 29" xfId="391"/>
    <cellStyle name="20% - Акцент3 29 2" xfId="2267"/>
    <cellStyle name="20% - Акцент3 3" xfId="392"/>
    <cellStyle name="20% - Акцент3 3 2" xfId="2268"/>
    <cellStyle name="20% - Акцент3 30" xfId="393"/>
    <cellStyle name="20% - Акцент3 30 2" xfId="2269"/>
    <cellStyle name="20% - Акцент3 31" xfId="394"/>
    <cellStyle name="20% - Акцент3 31 2" xfId="2270"/>
    <cellStyle name="20% - Акцент3 32" xfId="395"/>
    <cellStyle name="20% - Акцент3 32 2" xfId="2271"/>
    <cellStyle name="20% - Акцент3 33" xfId="396"/>
    <cellStyle name="20% - Акцент3 33 2" xfId="2272"/>
    <cellStyle name="20% - Акцент3 34" xfId="397"/>
    <cellStyle name="20% - Акцент3 34 2" xfId="2273"/>
    <cellStyle name="20% - Акцент3 35" xfId="398"/>
    <cellStyle name="20% - Акцент3 35 2" xfId="2274"/>
    <cellStyle name="20% - Акцент3 36" xfId="399"/>
    <cellStyle name="20% - Акцент3 36 2" xfId="2275"/>
    <cellStyle name="20% - Акцент3 4" xfId="400"/>
    <cellStyle name="20% - Акцент3 4 2" xfId="2276"/>
    <cellStyle name="20% - Акцент3 5" xfId="401"/>
    <cellStyle name="20% - Акцент3 5 2" xfId="2277"/>
    <cellStyle name="20% - Акцент3 6" xfId="402"/>
    <cellStyle name="20% - Акцент3 6 2" xfId="2278"/>
    <cellStyle name="20% - Акцент3 7" xfId="403"/>
    <cellStyle name="20% - Акцент3 7 2" xfId="2279"/>
    <cellStyle name="20% - Акцент3 8" xfId="404"/>
    <cellStyle name="20% - Акцент3 8 2" xfId="2280"/>
    <cellStyle name="20% - Акцент3 9" xfId="405"/>
    <cellStyle name="20% - Акцент3 9 2" xfId="2281"/>
    <cellStyle name="20% - Акцент4 10" xfId="406"/>
    <cellStyle name="20% - Акцент4 10 2" xfId="2282"/>
    <cellStyle name="20% - Акцент4 11" xfId="407"/>
    <cellStyle name="20% - Акцент4 11 2" xfId="2283"/>
    <cellStyle name="20% - Акцент4 12" xfId="408"/>
    <cellStyle name="20% - Акцент4 12 2" xfId="2284"/>
    <cellStyle name="20% - Акцент4 13" xfId="409"/>
    <cellStyle name="20% - Акцент4 13 2" xfId="2285"/>
    <cellStyle name="20% - Акцент4 14" xfId="410"/>
    <cellStyle name="20% - Акцент4 14 2" xfId="2286"/>
    <cellStyle name="20% - Акцент4 15" xfId="411"/>
    <cellStyle name="20% - Акцент4 15 2" xfId="2287"/>
    <cellStyle name="20% - Акцент4 16" xfId="412"/>
    <cellStyle name="20% - Акцент4 16 2" xfId="2288"/>
    <cellStyle name="20% - Акцент4 17" xfId="413"/>
    <cellStyle name="20% - Акцент4 17 2" xfId="2289"/>
    <cellStyle name="20% - Акцент4 18" xfId="414"/>
    <cellStyle name="20% - Акцент4 18 2" xfId="2290"/>
    <cellStyle name="20% - Акцент4 19" xfId="415"/>
    <cellStyle name="20% - Акцент4 19 2" xfId="2291"/>
    <cellStyle name="20% - Акцент4 2" xfId="416"/>
    <cellStyle name="20% - Акцент4 2 2" xfId="2292"/>
    <cellStyle name="20% - Акцент4 20" xfId="417"/>
    <cellStyle name="20% - Акцент4 20 2" xfId="2293"/>
    <cellStyle name="20% - Акцент4 21" xfId="418"/>
    <cellStyle name="20% - Акцент4 21 2" xfId="2294"/>
    <cellStyle name="20% - Акцент4 22" xfId="419"/>
    <cellStyle name="20% - Акцент4 22 2" xfId="2295"/>
    <cellStyle name="20% - Акцент4 23" xfId="420"/>
    <cellStyle name="20% - Акцент4 23 2" xfId="2296"/>
    <cellStyle name="20% - Акцент4 24" xfId="421"/>
    <cellStyle name="20% - Акцент4 24 2" xfId="2297"/>
    <cellStyle name="20% - Акцент4 25" xfId="422"/>
    <cellStyle name="20% - Акцент4 25 2" xfId="2298"/>
    <cellStyle name="20% - Акцент4 26" xfId="423"/>
    <cellStyle name="20% - Акцент4 26 2" xfId="2299"/>
    <cellStyle name="20% - Акцент4 27" xfId="424"/>
    <cellStyle name="20% - Акцент4 27 2" xfId="2300"/>
    <cellStyle name="20% - Акцент4 28" xfId="425"/>
    <cellStyle name="20% - Акцент4 28 2" xfId="2301"/>
    <cellStyle name="20% - Акцент4 29" xfId="426"/>
    <cellStyle name="20% - Акцент4 29 2" xfId="2302"/>
    <cellStyle name="20% - Акцент4 3" xfId="427"/>
    <cellStyle name="20% - Акцент4 3 2" xfId="2303"/>
    <cellStyle name="20% - Акцент4 30" xfId="428"/>
    <cellStyle name="20% - Акцент4 30 2" xfId="2304"/>
    <cellStyle name="20% - Акцент4 31" xfId="429"/>
    <cellStyle name="20% - Акцент4 31 2" xfId="2305"/>
    <cellStyle name="20% - Акцент4 32" xfId="430"/>
    <cellStyle name="20% - Акцент4 32 2" xfId="2306"/>
    <cellStyle name="20% - Акцент4 33" xfId="431"/>
    <cellStyle name="20% - Акцент4 33 2" xfId="2307"/>
    <cellStyle name="20% - Акцент4 34" xfId="432"/>
    <cellStyle name="20% - Акцент4 34 2" xfId="2308"/>
    <cellStyle name="20% - Акцент4 35" xfId="433"/>
    <cellStyle name="20% - Акцент4 35 2" xfId="2309"/>
    <cellStyle name="20% - Акцент4 36" xfId="434"/>
    <cellStyle name="20% - Акцент4 36 2" xfId="2310"/>
    <cellStyle name="20% - Акцент4 4" xfId="435"/>
    <cellStyle name="20% - Акцент4 4 2" xfId="2311"/>
    <cellStyle name="20% - Акцент4 5" xfId="436"/>
    <cellStyle name="20% - Акцент4 5 2" xfId="2312"/>
    <cellStyle name="20% - Акцент4 6" xfId="437"/>
    <cellStyle name="20% - Акцент4 6 2" xfId="2313"/>
    <cellStyle name="20% - Акцент4 7" xfId="438"/>
    <cellStyle name="20% - Акцент4 7 2" xfId="2314"/>
    <cellStyle name="20% - Акцент4 8" xfId="439"/>
    <cellStyle name="20% - Акцент4 8 2" xfId="2315"/>
    <cellStyle name="20% - Акцент4 9" xfId="440"/>
    <cellStyle name="20% - Акцент4 9 2" xfId="2316"/>
    <cellStyle name="20% - Акцент5 10" xfId="441"/>
    <cellStyle name="20% - Акцент5 10 2" xfId="2317"/>
    <cellStyle name="20% - Акцент5 11" xfId="442"/>
    <cellStyle name="20% - Акцент5 11 2" xfId="2318"/>
    <cellStyle name="20% - Акцент5 12" xfId="443"/>
    <cellStyle name="20% - Акцент5 12 2" xfId="2319"/>
    <cellStyle name="20% - Акцент5 13" xfId="444"/>
    <cellStyle name="20% - Акцент5 13 2" xfId="2320"/>
    <cellStyle name="20% - Акцент5 14" xfId="445"/>
    <cellStyle name="20% - Акцент5 14 2" xfId="2321"/>
    <cellStyle name="20% - Акцент5 15" xfId="446"/>
    <cellStyle name="20% - Акцент5 15 2" xfId="2322"/>
    <cellStyle name="20% - Акцент5 16" xfId="447"/>
    <cellStyle name="20% - Акцент5 16 2" xfId="2323"/>
    <cellStyle name="20% - Акцент5 17" xfId="448"/>
    <cellStyle name="20% - Акцент5 17 2" xfId="2324"/>
    <cellStyle name="20% - Акцент5 18" xfId="449"/>
    <cellStyle name="20% - Акцент5 18 2" xfId="2325"/>
    <cellStyle name="20% - Акцент5 19" xfId="450"/>
    <cellStyle name="20% - Акцент5 19 2" xfId="2326"/>
    <cellStyle name="20% - Акцент5 2" xfId="451"/>
    <cellStyle name="20% - Акцент5 2 2" xfId="2327"/>
    <cellStyle name="20% - Акцент5 20" xfId="452"/>
    <cellStyle name="20% - Акцент5 20 2" xfId="2328"/>
    <cellStyle name="20% - Акцент5 21" xfId="453"/>
    <cellStyle name="20% - Акцент5 21 2" xfId="2329"/>
    <cellStyle name="20% - Акцент5 22" xfId="454"/>
    <cellStyle name="20% - Акцент5 22 2" xfId="2330"/>
    <cellStyle name="20% - Акцент5 23" xfId="455"/>
    <cellStyle name="20% - Акцент5 23 2" xfId="2331"/>
    <cellStyle name="20% - Акцент5 24" xfId="456"/>
    <cellStyle name="20% - Акцент5 24 2" xfId="2332"/>
    <cellStyle name="20% - Акцент5 25" xfId="457"/>
    <cellStyle name="20% - Акцент5 25 2" xfId="2333"/>
    <cellStyle name="20% - Акцент5 26" xfId="458"/>
    <cellStyle name="20% - Акцент5 26 2" xfId="2334"/>
    <cellStyle name="20% - Акцент5 27" xfId="459"/>
    <cellStyle name="20% - Акцент5 27 2" xfId="2335"/>
    <cellStyle name="20% - Акцент5 28" xfId="460"/>
    <cellStyle name="20% - Акцент5 28 2" xfId="2336"/>
    <cellStyle name="20% - Акцент5 29" xfId="461"/>
    <cellStyle name="20% - Акцент5 29 2" xfId="2337"/>
    <cellStyle name="20% - Акцент5 3" xfId="462"/>
    <cellStyle name="20% - Акцент5 3 2" xfId="2338"/>
    <cellStyle name="20% - Акцент5 30" xfId="463"/>
    <cellStyle name="20% - Акцент5 30 2" xfId="2339"/>
    <cellStyle name="20% - Акцент5 31" xfId="464"/>
    <cellStyle name="20% - Акцент5 31 2" xfId="2340"/>
    <cellStyle name="20% - Акцент5 32" xfId="465"/>
    <cellStyle name="20% - Акцент5 32 2" xfId="2341"/>
    <cellStyle name="20% - Акцент5 33" xfId="466"/>
    <cellStyle name="20% - Акцент5 33 2" xfId="2342"/>
    <cellStyle name="20% - Акцент5 34" xfId="467"/>
    <cellStyle name="20% - Акцент5 34 2" xfId="2343"/>
    <cellStyle name="20% - Акцент5 35" xfId="468"/>
    <cellStyle name="20% - Акцент5 35 2" xfId="2344"/>
    <cellStyle name="20% - Акцент5 36" xfId="469"/>
    <cellStyle name="20% - Акцент5 36 2" xfId="2345"/>
    <cellStyle name="20% - Акцент5 4" xfId="470"/>
    <cellStyle name="20% - Акцент5 4 2" xfId="2346"/>
    <cellStyle name="20% - Акцент5 5" xfId="471"/>
    <cellStyle name="20% - Акцент5 5 2" xfId="2347"/>
    <cellStyle name="20% - Акцент5 6" xfId="472"/>
    <cellStyle name="20% - Акцент5 6 2" xfId="2348"/>
    <cellStyle name="20% - Акцент5 7" xfId="473"/>
    <cellStyle name="20% - Акцент5 7 2" xfId="2349"/>
    <cellStyle name="20% - Акцент5 8" xfId="474"/>
    <cellStyle name="20% - Акцент5 8 2" xfId="2350"/>
    <cellStyle name="20% - Акцент5 9" xfId="475"/>
    <cellStyle name="20% - Акцент5 9 2" xfId="2351"/>
    <cellStyle name="20% - Акцент6 10" xfId="476"/>
    <cellStyle name="20% - Акцент6 10 2" xfId="2352"/>
    <cellStyle name="20% - Акцент6 11" xfId="477"/>
    <cellStyle name="20% - Акцент6 11 2" xfId="2353"/>
    <cellStyle name="20% - Акцент6 12" xfId="478"/>
    <cellStyle name="20% - Акцент6 12 2" xfId="2354"/>
    <cellStyle name="20% - Акцент6 13" xfId="479"/>
    <cellStyle name="20% - Акцент6 13 2" xfId="2355"/>
    <cellStyle name="20% - Акцент6 14" xfId="480"/>
    <cellStyle name="20% - Акцент6 14 2" xfId="2356"/>
    <cellStyle name="20% - Акцент6 15" xfId="481"/>
    <cellStyle name="20% - Акцент6 15 2" xfId="2357"/>
    <cellStyle name="20% - Акцент6 16" xfId="482"/>
    <cellStyle name="20% - Акцент6 16 2" xfId="2358"/>
    <cellStyle name="20% - Акцент6 17" xfId="483"/>
    <cellStyle name="20% - Акцент6 17 2" xfId="2359"/>
    <cellStyle name="20% - Акцент6 18" xfId="484"/>
    <cellStyle name="20% - Акцент6 18 2" xfId="2360"/>
    <cellStyle name="20% - Акцент6 19" xfId="485"/>
    <cellStyle name="20% - Акцент6 19 2" xfId="2361"/>
    <cellStyle name="20% - Акцент6 2" xfId="486"/>
    <cellStyle name="20% - Акцент6 2 2" xfId="2362"/>
    <cellStyle name="20% - Акцент6 20" xfId="487"/>
    <cellStyle name="20% - Акцент6 20 2" xfId="2363"/>
    <cellStyle name="20% - Акцент6 21" xfId="488"/>
    <cellStyle name="20% - Акцент6 21 2" xfId="2364"/>
    <cellStyle name="20% - Акцент6 22" xfId="489"/>
    <cellStyle name="20% - Акцент6 22 2" xfId="2365"/>
    <cellStyle name="20% - Акцент6 23" xfId="490"/>
    <cellStyle name="20% - Акцент6 23 2" xfId="2366"/>
    <cellStyle name="20% - Акцент6 24" xfId="491"/>
    <cellStyle name="20% - Акцент6 24 2" xfId="2367"/>
    <cellStyle name="20% - Акцент6 25" xfId="492"/>
    <cellStyle name="20% - Акцент6 25 2" xfId="2368"/>
    <cellStyle name="20% - Акцент6 26" xfId="493"/>
    <cellStyle name="20% - Акцент6 26 2" xfId="2369"/>
    <cellStyle name="20% - Акцент6 27" xfId="494"/>
    <cellStyle name="20% - Акцент6 27 2" xfId="2370"/>
    <cellStyle name="20% - Акцент6 28" xfId="495"/>
    <cellStyle name="20% - Акцент6 28 2" xfId="2371"/>
    <cellStyle name="20% - Акцент6 29" xfId="496"/>
    <cellStyle name="20% - Акцент6 29 2" xfId="2372"/>
    <cellStyle name="20% - Акцент6 3" xfId="497"/>
    <cellStyle name="20% - Акцент6 3 2" xfId="2373"/>
    <cellStyle name="20% - Акцент6 30" xfId="498"/>
    <cellStyle name="20% - Акцент6 30 2" xfId="2374"/>
    <cellStyle name="20% - Акцент6 31" xfId="499"/>
    <cellStyle name="20% - Акцент6 31 2" xfId="2375"/>
    <cellStyle name="20% - Акцент6 32" xfId="500"/>
    <cellStyle name="20% - Акцент6 32 2" xfId="2376"/>
    <cellStyle name="20% - Акцент6 33" xfId="501"/>
    <cellStyle name="20% - Акцент6 33 2" xfId="2377"/>
    <cellStyle name="20% - Акцент6 34" xfId="502"/>
    <cellStyle name="20% - Акцент6 34 2" xfId="2378"/>
    <cellStyle name="20% - Акцент6 35" xfId="503"/>
    <cellStyle name="20% - Акцент6 35 2" xfId="2379"/>
    <cellStyle name="20% - Акцент6 36" xfId="504"/>
    <cellStyle name="20% - Акцент6 36 2" xfId="2380"/>
    <cellStyle name="20% - Акцент6 4" xfId="505"/>
    <cellStyle name="20% - Акцент6 4 2" xfId="2381"/>
    <cellStyle name="20% - Акцент6 5" xfId="506"/>
    <cellStyle name="20% - Акцент6 5 2" xfId="2382"/>
    <cellStyle name="20% - Акцент6 6" xfId="507"/>
    <cellStyle name="20% - Акцент6 6 2" xfId="2383"/>
    <cellStyle name="20% - Акцент6 7" xfId="508"/>
    <cellStyle name="20% - Акцент6 7 2" xfId="2384"/>
    <cellStyle name="20% - Акцент6 8" xfId="509"/>
    <cellStyle name="20% - Акцент6 8 2" xfId="2385"/>
    <cellStyle name="20% - Акцент6 9" xfId="510"/>
    <cellStyle name="20% - Акцент6 9 2" xfId="2386"/>
    <cellStyle name="40% - Accent1" xfId="30" builtinId="31" customBuiltin="1"/>
    <cellStyle name="40% - Accent1 2" xfId="93"/>
    <cellStyle name="40% - Accent1 2 2" xfId="114"/>
    <cellStyle name="40% - Accent1 2 3" xfId="2119"/>
    <cellStyle name="40% - Accent1 2 4" xfId="2038"/>
    <cellStyle name="40% - Accent1 3" xfId="168"/>
    <cellStyle name="40% - Accent1 3 2" xfId="2130"/>
    <cellStyle name="40% - Accent1 4" xfId="192"/>
    <cellStyle name="40% - Accent1 4 2" xfId="2153"/>
    <cellStyle name="40% - Accent1 5" xfId="2066"/>
    <cellStyle name="40% - Accent2" xfId="34" builtinId="35" customBuiltin="1"/>
    <cellStyle name="40% - Accent2 2" xfId="61"/>
    <cellStyle name="40% - Accent2 2 2" xfId="115"/>
    <cellStyle name="40% - Accent2 2 3" xfId="2105"/>
    <cellStyle name="40% - Accent2 2 4" xfId="2041"/>
    <cellStyle name="40% - Accent2 3" xfId="170"/>
    <cellStyle name="40% - Accent2 3 2" xfId="2132"/>
    <cellStyle name="40% - Accent2 4" xfId="194"/>
    <cellStyle name="40% - Accent2 4 2" xfId="2155"/>
    <cellStyle name="40% - Accent2 5" xfId="2068"/>
    <cellStyle name="40% - Accent3" xfId="38" builtinId="39" customBuiltin="1"/>
    <cellStyle name="40% - Accent3 2" xfId="87"/>
    <cellStyle name="40% - Accent3 2 2" xfId="116"/>
    <cellStyle name="40% - Accent3 2 3" xfId="2116"/>
    <cellStyle name="40% - Accent3 2 4" xfId="2044"/>
    <cellStyle name="40% - Accent3 3" xfId="172"/>
    <cellStyle name="40% - Accent3 3 2" xfId="2134"/>
    <cellStyle name="40% - Accent3 4" xfId="196"/>
    <cellStyle name="40% - Accent3 4 2" xfId="2157"/>
    <cellStyle name="40% - Accent3 5" xfId="2070"/>
    <cellStyle name="40% - Accent4" xfId="42" builtinId="43" customBuiltin="1"/>
    <cellStyle name="40% - Accent4 2" xfId="78"/>
    <cellStyle name="40% - Accent4 2 2" xfId="117"/>
    <cellStyle name="40% - Accent4 2 3" xfId="2115"/>
    <cellStyle name="40% - Accent4 2 4" xfId="2047"/>
    <cellStyle name="40% - Accent4 3" xfId="174"/>
    <cellStyle name="40% - Accent4 3 2" xfId="2136"/>
    <cellStyle name="40% - Accent4 4" xfId="198"/>
    <cellStyle name="40% - Accent4 4 2" xfId="2159"/>
    <cellStyle name="40% - Accent4 5" xfId="2072"/>
    <cellStyle name="40% - Accent5" xfId="46" builtinId="47" customBuiltin="1"/>
    <cellStyle name="40% - Accent5 2" xfId="77"/>
    <cellStyle name="40% - Accent5 2 2" xfId="118"/>
    <cellStyle name="40% - Accent5 2 3" xfId="2114"/>
    <cellStyle name="40% - Accent5 2 4" xfId="2050"/>
    <cellStyle name="40% - Accent5 3" xfId="176"/>
    <cellStyle name="40% - Accent5 3 2" xfId="2138"/>
    <cellStyle name="40% - Accent5 4" xfId="200"/>
    <cellStyle name="40% - Accent5 4 2" xfId="2161"/>
    <cellStyle name="40% - Accent5 5" xfId="2074"/>
    <cellStyle name="40% - Accent6" xfId="50" builtinId="51" customBuiltin="1"/>
    <cellStyle name="40% - Accent6 2" xfId="60"/>
    <cellStyle name="40% - Accent6 2 2" xfId="119"/>
    <cellStyle name="40% - Accent6 2 3" xfId="2104"/>
    <cellStyle name="40% - Accent6 2 4" xfId="2053"/>
    <cellStyle name="40% - Accent6 3" xfId="178"/>
    <cellStyle name="40% - Accent6 3 2" xfId="2140"/>
    <cellStyle name="40% - Accent6 4" xfId="202"/>
    <cellStyle name="40% - Accent6 4 2" xfId="2163"/>
    <cellStyle name="40% - Accent6 5" xfId="2076"/>
    <cellStyle name="40% - Акцент1 10" xfId="511"/>
    <cellStyle name="40% - Акцент1 10 2" xfId="2387"/>
    <cellStyle name="40% - Акцент1 11" xfId="512"/>
    <cellStyle name="40% - Акцент1 11 2" xfId="2388"/>
    <cellStyle name="40% - Акцент1 12" xfId="513"/>
    <cellStyle name="40% - Акцент1 12 2" xfId="2389"/>
    <cellStyle name="40% - Акцент1 13" xfId="514"/>
    <cellStyle name="40% - Акцент1 13 2" xfId="2390"/>
    <cellStyle name="40% - Акцент1 14" xfId="515"/>
    <cellStyle name="40% - Акцент1 14 2" xfId="2391"/>
    <cellStyle name="40% - Акцент1 15" xfId="516"/>
    <cellStyle name="40% - Акцент1 15 2" xfId="2392"/>
    <cellStyle name="40% - Акцент1 16" xfId="517"/>
    <cellStyle name="40% - Акцент1 16 2" xfId="2393"/>
    <cellStyle name="40% - Акцент1 17" xfId="518"/>
    <cellStyle name="40% - Акцент1 17 2" xfId="2394"/>
    <cellStyle name="40% - Акцент1 18" xfId="519"/>
    <cellStyle name="40% - Акцент1 18 2" xfId="2395"/>
    <cellStyle name="40% - Акцент1 19" xfId="520"/>
    <cellStyle name="40% - Акцент1 19 2" xfId="2396"/>
    <cellStyle name="40% - Акцент1 2" xfId="521"/>
    <cellStyle name="40% - Акцент1 2 2" xfId="2397"/>
    <cellStyle name="40% - Акцент1 20" xfId="522"/>
    <cellStyle name="40% - Акцент1 20 2" xfId="2398"/>
    <cellStyle name="40% - Акцент1 21" xfId="523"/>
    <cellStyle name="40% - Акцент1 21 2" xfId="2399"/>
    <cellStyle name="40% - Акцент1 22" xfId="524"/>
    <cellStyle name="40% - Акцент1 22 2" xfId="2400"/>
    <cellStyle name="40% - Акцент1 23" xfId="525"/>
    <cellStyle name="40% - Акцент1 23 2" xfId="2401"/>
    <cellStyle name="40% - Акцент1 24" xfId="526"/>
    <cellStyle name="40% - Акцент1 24 2" xfId="2402"/>
    <cellStyle name="40% - Акцент1 25" xfId="527"/>
    <cellStyle name="40% - Акцент1 25 2" xfId="2403"/>
    <cellStyle name="40% - Акцент1 26" xfId="528"/>
    <cellStyle name="40% - Акцент1 26 2" xfId="2404"/>
    <cellStyle name="40% - Акцент1 27" xfId="529"/>
    <cellStyle name="40% - Акцент1 27 2" xfId="2405"/>
    <cellStyle name="40% - Акцент1 28" xfId="530"/>
    <cellStyle name="40% - Акцент1 28 2" xfId="2406"/>
    <cellStyle name="40% - Акцент1 29" xfId="531"/>
    <cellStyle name="40% - Акцент1 29 2" xfId="2407"/>
    <cellStyle name="40% - Акцент1 3" xfId="532"/>
    <cellStyle name="40% - Акцент1 3 2" xfId="2408"/>
    <cellStyle name="40% - Акцент1 30" xfId="533"/>
    <cellStyle name="40% - Акцент1 30 2" xfId="2409"/>
    <cellStyle name="40% - Акцент1 31" xfId="534"/>
    <cellStyle name="40% - Акцент1 31 2" xfId="2410"/>
    <cellStyle name="40% - Акцент1 32" xfId="535"/>
    <cellStyle name="40% - Акцент1 32 2" xfId="2411"/>
    <cellStyle name="40% - Акцент1 33" xfId="536"/>
    <cellStyle name="40% - Акцент1 33 2" xfId="2412"/>
    <cellStyle name="40% - Акцент1 34" xfId="537"/>
    <cellStyle name="40% - Акцент1 34 2" xfId="2413"/>
    <cellStyle name="40% - Акцент1 35" xfId="538"/>
    <cellStyle name="40% - Акцент1 35 2" xfId="2414"/>
    <cellStyle name="40% - Акцент1 36" xfId="539"/>
    <cellStyle name="40% - Акцент1 36 2" xfId="2415"/>
    <cellStyle name="40% - Акцент1 4" xfId="540"/>
    <cellStyle name="40% - Акцент1 4 2" xfId="2416"/>
    <cellStyle name="40% - Акцент1 5" xfId="541"/>
    <cellStyle name="40% - Акцент1 5 2" xfId="2417"/>
    <cellStyle name="40% - Акцент1 6" xfId="542"/>
    <cellStyle name="40% - Акцент1 6 2" xfId="2418"/>
    <cellStyle name="40% - Акцент1 7" xfId="543"/>
    <cellStyle name="40% - Акцент1 7 2" xfId="2419"/>
    <cellStyle name="40% - Акцент1 8" xfId="544"/>
    <cellStyle name="40% - Акцент1 8 2" xfId="2420"/>
    <cellStyle name="40% - Акцент1 9" xfId="545"/>
    <cellStyle name="40% - Акцент1 9 2" xfId="2421"/>
    <cellStyle name="40% - Акцент2 10" xfId="546"/>
    <cellStyle name="40% - Акцент2 10 2" xfId="2422"/>
    <cellStyle name="40% - Акцент2 11" xfId="547"/>
    <cellStyle name="40% - Акцент2 11 2" xfId="2423"/>
    <cellStyle name="40% - Акцент2 12" xfId="548"/>
    <cellStyle name="40% - Акцент2 12 2" xfId="2424"/>
    <cellStyle name="40% - Акцент2 13" xfId="549"/>
    <cellStyle name="40% - Акцент2 13 2" xfId="2425"/>
    <cellStyle name="40% - Акцент2 14" xfId="550"/>
    <cellStyle name="40% - Акцент2 14 2" xfId="2426"/>
    <cellStyle name="40% - Акцент2 15" xfId="551"/>
    <cellStyle name="40% - Акцент2 15 2" xfId="2427"/>
    <cellStyle name="40% - Акцент2 16" xfId="552"/>
    <cellStyle name="40% - Акцент2 16 2" xfId="2428"/>
    <cellStyle name="40% - Акцент2 17" xfId="553"/>
    <cellStyle name="40% - Акцент2 17 2" xfId="2429"/>
    <cellStyle name="40% - Акцент2 18" xfId="554"/>
    <cellStyle name="40% - Акцент2 18 2" xfId="2430"/>
    <cellStyle name="40% - Акцент2 19" xfId="555"/>
    <cellStyle name="40% - Акцент2 19 2" xfId="2431"/>
    <cellStyle name="40% - Акцент2 2" xfId="556"/>
    <cellStyle name="40% - Акцент2 2 2" xfId="2432"/>
    <cellStyle name="40% - Акцент2 20" xfId="557"/>
    <cellStyle name="40% - Акцент2 20 2" xfId="2433"/>
    <cellStyle name="40% - Акцент2 21" xfId="558"/>
    <cellStyle name="40% - Акцент2 21 2" xfId="2434"/>
    <cellStyle name="40% - Акцент2 22" xfId="559"/>
    <cellStyle name="40% - Акцент2 22 2" xfId="2435"/>
    <cellStyle name="40% - Акцент2 23" xfId="560"/>
    <cellStyle name="40% - Акцент2 23 2" xfId="2436"/>
    <cellStyle name="40% - Акцент2 24" xfId="561"/>
    <cellStyle name="40% - Акцент2 24 2" xfId="2437"/>
    <cellStyle name="40% - Акцент2 25" xfId="562"/>
    <cellStyle name="40% - Акцент2 25 2" xfId="2438"/>
    <cellStyle name="40% - Акцент2 26" xfId="563"/>
    <cellStyle name="40% - Акцент2 26 2" xfId="2439"/>
    <cellStyle name="40% - Акцент2 27" xfId="564"/>
    <cellStyle name="40% - Акцент2 27 2" xfId="2440"/>
    <cellStyle name="40% - Акцент2 28" xfId="565"/>
    <cellStyle name="40% - Акцент2 28 2" xfId="2441"/>
    <cellStyle name="40% - Акцент2 29" xfId="566"/>
    <cellStyle name="40% - Акцент2 29 2" xfId="2442"/>
    <cellStyle name="40% - Акцент2 3" xfId="567"/>
    <cellStyle name="40% - Акцент2 3 2" xfId="2443"/>
    <cellStyle name="40% - Акцент2 30" xfId="568"/>
    <cellStyle name="40% - Акцент2 30 2" xfId="2444"/>
    <cellStyle name="40% - Акцент2 31" xfId="569"/>
    <cellStyle name="40% - Акцент2 31 2" xfId="2445"/>
    <cellStyle name="40% - Акцент2 32" xfId="570"/>
    <cellStyle name="40% - Акцент2 32 2" xfId="2446"/>
    <cellStyle name="40% - Акцент2 33" xfId="571"/>
    <cellStyle name="40% - Акцент2 33 2" xfId="2447"/>
    <cellStyle name="40% - Акцент2 34" xfId="572"/>
    <cellStyle name="40% - Акцент2 34 2" xfId="2448"/>
    <cellStyle name="40% - Акцент2 35" xfId="573"/>
    <cellStyle name="40% - Акцент2 35 2" xfId="2449"/>
    <cellStyle name="40% - Акцент2 36" xfId="574"/>
    <cellStyle name="40% - Акцент2 36 2" xfId="2450"/>
    <cellStyle name="40% - Акцент2 4" xfId="575"/>
    <cellStyle name="40% - Акцент2 4 2" xfId="2451"/>
    <cellStyle name="40% - Акцент2 5" xfId="576"/>
    <cellStyle name="40% - Акцент2 5 2" xfId="2452"/>
    <cellStyle name="40% - Акцент2 6" xfId="577"/>
    <cellStyle name="40% - Акцент2 6 2" xfId="2453"/>
    <cellStyle name="40% - Акцент2 7" xfId="578"/>
    <cellStyle name="40% - Акцент2 7 2" xfId="2454"/>
    <cellStyle name="40% - Акцент2 8" xfId="579"/>
    <cellStyle name="40% - Акцент2 8 2" xfId="2455"/>
    <cellStyle name="40% - Акцент2 9" xfId="580"/>
    <cellStyle name="40% - Акцент2 9 2" xfId="2456"/>
    <cellStyle name="40% - Акцент3 10" xfId="581"/>
    <cellStyle name="40% - Акцент3 10 2" xfId="2457"/>
    <cellStyle name="40% - Акцент3 11" xfId="582"/>
    <cellStyle name="40% - Акцент3 11 2" xfId="2458"/>
    <cellStyle name="40% - Акцент3 12" xfId="583"/>
    <cellStyle name="40% - Акцент3 12 2" xfId="2459"/>
    <cellStyle name="40% - Акцент3 13" xfId="584"/>
    <cellStyle name="40% - Акцент3 13 2" xfId="2460"/>
    <cellStyle name="40% - Акцент3 14" xfId="585"/>
    <cellStyle name="40% - Акцент3 14 2" xfId="2461"/>
    <cellStyle name="40% - Акцент3 15" xfId="586"/>
    <cellStyle name="40% - Акцент3 15 2" xfId="2462"/>
    <cellStyle name="40% - Акцент3 16" xfId="587"/>
    <cellStyle name="40% - Акцент3 16 2" xfId="2463"/>
    <cellStyle name="40% - Акцент3 17" xfId="588"/>
    <cellStyle name="40% - Акцент3 17 2" xfId="2464"/>
    <cellStyle name="40% - Акцент3 18" xfId="589"/>
    <cellStyle name="40% - Акцент3 18 2" xfId="2465"/>
    <cellStyle name="40% - Акцент3 19" xfId="590"/>
    <cellStyle name="40% - Акцент3 19 2" xfId="2466"/>
    <cellStyle name="40% - Акцент3 2" xfId="591"/>
    <cellStyle name="40% - Акцент3 2 2" xfId="2467"/>
    <cellStyle name="40% - Акцент3 20" xfId="592"/>
    <cellStyle name="40% - Акцент3 20 2" xfId="2468"/>
    <cellStyle name="40% - Акцент3 21" xfId="593"/>
    <cellStyle name="40% - Акцент3 21 2" xfId="2469"/>
    <cellStyle name="40% - Акцент3 22" xfId="594"/>
    <cellStyle name="40% - Акцент3 22 2" xfId="2470"/>
    <cellStyle name="40% - Акцент3 23" xfId="595"/>
    <cellStyle name="40% - Акцент3 23 2" xfId="2471"/>
    <cellStyle name="40% - Акцент3 24" xfId="596"/>
    <cellStyle name="40% - Акцент3 24 2" xfId="2472"/>
    <cellStyle name="40% - Акцент3 25" xfId="597"/>
    <cellStyle name="40% - Акцент3 25 2" xfId="2473"/>
    <cellStyle name="40% - Акцент3 26" xfId="598"/>
    <cellStyle name="40% - Акцент3 26 2" xfId="2474"/>
    <cellStyle name="40% - Акцент3 27" xfId="599"/>
    <cellStyle name="40% - Акцент3 27 2" xfId="2475"/>
    <cellStyle name="40% - Акцент3 28" xfId="600"/>
    <cellStyle name="40% - Акцент3 28 2" xfId="2476"/>
    <cellStyle name="40% - Акцент3 29" xfId="601"/>
    <cellStyle name="40% - Акцент3 29 2" xfId="2477"/>
    <cellStyle name="40% - Акцент3 3" xfId="602"/>
    <cellStyle name="40% - Акцент3 3 2" xfId="2478"/>
    <cellStyle name="40% - Акцент3 30" xfId="603"/>
    <cellStyle name="40% - Акцент3 30 2" xfId="2479"/>
    <cellStyle name="40% - Акцент3 31" xfId="604"/>
    <cellStyle name="40% - Акцент3 31 2" xfId="2480"/>
    <cellStyle name="40% - Акцент3 32" xfId="605"/>
    <cellStyle name="40% - Акцент3 32 2" xfId="2481"/>
    <cellStyle name="40% - Акцент3 33" xfId="606"/>
    <cellStyle name="40% - Акцент3 33 2" xfId="2482"/>
    <cellStyle name="40% - Акцент3 34" xfId="607"/>
    <cellStyle name="40% - Акцент3 34 2" xfId="2483"/>
    <cellStyle name="40% - Акцент3 35" xfId="608"/>
    <cellStyle name="40% - Акцент3 35 2" xfId="2484"/>
    <cellStyle name="40% - Акцент3 36" xfId="609"/>
    <cellStyle name="40% - Акцент3 36 2" xfId="2485"/>
    <cellStyle name="40% - Акцент3 4" xfId="610"/>
    <cellStyle name="40% - Акцент3 4 2" xfId="2486"/>
    <cellStyle name="40% - Акцент3 5" xfId="611"/>
    <cellStyle name="40% - Акцент3 5 2" xfId="2487"/>
    <cellStyle name="40% - Акцент3 6" xfId="612"/>
    <cellStyle name="40% - Акцент3 6 2" xfId="2488"/>
    <cellStyle name="40% - Акцент3 7" xfId="613"/>
    <cellStyle name="40% - Акцент3 7 2" xfId="2489"/>
    <cellStyle name="40% - Акцент3 8" xfId="614"/>
    <cellStyle name="40% - Акцент3 8 2" xfId="2490"/>
    <cellStyle name="40% - Акцент3 9" xfId="615"/>
    <cellStyle name="40% - Акцент3 9 2" xfId="2491"/>
    <cellStyle name="40% - Акцент4 10" xfId="616"/>
    <cellStyle name="40% - Акцент4 10 2" xfId="2492"/>
    <cellStyle name="40% - Акцент4 11" xfId="617"/>
    <cellStyle name="40% - Акцент4 11 2" xfId="2493"/>
    <cellStyle name="40% - Акцент4 12" xfId="618"/>
    <cellStyle name="40% - Акцент4 12 2" xfId="2494"/>
    <cellStyle name="40% - Акцент4 13" xfId="619"/>
    <cellStyle name="40% - Акцент4 13 2" xfId="2495"/>
    <cellStyle name="40% - Акцент4 14" xfId="620"/>
    <cellStyle name="40% - Акцент4 14 2" xfId="2496"/>
    <cellStyle name="40% - Акцент4 15" xfId="621"/>
    <cellStyle name="40% - Акцент4 15 2" xfId="2497"/>
    <cellStyle name="40% - Акцент4 16" xfId="622"/>
    <cellStyle name="40% - Акцент4 16 2" xfId="2498"/>
    <cellStyle name="40% - Акцент4 17" xfId="623"/>
    <cellStyle name="40% - Акцент4 17 2" xfId="2499"/>
    <cellStyle name="40% - Акцент4 18" xfId="624"/>
    <cellStyle name="40% - Акцент4 18 2" xfId="2500"/>
    <cellStyle name="40% - Акцент4 19" xfId="625"/>
    <cellStyle name="40% - Акцент4 19 2" xfId="2501"/>
    <cellStyle name="40% - Акцент4 2" xfId="626"/>
    <cellStyle name="40% - Акцент4 2 2" xfId="2502"/>
    <cellStyle name="40% - Акцент4 20" xfId="627"/>
    <cellStyle name="40% - Акцент4 20 2" xfId="2503"/>
    <cellStyle name="40% - Акцент4 21" xfId="628"/>
    <cellStyle name="40% - Акцент4 21 2" xfId="2504"/>
    <cellStyle name="40% - Акцент4 22" xfId="629"/>
    <cellStyle name="40% - Акцент4 22 2" xfId="2505"/>
    <cellStyle name="40% - Акцент4 23" xfId="630"/>
    <cellStyle name="40% - Акцент4 23 2" xfId="2506"/>
    <cellStyle name="40% - Акцент4 24" xfId="631"/>
    <cellStyle name="40% - Акцент4 24 2" xfId="2507"/>
    <cellStyle name="40% - Акцент4 25" xfId="632"/>
    <cellStyle name="40% - Акцент4 25 2" xfId="2508"/>
    <cellStyle name="40% - Акцент4 26" xfId="633"/>
    <cellStyle name="40% - Акцент4 26 2" xfId="2509"/>
    <cellStyle name="40% - Акцент4 27" xfId="634"/>
    <cellStyle name="40% - Акцент4 27 2" xfId="2510"/>
    <cellStyle name="40% - Акцент4 28" xfId="635"/>
    <cellStyle name="40% - Акцент4 28 2" xfId="2511"/>
    <cellStyle name="40% - Акцент4 29" xfId="636"/>
    <cellStyle name="40% - Акцент4 29 2" xfId="2512"/>
    <cellStyle name="40% - Акцент4 3" xfId="637"/>
    <cellStyle name="40% - Акцент4 3 2" xfId="2513"/>
    <cellStyle name="40% - Акцент4 30" xfId="638"/>
    <cellStyle name="40% - Акцент4 30 2" xfId="2514"/>
    <cellStyle name="40% - Акцент4 31" xfId="639"/>
    <cellStyle name="40% - Акцент4 31 2" xfId="2515"/>
    <cellStyle name="40% - Акцент4 32" xfId="640"/>
    <cellStyle name="40% - Акцент4 32 2" xfId="2516"/>
    <cellStyle name="40% - Акцент4 33" xfId="641"/>
    <cellStyle name="40% - Акцент4 33 2" xfId="2517"/>
    <cellStyle name="40% - Акцент4 34" xfId="642"/>
    <cellStyle name="40% - Акцент4 34 2" xfId="2518"/>
    <cellStyle name="40% - Акцент4 35" xfId="643"/>
    <cellStyle name="40% - Акцент4 35 2" xfId="2519"/>
    <cellStyle name="40% - Акцент4 36" xfId="644"/>
    <cellStyle name="40% - Акцент4 36 2" xfId="2520"/>
    <cellStyle name="40% - Акцент4 4" xfId="645"/>
    <cellStyle name="40% - Акцент4 4 2" xfId="2521"/>
    <cellStyle name="40% - Акцент4 5" xfId="646"/>
    <cellStyle name="40% - Акцент4 5 2" xfId="2522"/>
    <cellStyle name="40% - Акцент4 6" xfId="647"/>
    <cellStyle name="40% - Акцент4 6 2" xfId="2523"/>
    <cellStyle name="40% - Акцент4 7" xfId="648"/>
    <cellStyle name="40% - Акцент4 7 2" xfId="2524"/>
    <cellStyle name="40% - Акцент4 8" xfId="649"/>
    <cellStyle name="40% - Акцент4 8 2" xfId="2525"/>
    <cellStyle name="40% - Акцент4 9" xfId="650"/>
    <cellStyle name="40% - Акцент4 9 2" xfId="2526"/>
    <cellStyle name="40% - Акцент5 10" xfId="651"/>
    <cellStyle name="40% - Акцент5 10 2" xfId="2527"/>
    <cellStyle name="40% - Акцент5 11" xfId="652"/>
    <cellStyle name="40% - Акцент5 11 2" xfId="2528"/>
    <cellStyle name="40% - Акцент5 12" xfId="653"/>
    <cellStyle name="40% - Акцент5 12 2" xfId="2529"/>
    <cellStyle name="40% - Акцент5 13" xfId="654"/>
    <cellStyle name="40% - Акцент5 13 2" xfId="2530"/>
    <cellStyle name="40% - Акцент5 14" xfId="655"/>
    <cellStyle name="40% - Акцент5 14 2" xfId="2531"/>
    <cellStyle name="40% - Акцент5 15" xfId="656"/>
    <cellStyle name="40% - Акцент5 15 2" xfId="2532"/>
    <cellStyle name="40% - Акцент5 16" xfId="657"/>
    <cellStyle name="40% - Акцент5 16 2" xfId="2533"/>
    <cellStyle name="40% - Акцент5 17" xfId="658"/>
    <cellStyle name="40% - Акцент5 17 2" xfId="2534"/>
    <cellStyle name="40% - Акцент5 18" xfId="659"/>
    <cellStyle name="40% - Акцент5 18 2" xfId="2535"/>
    <cellStyle name="40% - Акцент5 19" xfId="660"/>
    <cellStyle name="40% - Акцент5 19 2" xfId="2536"/>
    <cellStyle name="40% - Акцент5 2" xfId="661"/>
    <cellStyle name="40% - Акцент5 2 2" xfId="2537"/>
    <cellStyle name="40% - Акцент5 20" xfId="662"/>
    <cellStyle name="40% - Акцент5 20 2" xfId="2538"/>
    <cellStyle name="40% - Акцент5 21" xfId="663"/>
    <cellStyle name="40% - Акцент5 21 2" xfId="2539"/>
    <cellStyle name="40% - Акцент5 22" xfId="664"/>
    <cellStyle name="40% - Акцент5 22 2" xfId="2540"/>
    <cellStyle name="40% - Акцент5 23" xfId="665"/>
    <cellStyle name="40% - Акцент5 23 2" xfId="2541"/>
    <cellStyle name="40% - Акцент5 24" xfId="666"/>
    <cellStyle name="40% - Акцент5 24 2" xfId="2542"/>
    <cellStyle name="40% - Акцент5 25" xfId="667"/>
    <cellStyle name="40% - Акцент5 25 2" xfId="2543"/>
    <cellStyle name="40% - Акцент5 26" xfId="668"/>
    <cellStyle name="40% - Акцент5 26 2" xfId="2544"/>
    <cellStyle name="40% - Акцент5 27" xfId="669"/>
    <cellStyle name="40% - Акцент5 27 2" xfId="2545"/>
    <cellStyle name="40% - Акцент5 28" xfId="670"/>
    <cellStyle name="40% - Акцент5 28 2" xfId="2546"/>
    <cellStyle name="40% - Акцент5 29" xfId="671"/>
    <cellStyle name="40% - Акцент5 29 2" xfId="2547"/>
    <cellStyle name="40% - Акцент5 3" xfId="672"/>
    <cellStyle name="40% - Акцент5 3 2" xfId="2548"/>
    <cellStyle name="40% - Акцент5 30" xfId="673"/>
    <cellStyle name="40% - Акцент5 30 2" xfId="2549"/>
    <cellStyle name="40% - Акцент5 31" xfId="674"/>
    <cellStyle name="40% - Акцент5 31 2" xfId="2550"/>
    <cellStyle name="40% - Акцент5 32" xfId="675"/>
    <cellStyle name="40% - Акцент5 32 2" xfId="2551"/>
    <cellStyle name="40% - Акцент5 33" xfId="676"/>
    <cellStyle name="40% - Акцент5 33 2" xfId="2552"/>
    <cellStyle name="40% - Акцент5 34" xfId="677"/>
    <cellStyle name="40% - Акцент5 34 2" xfId="2553"/>
    <cellStyle name="40% - Акцент5 35" xfId="678"/>
    <cellStyle name="40% - Акцент5 35 2" xfId="2554"/>
    <cellStyle name="40% - Акцент5 36" xfId="679"/>
    <cellStyle name="40% - Акцент5 36 2" xfId="2555"/>
    <cellStyle name="40% - Акцент5 4" xfId="680"/>
    <cellStyle name="40% - Акцент5 4 2" xfId="2556"/>
    <cellStyle name="40% - Акцент5 5" xfId="681"/>
    <cellStyle name="40% - Акцент5 5 2" xfId="2557"/>
    <cellStyle name="40% - Акцент5 6" xfId="682"/>
    <cellStyle name="40% - Акцент5 6 2" xfId="2558"/>
    <cellStyle name="40% - Акцент5 7" xfId="683"/>
    <cellStyle name="40% - Акцент5 7 2" xfId="2559"/>
    <cellStyle name="40% - Акцент5 8" xfId="684"/>
    <cellStyle name="40% - Акцент5 8 2" xfId="2560"/>
    <cellStyle name="40% - Акцент5 9" xfId="685"/>
    <cellStyle name="40% - Акцент5 9 2" xfId="2561"/>
    <cellStyle name="40% - Акцент6 10" xfId="686"/>
    <cellStyle name="40% - Акцент6 10 2" xfId="2562"/>
    <cellStyle name="40% - Акцент6 11" xfId="687"/>
    <cellStyle name="40% - Акцент6 11 2" xfId="2563"/>
    <cellStyle name="40% - Акцент6 12" xfId="688"/>
    <cellStyle name="40% - Акцент6 12 2" xfId="2564"/>
    <cellStyle name="40% - Акцент6 13" xfId="689"/>
    <cellStyle name="40% - Акцент6 13 2" xfId="2565"/>
    <cellStyle name="40% - Акцент6 14" xfId="690"/>
    <cellStyle name="40% - Акцент6 14 2" xfId="2566"/>
    <cellStyle name="40% - Акцент6 15" xfId="691"/>
    <cellStyle name="40% - Акцент6 15 2" xfId="2567"/>
    <cellStyle name="40% - Акцент6 16" xfId="692"/>
    <cellStyle name="40% - Акцент6 16 2" xfId="2568"/>
    <cellStyle name="40% - Акцент6 17" xfId="693"/>
    <cellStyle name="40% - Акцент6 17 2" xfId="2569"/>
    <cellStyle name="40% - Акцент6 18" xfId="694"/>
    <cellStyle name="40% - Акцент6 18 2" xfId="2570"/>
    <cellStyle name="40% - Акцент6 19" xfId="695"/>
    <cellStyle name="40% - Акцент6 19 2" xfId="2571"/>
    <cellStyle name="40% - Акцент6 2" xfId="696"/>
    <cellStyle name="40% - Акцент6 2 2" xfId="2572"/>
    <cellStyle name="40% - Акцент6 20" xfId="697"/>
    <cellStyle name="40% - Акцент6 20 2" xfId="2573"/>
    <cellStyle name="40% - Акцент6 21" xfId="698"/>
    <cellStyle name="40% - Акцент6 21 2" xfId="2574"/>
    <cellStyle name="40% - Акцент6 22" xfId="699"/>
    <cellStyle name="40% - Акцент6 22 2" xfId="2575"/>
    <cellStyle name="40% - Акцент6 23" xfId="700"/>
    <cellStyle name="40% - Акцент6 23 2" xfId="2576"/>
    <cellStyle name="40% - Акцент6 24" xfId="701"/>
    <cellStyle name="40% - Акцент6 24 2" xfId="2577"/>
    <cellStyle name="40% - Акцент6 25" xfId="702"/>
    <cellStyle name="40% - Акцент6 25 2" xfId="2578"/>
    <cellStyle name="40% - Акцент6 26" xfId="703"/>
    <cellStyle name="40% - Акцент6 26 2" xfId="2579"/>
    <cellStyle name="40% - Акцент6 27" xfId="704"/>
    <cellStyle name="40% - Акцент6 27 2" xfId="2580"/>
    <cellStyle name="40% - Акцент6 28" xfId="705"/>
    <cellStyle name="40% - Акцент6 28 2" xfId="2581"/>
    <cellStyle name="40% - Акцент6 29" xfId="706"/>
    <cellStyle name="40% - Акцент6 29 2" xfId="2582"/>
    <cellStyle name="40% - Акцент6 3" xfId="707"/>
    <cellStyle name="40% - Акцент6 3 2" xfId="2583"/>
    <cellStyle name="40% - Акцент6 30" xfId="708"/>
    <cellStyle name="40% - Акцент6 30 2" xfId="2584"/>
    <cellStyle name="40% - Акцент6 31" xfId="709"/>
    <cellStyle name="40% - Акцент6 31 2" xfId="2585"/>
    <cellStyle name="40% - Акцент6 32" xfId="710"/>
    <cellStyle name="40% - Акцент6 32 2" xfId="2586"/>
    <cellStyle name="40% - Акцент6 33" xfId="711"/>
    <cellStyle name="40% - Акцент6 33 2" xfId="2587"/>
    <cellStyle name="40% - Акцент6 34" xfId="712"/>
    <cellStyle name="40% - Акцент6 34 2" xfId="2588"/>
    <cellStyle name="40% - Акцент6 35" xfId="713"/>
    <cellStyle name="40% - Акцент6 35 2" xfId="2589"/>
    <cellStyle name="40% - Акцент6 36" xfId="714"/>
    <cellStyle name="40% - Акцент6 36 2" xfId="2590"/>
    <cellStyle name="40% - Акцент6 4" xfId="715"/>
    <cellStyle name="40% - Акцент6 4 2" xfId="2591"/>
    <cellStyle name="40% - Акцент6 5" xfId="716"/>
    <cellStyle name="40% - Акцент6 5 2" xfId="2592"/>
    <cellStyle name="40% - Акцент6 6" xfId="717"/>
    <cellStyle name="40% - Акцент6 6 2" xfId="2593"/>
    <cellStyle name="40% - Акцент6 7" xfId="718"/>
    <cellStyle name="40% - Акцент6 7 2" xfId="2594"/>
    <cellStyle name="40% - Акцент6 8" xfId="719"/>
    <cellStyle name="40% - Акцент6 8 2" xfId="2595"/>
    <cellStyle name="40% - Акцент6 9" xfId="720"/>
    <cellStyle name="40% - Акцент6 9 2" xfId="2596"/>
    <cellStyle name="60% - Accent1" xfId="31" builtinId="32" customBuiltin="1"/>
    <cellStyle name="60% - Accent1 2" xfId="64"/>
    <cellStyle name="60% - Accent1 2 2" xfId="120"/>
    <cellStyle name="60% - Accent1 2 3" xfId="2107"/>
    <cellStyle name="60% - Accent1 2 4" xfId="2039"/>
    <cellStyle name="60% - Accent1 3" xfId="2061"/>
    <cellStyle name="60% - Accent2" xfId="35" builtinId="36" customBuiltin="1"/>
    <cellStyle name="60% - Accent2 2" xfId="62"/>
    <cellStyle name="60% - Accent2 2 2" xfId="121"/>
    <cellStyle name="60% - Accent2 2 3" xfId="2106"/>
    <cellStyle name="60% - Accent2 2 4" xfId="2042"/>
    <cellStyle name="60% - Accent2 3" xfId="2036"/>
    <cellStyle name="60% - Accent3" xfId="39" builtinId="40" customBuiltin="1"/>
    <cellStyle name="60% - Accent3 2" xfId="56"/>
    <cellStyle name="60% - Accent3 2 2" xfId="122"/>
    <cellStyle name="60% - Accent3 2 3" xfId="2102"/>
    <cellStyle name="60% - Accent3 2 4" xfId="2045"/>
    <cellStyle name="60% - Accent3 3" xfId="2063"/>
    <cellStyle name="60% - Accent4" xfId="43" builtinId="44" customBuiltin="1"/>
    <cellStyle name="60% - Accent4 2" xfId="66"/>
    <cellStyle name="60% - Accent4 2 2" xfId="123"/>
    <cellStyle name="60% - Accent4 2 3" xfId="2108"/>
    <cellStyle name="60% - Accent4 2 4" xfId="2048"/>
    <cellStyle name="60% - Accent4 3" xfId="2062"/>
    <cellStyle name="60% - Accent5" xfId="47" builtinId="48" customBuiltin="1"/>
    <cellStyle name="60% - Accent5 2" xfId="73"/>
    <cellStyle name="60% - Accent5 2 2" xfId="124"/>
    <cellStyle name="60% - Accent5 2 3" xfId="2112"/>
    <cellStyle name="60% - Accent5 2 4" xfId="2051"/>
    <cellStyle name="60% - Accent5 3" xfId="2060"/>
    <cellStyle name="60% - Accent6" xfId="51" builtinId="52" customBuiltin="1"/>
    <cellStyle name="60% - Accent6 2" xfId="55"/>
    <cellStyle name="60% - Accent6 2 2" xfId="125"/>
    <cellStyle name="60% - Accent6 2 3" xfId="2101"/>
    <cellStyle name="60% - Accent6 2 4" xfId="2054"/>
    <cellStyle name="60% - Accent6 3" xfId="2064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0 2" xfId="2774"/>
    <cellStyle name="Calculation 2 2 10 3" xfId="2969"/>
    <cellStyle name="Calculation 2 2 10 4" xfId="2716"/>
    <cellStyle name="Calculation 2 2 11" xfId="932"/>
    <cellStyle name="Calculation 2 2 11 2" xfId="2775"/>
    <cellStyle name="Calculation 2 2 11 3" xfId="2968"/>
    <cellStyle name="Calculation 2 2 11 4" xfId="3101"/>
    <cellStyle name="Calculation 2 2 12" xfId="933"/>
    <cellStyle name="Calculation 2 2 12 2" xfId="2776"/>
    <cellStyle name="Calculation 2 2 12 3" xfId="2967"/>
    <cellStyle name="Calculation 2 2 12 4" xfId="3105"/>
    <cellStyle name="Calculation 2 2 13" xfId="934"/>
    <cellStyle name="Calculation 2 2 13 2" xfId="2777"/>
    <cellStyle name="Calculation 2 2 13 3" xfId="2966"/>
    <cellStyle name="Calculation 2 2 13 4" xfId="3102"/>
    <cellStyle name="Calculation 2 2 14" xfId="935"/>
    <cellStyle name="Calculation 2 2 14 2" xfId="2778"/>
    <cellStyle name="Calculation 2 2 14 3" xfId="2965"/>
    <cellStyle name="Calculation 2 2 14 4" xfId="3108"/>
    <cellStyle name="Calculation 2 2 15" xfId="936"/>
    <cellStyle name="Calculation 2 2 15 2" xfId="2779"/>
    <cellStyle name="Calculation 2 2 15 3" xfId="2964"/>
    <cellStyle name="Calculation 2 2 15 4" xfId="2083"/>
    <cellStyle name="Calculation 2 2 16" xfId="937"/>
    <cellStyle name="Calculation 2 2 16 2" xfId="2780"/>
    <cellStyle name="Calculation 2 2 16 3" xfId="2963"/>
    <cellStyle name="Calculation 2 2 16 4" xfId="2653"/>
    <cellStyle name="Calculation 2 2 17" xfId="938"/>
    <cellStyle name="Calculation 2 2 17 2" xfId="2781"/>
    <cellStyle name="Calculation 2 2 17 3" xfId="2962"/>
    <cellStyle name="Calculation 2 2 17 4" xfId="2662"/>
    <cellStyle name="Calculation 2 2 18" xfId="939"/>
    <cellStyle name="Calculation 2 2 18 2" xfId="2782"/>
    <cellStyle name="Calculation 2 2 18 3" xfId="2961"/>
    <cellStyle name="Calculation 2 2 18 4" xfId="2717"/>
    <cellStyle name="Calculation 2 2 19" xfId="940"/>
    <cellStyle name="Calculation 2 2 19 2" xfId="2783"/>
    <cellStyle name="Calculation 2 2 19 3" xfId="2960"/>
    <cellStyle name="Calculation 2 2 19 4" xfId="2718"/>
    <cellStyle name="Calculation 2 2 2" xfId="941"/>
    <cellStyle name="Calculation 2 2 2 2" xfId="2784"/>
    <cellStyle name="Calculation 2 2 2 3" xfId="2959"/>
    <cellStyle name="Calculation 2 2 2 4" xfId="2656"/>
    <cellStyle name="Calculation 2 2 20" xfId="942"/>
    <cellStyle name="Calculation 2 2 20 2" xfId="2785"/>
    <cellStyle name="Calculation 2 2 20 3" xfId="2958"/>
    <cellStyle name="Calculation 2 2 20 4" xfId="2719"/>
    <cellStyle name="Calculation 2 2 21" xfId="943"/>
    <cellStyle name="Calculation 2 2 21 2" xfId="2786"/>
    <cellStyle name="Calculation 2 2 21 3" xfId="2957"/>
    <cellStyle name="Calculation 2 2 21 4" xfId="2720"/>
    <cellStyle name="Calculation 2 2 22" xfId="944"/>
    <cellStyle name="Calculation 2 2 22 2" xfId="2787"/>
    <cellStyle name="Calculation 2 2 22 3" xfId="2956"/>
    <cellStyle name="Calculation 2 2 22 4" xfId="2721"/>
    <cellStyle name="Calculation 2 2 23" xfId="945"/>
    <cellStyle name="Calculation 2 2 23 2" xfId="2788"/>
    <cellStyle name="Calculation 2 2 23 3" xfId="2955"/>
    <cellStyle name="Calculation 2 2 23 4" xfId="2722"/>
    <cellStyle name="Calculation 2 2 24" xfId="946"/>
    <cellStyle name="Calculation 2 2 24 2" xfId="2789"/>
    <cellStyle name="Calculation 2 2 24 3" xfId="2954"/>
    <cellStyle name="Calculation 2 2 24 4" xfId="2652"/>
    <cellStyle name="Calculation 2 2 25" xfId="947"/>
    <cellStyle name="Calculation 2 2 25 2" xfId="2790"/>
    <cellStyle name="Calculation 2 2 25 3" xfId="2953"/>
    <cellStyle name="Calculation 2 2 25 4" xfId="2663"/>
    <cellStyle name="Calculation 2 2 26" xfId="948"/>
    <cellStyle name="Calculation 2 2 26 2" xfId="2791"/>
    <cellStyle name="Calculation 2 2 26 3" xfId="2952"/>
    <cellStyle name="Calculation 2 2 26 4" xfId="2701"/>
    <cellStyle name="Calculation 2 2 27" xfId="949"/>
    <cellStyle name="Calculation 2 2 27 2" xfId="2792"/>
    <cellStyle name="Calculation 2 2 27 3" xfId="2951"/>
    <cellStyle name="Calculation 2 2 27 4" xfId="2712"/>
    <cellStyle name="Calculation 2 2 28" xfId="950"/>
    <cellStyle name="Calculation 2 2 28 2" xfId="2793"/>
    <cellStyle name="Calculation 2 2 28 3" xfId="2950"/>
    <cellStyle name="Calculation 2 2 28 4" xfId="2694"/>
    <cellStyle name="Calculation 2 2 29" xfId="951"/>
    <cellStyle name="Calculation 2 2 29 2" xfId="2794"/>
    <cellStyle name="Calculation 2 2 29 3" xfId="2949"/>
    <cellStyle name="Calculation 2 2 29 4" xfId="2706"/>
    <cellStyle name="Calculation 2 2 3" xfId="952"/>
    <cellStyle name="Calculation 2 2 3 2" xfId="2795"/>
    <cellStyle name="Calculation 2 2 3 3" xfId="2948"/>
    <cellStyle name="Calculation 2 2 3 4" xfId="2723"/>
    <cellStyle name="Calculation 2 2 30" xfId="953"/>
    <cellStyle name="Calculation 2 2 30 2" xfId="2796"/>
    <cellStyle name="Calculation 2 2 30 3" xfId="2947"/>
    <cellStyle name="Calculation 2 2 30 4" xfId="2655"/>
    <cellStyle name="Calculation 2 2 31" xfId="954"/>
    <cellStyle name="Calculation 2 2 31 2" xfId="2797"/>
    <cellStyle name="Calculation 2 2 31 3" xfId="2946"/>
    <cellStyle name="Calculation 2 2 31 4" xfId="2724"/>
    <cellStyle name="Calculation 2 2 32" xfId="955"/>
    <cellStyle name="Calculation 2 2 32 2" xfId="2798"/>
    <cellStyle name="Calculation 2 2 32 3" xfId="2945"/>
    <cellStyle name="Calculation 2 2 32 4" xfId="3103"/>
    <cellStyle name="Calculation 2 2 33" xfId="956"/>
    <cellStyle name="Calculation 2 2 33 2" xfId="2799"/>
    <cellStyle name="Calculation 2 2 33 3" xfId="2944"/>
    <cellStyle name="Calculation 2 2 33 4" xfId="2725"/>
    <cellStyle name="Calculation 2 2 34" xfId="2661"/>
    <cellStyle name="Calculation 2 2 35" xfId="3055"/>
    <cellStyle name="Calculation 2 2 36" xfId="3113"/>
    <cellStyle name="Calculation 2 2 4" xfId="957"/>
    <cellStyle name="Calculation 2 2 4 2" xfId="2800"/>
    <cellStyle name="Calculation 2 2 4 3" xfId="2943"/>
    <cellStyle name="Calculation 2 2 4 4" xfId="2648"/>
    <cellStyle name="Calculation 2 2 5" xfId="958"/>
    <cellStyle name="Calculation 2 2 5 2" xfId="2801"/>
    <cellStyle name="Calculation 2 2 5 3" xfId="2942"/>
    <cellStyle name="Calculation 2 2 5 4" xfId="2693"/>
    <cellStyle name="Calculation 2 2 6" xfId="959"/>
    <cellStyle name="Calculation 2 2 6 2" xfId="2802"/>
    <cellStyle name="Calculation 2 2 6 3" xfId="2941"/>
    <cellStyle name="Calculation 2 2 6 4" xfId="2705"/>
    <cellStyle name="Calculation 2 2 7" xfId="960"/>
    <cellStyle name="Calculation 2 2 7 2" xfId="2803"/>
    <cellStyle name="Calculation 2 2 7 3" xfId="2940"/>
    <cellStyle name="Calculation 2 2 7 4" xfId="2700"/>
    <cellStyle name="Calculation 2 2 8" xfId="961"/>
    <cellStyle name="Calculation 2 2 8 2" xfId="2804"/>
    <cellStyle name="Calculation 2 2 8 3" xfId="2939"/>
    <cellStyle name="Calculation 2 2 8 4" xfId="2711"/>
    <cellStyle name="Calculation 2 2 9" xfId="962"/>
    <cellStyle name="Calculation 2 2 9 2" xfId="2805"/>
    <cellStyle name="Calculation 2 2 9 3" xfId="2938"/>
    <cellStyle name="Calculation 2 2 9 4" xfId="2726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2 6" xfId="2080"/>
    <cellStyle name="Comma 2 7" xfId="2057"/>
    <cellStyle name="Comma 3" xfId="99"/>
    <cellStyle name="Comma 3 2" xfId="136"/>
    <cellStyle name="Comma 3 2 2" xfId="188"/>
    <cellStyle name="Comma 3 2 2 2" xfId="211"/>
    <cellStyle name="Comma 3 2 2 2 2" xfId="2172"/>
    <cellStyle name="Comma 3 2 2 3" xfId="2149"/>
    <cellStyle name="Comma 3 2 3" xfId="181"/>
    <cellStyle name="Comma 3 2 3 2" xfId="2143"/>
    <cellStyle name="Comma 3 2 4" xfId="205"/>
    <cellStyle name="Comma 3 2 4 2" xfId="2166"/>
    <cellStyle name="Comma 3 2 5" xfId="2124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2 2" xfId="2142"/>
    <cellStyle name="Comma 5 3" xfId="204"/>
    <cellStyle name="Comma 5 3 2" xfId="2165"/>
    <cellStyle name="Comma 5 4" xfId="2121"/>
    <cellStyle name="Comma 6" xfId="187"/>
    <cellStyle name="Comma 6 2" xfId="210"/>
    <cellStyle name="Comma 6 2 2" xfId="2171"/>
    <cellStyle name="Comma 6 3" xfId="227"/>
    <cellStyle name="Comma 6 4" xfId="2148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0 2" xfId="2806"/>
    <cellStyle name="Input 2 2 10 3" xfId="2937"/>
    <cellStyle name="Input 2 2 10 4" xfId="2727"/>
    <cellStyle name="Input 2 2 11" xfId="964"/>
    <cellStyle name="Input 2 2 11 2" xfId="2807"/>
    <cellStyle name="Input 2 2 11 3" xfId="2686"/>
    <cellStyle name="Input 2 2 11 4" xfId="3033"/>
    <cellStyle name="Input 2 2 12" xfId="965"/>
    <cellStyle name="Input 2 2 12 2" xfId="2808"/>
    <cellStyle name="Input 2 2 12 3" xfId="2637"/>
    <cellStyle name="Input 2 2 12 4" xfId="3073"/>
    <cellStyle name="Input 2 2 13" xfId="966"/>
    <cellStyle name="Input 2 2 13 2" xfId="2809"/>
    <cellStyle name="Input 2 2 13 3" xfId="2097"/>
    <cellStyle name="Input 2 2 13 4" xfId="3082"/>
    <cellStyle name="Input 2 2 14" xfId="967"/>
    <cellStyle name="Input 2 2 14 2" xfId="2810"/>
    <cellStyle name="Input 2 2 14 3" xfId="2646"/>
    <cellStyle name="Input 2 2 14 4" xfId="3064"/>
    <cellStyle name="Input 2 2 15" xfId="968"/>
    <cellStyle name="Input 2 2 15 2" xfId="2811"/>
    <cellStyle name="Input 2 2 15 3" xfId="2099"/>
    <cellStyle name="Input 2 2 15 4" xfId="3079"/>
    <cellStyle name="Input 2 2 16" xfId="969"/>
    <cellStyle name="Input 2 2 16 2" xfId="2812"/>
    <cellStyle name="Input 2 2 16 3" xfId="2645"/>
    <cellStyle name="Input 2 2 16 4" xfId="3065"/>
    <cellStyle name="Input 2 2 17" xfId="970"/>
    <cellStyle name="Input 2 2 17 2" xfId="2813"/>
    <cellStyle name="Input 2 2 17 3" xfId="2684"/>
    <cellStyle name="Input 2 2 17 4" xfId="3035"/>
    <cellStyle name="Input 2 2 18" xfId="971"/>
    <cellStyle name="Input 2 2 18 2" xfId="2814"/>
    <cellStyle name="Input 2 2 18 3" xfId="2632"/>
    <cellStyle name="Input 2 2 18 4" xfId="3078"/>
    <cellStyle name="Input 2 2 19" xfId="972"/>
    <cellStyle name="Input 2 2 19 2" xfId="2815"/>
    <cellStyle name="Input 2 2 19 3" xfId="2683"/>
    <cellStyle name="Input 2 2 19 4" xfId="3036"/>
    <cellStyle name="Input 2 2 2" xfId="973"/>
    <cellStyle name="Input 2 2 2 2" xfId="2816"/>
    <cellStyle name="Input 2 2 2 3" xfId="2696"/>
    <cellStyle name="Input 2 2 2 4" xfId="3025"/>
    <cellStyle name="Input 2 2 20" xfId="974"/>
    <cellStyle name="Input 2 2 20 2" xfId="2817"/>
    <cellStyle name="Input 2 2 20 3" xfId="2682"/>
    <cellStyle name="Input 2 2 20 4" xfId="3037"/>
    <cellStyle name="Input 2 2 21" xfId="975"/>
    <cellStyle name="Input 2 2 21 2" xfId="2818"/>
    <cellStyle name="Input 2 2 21 3" xfId="2681"/>
    <cellStyle name="Input 2 2 21 4" xfId="3038"/>
    <cellStyle name="Input 2 2 22" xfId="976"/>
    <cellStyle name="Input 2 2 22 2" xfId="2819"/>
    <cellStyle name="Input 2 2 22 3" xfId="2077"/>
    <cellStyle name="Input 2 2 22 4" xfId="3094"/>
    <cellStyle name="Input 2 2 23" xfId="977"/>
    <cellStyle name="Input 2 2 23 2" xfId="2820"/>
    <cellStyle name="Input 2 2 23 3" xfId="3107"/>
    <cellStyle name="Input 2 2 23 4" xfId="3115"/>
    <cellStyle name="Input 2 2 24" xfId="978"/>
    <cellStyle name="Input 2 2 24 2" xfId="2821"/>
    <cellStyle name="Input 2 2 24 3" xfId="2770"/>
    <cellStyle name="Input 2 2 24 4" xfId="2970"/>
    <cellStyle name="Input 2 2 25" xfId="979"/>
    <cellStyle name="Input 2 2 25 2" xfId="2822"/>
    <cellStyle name="Input 2 2 25 3" xfId="2769"/>
    <cellStyle name="Input 2 2 25 4" xfId="2971"/>
    <cellStyle name="Input 2 2 26" xfId="980"/>
    <cellStyle name="Input 2 2 26 2" xfId="2823"/>
    <cellStyle name="Input 2 2 26 3" xfId="2768"/>
    <cellStyle name="Input 2 2 26 4" xfId="2972"/>
    <cellStyle name="Input 2 2 27" xfId="981"/>
    <cellStyle name="Input 2 2 27 2" xfId="2824"/>
    <cellStyle name="Input 2 2 27 3" xfId="2767"/>
    <cellStyle name="Input 2 2 27 4" xfId="2973"/>
    <cellStyle name="Input 2 2 28" xfId="982"/>
    <cellStyle name="Input 2 2 28 2" xfId="2825"/>
    <cellStyle name="Input 2 2 28 3" xfId="2766"/>
    <cellStyle name="Input 2 2 28 4" xfId="2974"/>
    <cellStyle name="Input 2 2 29" xfId="983"/>
    <cellStyle name="Input 2 2 29 2" xfId="2826"/>
    <cellStyle name="Input 2 2 29 3" xfId="2765"/>
    <cellStyle name="Input 2 2 29 4" xfId="2975"/>
    <cellStyle name="Input 2 2 3" xfId="984"/>
    <cellStyle name="Input 2 2 3 2" xfId="2827"/>
    <cellStyle name="Input 2 2 3 3" xfId="2764"/>
    <cellStyle name="Input 2 2 3 4" xfId="2976"/>
    <cellStyle name="Input 2 2 30" xfId="985"/>
    <cellStyle name="Input 2 2 30 2" xfId="2828"/>
    <cellStyle name="Input 2 2 30 3" xfId="2763"/>
    <cellStyle name="Input 2 2 30 4" xfId="2977"/>
    <cellStyle name="Input 2 2 31" xfId="986"/>
    <cellStyle name="Input 2 2 31 2" xfId="2829"/>
    <cellStyle name="Input 2 2 31 3" xfId="2762"/>
    <cellStyle name="Input 2 2 31 4" xfId="2978"/>
    <cellStyle name="Input 2 2 32" xfId="987"/>
    <cellStyle name="Input 2 2 32 2" xfId="2830"/>
    <cellStyle name="Input 2 2 32 3" xfId="2761"/>
    <cellStyle name="Input 2 2 32 4" xfId="2979"/>
    <cellStyle name="Input 2 2 33" xfId="988"/>
    <cellStyle name="Input 2 2 33 2" xfId="2831"/>
    <cellStyle name="Input 2 2 33 3" xfId="2760"/>
    <cellStyle name="Input 2 2 33 4" xfId="2980"/>
    <cellStyle name="Input 2 2 34" xfId="2670"/>
    <cellStyle name="Input 2 2 35" xfId="3048"/>
    <cellStyle name="Input 2 2 36" xfId="3112"/>
    <cellStyle name="Input 2 2 4" xfId="989"/>
    <cellStyle name="Input 2 2 4 2" xfId="2832"/>
    <cellStyle name="Input 2 2 4 3" xfId="2650"/>
    <cellStyle name="Input 2 2 4 4" xfId="3061"/>
    <cellStyle name="Input 2 2 5" xfId="990"/>
    <cellStyle name="Input 2 2 5 2" xfId="2833"/>
    <cellStyle name="Input 2 2 5 3" xfId="2079"/>
    <cellStyle name="Input 2 2 5 4" xfId="3098"/>
    <cellStyle name="Input 2 2 6" xfId="991"/>
    <cellStyle name="Input 2 2 6 2" xfId="2834"/>
    <cellStyle name="Input 2 2 6 3" xfId="2642"/>
    <cellStyle name="Input 2 2 6 4" xfId="3068"/>
    <cellStyle name="Input 2 2 7" xfId="992"/>
    <cellStyle name="Input 2 2 7 2" xfId="2835"/>
    <cellStyle name="Input 2 2 7 3" xfId="2085"/>
    <cellStyle name="Input 2 2 7 4" xfId="3084"/>
    <cellStyle name="Input 2 2 8" xfId="993"/>
    <cellStyle name="Input 2 2 8 2" xfId="2836"/>
    <cellStyle name="Input 2 2 8 3" xfId="2703"/>
    <cellStyle name="Input 2 2 8 4" xfId="3020"/>
    <cellStyle name="Input 2 2 9" xfId="994"/>
    <cellStyle name="Input 2 2 9 2" xfId="2837"/>
    <cellStyle name="Input 2 2 9 3" xfId="2691"/>
    <cellStyle name="Input 2 2 9 4" xfId="3028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2 3" xfId="2113"/>
    <cellStyle name="Neutral 2 4" xfId="2034"/>
    <cellStyle name="Neutral 3" xfId="145"/>
    <cellStyle name="Neutral 4" xfId="2032"/>
    <cellStyle name="Normal" xfId="0" builtinId="0"/>
    <cellStyle name="Normal 10" xfId="4"/>
    <cellStyle name="Normal 10 2" xfId="185"/>
    <cellStyle name="Normal 10 2 2" xfId="2146"/>
    <cellStyle name="Normal 10 3" xfId="208"/>
    <cellStyle name="Normal 10 3 2" xfId="2169"/>
    <cellStyle name="Normal 11" xfId="164"/>
    <cellStyle name="Normal 11 2" xfId="186"/>
    <cellStyle name="Normal 11 2 2" xfId="2147"/>
    <cellStyle name="Normal 11 3" xfId="209"/>
    <cellStyle name="Normal 11 3 2" xfId="2170"/>
    <cellStyle name="Normal 11 3 3" xfId="2059"/>
    <cellStyle name="Normal 11 4" xfId="2127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4 3" xfId="2174"/>
    <cellStyle name="Normal 14 4" xfId="2056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2 7" xfId="2078"/>
    <cellStyle name="Normal 2 8" xfId="203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2 2 2" xfId="2173"/>
    <cellStyle name="Normal 5 2 2 3" xfId="2150"/>
    <cellStyle name="Normal 5 2 3" xfId="182"/>
    <cellStyle name="Normal 5 2 3 2" xfId="2144"/>
    <cellStyle name="Normal 5 2 4" xfId="206"/>
    <cellStyle name="Normal 5 2 4 2" xfId="2167"/>
    <cellStyle name="Normal 5 2 5" xfId="2125"/>
    <cellStyle name="Normal 5 3" xfId="257"/>
    <cellStyle name="Normal 5 3 7" xfId="2058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3 2" xfId="2141"/>
    <cellStyle name="Normal 8 4" xfId="203"/>
    <cellStyle name="Normal 8 4 2" xfId="2164"/>
    <cellStyle name="Normal 9" xfId="94"/>
    <cellStyle name="Normal 9 2" xfId="184"/>
    <cellStyle name="Normal 9 2 2" xfId="2145"/>
    <cellStyle name="Normal 9 3" xfId="207"/>
    <cellStyle name="Normal 9 3 2" xfId="2168"/>
    <cellStyle name="Normal 9 4" xfId="2120"/>
    <cellStyle name="Note" xfId="25" builtinId="10" customBuiltin="1"/>
    <cellStyle name="Note 2" xfId="54"/>
    <cellStyle name="Note 2 2" xfId="152"/>
    <cellStyle name="Note 2 2 10" xfId="995"/>
    <cellStyle name="Note 2 2 10 2" xfId="2838"/>
    <cellStyle name="Note 2 2 10 3" xfId="2633"/>
    <cellStyle name="Note 2 2 10 4" xfId="3077"/>
    <cellStyle name="Note 2 2 10 5" xfId="2597"/>
    <cellStyle name="Note 2 2 11" xfId="996"/>
    <cellStyle name="Note 2 2 11 2" xfId="2839"/>
    <cellStyle name="Note 2 2 11 3" xfId="2096"/>
    <cellStyle name="Note 2 2 11 4" xfId="3081"/>
    <cellStyle name="Note 2 2 11 5" xfId="2598"/>
    <cellStyle name="Note 2 2 12" xfId="997"/>
    <cellStyle name="Note 2 2 12 2" xfId="2840"/>
    <cellStyle name="Note 2 2 12 3" xfId="2708"/>
    <cellStyle name="Note 2 2 12 4" xfId="3017"/>
    <cellStyle name="Note 2 2 12 5" xfId="2599"/>
    <cellStyle name="Note 2 2 13" xfId="998"/>
    <cellStyle name="Note 2 2 13 2" xfId="2841"/>
    <cellStyle name="Note 2 2 13 3" xfId="2697"/>
    <cellStyle name="Note 2 2 13 4" xfId="3024"/>
    <cellStyle name="Note 2 2 13 5" xfId="2600"/>
    <cellStyle name="Note 2 2 14" xfId="999"/>
    <cellStyle name="Note 2 2 14 2" xfId="2842"/>
    <cellStyle name="Note 2 2 14 3" xfId="2647"/>
    <cellStyle name="Note 2 2 14 4" xfId="3063"/>
    <cellStyle name="Note 2 2 14 5" xfId="2601"/>
    <cellStyle name="Note 2 2 15" xfId="1000"/>
    <cellStyle name="Note 2 2 15 2" xfId="2843"/>
    <cellStyle name="Note 2 2 15 3" xfId="2704"/>
    <cellStyle name="Note 2 2 15 4" xfId="3019"/>
    <cellStyle name="Note 2 2 15 5" xfId="2602"/>
    <cellStyle name="Note 2 2 16" xfId="1001"/>
    <cellStyle name="Note 2 2 16 2" xfId="2844"/>
    <cellStyle name="Note 2 2 16 3" xfId="2692"/>
    <cellStyle name="Note 2 2 16 4" xfId="3027"/>
    <cellStyle name="Note 2 2 16 5" xfId="2603"/>
    <cellStyle name="Note 2 2 17" xfId="1002"/>
    <cellStyle name="Note 2 2 17 2" xfId="2845"/>
    <cellStyle name="Note 2 2 17 3" xfId="2687"/>
    <cellStyle name="Note 2 2 17 4" xfId="3032"/>
    <cellStyle name="Note 2 2 17 5" xfId="2604"/>
    <cellStyle name="Note 2 2 18" xfId="1003"/>
    <cellStyle name="Note 2 2 18 2" xfId="2846"/>
    <cellStyle name="Note 2 2 18 3" xfId="2089"/>
    <cellStyle name="Note 2 2 18 4" xfId="3093"/>
    <cellStyle name="Note 2 2 18 5" xfId="2605"/>
    <cellStyle name="Note 2 2 19" xfId="1004"/>
    <cellStyle name="Note 2 2 19 2" xfId="2847"/>
    <cellStyle name="Note 2 2 19 3" xfId="2758"/>
    <cellStyle name="Note 2 2 19 4" xfId="2982"/>
    <cellStyle name="Note 2 2 19 5" xfId="2606"/>
    <cellStyle name="Note 2 2 2" xfId="1005"/>
    <cellStyle name="Note 2 2 2 2" xfId="2848"/>
    <cellStyle name="Note 2 2 2 3" xfId="2678"/>
    <cellStyle name="Note 2 2 2 4" xfId="3041"/>
    <cellStyle name="Note 2 2 2 5" xfId="2607"/>
    <cellStyle name="Note 2 2 20" xfId="1006"/>
    <cellStyle name="Note 2 2 20 2" xfId="2849"/>
    <cellStyle name="Note 2 2 20 3" xfId="2757"/>
    <cellStyle name="Note 2 2 20 4" xfId="2983"/>
    <cellStyle name="Note 2 2 20 5" xfId="2608"/>
    <cellStyle name="Note 2 2 21" xfId="1007"/>
    <cellStyle name="Note 2 2 21 2" xfId="2850"/>
    <cellStyle name="Note 2 2 21 3" xfId="2714"/>
    <cellStyle name="Note 2 2 21 4" xfId="3013"/>
    <cellStyle name="Note 2 2 21 5" xfId="2609"/>
    <cellStyle name="Note 2 2 22" xfId="1008"/>
    <cellStyle name="Note 2 2 22 2" xfId="2851"/>
    <cellStyle name="Note 2 2 22 3" xfId="2677"/>
    <cellStyle name="Note 2 2 22 4" xfId="3042"/>
    <cellStyle name="Note 2 2 22 5" xfId="2610"/>
    <cellStyle name="Note 2 2 23" xfId="1009"/>
    <cellStyle name="Note 2 2 23 2" xfId="2852"/>
    <cellStyle name="Note 2 2 23 3" xfId="2756"/>
    <cellStyle name="Note 2 2 23 4" xfId="2984"/>
    <cellStyle name="Note 2 2 23 5" xfId="2611"/>
    <cellStyle name="Note 2 2 24" xfId="1010"/>
    <cellStyle name="Note 2 2 24 2" xfId="2853"/>
    <cellStyle name="Note 2 2 24 3" xfId="2707"/>
    <cellStyle name="Note 2 2 24 4" xfId="3018"/>
    <cellStyle name="Note 2 2 24 5" xfId="2612"/>
    <cellStyle name="Note 2 2 25" xfId="1011"/>
    <cellStyle name="Note 2 2 25 2" xfId="2854"/>
    <cellStyle name="Note 2 2 25 3" xfId="2695"/>
    <cellStyle name="Note 2 2 25 4" xfId="3026"/>
    <cellStyle name="Note 2 2 25 5" xfId="2613"/>
    <cellStyle name="Note 2 2 26" xfId="1012"/>
    <cellStyle name="Note 2 2 26 2" xfId="2855"/>
    <cellStyle name="Note 2 2 26 3" xfId="2713"/>
    <cellStyle name="Note 2 2 26 4" xfId="3014"/>
    <cellStyle name="Note 2 2 26 5" xfId="2614"/>
    <cellStyle name="Note 2 2 27" xfId="1013"/>
    <cellStyle name="Note 2 2 27 2" xfId="2856"/>
    <cellStyle name="Note 2 2 27 3" xfId="2702"/>
    <cellStyle name="Note 2 2 27 4" xfId="3021"/>
    <cellStyle name="Note 2 2 27 5" xfId="2615"/>
    <cellStyle name="Note 2 2 28" xfId="1014"/>
    <cellStyle name="Note 2 2 28 2" xfId="2857"/>
    <cellStyle name="Note 2 2 28 3" xfId="2676"/>
    <cellStyle name="Note 2 2 28 4" xfId="3043"/>
    <cellStyle name="Note 2 2 28 5" xfId="2616"/>
    <cellStyle name="Note 2 2 29" xfId="1015"/>
    <cellStyle name="Note 2 2 29 2" xfId="2858"/>
    <cellStyle name="Note 2 2 29 3" xfId="2660"/>
    <cellStyle name="Note 2 2 29 4" xfId="3056"/>
    <cellStyle name="Note 2 2 29 5" xfId="2617"/>
    <cellStyle name="Note 2 2 3" xfId="1016"/>
    <cellStyle name="Note 2 2 3 2" xfId="2859"/>
    <cellStyle name="Note 2 2 3 3" xfId="2654"/>
    <cellStyle name="Note 2 2 3 4" xfId="3060"/>
    <cellStyle name="Note 2 2 3 5" xfId="2618"/>
    <cellStyle name="Note 2 2 30" xfId="1017"/>
    <cellStyle name="Note 2 2 30 2" xfId="2860"/>
    <cellStyle name="Note 2 2 30 3" xfId="2086"/>
    <cellStyle name="Note 2 2 30 4" xfId="3092"/>
    <cellStyle name="Note 2 2 30 5" xfId="2619"/>
    <cellStyle name="Note 2 2 31" xfId="1018"/>
    <cellStyle name="Note 2 2 31 2" xfId="2861"/>
    <cellStyle name="Note 2 2 31 3" xfId="2122"/>
    <cellStyle name="Note 2 2 31 4" xfId="3095"/>
    <cellStyle name="Note 2 2 31 5" xfId="2620"/>
    <cellStyle name="Note 2 2 32" xfId="1019"/>
    <cellStyle name="Note 2 2 32 2" xfId="2862"/>
    <cellStyle name="Note 2 2 32 3" xfId="2659"/>
    <cellStyle name="Note 2 2 32 4" xfId="3057"/>
    <cellStyle name="Note 2 2 32 5" xfId="2621"/>
    <cellStyle name="Note 2 2 33" xfId="1020"/>
    <cellStyle name="Note 2 2 33 2" xfId="2863"/>
    <cellStyle name="Note 2 2 33 3" xfId="2755"/>
    <cellStyle name="Note 2 2 33 4" xfId="2985"/>
    <cellStyle name="Note 2 2 33 5" xfId="2622"/>
    <cellStyle name="Note 2 2 34" xfId="1021"/>
    <cellStyle name="Note 2 2 34 2" xfId="2864"/>
    <cellStyle name="Note 2 2 34 3" xfId="2754"/>
    <cellStyle name="Note 2 2 34 4" xfId="2986"/>
    <cellStyle name="Note 2 2 34 5" xfId="2623"/>
    <cellStyle name="Note 2 2 35" xfId="2679"/>
    <cellStyle name="Note 2 2 36" xfId="3040"/>
    <cellStyle name="Note 2 2 37" xfId="3111"/>
    <cellStyle name="Note 2 2 38" xfId="2126"/>
    <cellStyle name="Note 2 2 4" xfId="1022"/>
    <cellStyle name="Note 2 2 4 2" xfId="2865"/>
    <cellStyle name="Note 2 2 4 3" xfId="2651"/>
    <cellStyle name="Note 2 2 4 4" xfId="2715"/>
    <cellStyle name="Note 2 2 4 5" xfId="2624"/>
    <cellStyle name="Note 2 2 5" xfId="1023"/>
    <cellStyle name="Note 2 2 5 2" xfId="2866"/>
    <cellStyle name="Note 2 2 5 3" xfId="2753"/>
    <cellStyle name="Note 2 2 5 4" xfId="2987"/>
    <cellStyle name="Note 2 2 5 5" xfId="2625"/>
    <cellStyle name="Note 2 2 6" xfId="1024"/>
    <cellStyle name="Note 2 2 6 2" xfId="2867"/>
    <cellStyle name="Note 2 2 6 3" xfId="2675"/>
    <cellStyle name="Note 2 2 6 4" xfId="3044"/>
    <cellStyle name="Note 2 2 6 5" xfId="2626"/>
    <cellStyle name="Note 2 2 7" xfId="1025"/>
    <cellStyle name="Note 2 2 7 2" xfId="2868"/>
    <cellStyle name="Note 2 2 7 3" xfId="2657"/>
    <cellStyle name="Note 2 2 7 4" xfId="3059"/>
    <cellStyle name="Note 2 2 7 5" xfId="2627"/>
    <cellStyle name="Note 2 2 8" xfId="1026"/>
    <cellStyle name="Note 2 2 8 2" xfId="2869"/>
    <cellStyle name="Note 2 2 8 3" xfId="2087"/>
    <cellStyle name="Note 2 2 8 4" xfId="3097"/>
    <cellStyle name="Note 2 2 8 5" xfId="2628"/>
    <cellStyle name="Note 2 2 9" xfId="1027"/>
    <cellStyle name="Note 2 2 9 2" xfId="2870"/>
    <cellStyle name="Note 2 2 9 3" xfId="2752"/>
    <cellStyle name="Note 2 2 9 4" xfId="2988"/>
    <cellStyle name="Note 2 2 9 5" xfId="2629"/>
    <cellStyle name="Note 2 3" xfId="260"/>
    <cellStyle name="Note 2 3 2" xfId="2759"/>
    <cellStyle name="Note 2 3 3" xfId="2981"/>
    <cellStyle name="Note 2 3 4" xfId="2773"/>
    <cellStyle name="Note 2 4" xfId="2100"/>
    <cellStyle name="Note 2 5" xfId="2035"/>
    <cellStyle name="Note 3" xfId="166"/>
    <cellStyle name="Note 3 2" xfId="2128"/>
    <cellStyle name="Note 4" xfId="190"/>
    <cellStyle name="Note 4 2" xfId="2151"/>
    <cellStyle name="Output" xfId="20" builtinId="21" customBuiltin="1"/>
    <cellStyle name="Output 2" xfId="81"/>
    <cellStyle name="Output 2 2" xfId="153"/>
    <cellStyle name="Output 2 2 10" xfId="1028"/>
    <cellStyle name="Output 2 2 10 2" xfId="2871"/>
    <cellStyle name="Output 2 2 10 3" xfId="2751"/>
    <cellStyle name="Output 2 2 10 4" xfId="2989"/>
    <cellStyle name="Output 2 2 11" xfId="1029"/>
    <cellStyle name="Output 2 2 11 2" xfId="2872"/>
    <cellStyle name="Output 2 2 11 3" xfId="2750"/>
    <cellStyle name="Output 2 2 11 4" xfId="2990"/>
    <cellStyle name="Output 2 2 12" xfId="1030"/>
    <cellStyle name="Output 2 2 12 2" xfId="2873"/>
    <cellStyle name="Output 2 2 12 3" xfId="2649"/>
    <cellStyle name="Output 2 2 12 4" xfId="3062"/>
    <cellStyle name="Output 2 2 13" xfId="1031"/>
    <cellStyle name="Output 2 2 13 2" xfId="2874"/>
    <cellStyle name="Output 2 2 13 3" xfId="2749"/>
    <cellStyle name="Output 2 2 13 4" xfId="2991"/>
    <cellStyle name="Output 2 2 14" xfId="1032"/>
    <cellStyle name="Output 2 2 14 2" xfId="2875"/>
    <cellStyle name="Output 2 2 14 3" xfId="2748"/>
    <cellStyle name="Output 2 2 14 4" xfId="2992"/>
    <cellStyle name="Output 2 2 15" xfId="1033"/>
    <cellStyle name="Output 2 2 15 2" xfId="2876"/>
    <cellStyle name="Output 2 2 15 3" xfId="2674"/>
    <cellStyle name="Output 2 2 15 4" xfId="3045"/>
    <cellStyle name="Output 2 2 16" xfId="1034"/>
    <cellStyle name="Output 2 2 16 2" xfId="2877"/>
    <cellStyle name="Output 2 2 16 3" xfId="2747"/>
    <cellStyle name="Output 2 2 16 4" xfId="2993"/>
    <cellStyle name="Output 2 2 17" xfId="1035"/>
    <cellStyle name="Output 2 2 17 2" xfId="2878"/>
    <cellStyle name="Output 2 2 17 3" xfId="2688"/>
    <cellStyle name="Output 2 2 17 4" xfId="3031"/>
    <cellStyle name="Output 2 2 18" xfId="1036"/>
    <cellStyle name="Output 2 2 18 2" xfId="2879"/>
    <cellStyle name="Output 2 2 18 3" xfId="2673"/>
    <cellStyle name="Output 2 2 18 4" xfId="2771"/>
    <cellStyle name="Output 2 2 19" xfId="1037"/>
    <cellStyle name="Output 2 2 19 2" xfId="2880"/>
    <cellStyle name="Output 2 2 19 3" xfId="2094"/>
    <cellStyle name="Output 2 2 19 4" xfId="3099"/>
    <cellStyle name="Output 2 2 2" xfId="1038"/>
    <cellStyle name="Output 2 2 2 2" xfId="2881"/>
    <cellStyle name="Output 2 2 2 3" xfId="2772"/>
    <cellStyle name="Output 2 2 2 4" xfId="3106"/>
    <cellStyle name="Output 2 2 20" xfId="1039"/>
    <cellStyle name="Output 2 2 20 2" xfId="2882"/>
    <cellStyle name="Output 2 2 20 3" xfId="2746"/>
    <cellStyle name="Output 2 2 20 4" xfId="2994"/>
    <cellStyle name="Output 2 2 21" xfId="1040"/>
    <cellStyle name="Output 2 2 21 2" xfId="2883"/>
    <cellStyle name="Output 2 2 21 3" xfId="2745"/>
    <cellStyle name="Output 2 2 21 4" xfId="2995"/>
    <cellStyle name="Output 2 2 22" xfId="1041"/>
    <cellStyle name="Output 2 2 22 2" xfId="2884"/>
    <cellStyle name="Output 2 2 22 3" xfId="2744"/>
    <cellStyle name="Output 2 2 22 4" xfId="2996"/>
    <cellStyle name="Output 2 2 23" xfId="1042"/>
    <cellStyle name="Output 2 2 23 2" xfId="2885"/>
    <cellStyle name="Output 2 2 23 3" xfId="2743"/>
    <cellStyle name="Output 2 2 23 4" xfId="2997"/>
    <cellStyle name="Output 2 2 24" xfId="1043"/>
    <cellStyle name="Output 2 2 24 2" xfId="2886"/>
    <cellStyle name="Output 2 2 24 3" xfId="2742"/>
    <cellStyle name="Output 2 2 24 4" xfId="2998"/>
    <cellStyle name="Output 2 2 25" xfId="1044"/>
    <cellStyle name="Output 2 2 25 2" xfId="2887"/>
    <cellStyle name="Output 2 2 25 3" xfId="2741"/>
    <cellStyle name="Output 2 2 25 4" xfId="2999"/>
    <cellStyle name="Output 2 2 26" xfId="1045"/>
    <cellStyle name="Output 2 2 26 2" xfId="2888"/>
    <cellStyle name="Output 2 2 26 3" xfId="3104"/>
    <cellStyle name="Output 2 2 26 4" xfId="3114"/>
    <cellStyle name="Output 2 2 27" xfId="1046"/>
    <cellStyle name="Output 2 2 27 2" xfId="2889"/>
    <cellStyle name="Output 2 2 27 3" xfId="2740"/>
    <cellStyle name="Output 2 2 27 4" xfId="3000"/>
    <cellStyle name="Output 2 2 28" xfId="1047"/>
    <cellStyle name="Output 2 2 28 2" xfId="2890"/>
    <cellStyle name="Output 2 2 28 3" xfId="2690"/>
    <cellStyle name="Output 2 2 28 4" xfId="3029"/>
    <cellStyle name="Output 2 2 29" xfId="1048"/>
    <cellStyle name="Output 2 2 29 2" xfId="2891"/>
    <cellStyle name="Output 2 2 29 3" xfId="2710"/>
    <cellStyle name="Output 2 2 29 4" xfId="3015"/>
    <cellStyle name="Output 2 2 3" xfId="1049"/>
    <cellStyle name="Output 2 2 3 2" xfId="2892"/>
    <cellStyle name="Output 2 2 3 3" xfId="2699"/>
    <cellStyle name="Output 2 2 3 4" xfId="3022"/>
    <cellStyle name="Output 2 2 30" xfId="1050"/>
    <cellStyle name="Output 2 2 30 2" xfId="2893"/>
    <cellStyle name="Output 2 2 30 3" xfId="2689"/>
    <cellStyle name="Output 2 2 30 4" xfId="3030"/>
    <cellStyle name="Output 2 2 31" xfId="1051"/>
    <cellStyle name="Output 2 2 31 2" xfId="2894"/>
    <cellStyle name="Output 2 2 31 3" xfId="2709"/>
    <cellStyle name="Output 2 2 31 4" xfId="3016"/>
    <cellStyle name="Output 2 2 32" xfId="1052"/>
    <cellStyle name="Output 2 2 32 2" xfId="2895"/>
    <cellStyle name="Output 2 2 32 3" xfId="2698"/>
    <cellStyle name="Output 2 2 32 4" xfId="3023"/>
    <cellStyle name="Output 2 2 33" xfId="1053"/>
    <cellStyle name="Output 2 2 33 2" xfId="2896"/>
    <cellStyle name="Output 2 2 33 3" xfId="2092"/>
    <cellStyle name="Output 2 2 33 4" xfId="3096"/>
    <cellStyle name="Output 2 2 34" xfId="1054"/>
    <cellStyle name="Output 2 2 34 2" xfId="2897"/>
    <cellStyle name="Output 2 2 34 3" xfId="2091"/>
    <cellStyle name="Output 2 2 34 4" xfId="3100"/>
    <cellStyle name="Output 2 2 35" xfId="2680"/>
    <cellStyle name="Output 2 2 36" xfId="3039"/>
    <cellStyle name="Output 2 2 37" xfId="3110"/>
    <cellStyle name="Output 2 2 4" xfId="1055"/>
    <cellStyle name="Output 2 2 4 2" xfId="2898"/>
    <cellStyle name="Output 2 2 4 3" xfId="2672"/>
    <cellStyle name="Output 2 2 4 4" xfId="3046"/>
    <cellStyle name="Output 2 2 5" xfId="1056"/>
    <cellStyle name="Output 2 2 5 2" xfId="2899"/>
    <cellStyle name="Output 2 2 5 3" xfId="2658"/>
    <cellStyle name="Output 2 2 5 4" xfId="3058"/>
    <cellStyle name="Output 2 2 6" xfId="1057"/>
    <cellStyle name="Output 2 2 6 2" xfId="2900"/>
    <cellStyle name="Output 2 2 6 3" xfId="2640"/>
    <cellStyle name="Output 2 2 6 4" xfId="3070"/>
    <cellStyle name="Output 2 2 7" xfId="1058"/>
    <cellStyle name="Output 2 2 7 2" xfId="2901"/>
    <cellStyle name="Output 2 2 7 3" xfId="2090"/>
    <cellStyle name="Output 2 2 7 4" xfId="3086"/>
    <cellStyle name="Output 2 2 8" xfId="1059"/>
    <cellStyle name="Output 2 2 8 2" xfId="2902"/>
    <cellStyle name="Output 2 2 8 3" xfId="2671"/>
    <cellStyle name="Output 2 2 8 4" xfId="3047"/>
    <cellStyle name="Output 2 2 9" xfId="1060"/>
    <cellStyle name="Output 2 2 9 2" xfId="2903"/>
    <cellStyle name="Output 2 2 9 3" xfId="2638"/>
    <cellStyle name="Output 2 2 9 4" xfId="3072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N10_bold" xfId="2055"/>
    <cellStyle name="Style 1" xfId="154"/>
    <cellStyle name="Style 1 2" xfId="155"/>
    <cellStyle name="Style 1 2 2" xfId="183"/>
    <cellStyle name="Style 1_verchnakan_ax21-25_2018" xfId="156"/>
    <cellStyle name="Title" xfId="2031" builtinId="15" customBuiltin="1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0 2" xfId="2904"/>
    <cellStyle name="Total 2 2 10 3" xfId="2098"/>
    <cellStyle name="Total 2 2 10 4" xfId="3083"/>
    <cellStyle name="Total 2 2 11" xfId="1062"/>
    <cellStyle name="Total 2 2 11 2" xfId="2905"/>
    <cellStyle name="Total 2 2 11 3" xfId="2739"/>
    <cellStyle name="Total 2 2 11 4" xfId="3001"/>
    <cellStyle name="Total 2 2 12" xfId="1063"/>
    <cellStyle name="Total 2 2 12 2" xfId="2906"/>
    <cellStyle name="Total 2 2 12 3" xfId="2738"/>
    <cellStyle name="Total 2 2 12 4" xfId="3002"/>
    <cellStyle name="Total 2 2 13" xfId="1064"/>
    <cellStyle name="Total 2 2 13 2" xfId="2907"/>
    <cellStyle name="Total 2 2 13 3" xfId="2737"/>
    <cellStyle name="Total 2 2 13 4" xfId="3003"/>
    <cellStyle name="Total 2 2 14" xfId="1065"/>
    <cellStyle name="Total 2 2 14 2" xfId="2908"/>
    <cellStyle name="Total 2 2 14 3" xfId="2736"/>
    <cellStyle name="Total 2 2 14 4" xfId="3004"/>
    <cellStyle name="Total 2 2 15" xfId="1066"/>
    <cellStyle name="Total 2 2 15 2" xfId="2909"/>
    <cellStyle name="Total 2 2 15 3" xfId="2735"/>
    <cellStyle name="Total 2 2 15 4" xfId="3005"/>
    <cellStyle name="Total 2 2 16" xfId="1067"/>
    <cellStyle name="Total 2 2 16 2" xfId="2910"/>
    <cellStyle name="Total 2 2 16 3" xfId="2734"/>
    <cellStyle name="Total 2 2 16 4" xfId="3006"/>
    <cellStyle name="Total 2 2 17" xfId="1068"/>
    <cellStyle name="Total 2 2 17 2" xfId="2911"/>
    <cellStyle name="Total 2 2 17 3" xfId="2733"/>
    <cellStyle name="Total 2 2 17 4" xfId="3007"/>
    <cellStyle name="Total 2 2 18" xfId="1069"/>
    <cellStyle name="Total 2 2 18 2" xfId="2912"/>
    <cellStyle name="Total 2 2 18 3" xfId="2643"/>
    <cellStyle name="Total 2 2 18 4" xfId="3067"/>
    <cellStyle name="Total 2 2 19" xfId="1070"/>
    <cellStyle name="Total 2 2 19 2" xfId="2913"/>
    <cellStyle name="Total 2 2 19 3" xfId="2088"/>
    <cellStyle name="Total 2 2 19 4" xfId="3085"/>
    <cellStyle name="Total 2 2 2" xfId="1071"/>
    <cellStyle name="Total 2 2 2 2" xfId="2914"/>
    <cellStyle name="Total 2 2 2 3" xfId="2669"/>
    <cellStyle name="Total 2 2 2 4" xfId="3049"/>
    <cellStyle name="Total 2 2 20" xfId="1072"/>
    <cellStyle name="Total 2 2 20 2" xfId="2915"/>
    <cellStyle name="Total 2 2 20 3" xfId="2634"/>
    <cellStyle name="Total 2 2 20 4" xfId="3076"/>
    <cellStyle name="Total 2 2 21" xfId="1073"/>
    <cellStyle name="Total 2 2 21 2" xfId="2916"/>
    <cellStyle name="Total 2 2 21 3" xfId="2093"/>
    <cellStyle name="Total 2 2 21 4" xfId="3088"/>
    <cellStyle name="Total 2 2 22" xfId="1074"/>
    <cellStyle name="Total 2 2 22 2" xfId="2917"/>
    <cellStyle name="Total 2 2 22 3" xfId="2668"/>
    <cellStyle name="Total 2 2 22 4" xfId="3050"/>
    <cellStyle name="Total 2 2 23" xfId="1075"/>
    <cellStyle name="Total 2 2 23 2" xfId="2918"/>
    <cellStyle name="Total 2 2 23 3" xfId="2636"/>
    <cellStyle name="Total 2 2 23 4" xfId="3074"/>
    <cellStyle name="Total 2 2 24" xfId="1076"/>
    <cellStyle name="Total 2 2 24 2" xfId="2919"/>
    <cellStyle name="Total 2 2 24 3" xfId="2084"/>
    <cellStyle name="Total 2 2 24 4" xfId="3089"/>
    <cellStyle name="Total 2 2 25" xfId="1077"/>
    <cellStyle name="Total 2 2 25 2" xfId="2920"/>
    <cellStyle name="Total 2 2 25 3" xfId="2667"/>
    <cellStyle name="Total 2 2 25 4" xfId="3051"/>
    <cellStyle name="Total 2 2 26" xfId="1078"/>
    <cellStyle name="Total 2 2 26 2" xfId="2921"/>
    <cellStyle name="Total 2 2 26 3" xfId="2644"/>
    <cellStyle name="Total 2 2 26 4" xfId="3066"/>
    <cellStyle name="Total 2 2 27" xfId="1079"/>
    <cellStyle name="Total 2 2 27 2" xfId="2922"/>
    <cellStyle name="Total 2 2 27 3" xfId="2081"/>
    <cellStyle name="Total 2 2 27 4" xfId="3090"/>
    <cellStyle name="Total 2 2 28" xfId="1080"/>
    <cellStyle name="Total 2 2 28 2" xfId="2923"/>
    <cellStyle name="Total 2 2 28 3" xfId="2666"/>
    <cellStyle name="Total 2 2 28 4" xfId="3052"/>
    <cellStyle name="Total 2 2 29" xfId="1081"/>
    <cellStyle name="Total 2 2 29 2" xfId="2924"/>
    <cellStyle name="Total 2 2 29 3" xfId="2635"/>
    <cellStyle name="Total 2 2 29 4" xfId="3075"/>
    <cellStyle name="Total 2 2 3" xfId="1082"/>
    <cellStyle name="Total 2 2 3 2" xfId="2925"/>
    <cellStyle name="Total 2 2 3 3" xfId="2082"/>
    <cellStyle name="Total 2 2 3 4" xfId="3091"/>
    <cellStyle name="Total 2 2 30" xfId="1083"/>
    <cellStyle name="Total 2 2 30 2" xfId="2926"/>
    <cellStyle name="Total 2 2 30 3" xfId="2665"/>
    <cellStyle name="Total 2 2 30 4" xfId="3053"/>
    <cellStyle name="Total 2 2 31" xfId="1084"/>
    <cellStyle name="Total 2 2 31 2" xfId="2927"/>
    <cellStyle name="Total 2 2 31 3" xfId="2641"/>
    <cellStyle name="Total 2 2 31 4" xfId="3069"/>
    <cellStyle name="Total 2 2 32" xfId="1085"/>
    <cellStyle name="Total 2 2 32 2" xfId="2928"/>
    <cellStyle name="Total 2 2 32 3" xfId="2123"/>
    <cellStyle name="Total 2 2 32 4" xfId="3087"/>
    <cellStyle name="Total 2 2 33" xfId="1086"/>
    <cellStyle name="Total 2 2 33 2" xfId="2929"/>
    <cellStyle name="Total 2 2 33 3" xfId="2664"/>
    <cellStyle name="Total 2 2 33 4" xfId="3054"/>
    <cellStyle name="Total 2 2 34" xfId="1087"/>
    <cellStyle name="Total 2 2 34 2" xfId="2930"/>
    <cellStyle name="Total 2 2 34 3" xfId="2639"/>
    <cellStyle name="Total 2 2 34 4" xfId="3071"/>
    <cellStyle name="Total 2 2 35" xfId="2685"/>
    <cellStyle name="Total 2 2 36" xfId="3034"/>
    <cellStyle name="Total 2 2 37" xfId="3109"/>
    <cellStyle name="Total 2 2 4" xfId="1088"/>
    <cellStyle name="Total 2 2 4 2" xfId="2931"/>
    <cellStyle name="Total 2 2 4 3" xfId="2095"/>
    <cellStyle name="Total 2 2 4 4" xfId="3080"/>
    <cellStyle name="Total 2 2 5" xfId="1089"/>
    <cellStyle name="Total 2 2 5 2" xfId="2932"/>
    <cellStyle name="Total 2 2 5 3" xfId="2732"/>
    <cellStyle name="Total 2 2 5 4" xfId="3008"/>
    <cellStyle name="Total 2 2 6" xfId="1090"/>
    <cellStyle name="Total 2 2 6 2" xfId="2933"/>
    <cellStyle name="Total 2 2 6 3" xfId="2731"/>
    <cellStyle name="Total 2 2 6 4" xfId="3009"/>
    <cellStyle name="Total 2 2 7" xfId="1091"/>
    <cellStyle name="Total 2 2 7 2" xfId="2934"/>
    <cellStyle name="Total 2 2 7 3" xfId="2730"/>
    <cellStyle name="Total 2 2 7 4" xfId="3010"/>
    <cellStyle name="Total 2 2 8" xfId="1092"/>
    <cellStyle name="Total 2 2 8 2" xfId="2935"/>
    <cellStyle name="Total 2 2 8 3" xfId="2729"/>
    <cellStyle name="Total 2 2 8 4" xfId="3011"/>
    <cellStyle name="Total 2 2 9" xfId="1093"/>
    <cellStyle name="Total 2 2 9 2" xfId="2936"/>
    <cellStyle name="Total 2 2 9 3" xfId="2728"/>
    <cellStyle name="Total 2 2 9 4" xfId="3012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4 2 2" xfId="2630"/>
    <cellStyle name="Обычный 2 14 3" xfId="217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 9 2 2" xfId="2631"/>
    <cellStyle name="Обычный 2 9 3" xfId="2176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3"/>
  <sheetViews>
    <sheetView tabSelected="1" zoomScale="85" zoomScaleNormal="85" zoomScaleSheetLayoutView="100" workbookViewId="0">
      <selection activeCell="C10" sqref="C10:C11"/>
    </sheetView>
  </sheetViews>
  <sheetFormatPr defaultColWidth="9.09765625" defaultRowHeight="17.75"/>
  <cols>
    <col min="1" max="1" width="9.59765625" style="3" customWidth="1"/>
    <col min="2" max="2" width="24.59765625" style="3" customWidth="1"/>
    <col min="3" max="3" width="64.3984375" style="3" customWidth="1"/>
    <col min="4" max="4" width="37.296875" style="3" customWidth="1"/>
    <col min="5" max="5" width="15.8984375" style="3" customWidth="1"/>
    <col min="6" max="6" width="15.59765625" style="3" customWidth="1"/>
    <col min="7" max="7" width="13.8984375" style="3" customWidth="1"/>
    <col min="8" max="9" width="12.296875" style="3" customWidth="1"/>
    <col min="10" max="16384" width="9.09765625" style="3"/>
  </cols>
  <sheetData>
    <row r="1" spans="1:5" ht="37.35" customHeight="1">
      <c r="C1" s="201" t="s">
        <v>24</v>
      </c>
      <c r="D1" s="201"/>
    </row>
    <row r="2" spans="1:5" ht="17.600000000000001" customHeight="1">
      <c r="C2" s="202" t="s">
        <v>72</v>
      </c>
      <c r="D2" s="202"/>
    </row>
    <row r="3" spans="1:5" ht="17.600000000000001" customHeight="1">
      <c r="C3" s="202" t="s">
        <v>6</v>
      </c>
      <c r="D3" s="202"/>
    </row>
    <row r="6" spans="1:5" ht="75.900000000000006" customHeight="1">
      <c r="A6" s="203" t="s">
        <v>101</v>
      </c>
      <c r="B6" s="203"/>
      <c r="C6" s="203"/>
      <c r="D6" s="203"/>
    </row>
    <row r="7" spans="1:5">
      <c r="A7" s="75"/>
      <c r="B7" s="75"/>
      <c r="C7" s="75"/>
      <c r="D7" s="75"/>
    </row>
    <row r="9" spans="1:5">
      <c r="D9" s="30" t="s">
        <v>15</v>
      </c>
    </row>
    <row r="10" spans="1:5" s="12" customFormat="1" ht="93.8" customHeight="1">
      <c r="A10" s="204" t="s">
        <v>8</v>
      </c>
      <c r="B10" s="205"/>
      <c r="C10" s="206" t="s">
        <v>89</v>
      </c>
      <c r="D10" s="170" t="s">
        <v>169</v>
      </c>
    </row>
    <row r="11" spans="1:5" s="12" customFormat="1">
      <c r="A11" s="101" t="s">
        <v>20</v>
      </c>
      <c r="B11" s="105" t="s">
        <v>90</v>
      </c>
      <c r="C11" s="207"/>
      <c r="D11" s="31" t="s">
        <v>9</v>
      </c>
    </row>
    <row r="12" spans="1:5" s="12" customFormat="1" ht="34.950000000000003" customHeight="1">
      <c r="A12" s="106" t="s">
        <v>91</v>
      </c>
      <c r="B12" s="107"/>
      <c r="C12" s="108" t="s">
        <v>14</v>
      </c>
      <c r="D12" s="109">
        <f>+D14</f>
        <v>0</v>
      </c>
    </row>
    <row r="13" spans="1:5" s="12" customFormat="1" ht="18" customHeight="1">
      <c r="A13" s="106"/>
      <c r="B13" s="107"/>
      <c r="C13" s="103" t="s">
        <v>92</v>
      </c>
      <c r="D13" s="110"/>
    </row>
    <row r="14" spans="1:5" s="12" customFormat="1" ht="33.35">
      <c r="A14" s="111"/>
      <c r="B14" s="112"/>
      <c r="C14" s="108" t="s">
        <v>23</v>
      </c>
      <c r="D14" s="113">
        <f>+D16</f>
        <v>0</v>
      </c>
    </row>
    <row r="15" spans="1:5" ht="17.899999999999999" customHeight="1">
      <c r="A15" s="196">
        <v>1236</v>
      </c>
      <c r="B15" s="199"/>
      <c r="C15" s="114" t="s">
        <v>93</v>
      </c>
      <c r="D15" s="118"/>
    </row>
    <row r="16" spans="1:5" ht="32.549999999999997" customHeight="1">
      <c r="A16" s="197"/>
      <c r="B16" s="199"/>
      <c r="C16" s="115" t="s">
        <v>83</v>
      </c>
      <c r="D16" s="104">
        <f>+D23+D29</f>
        <v>0</v>
      </c>
      <c r="E16" s="119"/>
    </row>
    <row r="17" spans="1:5" ht="17.899999999999999" customHeight="1">
      <c r="A17" s="197"/>
      <c r="B17" s="199"/>
      <c r="C17" s="114" t="s">
        <v>94</v>
      </c>
      <c r="D17" s="120"/>
    </row>
    <row r="18" spans="1:5" ht="53.2">
      <c r="A18" s="197"/>
      <c r="B18" s="199"/>
      <c r="C18" s="117" t="s">
        <v>102</v>
      </c>
      <c r="D18" s="120"/>
    </row>
    <row r="19" spans="1:5" ht="17.899999999999999" customHeight="1">
      <c r="A19" s="197"/>
      <c r="B19" s="199"/>
      <c r="C19" s="114" t="s">
        <v>95</v>
      </c>
      <c r="D19" s="120"/>
    </row>
    <row r="20" spans="1:5">
      <c r="A20" s="197"/>
      <c r="B20" s="199"/>
      <c r="C20" s="117" t="s">
        <v>103</v>
      </c>
      <c r="D20" s="120"/>
    </row>
    <row r="21" spans="1:5" ht="24.05" customHeight="1">
      <c r="A21" s="197"/>
      <c r="B21" s="102"/>
      <c r="C21" s="121" t="s">
        <v>100</v>
      </c>
      <c r="D21" s="116"/>
    </row>
    <row r="22" spans="1:5" ht="17.899999999999999" customHeight="1">
      <c r="A22" s="197"/>
      <c r="B22" s="195">
        <v>32003</v>
      </c>
      <c r="C22" s="161" t="s">
        <v>96</v>
      </c>
      <c r="D22" s="162"/>
    </row>
    <row r="23" spans="1:5">
      <c r="A23" s="197"/>
      <c r="B23" s="195"/>
      <c r="C23" s="163" t="s">
        <v>111</v>
      </c>
      <c r="D23" s="156">
        <f>+'Հավելված N 2'!G26</f>
        <v>-240700</v>
      </c>
      <c r="E23" s="119"/>
    </row>
    <row r="24" spans="1:5" ht="17.600000000000001" customHeight="1">
      <c r="A24" s="197"/>
      <c r="B24" s="195"/>
      <c r="C24" s="161" t="s">
        <v>97</v>
      </c>
      <c r="D24" s="150"/>
    </row>
    <row r="25" spans="1:5" ht="88.7">
      <c r="A25" s="197"/>
      <c r="B25" s="195"/>
      <c r="C25" s="164" t="s">
        <v>113</v>
      </c>
      <c r="D25" s="150"/>
    </row>
    <row r="26" spans="1:5" ht="17.600000000000001" customHeight="1">
      <c r="A26" s="197"/>
      <c r="B26" s="195"/>
      <c r="C26" s="161" t="s">
        <v>98</v>
      </c>
      <c r="D26" s="150"/>
    </row>
    <row r="27" spans="1:5" ht="53.2">
      <c r="A27" s="197"/>
      <c r="B27" s="200"/>
      <c r="C27" s="164" t="s">
        <v>99</v>
      </c>
      <c r="D27" s="150"/>
    </row>
    <row r="28" spans="1:5" ht="17.899999999999999" customHeight="1">
      <c r="A28" s="197"/>
      <c r="B28" s="195">
        <v>32005</v>
      </c>
      <c r="C28" s="161" t="s">
        <v>96</v>
      </c>
      <c r="D28" s="162"/>
    </row>
    <row r="29" spans="1:5">
      <c r="A29" s="197"/>
      <c r="B29" s="195"/>
      <c r="C29" s="163" t="s">
        <v>112</v>
      </c>
      <c r="D29" s="156">
        <f>+'Հավելված N 2'!G49</f>
        <v>240700.00000000006</v>
      </c>
      <c r="E29" s="119"/>
    </row>
    <row r="30" spans="1:5" ht="17.600000000000001" customHeight="1">
      <c r="A30" s="197"/>
      <c r="B30" s="195"/>
      <c r="C30" s="161" t="s">
        <v>97</v>
      </c>
      <c r="D30" s="150"/>
    </row>
    <row r="31" spans="1:5" ht="88.7">
      <c r="A31" s="197"/>
      <c r="B31" s="195"/>
      <c r="C31" s="164" t="s">
        <v>113</v>
      </c>
      <c r="D31" s="150"/>
    </row>
    <row r="32" spans="1:5" ht="17.600000000000001" customHeight="1">
      <c r="A32" s="197"/>
      <c r="B32" s="195"/>
      <c r="C32" s="161" t="s">
        <v>98</v>
      </c>
      <c r="D32" s="150"/>
    </row>
    <row r="33" spans="1:4" ht="53.2">
      <c r="A33" s="198"/>
      <c r="B33" s="195"/>
      <c r="C33" s="164" t="s">
        <v>99</v>
      </c>
      <c r="D33" s="150"/>
    </row>
  </sheetData>
  <mergeCells count="10">
    <mergeCell ref="B28:B33"/>
    <mergeCell ref="A15:A33"/>
    <mergeCell ref="B15:B20"/>
    <mergeCell ref="B22:B27"/>
    <mergeCell ref="C1:D1"/>
    <mergeCell ref="C2:D2"/>
    <mergeCell ref="C3:D3"/>
    <mergeCell ref="A6:D6"/>
    <mergeCell ref="A10:B10"/>
    <mergeCell ref="C10:C11"/>
  </mergeCells>
  <pageMargins left="0" right="0" top="0" bottom="0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6"/>
  <sheetViews>
    <sheetView topLeftCell="A58" zoomScale="90" zoomScaleNormal="90" zoomScaleSheetLayoutView="100" workbookViewId="0">
      <selection activeCell="G14" sqref="G14"/>
    </sheetView>
  </sheetViews>
  <sheetFormatPr defaultColWidth="9.09765625" defaultRowHeight="17.75"/>
  <cols>
    <col min="1" max="3" width="8.09765625" style="3" customWidth="1"/>
    <col min="4" max="4" width="11.59765625" style="3" customWidth="1"/>
    <col min="5" max="5" width="13.8984375" style="3" customWidth="1"/>
    <col min="6" max="6" width="62.09765625" style="3" customWidth="1"/>
    <col min="7" max="7" width="34.296875" style="3" customWidth="1"/>
    <col min="8" max="10" width="15" style="3" customWidth="1"/>
    <col min="11" max="16384" width="9.09765625" style="3"/>
  </cols>
  <sheetData>
    <row r="1" spans="1:7" s="32" customFormat="1" ht="37.5" customHeight="1">
      <c r="F1" s="201" t="s">
        <v>25</v>
      </c>
      <c r="G1" s="201"/>
    </row>
    <row r="2" spans="1:7" s="30" customFormat="1" ht="17.600000000000001" customHeight="1">
      <c r="F2" s="202" t="s">
        <v>72</v>
      </c>
      <c r="G2" s="202"/>
    </row>
    <row r="3" spans="1:7" s="30" customFormat="1" ht="17.600000000000001" customHeight="1">
      <c r="F3" s="202" t="s">
        <v>6</v>
      </c>
      <c r="G3" s="202"/>
    </row>
    <row r="4" spans="1:7" ht="13.7" customHeight="1"/>
    <row r="5" spans="1:7" ht="13.7" customHeight="1"/>
    <row r="6" spans="1:7" ht="13.7" customHeight="1"/>
    <row r="7" spans="1:7" ht="52.55" customHeight="1">
      <c r="A7" s="203" t="s">
        <v>85</v>
      </c>
      <c r="B7" s="203"/>
      <c r="C7" s="203"/>
      <c r="D7" s="203"/>
      <c r="E7" s="203"/>
      <c r="F7" s="203"/>
      <c r="G7" s="203"/>
    </row>
    <row r="8" spans="1:7">
      <c r="A8" s="75"/>
      <c r="B8" s="75"/>
      <c r="C8" s="75"/>
      <c r="D8" s="75"/>
      <c r="E8" s="75"/>
      <c r="F8" s="75"/>
      <c r="G8" s="75"/>
    </row>
    <row r="10" spans="1:7">
      <c r="G10" s="30" t="s">
        <v>15</v>
      </c>
    </row>
    <row r="11" spans="1:7" s="12" customFormat="1" ht="102.8" customHeight="1">
      <c r="A11" s="210" t="s">
        <v>16</v>
      </c>
      <c r="B11" s="210"/>
      <c r="C11" s="210"/>
      <c r="D11" s="210" t="s">
        <v>8</v>
      </c>
      <c r="E11" s="210"/>
      <c r="F11" s="210" t="s">
        <v>11</v>
      </c>
      <c r="G11" s="170" t="s">
        <v>169</v>
      </c>
    </row>
    <row r="12" spans="1:7" s="12" customFormat="1">
      <c r="A12" s="31" t="s">
        <v>29</v>
      </c>
      <c r="B12" s="31" t="s">
        <v>30</v>
      </c>
      <c r="C12" s="31" t="s">
        <v>17</v>
      </c>
      <c r="D12" s="31" t="s">
        <v>10</v>
      </c>
      <c r="E12" s="31" t="s">
        <v>21</v>
      </c>
      <c r="F12" s="210"/>
      <c r="G12" s="31" t="s">
        <v>9</v>
      </c>
    </row>
    <row r="13" spans="1:7" s="12" customFormat="1" ht="34.950000000000003" customHeight="1">
      <c r="A13" s="11"/>
      <c r="B13" s="11"/>
      <c r="C13" s="11"/>
      <c r="D13" s="31"/>
      <c r="E13" s="31"/>
      <c r="F13" s="15" t="s">
        <v>14</v>
      </c>
      <c r="G13" s="10">
        <f>+G15</f>
        <v>0</v>
      </c>
    </row>
    <row r="14" spans="1:7" s="12" customFormat="1">
      <c r="A14" s="11"/>
      <c r="B14" s="11"/>
      <c r="C14" s="11"/>
      <c r="D14" s="31"/>
      <c r="E14" s="31"/>
      <c r="F14" s="11" t="s">
        <v>68</v>
      </c>
      <c r="G14" s="2"/>
    </row>
    <row r="15" spans="1:7" s="12" customFormat="1" ht="33.35">
      <c r="A15" s="11"/>
      <c r="B15" s="11"/>
      <c r="C15" s="11"/>
      <c r="D15" s="31"/>
      <c r="E15" s="31"/>
      <c r="F15" s="4" t="s">
        <v>23</v>
      </c>
      <c r="G15" s="2">
        <f>+G16</f>
        <v>0</v>
      </c>
    </row>
    <row r="16" spans="1:7" s="12" customFormat="1" ht="17.600000000000001" customHeight="1">
      <c r="A16" s="217" t="s">
        <v>80</v>
      </c>
      <c r="B16" s="199"/>
      <c r="C16" s="208"/>
      <c r="D16" s="60"/>
      <c r="E16" s="54"/>
      <c r="F16" s="108" t="s">
        <v>82</v>
      </c>
      <c r="G16" s="2">
        <f>+G18</f>
        <v>0</v>
      </c>
    </row>
    <row r="17" spans="1:7" s="12" customFormat="1" ht="16.95" customHeight="1">
      <c r="A17" s="217"/>
      <c r="B17" s="199"/>
      <c r="C17" s="209"/>
      <c r="D17" s="61"/>
      <c r="E17" s="55"/>
      <c r="F17" s="103" t="s">
        <v>12</v>
      </c>
      <c r="G17" s="5"/>
    </row>
    <row r="18" spans="1:7" s="12" customFormat="1">
      <c r="A18" s="217"/>
      <c r="B18" s="143" t="s">
        <v>108</v>
      </c>
      <c r="C18" s="146"/>
      <c r="D18" s="147"/>
      <c r="E18" s="55"/>
      <c r="F18" s="148" t="s">
        <v>109</v>
      </c>
      <c r="G18" s="149">
        <f t="shared" ref="G18" si="0">+G20</f>
        <v>0</v>
      </c>
    </row>
    <row r="19" spans="1:7" s="12" customFormat="1" ht="16.95" customHeight="1">
      <c r="A19" s="217"/>
      <c r="B19" s="146"/>
      <c r="C19" s="146"/>
      <c r="D19" s="147"/>
      <c r="E19" s="55"/>
      <c r="F19" s="150" t="s">
        <v>12</v>
      </c>
      <c r="G19" s="149"/>
    </row>
    <row r="20" spans="1:7" s="12" customFormat="1">
      <c r="A20" s="217"/>
      <c r="B20" s="146"/>
      <c r="C20" s="142"/>
      <c r="D20" s="147"/>
      <c r="E20" s="55"/>
      <c r="F20" s="148" t="s">
        <v>110</v>
      </c>
      <c r="G20" s="149">
        <f t="shared" ref="G20" si="1">+G22</f>
        <v>0</v>
      </c>
    </row>
    <row r="21" spans="1:7" s="12" customFormat="1" ht="16.95" customHeight="1">
      <c r="A21" s="217"/>
      <c r="B21" s="146"/>
      <c r="C21" s="220" t="s">
        <v>81</v>
      </c>
      <c r="D21" s="147"/>
      <c r="E21" s="55"/>
      <c r="F21" s="150" t="s">
        <v>12</v>
      </c>
      <c r="G21" s="149"/>
    </row>
    <row r="22" spans="1:7" s="12" customFormat="1" ht="35.5">
      <c r="A22" s="217"/>
      <c r="B22" s="146"/>
      <c r="C22" s="221"/>
      <c r="D22" s="147"/>
      <c r="E22" s="55"/>
      <c r="F22" s="151" t="s">
        <v>18</v>
      </c>
      <c r="G22" s="149">
        <f t="shared" ref="G22" si="2">+G24</f>
        <v>0</v>
      </c>
    </row>
    <row r="23" spans="1:7" s="12" customFormat="1" ht="16.95" customHeight="1">
      <c r="A23" s="217"/>
      <c r="B23" s="146"/>
      <c r="C23" s="221"/>
      <c r="D23" s="147"/>
      <c r="E23" s="62"/>
      <c r="F23" s="150" t="s">
        <v>12</v>
      </c>
      <c r="G23" s="149"/>
    </row>
    <row r="24" spans="1:7" s="12" customFormat="1" ht="39.4" customHeight="1">
      <c r="A24" s="217"/>
      <c r="B24" s="146"/>
      <c r="C24" s="221"/>
      <c r="D24" s="214">
        <v>1236</v>
      </c>
      <c r="E24" s="218" t="s">
        <v>83</v>
      </c>
      <c r="F24" s="218"/>
      <c r="G24" s="152">
        <f>+G26+G49</f>
        <v>0</v>
      </c>
    </row>
    <row r="25" spans="1:7" s="12" customFormat="1" ht="16.95" customHeight="1">
      <c r="A25" s="217"/>
      <c r="B25" s="146"/>
      <c r="C25" s="221"/>
      <c r="D25" s="215"/>
      <c r="E25" s="153"/>
      <c r="F25" s="150" t="s">
        <v>12</v>
      </c>
      <c r="G25" s="152"/>
    </row>
    <row r="26" spans="1:7" s="12" customFormat="1">
      <c r="A26" s="217"/>
      <c r="B26" s="146"/>
      <c r="C26" s="221"/>
      <c r="D26" s="215"/>
      <c r="E26" s="154">
        <v>32003</v>
      </c>
      <c r="F26" s="155" t="s">
        <v>111</v>
      </c>
      <c r="G26" s="156">
        <f>+G28+G35+G42</f>
        <v>-240700</v>
      </c>
    </row>
    <row r="27" spans="1:7" s="12" customFormat="1">
      <c r="A27" s="217"/>
      <c r="B27" s="146"/>
      <c r="C27" s="221"/>
      <c r="D27" s="215"/>
      <c r="E27" s="219"/>
      <c r="F27" s="150" t="s">
        <v>22</v>
      </c>
      <c r="G27" s="149"/>
    </row>
    <row r="28" spans="1:7" s="13" customFormat="1" ht="36.549999999999997" customHeight="1">
      <c r="A28" s="217"/>
      <c r="B28" s="146"/>
      <c r="C28" s="221"/>
      <c r="D28" s="215"/>
      <c r="E28" s="219"/>
      <c r="F28" s="157" t="s">
        <v>120</v>
      </c>
      <c r="G28" s="158">
        <f t="shared" ref="G28" si="3">+G30</f>
        <v>-1505000</v>
      </c>
    </row>
    <row r="29" spans="1:7" s="12" customFormat="1" ht="53.2">
      <c r="A29" s="217"/>
      <c r="B29" s="146"/>
      <c r="C29" s="221"/>
      <c r="D29" s="215"/>
      <c r="E29" s="219"/>
      <c r="F29" s="150" t="s">
        <v>19</v>
      </c>
      <c r="G29" s="159"/>
    </row>
    <row r="30" spans="1:7" s="12" customFormat="1" ht="16.95" customHeight="1">
      <c r="A30" s="217"/>
      <c r="B30" s="146"/>
      <c r="C30" s="221"/>
      <c r="D30" s="215"/>
      <c r="E30" s="219"/>
      <c r="F30" s="160" t="s">
        <v>13</v>
      </c>
      <c r="G30" s="149">
        <f t="shared" ref="G30" si="4">G31</f>
        <v>-1505000</v>
      </c>
    </row>
    <row r="31" spans="1:7" s="12" customFormat="1" ht="16.95" customHeight="1">
      <c r="A31" s="217"/>
      <c r="B31" s="146"/>
      <c r="C31" s="221"/>
      <c r="D31" s="215"/>
      <c r="E31" s="219"/>
      <c r="F31" s="150" t="s">
        <v>61</v>
      </c>
      <c r="G31" s="145">
        <f t="shared" ref="G31" si="5">+G32</f>
        <v>-1505000</v>
      </c>
    </row>
    <row r="32" spans="1:7" s="12" customFormat="1">
      <c r="A32" s="217"/>
      <c r="B32" s="146"/>
      <c r="C32" s="221"/>
      <c r="D32" s="215"/>
      <c r="E32" s="219"/>
      <c r="F32" s="150" t="s">
        <v>62</v>
      </c>
      <c r="G32" s="145">
        <f>+G33</f>
        <v>-1505000</v>
      </c>
    </row>
    <row r="33" spans="1:8" s="12" customFormat="1">
      <c r="A33" s="217"/>
      <c r="B33" s="146"/>
      <c r="C33" s="221"/>
      <c r="D33" s="215"/>
      <c r="E33" s="219"/>
      <c r="F33" s="141" t="s">
        <v>63</v>
      </c>
      <c r="G33" s="145">
        <f t="shared" ref="G33" si="6">+G34</f>
        <v>-1505000</v>
      </c>
      <c r="H33" s="14"/>
    </row>
    <row r="34" spans="1:8" s="12" customFormat="1">
      <c r="A34" s="217"/>
      <c r="B34" s="146"/>
      <c r="C34" s="221"/>
      <c r="D34" s="215"/>
      <c r="E34" s="219"/>
      <c r="F34" s="141" t="s">
        <v>55</v>
      </c>
      <c r="G34" s="145">
        <f>+'Հավելված N 4'!E15</f>
        <v>-1505000</v>
      </c>
      <c r="H34" s="14"/>
    </row>
    <row r="35" spans="1:8" s="13" customFormat="1" ht="36.549999999999997" customHeight="1">
      <c r="A35" s="217"/>
      <c r="B35" s="146"/>
      <c r="C35" s="221"/>
      <c r="D35" s="215"/>
      <c r="E35" s="219"/>
      <c r="F35" s="157" t="s">
        <v>18</v>
      </c>
      <c r="G35" s="158">
        <f t="shared" ref="G35" si="7">+G37</f>
        <v>900000</v>
      </c>
    </row>
    <row r="36" spans="1:8" s="12" customFormat="1" ht="53.2">
      <c r="A36" s="217"/>
      <c r="B36" s="146"/>
      <c r="C36" s="221"/>
      <c r="D36" s="215"/>
      <c r="E36" s="219"/>
      <c r="F36" s="150" t="s">
        <v>19</v>
      </c>
      <c r="G36" s="159"/>
    </row>
    <row r="37" spans="1:8" s="12" customFormat="1" ht="16.95" customHeight="1">
      <c r="A37" s="217"/>
      <c r="B37" s="146"/>
      <c r="C37" s="221"/>
      <c r="D37" s="215"/>
      <c r="E37" s="219"/>
      <c r="F37" s="160" t="s">
        <v>13</v>
      </c>
      <c r="G37" s="149">
        <f t="shared" ref="G37" si="8">G38</f>
        <v>900000</v>
      </c>
    </row>
    <row r="38" spans="1:8" s="12" customFormat="1" ht="16.95" customHeight="1">
      <c r="A38" s="217"/>
      <c r="B38" s="146"/>
      <c r="C38" s="221"/>
      <c r="D38" s="215"/>
      <c r="E38" s="219"/>
      <c r="F38" s="150" t="s">
        <v>61</v>
      </c>
      <c r="G38" s="145">
        <f t="shared" ref="G38" si="9">+G39</f>
        <v>900000</v>
      </c>
    </row>
    <row r="39" spans="1:8" s="12" customFormat="1">
      <c r="A39" s="217"/>
      <c r="B39" s="146"/>
      <c r="C39" s="221"/>
      <c r="D39" s="215"/>
      <c r="E39" s="219"/>
      <c r="F39" s="150" t="s">
        <v>62</v>
      </c>
      <c r="G39" s="145">
        <f>+G40</f>
        <v>900000</v>
      </c>
    </row>
    <row r="40" spans="1:8" s="12" customFormat="1">
      <c r="A40" s="217"/>
      <c r="B40" s="146"/>
      <c r="C40" s="221"/>
      <c r="D40" s="215"/>
      <c r="E40" s="219"/>
      <c r="F40" s="141" t="s">
        <v>63</v>
      </c>
      <c r="G40" s="145">
        <f t="shared" ref="G40" si="10">+G41</f>
        <v>900000</v>
      </c>
      <c r="H40" s="14"/>
    </row>
    <row r="41" spans="1:8" s="12" customFormat="1">
      <c r="A41" s="217"/>
      <c r="B41" s="146"/>
      <c r="C41" s="221"/>
      <c r="D41" s="215"/>
      <c r="E41" s="219"/>
      <c r="F41" s="141" t="s">
        <v>55</v>
      </c>
      <c r="G41" s="145">
        <f>+'Հավելված N 4'!E22</f>
        <v>900000</v>
      </c>
      <c r="H41" s="14"/>
    </row>
    <row r="42" spans="1:8" s="13" customFormat="1" ht="36.549999999999997" customHeight="1">
      <c r="A42" s="217"/>
      <c r="B42" s="146"/>
      <c r="C42" s="221"/>
      <c r="D42" s="215"/>
      <c r="E42" s="219"/>
      <c r="F42" s="157" t="s">
        <v>33</v>
      </c>
      <c r="G42" s="158">
        <f t="shared" ref="G42" si="11">+G44</f>
        <v>364300</v>
      </c>
    </row>
    <row r="43" spans="1:8" s="12" customFormat="1" ht="53.2">
      <c r="A43" s="217"/>
      <c r="B43" s="146"/>
      <c r="C43" s="221"/>
      <c r="D43" s="215"/>
      <c r="E43" s="219"/>
      <c r="F43" s="150" t="s">
        <v>19</v>
      </c>
      <c r="G43" s="159"/>
    </row>
    <row r="44" spans="1:8" s="12" customFormat="1" ht="16.95" customHeight="1">
      <c r="A44" s="217"/>
      <c r="B44" s="146"/>
      <c r="C44" s="221"/>
      <c r="D44" s="215"/>
      <c r="E44" s="219"/>
      <c r="F44" s="160" t="s">
        <v>13</v>
      </c>
      <c r="G44" s="149">
        <f t="shared" ref="G44" si="12">G45</f>
        <v>364300</v>
      </c>
    </row>
    <row r="45" spans="1:8" s="12" customFormat="1" ht="16.95" customHeight="1">
      <c r="A45" s="217"/>
      <c r="B45" s="146"/>
      <c r="C45" s="221"/>
      <c r="D45" s="215"/>
      <c r="E45" s="219"/>
      <c r="F45" s="150" t="s">
        <v>61</v>
      </c>
      <c r="G45" s="145">
        <f t="shared" ref="G45" si="13">+G46</f>
        <v>364300</v>
      </c>
    </row>
    <row r="46" spans="1:8" s="12" customFormat="1">
      <c r="A46" s="217"/>
      <c r="B46" s="146"/>
      <c r="C46" s="221"/>
      <c r="D46" s="215"/>
      <c r="E46" s="219"/>
      <c r="F46" s="150" t="s">
        <v>62</v>
      </c>
      <c r="G46" s="145">
        <f t="shared" ref="G46:G47" si="14">+G47</f>
        <v>364300</v>
      </c>
    </row>
    <row r="47" spans="1:8" s="12" customFormat="1">
      <c r="A47" s="217"/>
      <c r="B47" s="146"/>
      <c r="C47" s="221"/>
      <c r="D47" s="215"/>
      <c r="E47" s="219"/>
      <c r="F47" s="141" t="s">
        <v>63</v>
      </c>
      <c r="G47" s="145">
        <f t="shared" si="14"/>
        <v>364300</v>
      </c>
      <c r="H47" s="14"/>
    </row>
    <row r="48" spans="1:8" s="12" customFormat="1">
      <c r="A48" s="217"/>
      <c r="B48" s="146"/>
      <c r="C48" s="221"/>
      <c r="D48" s="215"/>
      <c r="E48" s="219"/>
      <c r="F48" s="141" t="s">
        <v>55</v>
      </c>
      <c r="G48" s="145">
        <f>+'Հավելված N 4'!E28</f>
        <v>364300</v>
      </c>
      <c r="H48" s="14"/>
    </row>
    <row r="49" spans="1:8" s="12" customFormat="1">
      <c r="A49" s="217"/>
      <c r="B49" s="146"/>
      <c r="C49" s="143"/>
      <c r="D49" s="215"/>
      <c r="E49" s="154">
        <v>32005</v>
      </c>
      <c r="F49" s="177" t="s">
        <v>107</v>
      </c>
      <c r="G49" s="156">
        <f>+G51+G60</f>
        <v>240700.00000000006</v>
      </c>
    </row>
    <row r="50" spans="1:8" s="12" customFormat="1">
      <c r="A50" s="217"/>
      <c r="B50" s="146"/>
      <c r="C50" s="143"/>
      <c r="D50" s="215"/>
      <c r="E50" s="211"/>
      <c r="F50" s="150" t="s">
        <v>22</v>
      </c>
      <c r="G50" s="149"/>
    </row>
    <row r="51" spans="1:8" s="13" customFormat="1" ht="36.549999999999997" customHeight="1">
      <c r="A51" s="217"/>
      <c r="B51" s="146"/>
      <c r="C51" s="143"/>
      <c r="D51" s="215"/>
      <c r="E51" s="212"/>
      <c r="F51" s="157" t="s">
        <v>120</v>
      </c>
      <c r="G51" s="158">
        <f t="shared" ref="G51" si="15">+G53</f>
        <v>-509299.99999999994</v>
      </c>
    </row>
    <row r="52" spans="1:8" s="12" customFormat="1" ht="53.2">
      <c r="A52" s="217"/>
      <c r="B52" s="146"/>
      <c r="C52" s="143"/>
      <c r="D52" s="215"/>
      <c r="E52" s="212"/>
      <c r="F52" s="150" t="s">
        <v>19</v>
      </c>
      <c r="G52" s="159"/>
    </row>
    <row r="53" spans="1:8" s="12" customFormat="1" ht="16.95" customHeight="1">
      <c r="A53" s="217"/>
      <c r="B53" s="146"/>
      <c r="C53" s="143"/>
      <c r="D53" s="215"/>
      <c r="E53" s="212"/>
      <c r="F53" s="160" t="s">
        <v>13</v>
      </c>
      <c r="G53" s="149">
        <f t="shared" ref="G53" si="16">G54</f>
        <v>-509299.99999999994</v>
      </c>
    </row>
    <row r="54" spans="1:8" s="12" customFormat="1" ht="16.95" customHeight="1">
      <c r="A54" s="217"/>
      <c r="B54" s="146"/>
      <c r="C54" s="143"/>
      <c r="D54" s="215"/>
      <c r="E54" s="212"/>
      <c r="F54" s="150" t="s">
        <v>61</v>
      </c>
      <c r="G54" s="145">
        <f t="shared" ref="G54" si="17">+G55</f>
        <v>-509299.99999999994</v>
      </c>
    </row>
    <row r="55" spans="1:8" s="12" customFormat="1">
      <c r="A55" s="217"/>
      <c r="B55" s="146"/>
      <c r="C55" s="143"/>
      <c r="D55" s="215"/>
      <c r="E55" s="212"/>
      <c r="F55" s="150" t="s">
        <v>62</v>
      </c>
      <c r="G55" s="145">
        <f>+G56+G58</f>
        <v>-509299.99999999994</v>
      </c>
    </row>
    <row r="56" spans="1:8" s="12" customFormat="1">
      <c r="A56" s="217"/>
      <c r="B56" s="146"/>
      <c r="C56" s="143"/>
      <c r="D56" s="215"/>
      <c r="E56" s="212"/>
      <c r="F56" s="141" t="s">
        <v>63</v>
      </c>
      <c r="G56" s="145">
        <f t="shared" ref="G56" si="18">+G57</f>
        <v>-490999.99999999994</v>
      </c>
      <c r="H56" s="14"/>
    </row>
    <row r="57" spans="1:8" s="12" customFormat="1">
      <c r="A57" s="217"/>
      <c r="B57" s="146"/>
      <c r="C57" s="143"/>
      <c r="D57" s="215"/>
      <c r="E57" s="212"/>
      <c r="F57" s="141" t="s">
        <v>55</v>
      </c>
      <c r="G57" s="145">
        <f>+'Հավելված N 4'!E31+18300</f>
        <v>-490999.99999999994</v>
      </c>
      <c r="H57" s="14"/>
    </row>
    <row r="58" spans="1:8" s="12" customFormat="1">
      <c r="A58" s="217"/>
      <c r="B58" s="146"/>
      <c r="C58" s="143"/>
      <c r="D58" s="215"/>
      <c r="E58" s="212"/>
      <c r="F58" s="141" t="s">
        <v>84</v>
      </c>
      <c r="G58" s="145">
        <f t="shared" ref="G58" si="19">+G59</f>
        <v>-18300</v>
      </c>
      <c r="H58" s="14"/>
    </row>
    <row r="59" spans="1:8" s="12" customFormat="1">
      <c r="A59" s="217"/>
      <c r="B59" s="146"/>
      <c r="C59" s="143"/>
      <c r="D59" s="215"/>
      <c r="E59" s="212"/>
      <c r="F59" s="141" t="s">
        <v>67</v>
      </c>
      <c r="G59" s="145">
        <v>-18300</v>
      </c>
      <c r="H59" s="14"/>
    </row>
    <row r="60" spans="1:8" s="13" customFormat="1" ht="36.549999999999997" customHeight="1">
      <c r="A60" s="217"/>
      <c r="B60" s="146"/>
      <c r="C60" s="143"/>
      <c r="D60" s="215"/>
      <c r="E60" s="212"/>
      <c r="F60" s="157" t="s">
        <v>18</v>
      </c>
      <c r="G60" s="158">
        <f t="shared" ref="G60" si="20">+G62</f>
        <v>750000</v>
      </c>
    </row>
    <row r="61" spans="1:8" s="12" customFormat="1" ht="53.2">
      <c r="A61" s="217"/>
      <c r="B61" s="146"/>
      <c r="C61" s="143"/>
      <c r="D61" s="215"/>
      <c r="E61" s="212"/>
      <c r="F61" s="150" t="s">
        <v>19</v>
      </c>
      <c r="G61" s="159"/>
    </row>
    <row r="62" spans="1:8" s="12" customFormat="1" ht="16.95" customHeight="1">
      <c r="A62" s="217"/>
      <c r="B62" s="146"/>
      <c r="C62" s="143"/>
      <c r="D62" s="215"/>
      <c r="E62" s="212"/>
      <c r="F62" s="160" t="s">
        <v>13</v>
      </c>
      <c r="G62" s="149">
        <f t="shared" ref="G62" si="21">G63</f>
        <v>750000</v>
      </c>
    </row>
    <row r="63" spans="1:8" s="12" customFormat="1" ht="16.95" customHeight="1">
      <c r="A63" s="217"/>
      <c r="B63" s="146"/>
      <c r="C63" s="143"/>
      <c r="D63" s="215"/>
      <c r="E63" s="212"/>
      <c r="F63" s="150" t="s">
        <v>61</v>
      </c>
      <c r="G63" s="145">
        <f t="shared" ref="G63" si="22">+G64</f>
        <v>750000</v>
      </c>
    </row>
    <row r="64" spans="1:8" s="12" customFormat="1">
      <c r="A64" s="217"/>
      <c r="B64" s="146"/>
      <c r="C64" s="143"/>
      <c r="D64" s="215"/>
      <c r="E64" s="212"/>
      <c r="F64" s="150" t="s">
        <v>62</v>
      </c>
      <c r="G64" s="145">
        <f>+G65</f>
        <v>750000</v>
      </c>
    </row>
    <row r="65" spans="1:8" s="12" customFormat="1">
      <c r="A65" s="217"/>
      <c r="B65" s="146"/>
      <c r="C65" s="143"/>
      <c r="D65" s="215"/>
      <c r="E65" s="212"/>
      <c r="F65" s="141" t="s">
        <v>63</v>
      </c>
      <c r="G65" s="145">
        <f t="shared" ref="G65" si="23">+G66</f>
        <v>750000</v>
      </c>
      <c r="H65" s="14"/>
    </row>
    <row r="66" spans="1:8" s="12" customFormat="1">
      <c r="A66" s="217"/>
      <c r="B66" s="190"/>
      <c r="C66" s="191"/>
      <c r="D66" s="216"/>
      <c r="E66" s="213"/>
      <c r="F66" s="141" t="s">
        <v>55</v>
      </c>
      <c r="G66" s="145">
        <f>+'Հավելված N 4'!E36</f>
        <v>750000</v>
      </c>
      <c r="H66" s="14"/>
    </row>
  </sheetData>
  <mergeCells count="15">
    <mergeCell ref="E50:E66"/>
    <mergeCell ref="D24:D66"/>
    <mergeCell ref="A16:A66"/>
    <mergeCell ref="E24:F24"/>
    <mergeCell ref="E27:E48"/>
    <mergeCell ref="C21:C48"/>
    <mergeCell ref="C16:C17"/>
    <mergeCell ref="B16:B17"/>
    <mergeCell ref="F1:G1"/>
    <mergeCell ref="F3:G3"/>
    <mergeCell ref="A7:G7"/>
    <mergeCell ref="A11:C11"/>
    <mergeCell ref="D11:E11"/>
    <mergeCell ref="F2:G2"/>
    <mergeCell ref="F11:F12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zoomScale="85" zoomScaleNormal="85" workbookViewId="0">
      <selection activeCell="C30" sqref="C30"/>
    </sheetView>
  </sheetViews>
  <sheetFormatPr defaultColWidth="9.09765625" defaultRowHeight="17.75"/>
  <cols>
    <col min="1" max="1" width="9.09765625" style="33"/>
    <col min="2" max="2" width="9.09765625" style="33" customWidth="1"/>
    <col min="3" max="3" width="54.296875" style="33" customWidth="1"/>
    <col min="4" max="4" width="16.3984375" style="33" customWidth="1"/>
    <col min="5" max="8" width="20.3984375" style="33" customWidth="1"/>
    <col min="9" max="9" width="15.3984375" style="33" bestFit="1" customWidth="1"/>
    <col min="10" max="10" width="13.69921875" style="33" bestFit="1" customWidth="1"/>
    <col min="11" max="16384" width="9.09765625" style="33"/>
  </cols>
  <sheetData>
    <row r="1" spans="1:10" s="181" customFormat="1" ht="26.6" customHeight="1">
      <c r="A1" s="180"/>
      <c r="B1" s="34"/>
      <c r="C1" s="34"/>
      <c r="D1" s="34"/>
      <c r="E1" s="180"/>
      <c r="F1" s="229" t="s">
        <v>27</v>
      </c>
      <c r="G1" s="229"/>
      <c r="H1" s="229"/>
    </row>
    <row r="2" spans="1:10">
      <c r="A2" s="35"/>
      <c r="B2" s="35"/>
      <c r="C2" s="35"/>
      <c r="D2" s="35"/>
      <c r="E2" s="182"/>
      <c r="F2" s="230" t="s">
        <v>78</v>
      </c>
      <c r="G2" s="230"/>
      <c r="H2" s="230"/>
    </row>
    <row r="3" spans="1:10">
      <c r="A3" s="35"/>
      <c r="B3" s="35"/>
      <c r="C3" s="35"/>
      <c r="D3" s="35"/>
      <c r="E3" s="182"/>
      <c r="F3" s="230" t="s">
        <v>26</v>
      </c>
      <c r="G3" s="230"/>
      <c r="H3" s="230"/>
    </row>
    <row r="4" spans="1:10">
      <c r="A4" s="169"/>
      <c r="B4" s="169"/>
      <c r="C4" s="36"/>
      <c r="D4" s="182"/>
      <c r="E4" s="182"/>
      <c r="F4" s="182"/>
      <c r="G4" s="182"/>
      <c r="H4" s="182"/>
    </row>
    <row r="5" spans="1:10" ht="37.5" customHeight="1">
      <c r="A5" s="231" t="s">
        <v>126</v>
      </c>
      <c r="B5" s="232"/>
      <c r="C5" s="232"/>
      <c r="D5" s="232"/>
      <c r="E5" s="232"/>
      <c r="F5" s="232"/>
      <c r="G5" s="232"/>
      <c r="H5" s="232"/>
    </row>
    <row r="6" spans="1:10" ht="37.5" customHeight="1">
      <c r="A6" s="232"/>
      <c r="B6" s="232"/>
      <c r="C6" s="232"/>
      <c r="D6" s="232"/>
      <c r="E6" s="232"/>
      <c r="F6" s="232"/>
      <c r="G6" s="232"/>
      <c r="H6" s="232"/>
    </row>
    <row r="7" spans="1:10">
      <c r="E7" s="182"/>
      <c r="F7" s="182"/>
      <c r="G7" s="182"/>
    </row>
    <row r="8" spans="1:10">
      <c r="A8" s="183"/>
      <c r="B8" s="183"/>
      <c r="C8" s="183"/>
      <c r="D8" s="171"/>
      <c r="E8" s="182"/>
      <c r="F8" s="182"/>
      <c r="G8" s="233" t="s">
        <v>15</v>
      </c>
      <c r="H8" s="233"/>
    </row>
    <row r="9" spans="1:10" ht="45" customHeight="1">
      <c r="A9" s="234" t="s">
        <v>43</v>
      </c>
      <c r="B9" s="235"/>
      <c r="C9" s="222" t="s">
        <v>44</v>
      </c>
      <c r="D9" s="224" t="s">
        <v>45</v>
      </c>
      <c r="E9" s="226" t="s">
        <v>60</v>
      </c>
      <c r="F9" s="227"/>
      <c r="G9" s="227"/>
      <c r="H9" s="228"/>
    </row>
    <row r="10" spans="1:10" ht="99.95">
      <c r="A10" s="37" t="s">
        <v>20</v>
      </c>
      <c r="B10" s="37" t="s">
        <v>21</v>
      </c>
      <c r="C10" s="223"/>
      <c r="D10" s="225"/>
      <c r="E10" s="38" t="s">
        <v>46</v>
      </c>
      <c r="F10" s="38" t="s">
        <v>47</v>
      </c>
      <c r="G10" s="38" t="s">
        <v>48</v>
      </c>
      <c r="H10" s="38" t="s">
        <v>49</v>
      </c>
    </row>
    <row r="11" spans="1:10">
      <c r="A11" s="37"/>
      <c r="B11" s="37"/>
      <c r="C11" s="39" t="s">
        <v>50</v>
      </c>
      <c r="D11" s="40">
        <f>SUM(E11:H11)</f>
        <v>0</v>
      </c>
      <c r="E11" s="40">
        <f>+E13</f>
        <v>18300</v>
      </c>
      <c r="F11" s="40">
        <f>+F13</f>
        <v>0</v>
      </c>
      <c r="G11" s="40">
        <f>+G13</f>
        <v>-18300</v>
      </c>
      <c r="H11" s="40">
        <f>+H13</f>
        <v>0</v>
      </c>
      <c r="I11" s="71"/>
      <c r="J11" s="71"/>
    </row>
    <row r="12" spans="1:10">
      <c r="A12" s="37"/>
      <c r="B12" s="37"/>
      <c r="C12" s="39" t="s">
        <v>51</v>
      </c>
      <c r="D12" s="178"/>
      <c r="E12" s="40"/>
      <c r="F12" s="40"/>
      <c r="G12" s="40"/>
      <c r="H12" s="40"/>
      <c r="I12" s="71"/>
      <c r="J12" s="184"/>
    </row>
    <row r="13" spans="1:10" ht="33.35">
      <c r="A13" s="41"/>
      <c r="B13" s="42"/>
      <c r="C13" s="42" t="s">
        <v>23</v>
      </c>
      <c r="D13" s="140">
        <f>SUM(E13:H13)</f>
        <v>0</v>
      </c>
      <c r="E13" s="140">
        <f>+E15+E24</f>
        <v>18300</v>
      </c>
      <c r="F13" s="140">
        <f t="shared" ref="F13:H13" si="0">+F15+F24</f>
        <v>0</v>
      </c>
      <c r="G13" s="140">
        <f t="shared" si="0"/>
        <v>-18300</v>
      </c>
      <c r="H13" s="140">
        <f t="shared" si="0"/>
        <v>0</v>
      </c>
      <c r="I13" s="71"/>
    </row>
    <row r="14" spans="1:10">
      <c r="A14" s="41"/>
      <c r="B14" s="41"/>
      <c r="C14" s="41" t="s">
        <v>52</v>
      </c>
      <c r="D14" s="43"/>
      <c r="E14" s="43"/>
      <c r="F14" s="43"/>
      <c r="G14" s="43"/>
      <c r="H14" s="43"/>
    </row>
    <row r="15" spans="1:10" s="134" customFormat="1" ht="33.35">
      <c r="A15" s="131">
        <v>1236</v>
      </c>
      <c r="B15" s="176">
        <v>32003</v>
      </c>
      <c r="C15" s="177" t="s">
        <v>106</v>
      </c>
      <c r="D15" s="132">
        <f>SUM(E15:H15)</f>
        <v>-240700</v>
      </c>
      <c r="E15" s="133">
        <f>+E17+E18</f>
        <v>-240700</v>
      </c>
      <c r="F15" s="133">
        <f t="shared" ref="F15:H15" si="1">+F17+F18</f>
        <v>0</v>
      </c>
      <c r="G15" s="133">
        <f t="shared" si="1"/>
        <v>0</v>
      </c>
      <c r="H15" s="133">
        <f t="shared" si="1"/>
        <v>0</v>
      </c>
    </row>
    <row r="16" spans="1:10" s="139" customFormat="1">
      <c r="A16" s="135"/>
      <c r="B16" s="135"/>
      <c r="C16" s="136" t="s">
        <v>12</v>
      </c>
      <c r="D16" s="76"/>
      <c r="E16" s="137"/>
      <c r="F16" s="138"/>
      <c r="G16" s="138"/>
      <c r="H16" s="138"/>
    </row>
    <row r="17" spans="1:8" s="80" customFormat="1" ht="33.35">
      <c r="A17" s="77"/>
      <c r="B17" s="77"/>
      <c r="C17" s="177" t="s">
        <v>106</v>
      </c>
      <c r="D17" s="78">
        <f>SUM(E17:H17)</f>
        <v>364300</v>
      </c>
      <c r="E17" s="79">
        <f>-(D18+D24)</f>
        <v>364300</v>
      </c>
      <c r="F17" s="79">
        <v>0</v>
      </c>
      <c r="G17" s="79">
        <v>0</v>
      </c>
      <c r="H17" s="79">
        <v>0</v>
      </c>
    </row>
    <row r="18" spans="1:8" s="80" customFormat="1">
      <c r="A18" s="77"/>
      <c r="B18" s="77"/>
      <c r="C18" s="59" t="s">
        <v>129</v>
      </c>
      <c r="D18" s="78">
        <f>SUM(E18:H18)</f>
        <v>-605000</v>
      </c>
      <c r="E18" s="79">
        <f>+E19+E20+E21+E22+E23</f>
        <v>-605000</v>
      </c>
      <c r="F18" s="79">
        <f>+F21+F22+F23</f>
        <v>0</v>
      </c>
      <c r="G18" s="79">
        <f>+G21+G22+G23</f>
        <v>0</v>
      </c>
      <c r="H18" s="79">
        <f>+H21+H22+H23</f>
        <v>0</v>
      </c>
    </row>
    <row r="19" spans="1:8" s="85" customFormat="1">
      <c r="A19" s="236"/>
      <c r="B19" s="236"/>
      <c r="C19" s="81" t="s">
        <v>143</v>
      </c>
      <c r="D19" s="82">
        <f t="shared" ref="D19" si="2">+E19+F19+G19+H19</f>
        <v>-360000</v>
      </c>
      <c r="E19" s="83">
        <f>+'Հավելված N 7'!I29+'Հավելված N 7'!I34+'Հավելված N 7'!I38</f>
        <v>-360000</v>
      </c>
      <c r="F19" s="83"/>
      <c r="G19" s="83"/>
      <c r="H19" s="84"/>
    </row>
    <row r="20" spans="1:8" s="85" customFormat="1">
      <c r="A20" s="237"/>
      <c r="B20" s="237"/>
      <c r="C20" s="81" t="s">
        <v>150</v>
      </c>
      <c r="D20" s="82">
        <f t="shared" ref="D20" si="3">+E20+F20+G20+H20</f>
        <v>-360000</v>
      </c>
      <c r="E20" s="83">
        <f>+'Հավելված N 7'!I31+'Հավելված N 7'!I36+'Հավելված N 7'!I40</f>
        <v>-360000</v>
      </c>
      <c r="F20" s="83"/>
      <c r="G20" s="83"/>
      <c r="H20" s="84"/>
    </row>
    <row r="21" spans="1:8" s="85" customFormat="1">
      <c r="A21" s="237"/>
      <c r="B21" s="237"/>
      <c r="C21" s="81" t="s">
        <v>137</v>
      </c>
      <c r="D21" s="82">
        <f t="shared" ref="D21" si="4">+E21+F21+G21+H21</f>
        <v>-19999.999999999985</v>
      </c>
      <c r="E21" s="83">
        <f>+'Հավելված N 7'!I17+'Հավելված N 7'!I30+'Հավելված N 7'!I35+'Հավելված N 7'!I39</f>
        <v>-19999.999999999985</v>
      </c>
      <c r="F21" s="83"/>
      <c r="G21" s="83"/>
      <c r="H21" s="84"/>
    </row>
    <row r="22" spans="1:8" s="85" customFormat="1" ht="35.5">
      <c r="A22" s="237"/>
      <c r="B22" s="237"/>
      <c r="C22" s="81" t="s">
        <v>138</v>
      </c>
      <c r="D22" s="82">
        <f t="shared" ref="D22:D23" si="5">+E22+F22+G22+H22</f>
        <v>-165000.00000000003</v>
      </c>
      <c r="E22" s="83">
        <f>+'Հավելված N 7'!I18+'Հավելված N 7'!I32+'Հավելված N 7'!I37+'Հավելված N 7'!I41</f>
        <v>-165000.00000000003</v>
      </c>
      <c r="F22" s="83"/>
      <c r="G22" s="83"/>
      <c r="H22" s="84"/>
    </row>
    <row r="23" spans="1:8" s="85" customFormat="1">
      <c r="A23" s="238"/>
      <c r="B23" s="238"/>
      <c r="C23" s="81" t="s">
        <v>139</v>
      </c>
      <c r="D23" s="82">
        <f t="shared" si="5"/>
        <v>300000</v>
      </c>
      <c r="E23" s="83">
        <f>+'Հավելված N 7'!I19</f>
        <v>300000</v>
      </c>
      <c r="F23" s="83"/>
      <c r="G23" s="83"/>
      <c r="H23" s="84"/>
    </row>
    <row r="24" spans="1:8" s="134" customFormat="1">
      <c r="A24" s="131">
        <v>1236</v>
      </c>
      <c r="B24" s="176">
        <v>32005</v>
      </c>
      <c r="C24" s="177" t="s">
        <v>107</v>
      </c>
      <c r="D24" s="132">
        <f>SUM(E24:H24)</f>
        <v>240700</v>
      </c>
      <c r="E24" s="133">
        <f>+E26</f>
        <v>259000</v>
      </c>
      <c r="F24" s="133">
        <f t="shared" ref="F24:H24" si="6">+F26</f>
        <v>0</v>
      </c>
      <c r="G24" s="133">
        <f t="shared" si="6"/>
        <v>-18300</v>
      </c>
      <c r="H24" s="133">
        <f t="shared" si="6"/>
        <v>0</v>
      </c>
    </row>
    <row r="25" spans="1:8" s="139" customFormat="1">
      <c r="A25" s="135"/>
      <c r="B25" s="135"/>
      <c r="C25" s="136" t="s">
        <v>12</v>
      </c>
      <c r="D25" s="76"/>
      <c r="E25" s="137"/>
      <c r="F25" s="138"/>
      <c r="G25" s="138"/>
      <c r="H25" s="138"/>
    </row>
    <row r="26" spans="1:8" s="80" customFormat="1">
      <c r="A26" s="77"/>
      <c r="B26" s="77"/>
      <c r="C26" s="59" t="s">
        <v>129</v>
      </c>
      <c r="D26" s="78">
        <f>SUM(E26:H26)</f>
        <v>240700</v>
      </c>
      <c r="E26" s="79">
        <f>+E27+E28+E29+E30</f>
        <v>259000</v>
      </c>
      <c r="F26" s="79">
        <f t="shared" ref="F26:H26" si="7">+F27+F28+F29+F30</f>
        <v>0</v>
      </c>
      <c r="G26" s="79">
        <f t="shared" si="7"/>
        <v>-18300</v>
      </c>
      <c r="H26" s="79">
        <f t="shared" si="7"/>
        <v>0</v>
      </c>
    </row>
    <row r="27" spans="1:8" s="85" customFormat="1">
      <c r="A27" s="236"/>
      <c r="B27" s="236"/>
      <c r="C27" s="81" t="s">
        <v>157</v>
      </c>
      <c r="D27" s="82">
        <f t="shared" ref="D27" si="8">+E27+F27+G27+H27</f>
        <v>-189300</v>
      </c>
      <c r="E27" s="83">
        <f>+'Հավելված N 7'!I44+'Հավելված N 7'!I47+'Հավելված N 7'!I49</f>
        <v>-171000</v>
      </c>
      <c r="F27" s="83"/>
      <c r="G27" s="83">
        <f>+'Հավելված N 7'!I51+'Հավելված N 7'!I52</f>
        <v>-18300</v>
      </c>
      <c r="H27" s="84"/>
    </row>
    <row r="28" spans="1:8" s="85" customFormat="1">
      <c r="A28" s="237"/>
      <c r="B28" s="237"/>
      <c r="C28" s="81" t="s">
        <v>130</v>
      </c>
      <c r="D28" s="82">
        <f t="shared" ref="D28" si="9">+E28+F28+G28+H28</f>
        <v>150000</v>
      </c>
      <c r="E28" s="83">
        <f>+'Հավելված N 7'!I22</f>
        <v>150000</v>
      </c>
      <c r="F28" s="83"/>
      <c r="G28" s="83"/>
      <c r="H28" s="84"/>
    </row>
    <row r="29" spans="1:8" s="85" customFormat="1">
      <c r="A29" s="237"/>
      <c r="B29" s="237"/>
      <c r="C29" s="81" t="s">
        <v>131</v>
      </c>
      <c r="D29" s="82">
        <f t="shared" ref="D29:D30" si="10">+E29+F29+G29+H29</f>
        <v>300000</v>
      </c>
      <c r="E29" s="83">
        <f>+'Հավելված N 7'!I23</f>
        <v>300000</v>
      </c>
      <c r="F29" s="83"/>
      <c r="G29" s="83"/>
      <c r="H29" s="84"/>
    </row>
    <row r="30" spans="1:8" s="85" customFormat="1">
      <c r="A30" s="238"/>
      <c r="B30" s="238"/>
      <c r="C30" s="81" t="s">
        <v>177</v>
      </c>
      <c r="D30" s="82">
        <f t="shared" si="10"/>
        <v>-19999.999999999985</v>
      </c>
      <c r="E30" s="83">
        <f>+'Հավելված N 7'!I24+'Հավելված N 7'!I45+'Հավելված N 7'!I48+'Հավելված N 7'!I50</f>
        <v>-19999.999999999985</v>
      </c>
      <c r="F30" s="83"/>
      <c r="G30" s="83"/>
      <c r="H30" s="84"/>
    </row>
  </sheetData>
  <mergeCells count="13">
    <mergeCell ref="A19:A23"/>
    <mergeCell ref="B19:B23"/>
    <mergeCell ref="A27:A30"/>
    <mergeCell ref="B27:B30"/>
    <mergeCell ref="C9:C10"/>
    <mergeCell ref="D9:D10"/>
    <mergeCell ref="E9:H9"/>
    <mergeCell ref="F1:H1"/>
    <mergeCell ref="F2:H2"/>
    <mergeCell ref="F3:H3"/>
    <mergeCell ref="A5:H6"/>
    <mergeCell ref="G8:H8"/>
    <mergeCell ref="A9:B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41"/>
  <sheetViews>
    <sheetView topLeftCell="B1" zoomScale="84" zoomScaleNormal="84" workbookViewId="0">
      <selection activeCell="E33" sqref="E33"/>
    </sheetView>
  </sheetViews>
  <sheetFormatPr defaultColWidth="9.09765625" defaultRowHeight="17.75"/>
  <cols>
    <col min="1" max="3" width="9.09765625" style="46"/>
    <col min="4" max="4" width="65.69921875" style="46" customWidth="1"/>
    <col min="5" max="5" width="39.8984375" style="129" customWidth="1"/>
    <col min="6" max="6" width="20.69921875" style="46" customWidth="1"/>
    <col min="7" max="7" width="19.296875" style="46" customWidth="1"/>
    <col min="8" max="8" width="20" style="46" customWidth="1"/>
    <col min="9" max="16384" width="9.09765625" style="46"/>
  </cols>
  <sheetData>
    <row r="1" spans="2:5" s="45" customFormat="1" ht="25.55" customHeight="1">
      <c r="E1" s="186" t="s">
        <v>88</v>
      </c>
    </row>
    <row r="2" spans="2:5" ht="17.899999999999999" customHeight="1">
      <c r="E2" s="185" t="s">
        <v>127</v>
      </c>
    </row>
    <row r="3" spans="2:5" ht="17.2" customHeight="1">
      <c r="D3" s="47"/>
      <c r="E3" s="187" t="s">
        <v>26</v>
      </c>
    </row>
    <row r="4" spans="2:5" ht="13.7" customHeight="1">
      <c r="D4" s="47"/>
      <c r="E4" s="122"/>
    </row>
    <row r="5" spans="2:5" ht="13.7" customHeight="1">
      <c r="D5" s="47"/>
      <c r="E5" s="122"/>
    </row>
    <row r="6" spans="2:5" ht="85.7" customHeight="1">
      <c r="B6" s="242" t="s">
        <v>79</v>
      </c>
      <c r="C6" s="242"/>
      <c r="D6" s="242"/>
      <c r="E6" s="242"/>
    </row>
    <row r="8" spans="2:5">
      <c r="E8" s="123" t="s">
        <v>15</v>
      </c>
    </row>
    <row r="9" spans="2:5" ht="74.3" customHeight="1">
      <c r="B9" s="234" t="s">
        <v>43</v>
      </c>
      <c r="C9" s="235"/>
      <c r="D9" s="222" t="s">
        <v>44</v>
      </c>
      <c r="E9" s="194" t="s">
        <v>169</v>
      </c>
    </row>
    <row r="10" spans="2:5" ht="88.55" customHeight="1">
      <c r="B10" s="37" t="s">
        <v>20</v>
      </c>
      <c r="C10" s="37" t="s">
        <v>21</v>
      </c>
      <c r="D10" s="223"/>
      <c r="E10" s="124" t="s">
        <v>9</v>
      </c>
    </row>
    <row r="11" spans="2:5" ht="33.35">
      <c r="B11" s="37"/>
      <c r="C11" s="37"/>
      <c r="D11" s="48" t="s">
        <v>23</v>
      </c>
      <c r="E11" s="40">
        <f>+E13+E29</f>
        <v>0</v>
      </c>
    </row>
    <row r="12" spans="2:5">
      <c r="B12" s="37"/>
      <c r="C12" s="37"/>
      <c r="D12" s="49" t="s">
        <v>53</v>
      </c>
      <c r="E12" s="130"/>
    </row>
    <row r="13" spans="2:5">
      <c r="B13" s="39">
        <v>1236</v>
      </c>
      <c r="C13" s="39">
        <v>32003</v>
      </c>
      <c r="D13" s="53" t="s">
        <v>106</v>
      </c>
      <c r="E13" s="128">
        <f>+E15+E22+E28</f>
        <v>-240700</v>
      </c>
    </row>
    <row r="14" spans="2:5">
      <c r="B14" s="96"/>
      <c r="C14" s="96"/>
      <c r="D14" s="44" t="s">
        <v>22</v>
      </c>
      <c r="E14" s="125"/>
    </row>
    <row r="15" spans="2:5">
      <c r="B15" s="97"/>
      <c r="C15" s="97"/>
      <c r="D15" s="50" t="s">
        <v>120</v>
      </c>
      <c r="E15" s="126">
        <f>+E17</f>
        <v>-1505000</v>
      </c>
    </row>
    <row r="16" spans="2:5">
      <c r="B16" s="97"/>
      <c r="C16" s="97"/>
      <c r="D16" s="51" t="s">
        <v>54</v>
      </c>
      <c r="E16" s="127"/>
    </row>
    <row r="17" spans="2:5">
      <c r="B17" s="97"/>
      <c r="C17" s="97"/>
      <c r="D17" s="59" t="s">
        <v>129</v>
      </c>
      <c r="E17" s="98">
        <f>+E18+E19+E20+E21</f>
        <v>-1505000</v>
      </c>
    </row>
    <row r="18" spans="2:5">
      <c r="B18" s="239"/>
      <c r="C18" s="239"/>
      <c r="D18" s="167" t="str">
        <f>+'Հավելված N 3'!C19</f>
        <v xml:space="preserve">«գ. Խնածախի միջնակարգ դպրոց» ՊՈԱԿ </v>
      </c>
      <c r="E18" s="168">
        <f>+'Հավելված N 7'!I29+'Հավելված N 7'!I34+'Հավելված N 7'!I38</f>
        <v>-360000</v>
      </c>
    </row>
    <row r="19" spans="2:5">
      <c r="B19" s="241"/>
      <c r="C19" s="241"/>
      <c r="D19" s="167" t="str">
        <f>+'Հավելված N 3'!C20</f>
        <v xml:space="preserve">«գ. Ակների միջնակարգ դպրոց» ՊՈԱԿ </v>
      </c>
      <c r="E19" s="168">
        <f>+'Հավելված N 7'!I31+'Հավելված N 7'!I36+'Հավելված N 7'!I40</f>
        <v>-360000</v>
      </c>
    </row>
    <row r="20" spans="2:5">
      <c r="B20" s="241"/>
      <c r="C20" s="241"/>
      <c r="D20" s="167" t="str">
        <f>+'Հավելված N 3'!C21</f>
        <v xml:space="preserve">«գ. Վերիշենի միջնակարգ դպրոց» ՊՈԱԿ </v>
      </c>
      <c r="E20" s="168">
        <f>+'Հավելված N 7'!I30+'Հավելված N 7'!I35+'Հավելված N 7'!I39</f>
        <v>-319999.99999999994</v>
      </c>
    </row>
    <row r="21" spans="2:5" ht="35.5">
      <c r="B21" s="240"/>
      <c r="C21" s="240"/>
      <c r="D21" s="167" t="str">
        <f>+'Հավելված N 3'!C22</f>
        <v xml:space="preserve">«ք. Գորիսի Ս. Խանզադյանի անվան թիվ 6 հիմնական դպրոց» ՊՈԱԿ </v>
      </c>
      <c r="E21" s="168">
        <f>+'Հավելված N 7'!I32+'Հավելված N 7'!I37+'Հավելված N 7'!I41</f>
        <v>-465000</v>
      </c>
    </row>
    <row r="22" spans="2:5" ht="33.35">
      <c r="B22" s="97"/>
      <c r="C22" s="97"/>
      <c r="D22" s="50" t="s">
        <v>18</v>
      </c>
      <c r="E22" s="126">
        <f>+E24</f>
        <v>900000</v>
      </c>
    </row>
    <row r="23" spans="2:5">
      <c r="B23" s="97"/>
      <c r="C23" s="97"/>
      <c r="D23" s="51" t="s">
        <v>54</v>
      </c>
      <c r="E23" s="127"/>
    </row>
    <row r="24" spans="2:5">
      <c r="B24" s="97"/>
      <c r="C24" s="97"/>
      <c r="D24" s="59" t="s">
        <v>129</v>
      </c>
      <c r="E24" s="98">
        <f>+E25+E26+E27</f>
        <v>900000</v>
      </c>
    </row>
    <row r="25" spans="2:5">
      <c r="B25" s="239"/>
      <c r="C25" s="239"/>
      <c r="D25" s="167" t="str">
        <f>+'Հավելված N 3'!C21</f>
        <v xml:space="preserve">«գ. Վերիշենի միջնակարգ դպրոց» ՊՈԱԿ </v>
      </c>
      <c r="E25" s="168">
        <f>+'Հավելված N 7'!I17</f>
        <v>300000</v>
      </c>
    </row>
    <row r="26" spans="2:5" ht="35.5">
      <c r="B26" s="241"/>
      <c r="C26" s="241"/>
      <c r="D26" s="167" t="str">
        <f>+'Հավելված N 3'!C22</f>
        <v xml:space="preserve">«ք. Գորիսի Ս. Խանզադյանի անվան թիվ 6 հիմնական դպրոց» ՊՈԱԿ </v>
      </c>
      <c r="E26" s="168">
        <f>+'Հավելված N 7'!I18</f>
        <v>300000</v>
      </c>
    </row>
    <row r="27" spans="2:5">
      <c r="B27" s="241"/>
      <c r="C27" s="241"/>
      <c r="D27" s="167" t="str">
        <f>+'Հավելված N 3'!C23</f>
        <v>գ․ Իշխանասարի միջնակարգ դպրոց</v>
      </c>
      <c r="E27" s="168">
        <f>+'Հավելված N 7'!I19</f>
        <v>300000</v>
      </c>
    </row>
    <row r="28" spans="2:5" s="144" customFormat="1">
      <c r="B28" s="97"/>
      <c r="C28" s="97"/>
      <c r="D28" s="50" t="s">
        <v>33</v>
      </c>
      <c r="E28" s="179">
        <f>+'Հավելված N 3'!D17</f>
        <v>364300</v>
      </c>
    </row>
    <row r="29" spans="2:5">
      <c r="B29" s="39">
        <v>1236</v>
      </c>
      <c r="C29" s="39">
        <v>32005</v>
      </c>
      <c r="D29" s="177" t="s">
        <v>107</v>
      </c>
      <c r="E29" s="128">
        <f>+E31+E36</f>
        <v>240700.00000000006</v>
      </c>
    </row>
    <row r="30" spans="2:5">
      <c r="B30" s="96"/>
      <c r="C30" s="96"/>
      <c r="D30" s="44" t="s">
        <v>22</v>
      </c>
      <c r="E30" s="125"/>
    </row>
    <row r="31" spans="2:5">
      <c r="B31" s="97"/>
      <c r="C31" s="97"/>
      <c r="D31" s="50" t="s">
        <v>120</v>
      </c>
      <c r="E31" s="126">
        <f>+E33</f>
        <v>-509299.99999999994</v>
      </c>
    </row>
    <row r="32" spans="2:5">
      <c r="B32" s="97"/>
      <c r="C32" s="97"/>
      <c r="D32" s="51" t="s">
        <v>54</v>
      </c>
      <c r="E32" s="127"/>
    </row>
    <row r="33" spans="2:5">
      <c r="B33" s="165"/>
      <c r="C33" s="165"/>
      <c r="D33" s="59" t="s">
        <v>129</v>
      </c>
      <c r="E33" s="98">
        <f>+E34+E35</f>
        <v>-509299.99999999994</v>
      </c>
    </row>
    <row r="34" spans="2:5">
      <c r="B34" s="239"/>
      <c r="C34" s="239"/>
      <c r="D34" s="167" t="str">
        <f>+'Հավելված N 3'!C27</f>
        <v>Սիսիան համայնքի Իշխանասարի կրթահամալիր</v>
      </c>
      <c r="E34" s="168">
        <f>+'Հավելված N 7'!I44+'Հավելված N 7'!I47+'Հավելված N 7'!I49+'Հավելված N 7'!I51+'Հավելված N 7'!I52</f>
        <v>-189300</v>
      </c>
    </row>
    <row r="35" spans="2:5">
      <c r="B35" s="240"/>
      <c r="C35" s="240"/>
      <c r="D35" s="167" t="str">
        <f>+'Հավելված N 3'!C30</f>
        <v>Տեղի թիվ 2 կրթահամալիր</v>
      </c>
      <c r="E35" s="168">
        <f>+'Հավելված N 7'!I45+'Հավելված N 7'!I48+'Հավելված N 7'!I50</f>
        <v>-319999.99999999994</v>
      </c>
    </row>
    <row r="36" spans="2:5" ht="33.35">
      <c r="B36" s="97"/>
      <c r="C36" s="97"/>
      <c r="D36" s="50" t="s">
        <v>18</v>
      </c>
      <c r="E36" s="126">
        <f>+E38</f>
        <v>750000</v>
      </c>
    </row>
    <row r="37" spans="2:5">
      <c r="B37" s="97"/>
      <c r="C37" s="97"/>
      <c r="D37" s="51" t="s">
        <v>54</v>
      </c>
      <c r="E37" s="127"/>
    </row>
    <row r="38" spans="2:5">
      <c r="B38" s="97"/>
      <c r="C38" s="97"/>
      <c r="D38" s="59" t="s">
        <v>129</v>
      </c>
      <c r="E38" s="98">
        <f>+E39+E40+E41</f>
        <v>750000</v>
      </c>
    </row>
    <row r="39" spans="2:5">
      <c r="B39" s="239"/>
      <c r="C39" s="239"/>
      <c r="D39" s="167" t="str">
        <f>+'Հավելված N 3'!C28</f>
        <v>գ․ Խնածախի կրթահամալիր</v>
      </c>
      <c r="E39" s="168">
        <f>+'Հավելված N 7'!I22</f>
        <v>150000</v>
      </c>
    </row>
    <row r="40" spans="2:5">
      <c r="B40" s="241"/>
      <c r="C40" s="241"/>
      <c r="D40" s="167" t="str">
        <f>+'Հավելված N 3'!C29</f>
        <v>գ․ Ակների կրթահամալիր</v>
      </c>
      <c r="E40" s="168">
        <f>+'Հավելված N 7'!I23</f>
        <v>300000</v>
      </c>
    </row>
    <row r="41" spans="2:5">
      <c r="B41" s="240"/>
      <c r="C41" s="240"/>
      <c r="D41" s="167" t="str">
        <f>+'Հավելված N 3'!C30</f>
        <v>Տեղի թիվ 2 կրթահամալիր</v>
      </c>
      <c r="E41" s="168">
        <f>+'Հավելված N 7'!I24</f>
        <v>300000</v>
      </c>
    </row>
  </sheetData>
  <mergeCells count="11">
    <mergeCell ref="C34:C35"/>
    <mergeCell ref="B34:B35"/>
    <mergeCell ref="B39:B41"/>
    <mergeCell ref="C39:C41"/>
    <mergeCell ref="B6:E6"/>
    <mergeCell ref="B9:C9"/>
    <mergeCell ref="D9:D10"/>
    <mergeCell ref="C18:C21"/>
    <mergeCell ref="B18:B21"/>
    <mergeCell ref="B25:B27"/>
    <mergeCell ref="C25:C27"/>
  </mergeCells>
  <pageMargins left="0.25" right="0.25" top="0.75" bottom="0.75" header="0.3" footer="0.3"/>
  <pageSetup paperSize="9" scale="42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topLeftCell="A25" zoomScale="85" zoomScaleNormal="85" zoomScaleSheetLayoutView="100" workbookViewId="0">
      <selection activeCell="D17" sqref="D17"/>
    </sheetView>
  </sheetViews>
  <sheetFormatPr defaultColWidth="9.09765625" defaultRowHeight="17.75"/>
  <cols>
    <col min="1" max="1" width="5.296875" style="1" customWidth="1"/>
    <col min="2" max="2" width="24.59765625" style="1" customWidth="1"/>
    <col min="3" max="3" width="72.8984375" style="1" customWidth="1"/>
    <col min="4" max="4" width="42.69921875" style="1" customWidth="1"/>
    <col min="5" max="5" width="10" style="1" customWidth="1"/>
    <col min="6" max="6" width="49.8984375" style="1" customWidth="1"/>
    <col min="7" max="16384" width="9.09765625" style="1"/>
  </cols>
  <sheetData>
    <row r="1" spans="1:4" ht="37.5" customHeight="1">
      <c r="C1" s="229" t="s">
        <v>105</v>
      </c>
      <c r="D1" s="229"/>
    </row>
    <row r="2" spans="1:4" ht="17.600000000000001" customHeight="1">
      <c r="C2" s="230" t="s">
        <v>78</v>
      </c>
      <c r="D2" s="230"/>
    </row>
    <row r="3" spans="1:4" ht="17.600000000000001" customHeight="1">
      <c r="C3" s="230" t="s">
        <v>26</v>
      </c>
      <c r="D3" s="230"/>
    </row>
    <row r="6" spans="1:4" ht="59.65" customHeight="1">
      <c r="A6" s="25"/>
      <c r="B6" s="254" t="s">
        <v>176</v>
      </c>
      <c r="C6" s="254"/>
      <c r="D6" s="254"/>
    </row>
    <row r="7" spans="1:4" ht="23.65" customHeight="1"/>
    <row r="8" spans="1:4" ht="21.9" customHeight="1">
      <c r="A8" s="253" t="s">
        <v>32</v>
      </c>
      <c r="B8" s="253"/>
      <c r="C8" s="253"/>
      <c r="D8" s="253"/>
    </row>
    <row r="9" spans="1:4" ht="38.700000000000003" customHeight="1">
      <c r="C9" s="188" t="s">
        <v>28</v>
      </c>
      <c r="D9" s="6"/>
    </row>
    <row r="10" spans="1:4">
      <c r="B10" s="250" t="s">
        <v>7</v>
      </c>
      <c r="C10" s="251"/>
      <c r="D10" s="252"/>
    </row>
    <row r="11" spans="1:4">
      <c r="B11" s="3"/>
      <c r="C11" s="3"/>
      <c r="D11" s="26"/>
    </row>
    <row r="12" spans="1:4">
      <c r="B12" s="3"/>
      <c r="C12" s="3"/>
    </row>
    <row r="13" spans="1:4" s="3" customFormat="1">
      <c r="B13" s="21" t="s">
        <v>34</v>
      </c>
      <c r="C13" s="21" t="s">
        <v>1</v>
      </c>
      <c r="D13" s="20"/>
    </row>
    <row r="14" spans="1:4" s="3" customFormat="1" ht="35.5">
      <c r="B14" s="22">
        <v>1236</v>
      </c>
      <c r="C14" s="16" t="s">
        <v>86</v>
      </c>
      <c r="D14" s="21"/>
    </row>
    <row r="15" spans="1:4" s="3" customFormat="1"/>
    <row r="16" spans="1:4" s="3" customFormat="1">
      <c r="B16" s="245" t="s">
        <v>2</v>
      </c>
      <c r="C16" s="246"/>
      <c r="D16" s="27"/>
    </row>
    <row r="17" spans="2:5" s="3" customFormat="1" ht="68.25" customHeight="1">
      <c r="B17" s="16" t="s">
        <v>3</v>
      </c>
      <c r="C17" s="19">
        <v>1236</v>
      </c>
      <c r="D17" s="170" t="s">
        <v>173</v>
      </c>
    </row>
    <row r="18" spans="2:5" s="3" customFormat="1">
      <c r="B18" s="16" t="s">
        <v>4</v>
      </c>
      <c r="C18" s="19">
        <v>32003</v>
      </c>
      <c r="D18" s="7" t="s">
        <v>9</v>
      </c>
    </row>
    <row r="19" spans="2:5" s="3" customFormat="1" ht="35.5">
      <c r="B19" s="56" t="s">
        <v>69</v>
      </c>
      <c r="C19" s="24" t="s">
        <v>114</v>
      </c>
      <c r="D19" s="208"/>
    </row>
    <row r="20" spans="2:5" s="3" customFormat="1" ht="70.95">
      <c r="B20" s="16" t="s">
        <v>70</v>
      </c>
      <c r="C20" s="24" t="s">
        <v>115</v>
      </c>
      <c r="D20" s="209"/>
    </row>
    <row r="21" spans="2:5" s="3" customFormat="1" ht="35.5">
      <c r="B21" s="23" t="s">
        <v>71</v>
      </c>
      <c r="C21" s="24" t="s">
        <v>87</v>
      </c>
      <c r="D21" s="209"/>
    </row>
    <row r="22" spans="2:5" s="3" customFormat="1" ht="70.95">
      <c r="B22" s="17" t="s">
        <v>116</v>
      </c>
      <c r="C22" s="24" t="s">
        <v>117</v>
      </c>
      <c r="D22" s="209"/>
    </row>
    <row r="23" spans="2:5" s="3" customFormat="1">
      <c r="B23" s="247" t="s">
        <v>0</v>
      </c>
      <c r="C23" s="248"/>
      <c r="D23" s="249"/>
    </row>
    <row r="24" spans="2:5" s="3" customFormat="1" ht="51.6" customHeight="1">
      <c r="B24" s="243" t="s">
        <v>170</v>
      </c>
      <c r="C24" s="244"/>
      <c r="D24" s="192">
        <v>-1</v>
      </c>
    </row>
    <row r="25" spans="2:5" s="28" customFormat="1">
      <c r="B25" s="9" t="s">
        <v>5</v>
      </c>
      <c r="C25" s="9"/>
      <c r="D25" s="100">
        <f>+'Հավելված N 1'!D23</f>
        <v>-240700</v>
      </c>
      <c r="E25" s="29"/>
    </row>
    <row r="26" spans="2:5" ht="8.1" customHeight="1"/>
    <row r="27" spans="2:5" s="3" customFormat="1">
      <c r="B27" s="245" t="s">
        <v>2</v>
      </c>
      <c r="C27" s="246"/>
      <c r="D27" s="27"/>
    </row>
    <row r="28" spans="2:5" s="3" customFormat="1" ht="70.55" customHeight="1">
      <c r="B28" s="16" t="s">
        <v>3</v>
      </c>
      <c r="C28" s="19">
        <v>1236</v>
      </c>
      <c r="D28" s="170" t="s">
        <v>175</v>
      </c>
    </row>
    <row r="29" spans="2:5" s="3" customFormat="1">
      <c r="B29" s="16" t="s">
        <v>4</v>
      </c>
      <c r="C29" s="19">
        <v>32005</v>
      </c>
      <c r="D29" s="7" t="s">
        <v>9</v>
      </c>
    </row>
    <row r="30" spans="2:5" s="3" customFormat="1" ht="35.5">
      <c r="B30" s="56" t="s">
        <v>69</v>
      </c>
      <c r="C30" s="24" t="s">
        <v>118</v>
      </c>
      <c r="D30" s="208"/>
    </row>
    <row r="31" spans="2:5" s="3" customFormat="1" ht="70.95">
      <c r="B31" s="16" t="s">
        <v>70</v>
      </c>
      <c r="C31" s="24" t="s">
        <v>115</v>
      </c>
      <c r="D31" s="209"/>
    </row>
    <row r="32" spans="2:5" s="3" customFormat="1" ht="35.5">
      <c r="B32" s="23" t="s">
        <v>71</v>
      </c>
      <c r="C32" s="24" t="s">
        <v>87</v>
      </c>
      <c r="D32" s="209"/>
    </row>
    <row r="33" spans="2:5" s="3" customFormat="1" ht="70.95">
      <c r="B33" s="17" t="s">
        <v>116</v>
      </c>
      <c r="C33" s="24" t="s">
        <v>119</v>
      </c>
      <c r="D33" s="209"/>
    </row>
    <row r="34" spans="2:5" s="3" customFormat="1">
      <c r="B34" s="247" t="s">
        <v>0</v>
      </c>
      <c r="C34" s="248"/>
      <c r="D34" s="249"/>
    </row>
    <row r="35" spans="2:5" s="3" customFormat="1" ht="47.45" customHeight="1">
      <c r="B35" s="243" t="s">
        <v>172</v>
      </c>
      <c r="C35" s="244"/>
      <c r="D35" s="8">
        <v>1</v>
      </c>
    </row>
    <row r="36" spans="2:5" s="28" customFormat="1">
      <c r="B36" s="9" t="s">
        <v>5</v>
      </c>
      <c r="C36" s="9"/>
      <c r="D36" s="100">
        <f>+'Հավելված N 1'!D29</f>
        <v>240700.00000000006</v>
      </c>
      <c r="E36" s="29"/>
    </row>
  </sheetData>
  <mergeCells count="14">
    <mergeCell ref="B16:C16"/>
    <mergeCell ref="D19:D23"/>
    <mergeCell ref="B23:C23"/>
    <mergeCell ref="C1:D1"/>
    <mergeCell ref="C2:D2"/>
    <mergeCell ref="C3:D3"/>
    <mergeCell ref="B10:D10"/>
    <mergeCell ref="A8:D8"/>
    <mergeCell ref="B6:D6"/>
    <mergeCell ref="B35:C35"/>
    <mergeCell ref="B27:C27"/>
    <mergeCell ref="B34:C34"/>
    <mergeCell ref="D30:D34"/>
    <mergeCell ref="B24:C24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1"/>
  <sheetViews>
    <sheetView zoomScale="85" zoomScaleNormal="85" zoomScaleSheetLayoutView="100" workbookViewId="0">
      <selection activeCell="D91" sqref="D91"/>
    </sheetView>
  </sheetViews>
  <sheetFormatPr defaultColWidth="9.09765625" defaultRowHeight="17.75"/>
  <cols>
    <col min="1" max="1" width="5.296875" style="1" customWidth="1"/>
    <col min="2" max="2" width="24.59765625" style="1" customWidth="1"/>
    <col min="3" max="3" width="76.3984375" style="1" customWidth="1"/>
    <col min="4" max="4" width="39.09765625" style="1" customWidth="1"/>
    <col min="5" max="5" width="10" style="1" customWidth="1"/>
    <col min="6" max="6" width="49.8984375" style="1" customWidth="1"/>
    <col min="7" max="16384" width="9.09765625" style="1"/>
  </cols>
  <sheetData>
    <row r="1" spans="1:4" ht="37.5" customHeight="1">
      <c r="C1" s="229" t="s">
        <v>42</v>
      </c>
      <c r="D1" s="229"/>
    </row>
    <row r="2" spans="1:4" ht="17.600000000000001" customHeight="1">
      <c r="C2" s="230" t="s">
        <v>78</v>
      </c>
      <c r="D2" s="230"/>
    </row>
    <row r="3" spans="1:4" ht="17.600000000000001" customHeight="1">
      <c r="C3" s="230" t="s">
        <v>26</v>
      </c>
      <c r="D3" s="230"/>
    </row>
    <row r="6" spans="1:4" ht="59.65" customHeight="1">
      <c r="A6" s="25"/>
      <c r="B6" s="255" t="s">
        <v>178</v>
      </c>
      <c r="C6" s="255"/>
      <c r="D6" s="255"/>
    </row>
    <row r="7" spans="1:4" ht="23.65" customHeight="1"/>
    <row r="8" spans="1:4" ht="23.65" customHeight="1"/>
    <row r="9" spans="1:4" ht="21.9" customHeight="1">
      <c r="A9" s="253" t="s">
        <v>174</v>
      </c>
      <c r="B9" s="253"/>
      <c r="C9" s="253"/>
      <c r="D9" s="253"/>
    </row>
    <row r="10" spans="1:4" ht="38.700000000000003" customHeight="1">
      <c r="C10" s="188" t="s">
        <v>18</v>
      </c>
      <c r="D10" s="6"/>
    </row>
    <row r="11" spans="1:4">
      <c r="B11" s="250" t="s">
        <v>31</v>
      </c>
      <c r="C11" s="251"/>
      <c r="D11" s="252"/>
    </row>
    <row r="12" spans="1:4">
      <c r="B12" s="193"/>
      <c r="C12" s="193"/>
      <c r="D12" s="193"/>
    </row>
    <row r="13" spans="1:4">
      <c r="B13" s="193"/>
      <c r="C13" s="193"/>
      <c r="D13" s="193"/>
    </row>
    <row r="14" spans="1:4" s="3" customFormat="1">
      <c r="B14" s="21" t="s">
        <v>34</v>
      </c>
      <c r="C14" s="21" t="s">
        <v>1</v>
      </c>
      <c r="D14" s="20"/>
    </row>
    <row r="15" spans="1:4" s="3" customFormat="1" ht="35.5">
      <c r="B15" s="22">
        <v>1236</v>
      </c>
      <c r="C15" s="16" t="s">
        <v>86</v>
      </c>
      <c r="D15" s="21"/>
    </row>
    <row r="16" spans="1:4" s="3" customFormat="1"/>
    <row r="17" spans="2:5" s="3" customFormat="1">
      <c r="B17" s="245" t="s">
        <v>2</v>
      </c>
      <c r="C17" s="246"/>
      <c r="D17" s="27"/>
    </row>
    <row r="18" spans="2:5" s="3" customFormat="1" ht="70.55" customHeight="1">
      <c r="B18" s="16" t="s">
        <v>3</v>
      </c>
      <c r="C18" s="19">
        <v>1236</v>
      </c>
      <c r="D18" s="170" t="s">
        <v>175</v>
      </c>
    </row>
    <row r="19" spans="2:5" s="3" customFormat="1">
      <c r="B19" s="16" t="s">
        <v>4</v>
      </c>
      <c r="C19" s="19">
        <v>32003</v>
      </c>
      <c r="D19" s="7" t="s">
        <v>9</v>
      </c>
    </row>
    <row r="20" spans="2:5" s="3" customFormat="1" ht="35.5">
      <c r="B20" s="56" t="s">
        <v>69</v>
      </c>
      <c r="C20" s="24" t="s">
        <v>114</v>
      </c>
      <c r="D20" s="208"/>
    </row>
    <row r="21" spans="2:5" s="3" customFormat="1" ht="70.95">
      <c r="B21" s="16" t="s">
        <v>70</v>
      </c>
      <c r="C21" s="24" t="s">
        <v>115</v>
      </c>
      <c r="D21" s="209"/>
    </row>
    <row r="22" spans="2:5" s="3" customFormat="1" ht="35.5">
      <c r="B22" s="23" t="s">
        <v>71</v>
      </c>
      <c r="C22" s="24" t="s">
        <v>87</v>
      </c>
      <c r="D22" s="209"/>
    </row>
    <row r="23" spans="2:5" s="3" customFormat="1" ht="70.95">
      <c r="B23" s="17" t="s">
        <v>116</v>
      </c>
      <c r="C23" s="24" t="s">
        <v>117</v>
      </c>
      <c r="D23" s="209"/>
    </row>
    <row r="24" spans="2:5" s="3" customFormat="1">
      <c r="B24" s="247" t="s">
        <v>0</v>
      </c>
      <c r="C24" s="248"/>
      <c r="D24" s="249"/>
    </row>
    <row r="25" spans="2:5" s="3" customFormat="1" ht="34.4" customHeight="1">
      <c r="B25" s="243" t="s">
        <v>171</v>
      </c>
      <c r="C25" s="244"/>
      <c r="D25" s="8">
        <v>3</v>
      </c>
    </row>
    <row r="26" spans="2:5" s="28" customFormat="1">
      <c r="B26" s="9" t="s">
        <v>5</v>
      </c>
      <c r="C26" s="9"/>
      <c r="D26" s="100">
        <f>+'Հավելված N 2'!G35</f>
        <v>900000</v>
      </c>
      <c r="E26" s="29"/>
    </row>
    <row r="27" spans="2:5" ht="8.1" customHeight="1"/>
    <row r="28" spans="2:5" s="3" customFormat="1">
      <c r="B28" s="245" t="s">
        <v>2</v>
      </c>
      <c r="C28" s="246"/>
      <c r="D28" s="27"/>
    </row>
    <row r="29" spans="2:5" s="3" customFormat="1" ht="75.8" customHeight="1">
      <c r="B29" s="16" t="s">
        <v>3</v>
      </c>
      <c r="C29" s="19">
        <v>1236</v>
      </c>
      <c r="D29" s="170" t="s">
        <v>175</v>
      </c>
    </row>
    <row r="30" spans="2:5" s="3" customFormat="1">
      <c r="B30" s="16" t="s">
        <v>4</v>
      </c>
      <c r="C30" s="19">
        <v>32005</v>
      </c>
      <c r="D30" s="7" t="s">
        <v>9</v>
      </c>
    </row>
    <row r="31" spans="2:5" s="3" customFormat="1" ht="35.5">
      <c r="B31" s="56" t="s">
        <v>69</v>
      </c>
      <c r="C31" s="24" t="s">
        <v>118</v>
      </c>
      <c r="D31" s="208"/>
    </row>
    <row r="32" spans="2:5" s="3" customFormat="1" ht="70.95">
      <c r="B32" s="16" t="s">
        <v>70</v>
      </c>
      <c r="C32" s="24" t="s">
        <v>115</v>
      </c>
      <c r="D32" s="209"/>
    </row>
    <row r="33" spans="1:5" s="3" customFormat="1" ht="35.5">
      <c r="B33" s="23" t="s">
        <v>71</v>
      </c>
      <c r="C33" s="24" t="s">
        <v>87</v>
      </c>
      <c r="D33" s="209"/>
    </row>
    <row r="34" spans="1:5" s="3" customFormat="1" ht="70.95">
      <c r="B34" s="17" t="s">
        <v>116</v>
      </c>
      <c r="C34" s="24" t="s">
        <v>119</v>
      </c>
      <c r="D34" s="209"/>
    </row>
    <row r="35" spans="1:5" s="3" customFormat="1">
      <c r="B35" s="247" t="s">
        <v>0</v>
      </c>
      <c r="C35" s="248"/>
      <c r="D35" s="249"/>
    </row>
    <row r="36" spans="1:5" s="3" customFormat="1" ht="51.6" customHeight="1">
      <c r="B36" s="243" t="s">
        <v>172</v>
      </c>
      <c r="C36" s="244"/>
      <c r="D36" s="8">
        <v>3</v>
      </c>
    </row>
    <row r="37" spans="1:5" s="28" customFormat="1">
      <c r="B37" s="9" t="s">
        <v>5</v>
      </c>
      <c r="C37" s="9"/>
      <c r="D37" s="100">
        <f>+'Հավելված N 2'!G60</f>
        <v>750000</v>
      </c>
      <c r="E37" s="29"/>
    </row>
    <row r="38" spans="1:5">
      <c r="B38" s="193"/>
      <c r="C38" s="193"/>
      <c r="D38" s="193"/>
    </row>
    <row r="39" spans="1:5">
      <c r="B39" s="3"/>
      <c r="C39" s="3"/>
    </row>
    <row r="40" spans="1:5" ht="21.9" customHeight="1">
      <c r="A40" s="253" t="s">
        <v>125</v>
      </c>
      <c r="B40" s="253"/>
      <c r="C40" s="253"/>
      <c r="D40" s="253"/>
    </row>
    <row r="41" spans="1:5" ht="38.700000000000003" customHeight="1">
      <c r="C41" s="188" t="s">
        <v>120</v>
      </c>
      <c r="D41" s="6"/>
    </row>
    <row r="42" spans="1:5">
      <c r="B42" s="250" t="s">
        <v>31</v>
      </c>
      <c r="C42" s="251"/>
      <c r="D42" s="252"/>
    </row>
    <row r="43" spans="1:5">
      <c r="B43" s="3"/>
      <c r="C43" s="3"/>
      <c r="D43" s="26"/>
    </row>
    <row r="44" spans="1:5">
      <c r="B44" s="3"/>
      <c r="C44" s="3"/>
    </row>
    <row r="45" spans="1:5" s="3" customFormat="1">
      <c r="B45" s="21" t="s">
        <v>34</v>
      </c>
      <c r="C45" s="21" t="s">
        <v>1</v>
      </c>
      <c r="D45" s="20"/>
    </row>
    <row r="46" spans="1:5" s="3" customFormat="1" ht="35.5">
      <c r="B46" s="22">
        <v>1236</v>
      </c>
      <c r="C46" s="16" t="s">
        <v>86</v>
      </c>
      <c r="D46" s="21"/>
    </row>
    <row r="47" spans="1:5" s="3" customFormat="1"/>
    <row r="48" spans="1:5" s="3" customFormat="1">
      <c r="B48" s="245" t="s">
        <v>2</v>
      </c>
      <c r="C48" s="246"/>
      <c r="D48" s="27"/>
    </row>
    <row r="49" spans="2:5" s="3" customFormat="1" ht="49.85" customHeight="1">
      <c r="B49" s="16" t="s">
        <v>3</v>
      </c>
      <c r="C49" s="19">
        <v>1236</v>
      </c>
      <c r="D49" s="170" t="s">
        <v>173</v>
      </c>
    </row>
    <row r="50" spans="2:5" s="3" customFormat="1">
      <c r="B50" s="16" t="s">
        <v>4</v>
      </c>
      <c r="C50" s="19">
        <v>32003</v>
      </c>
      <c r="D50" s="7" t="s">
        <v>9</v>
      </c>
    </row>
    <row r="51" spans="2:5" s="3" customFormat="1" ht="35.5">
      <c r="B51" s="56" t="s">
        <v>69</v>
      </c>
      <c r="C51" s="24" t="s">
        <v>114</v>
      </c>
      <c r="D51" s="208"/>
    </row>
    <row r="52" spans="2:5" s="3" customFormat="1" ht="70.95">
      <c r="B52" s="16" t="s">
        <v>70</v>
      </c>
      <c r="C52" s="24" t="s">
        <v>115</v>
      </c>
      <c r="D52" s="209"/>
    </row>
    <row r="53" spans="2:5" s="3" customFormat="1" ht="35.5">
      <c r="B53" s="23" t="s">
        <v>71</v>
      </c>
      <c r="C53" s="24" t="s">
        <v>87</v>
      </c>
      <c r="D53" s="209"/>
    </row>
    <row r="54" spans="2:5" s="3" customFormat="1" ht="70.95">
      <c r="B54" s="17" t="s">
        <v>116</v>
      </c>
      <c r="C54" s="24" t="s">
        <v>117</v>
      </c>
      <c r="D54" s="209"/>
    </row>
    <row r="55" spans="2:5" s="3" customFormat="1">
      <c r="B55" s="247" t="s">
        <v>0</v>
      </c>
      <c r="C55" s="248"/>
      <c r="D55" s="249"/>
    </row>
    <row r="56" spans="2:5" s="3" customFormat="1" ht="50.55" customHeight="1">
      <c r="B56" s="243" t="s">
        <v>170</v>
      </c>
      <c r="C56" s="244"/>
      <c r="D56" s="192">
        <v>-1</v>
      </c>
    </row>
    <row r="57" spans="2:5" s="3" customFormat="1" ht="34.4" customHeight="1">
      <c r="B57" s="243" t="s">
        <v>171</v>
      </c>
      <c r="C57" s="244"/>
      <c r="D57" s="192">
        <v>-3</v>
      </c>
    </row>
    <row r="58" spans="2:5" s="28" customFormat="1">
      <c r="B58" s="9" t="s">
        <v>5</v>
      </c>
      <c r="C58" s="9"/>
      <c r="D58" s="100">
        <f>+'Հավելված N 2'!G28</f>
        <v>-1505000</v>
      </c>
      <c r="E58" s="29"/>
    </row>
    <row r="59" spans="2:5" ht="8.1" customHeight="1"/>
    <row r="60" spans="2:5" s="3" customFormat="1">
      <c r="B60" s="245" t="s">
        <v>2</v>
      </c>
      <c r="C60" s="246"/>
      <c r="D60" s="27"/>
    </row>
    <row r="61" spans="2:5" s="3" customFormat="1" ht="74.3" customHeight="1">
      <c r="B61" s="16" t="s">
        <v>3</v>
      </c>
      <c r="C61" s="19">
        <v>1236</v>
      </c>
      <c r="D61" s="170" t="s">
        <v>173</v>
      </c>
    </row>
    <row r="62" spans="2:5" s="3" customFormat="1">
      <c r="B62" s="16" t="s">
        <v>4</v>
      </c>
      <c r="C62" s="19">
        <v>32005</v>
      </c>
      <c r="D62" s="7" t="s">
        <v>9</v>
      </c>
    </row>
    <row r="63" spans="2:5" s="3" customFormat="1" ht="35.5">
      <c r="B63" s="56" t="s">
        <v>69</v>
      </c>
      <c r="C63" s="24" t="s">
        <v>118</v>
      </c>
      <c r="D63" s="208"/>
    </row>
    <row r="64" spans="2:5" s="3" customFormat="1" ht="70.95">
      <c r="B64" s="16" t="s">
        <v>70</v>
      </c>
      <c r="C64" s="24" t="s">
        <v>115</v>
      </c>
      <c r="D64" s="209"/>
    </row>
    <row r="65" spans="1:5" s="3" customFormat="1" ht="35.5">
      <c r="B65" s="23" t="s">
        <v>71</v>
      </c>
      <c r="C65" s="24" t="s">
        <v>87</v>
      </c>
      <c r="D65" s="209"/>
    </row>
    <row r="66" spans="1:5" s="3" customFormat="1" ht="70.95">
      <c r="B66" s="17" t="s">
        <v>116</v>
      </c>
      <c r="C66" s="24" t="s">
        <v>119</v>
      </c>
      <c r="D66" s="209"/>
    </row>
    <row r="67" spans="1:5" s="3" customFormat="1">
      <c r="B67" s="247" t="s">
        <v>0</v>
      </c>
      <c r="C67" s="248"/>
      <c r="D67" s="249"/>
    </row>
    <row r="68" spans="1:5" s="3" customFormat="1" ht="51.05" customHeight="1">
      <c r="B68" s="243" t="s">
        <v>172</v>
      </c>
      <c r="C68" s="244"/>
      <c r="D68" s="192">
        <v>-2</v>
      </c>
    </row>
    <row r="69" spans="1:5" s="28" customFormat="1">
      <c r="B69" s="9" t="s">
        <v>5</v>
      </c>
      <c r="C69" s="9"/>
      <c r="D69" s="100">
        <f>+'Հավելված N 2'!G51</f>
        <v>-509299.99999999994</v>
      </c>
      <c r="E69" s="29"/>
    </row>
    <row r="75" spans="1:5" ht="21.9" customHeight="1">
      <c r="A75" s="253" t="s">
        <v>179</v>
      </c>
      <c r="B75" s="253"/>
      <c r="C75" s="253"/>
      <c r="D75" s="253"/>
    </row>
    <row r="76" spans="1:5" ht="38.700000000000003" customHeight="1">
      <c r="C76" s="188" t="s">
        <v>33</v>
      </c>
      <c r="D76" s="6"/>
    </row>
    <row r="77" spans="1:5">
      <c r="B77" s="250" t="s">
        <v>31</v>
      </c>
      <c r="C77" s="251"/>
      <c r="D77" s="252"/>
    </row>
    <row r="78" spans="1:5">
      <c r="B78" s="193"/>
      <c r="C78" s="193"/>
      <c r="D78" s="193"/>
    </row>
    <row r="79" spans="1:5">
      <c r="B79" s="193"/>
      <c r="C79" s="193"/>
      <c r="D79" s="193"/>
    </row>
    <row r="80" spans="1:5" s="3" customFormat="1">
      <c r="B80" s="21" t="s">
        <v>34</v>
      </c>
      <c r="C80" s="21" t="s">
        <v>1</v>
      </c>
      <c r="D80" s="20"/>
    </row>
    <row r="81" spans="2:5" s="3" customFormat="1" ht="35.5">
      <c r="B81" s="22">
        <v>1236</v>
      </c>
      <c r="C81" s="16" t="s">
        <v>86</v>
      </c>
      <c r="D81" s="21"/>
    </row>
    <row r="82" spans="2:5" s="3" customFormat="1"/>
    <row r="83" spans="2:5" s="3" customFormat="1">
      <c r="B83" s="245" t="s">
        <v>2</v>
      </c>
      <c r="C83" s="246"/>
      <c r="D83" s="27"/>
    </row>
    <row r="84" spans="2:5" s="3" customFormat="1" ht="71.2" customHeight="1">
      <c r="B84" s="16" t="s">
        <v>3</v>
      </c>
      <c r="C84" s="19">
        <v>1236</v>
      </c>
      <c r="D84" s="170" t="s">
        <v>175</v>
      </c>
    </row>
    <row r="85" spans="2:5" s="3" customFormat="1">
      <c r="B85" s="16" t="s">
        <v>4</v>
      </c>
      <c r="C85" s="19">
        <v>32003</v>
      </c>
      <c r="D85" s="7" t="s">
        <v>9</v>
      </c>
    </row>
    <row r="86" spans="2:5" s="3" customFormat="1" ht="35.5">
      <c r="B86" s="56" t="s">
        <v>69</v>
      </c>
      <c r="C86" s="24" t="s">
        <v>114</v>
      </c>
      <c r="D86" s="208"/>
    </row>
    <row r="87" spans="2:5" s="3" customFormat="1" ht="70.95">
      <c r="B87" s="16" t="s">
        <v>70</v>
      </c>
      <c r="C87" s="24" t="s">
        <v>115</v>
      </c>
      <c r="D87" s="209"/>
    </row>
    <row r="88" spans="2:5" s="3" customFormat="1" ht="35.5">
      <c r="B88" s="23" t="s">
        <v>71</v>
      </c>
      <c r="C88" s="24" t="s">
        <v>87</v>
      </c>
      <c r="D88" s="209"/>
    </row>
    <row r="89" spans="2:5" s="3" customFormat="1" ht="70.95">
      <c r="B89" s="17" t="s">
        <v>116</v>
      </c>
      <c r="C89" s="24" t="s">
        <v>117</v>
      </c>
      <c r="D89" s="209"/>
    </row>
    <row r="90" spans="2:5" s="3" customFormat="1">
      <c r="B90" s="247" t="s">
        <v>0</v>
      </c>
      <c r="C90" s="248"/>
      <c r="D90" s="249"/>
    </row>
    <row r="91" spans="2:5" s="28" customFormat="1">
      <c r="B91" s="9" t="s">
        <v>5</v>
      </c>
      <c r="C91" s="9"/>
      <c r="D91" s="100">
        <f>+'Հավելված N 2'!G42</f>
        <v>364300</v>
      </c>
      <c r="E91" s="29"/>
    </row>
  </sheetData>
  <mergeCells count="30">
    <mergeCell ref="A40:D40"/>
    <mergeCell ref="A9:D9"/>
    <mergeCell ref="B11:D11"/>
    <mergeCell ref="B17:C17"/>
    <mergeCell ref="D20:D24"/>
    <mergeCell ref="B24:C24"/>
    <mergeCell ref="B28:C28"/>
    <mergeCell ref="B36:C36"/>
    <mergeCell ref="D31:D35"/>
    <mergeCell ref="B35:C35"/>
    <mergeCell ref="B25:C25"/>
    <mergeCell ref="C1:D1"/>
    <mergeCell ref="C2:D2"/>
    <mergeCell ref="C3:D3"/>
    <mergeCell ref="B6:D6"/>
    <mergeCell ref="B48:C48"/>
    <mergeCell ref="D51:D55"/>
    <mergeCell ref="B55:C55"/>
    <mergeCell ref="B83:C83"/>
    <mergeCell ref="B42:D42"/>
    <mergeCell ref="A75:D75"/>
    <mergeCell ref="B77:D77"/>
    <mergeCell ref="D86:D90"/>
    <mergeCell ref="B90:C90"/>
    <mergeCell ref="B56:C56"/>
    <mergeCell ref="B57:C57"/>
    <mergeCell ref="B60:C60"/>
    <mergeCell ref="D63:D67"/>
    <mergeCell ref="B67:C67"/>
    <mergeCell ref="B68:C68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zoomScale="85" zoomScaleNormal="85" workbookViewId="0">
      <selection activeCell="A13" sqref="A13:H13"/>
    </sheetView>
  </sheetViews>
  <sheetFormatPr defaultColWidth="9.09765625" defaultRowHeight="17.75"/>
  <cols>
    <col min="1" max="4" width="18.296875" style="33" customWidth="1"/>
    <col min="5" max="6" width="14.3984375" style="73" customWidth="1"/>
    <col min="7" max="7" width="18.59765625" style="74" bestFit="1" customWidth="1"/>
    <col min="8" max="8" width="14.3984375" style="74" customWidth="1"/>
    <col min="9" max="9" width="30.296875" style="73" customWidth="1"/>
    <col min="10" max="10" width="18" style="33" customWidth="1"/>
    <col min="11" max="11" width="37.09765625" style="33" customWidth="1"/>
    <col min="12" max="12" width="20.296875" style="33" customWidth="1"/>
    <col min="13" max="13" width="14" style="33" bestFit="1" customWidth="1"/>
    <col min="14" max="16384" width="9.09765625" style="33"/>
  </cols>
  <sheetData>
    <row r="1" spans="1:10" ht="33.450000000000003" customHeight="1">
      <c r="A1" s="63"/>
      <c r="B1" s="63"/>
      <c r="C1" s="63"/>
      <c r="D1" s="63"/>
      <c r="E1" s="64"/>
      <c r="F1" s="64"/>
      <c r="G1" s="65"/>
      <c r="H1" s="257" t="s">
        <v>128</v>
      </c>
      <c r="I1" s="257"/>
    </row>
    <row r="2" spans="1:10">
      <c r="A2" s="63"/>
      <c r="B2" s="63"/>
      <c r="C2" s="63"/>
      <c r="D2" s="63"/>
      <c r="E2" s="64"/>
      <c r="F2" s="64"/>
      <c r="G2" s="65"/>
      <c r="H2" s="258" t="s">
        <v>72</v>
      </c>
      <c r="I2" s="258"/>
    </row>
    <row r="3" spans="1:10">
      <c r="A3" s="63"/>
      <c r="B3" s="63"/>
      <c r="C3" s="63"/>
      <c r="D3" s="63"/>
      <c r="E3" s="64"/>
      <c r="F3" s="64"/>
      <c r="G3" s="65"/>
      <c r="H3" s="258" t="s">
        <v>6</v>
      </c>
      <c r="I3" s="258"/>
    </row>
    <row r="4" spans="1:10">
      <c r="A4" s="63"/>
      <c r="B4" s="63"/>
      <c r="C4" s="63"/>
      <c r="D4" s="63"/>
      <c r="E4" s="64"/>
      <c r="F4" s="64"/>
      <c r="G4" s="65"/>
      <c r="H4" s="65"/>
      <c r="I4" s="66"/>
    </row>
    <row r="5" spans="1:10">
      <c r="A5" s="63"/>
      <c r="B5" s="63"/>
      <c r="C5" s="63"/>
      <c r="D5" s="63"/>
      <c r="E5" s="64"/>
      <c r="F5" s="64"/>
      <c r="G5" s="65"/>
      <c r="H5" s="65"/>
      <c r="I5" s="66"/>
    </row>
    <row r="6" spans="1:10" ht="32.25" customHeight="1">
      <c r="A6" s="259" t="s">
        <v>167</v>
      </c>
      <c r="B6" s="259"/>
      <c r="C6" s="259"/>
      <c r="D6" s="259"/>
      <c r="E6" s="259"/>
      <c r="F6" s="259"/>
      <c r="G6" s="259"/>
      <c r="H6" s="259"/>
      <c r="I6" s="259"/>
    </row>
    <row r="7" spans="1:10" ht="20.95" customHeight="1">
      <c r="A7" s="259"/>
      <c r="B7" s="259"/>
      <c r="C7" s="259"/>
      <c r="D7" s="259"/>
      <c r="E7" s="259"/>
      <c r="F7" s="259"/>
      <c r="G7" s="259"/>
      <c r="H7" s="259"/>
      <c r="I7" s="259"/>
    </row>
    <row r="8" spans="1:10" ht="20.95" customHeight="1">
      <c r="A8" s="67"/>
      <c r="B8" s="67"/>
      <c r="C8" s="67"/>
      <c r="D8" s="67"/>
      <c r="E8" s="67"/>
      <c r="F8" s="67"/>
      <c r="G8" s="67"/>
      <c r="H8" s="67"/>
      <c r="I8" s="67"/>
    </row>
    <row r="9" spans="1:10" ht="20.95" customHeight="1">
      <c r="A9" s="67"/>
      <c r="B9" s="67"/>
      <c r="C9" s="67"/>
      <c r="D9" s="67"/>
      <c r="E9" s="67"/>
      <c r="F9" s="67"/>
      <c r="G9" s="67"/>
      <c r="H9" s="67"/>
      <c r="I9" s="67"/>
    </row>
    <row r="10" spans="1:10" ht="73.900000000000006" customHeight="1">
      <c r="A10" s="260" t="s">
        <v>35</v>
      </c>
      <c r="B10" s="260" t="s">
        <v>36</v>
      </c>
      <c r="C10" s="260"/>
      <c r="D10" s="260"/>
      <c r="E10" s="260" t="s">
        <v>37</v>
      </c>
      <c r="F10" s="260" t="s">
        <v>38</v>
      </c>
      <c r="G10" s="260" t="s">
        <v>39</v>
      </c>
      <c r="H10" s="261" t="s">
        <v>168</v>
      </c>
      <c r="I10" s="261"/>
    </row>
    <row r="11" spans="1:10" ht="20.95" customHeight="1">
      <c r="A11" s="260"/>
      <c r="B11" s="260"/>
      <c r="C11" s="260"/>
      <c r="D11" s="260"/>
      <c r="E11" s="260"/>
      <c r="F11" s="260"/>
      <c r="G11" s="260"/>
      <c r="H11" s="68" t="s">
        <v>40</v>
      </c>
      <c r="I11" s="69" t="s">
        <v>41</v>
      </c>
    </row>
    <row r="12" spans="1:10">
      <c r="A12" s="70">
        <v>1</v>
      </c>
      <c r="B12" s="273">
        <v>2</v>
      </c>
      <c r="C12" s="274"/>
      <c r="D12" s="275"/>
      <c r="E12" s="68">
        <v>3</v>
      </c>
      <c r="F12" s="68">
        <v>4</v>
      </c>
      <c r="G12" s="68">
        <v>5</v>
      </c>
      <c r="H12" s="68">
        <v>6</v>
      </c>
      <c r="I12" s="68">
        <v>7</v>
      </c>
      <c r="J12" s="71"/>
    </row>
    <row r="13" spans="1:10" ht="44.9" customHeight="1">
      <c r="A13" s="268" t="s">
        <v>132</v>
      </c>
      <c r="B13" s="268"/>
      <c r="C13" s="268"/>
      <c r="D13" s="268"/>
      <c r="E13" s="268"/>
      <c r="F13" s="268"/>
      <c r="G13" s="268"/>
      <c r="H13" s="268"/>
      <c r="I13" s="52">
        <f>+I14</f>
        <v>1650000</v>
      </c>
      <c r="J13" s="72"/>
    </row>
    <row r="14" spans="1:10" s="28" customFormat="1" ht="17.600000000000001" customHeight="1">
      <c r="A14" s="189" t="s">
        <v>74</v>
      </c>
      <c r="B14" s="189" t="s">
        <v>121</v>
      </c>
      <c r="C14" s="189" t="s">
        <v>75</v>
      </c>
      <c r="D14" s="270" t="s">
        <v>110</v>
      </c>
      <c r="E14" s="271"/>
      <c r="F14" s="271"/>
      <c r="G14" s="271"/>
      <c r="H14" s="272"/>
      <c r="I14" s="89">
        <f>+I15+I20</f>
        <v>1650000</v>
      </c>
    </row>
    <row r="15" spans="1:10" s="91" customFormat="1" ht="54.95" customHeight="1">
      <c r="A15" s="166" t="s">
        <v>122</v>
      </c>
      <c r="B15" s="269" t="s">
        <v>111</v>
      </c>
      <c r="C15" s="269"/>
      <c r="D15" s="269"/>
      <c r="E15" s="269"/>
      <c r="F15" s="269"/>
      <c r="G15" s="269"/>
      <c r="H15" s="269"/>
      <c r="I15" s="90">
        <f>+I16</f>
        <v>900000</v>
      </c>
      <c r="J15" s="99"/>
    </row>
    <row r="16" spans="1:10" s="28" customFormat="1" ht="20.95" customHeight="1">
      <c r="A16" s="86"/>
      <c r="B16" s="262" t="s">
        <v>76</v>
      </c>
      <c r="C16" s="263"/>
      <c r="D16" s="264"/>
      <c r="E16" s="87"/>
      <c r="F16" s="87"/>
      <c r="G16" s="87"/>
      <c r="H16" s="88"/>
      <c r="I16" s="58">
        <f>SUM(I17:I19)</f>
        <v>900000</v>
      </c>
    </row>
    <row r="17" spans="1:10" s="94" customFormat="1" ht="18" customHeight="1">
      <c r="A17" s="18" t="s">
        <v>140</v>
      </c>
      <c r="B17" s="265" t="s">
        <v>133</v>
      </c>
      <c r="C17" s="266"/>
      <c r="D17" s="267"/>
      <c r="E17" s="92" t="s">
        <v>123</v>
      </c>
      <c r="F17" s="92" t="s">
        <v>73</v>
      </c>
      <c r="G17" s="93">
        <v>300000000</v>
      </c>
      <c r="H17" s="57">
        <v>1</v>
      </c>
      <c r="I17" s="173">
        <f t="shared" ref="I17" si="0">+ROUNDUP(H17*G17/1000,1)</f>
        <v>300000</v>
      </c>
    </row>
    <row r="18" spans="1:10" s="94" customFormat="1" ht="18" customHeight="1">
      <c r="A18" s="18" t="s">
        <v>141</v>
      </c>
      <c r="B18" s="265" t="s">
        <v>133</v>
      </c>
      <c r="C18" s="266"/>
      <c r="D18" s="267"/>
      <c r="E18" s="92" t="s">
        <v>123</v>
      </c>
      <c r="F18" s="92" t="s">
        <v>73</v>
      </c>
      <c r="G18" s="93">
        <v>300000000</v>
      </c>
      <c r="H18" s="57">
        <v>1</v>
      </c>
      <c r="I18" s="173">
        <f t="shared" ref="I18:I19" si="1">+ROUNDUP(H18*G18/1000,1)</f>
        <v>300000</v>
      </c>
    </row>
    <row r="19" spans="1:10" s="94" customFormat="1" ht="18" customHeight="1">
      <c r="A19" s="18" t="s">
        <v>142</v>
      </c>
      <c r="B19" s="265" t="s">
        <v>133</v>
      </c>
      <c r="C19" s="266"/>
      <c r="D19" s="267"/>
      <c r="E19" s="92" t="s">
        <v>123</v>
      </c>
      <c r="F19" s="92" t="s">
        <v>73</v>
      </c>
      <c r="G19" s="93">
        <v>300000000</v>
      </c>
      <c r="H19" s="57">
        <v>1</v>
      </c>
      <c r="I19" s="173">
        <f t="shared" si="1"/>
        <v>300000</v>
      </c>
    </row>
    <row r="20" spans="1:10" s="91" customFormat="1" ht="54.95" customHeight="1">
      <c r="A20" s="166" t="s">
        <v>124</v>
      </c>
      <c r="B20" s="269" t="s">
        <v>112</v>
      </c>
      <c r="C20" s="269"/>
      <c r="D20" s="269"/>
      <c r="E20" s="269"/>
      <c r="F20" s="269"/>
      <c r="G20" s="269"/>
      <c r="H20" s="269"/>
      <c r="I20" s="90">
        <f>+I21</f>
        <v>750000</v>
      </c>
      <c r="J20" s="99"/>
    </row>
    <row r="21" spans="1:10" s="28" customFormat="1" ht="20.95" customHeight="1">
      <c r="A21" s="86"/>
      <c r="B21" s="262" t="s">
        <v>76</v>
      </c>
      <c r="C21" s="263"/>
      <c r="D21" s="264"/>
      <c r="E21" s="87"/>
      <c r="F21" s="87"/>
      <c r="G21" s="87"/>
      <c r="H21" s="88"/>
      <c r="I21" s="58">
        <f>SUM(I22:I24)</f>
        <v>750000</v>
      </c>
    </row>
    <row r="22" spans="1:10" s="94" customFormat="1" ht="18" customHeight="1">
      <c r="A22" s="18" t="s">
        <v>135</v>
      </c>
      <c r="B22" s="265" t="s">
        <v>133</v>
      </c>
      <c r="C22" s="266"/>
      <c r="D22" s="267"/>
      <c r="E22" s="92" t="s">
        <v>123</v>
      </c>
      <c r="F22" s="92" t="s">
        <v>73</v>
      </c>
      <c r="G22" s="93">
        <v>150000000</v>
      </c>
      <c r="H22" s="57">
        <v>1</v>
      </c>
      <c r="I22" s="173">
        <f t="shared" ref="I22:I24" si="2">+ROUNDUP(H22*G22/1000,1)</f>
        <v>150000</v>
      </c>
    </row>
    <row r="23" spans="1:10" s="94" customFormat="1" ht="18" customHeight="1">
      <c r="A23" s="18" t="s">
        <v>136</v>
      </c>
      <c r="B23" s="265" t="s">
        <v>133</v>
      </c>
      <c r="C23" s="266"/>
      <c r="D23" s="267"/>
      <c r="E23" s="92" t="s">
        <v>123</v>
      </c>
      <c r="F23" s="92" t="s">
        <v>73</v>
      </c>
      <c r="G23" s="93">
        <v>300000000</v>
      </c>
      <c r="H23" s="57">
        <v>1</v>
      </c>
      <c r="I23" s="173">
        <f t="shared" si="2"/>
        <v>300000</v>
      </c>
    </row>
    <row r="24" spans="1:10" s="94" customFormat="1" ht="18" customHeight="1">
      <c r="A24" s="18" t="s">
        <v>134</v>
      </c>
      <c r="B24" s="265" t="s">
        <v>133</v>
      </c>
      <c r="C24" s="266"/>
      <c r="D24" s="267"/>
      <c r="E24" s="92" t="s">
        <v>123</v>
      </c>
      <c r="F24" s="92" t="s">
        <v>73</v>
      </c>
      <c r="G24" s="93">
        <v>300000000</v>
      </c>
      <c r="H24" s="57">
        <v>1</v>
      </c>
      <c r="I24" s="173">
        <f t="shared" si="2"/>
        <v>300000</v>
      </c>
    </row>
    <row r="25" spans="1:10" ht="44.9" customHeight="1">
      <c r="A25" s="268" t="s">
        <v>120</v>
      </c>
      <c r="B25" s="268"/>
      <c r="C25" s="268"/>
      <c r="D25" s="268"/>
      <c r="E25" s="268"/>
      <c r="F25" s="268"/>
      <c r="G25" s="268"/>
      <c r="H25" s="268"/>
      <c r="I25" s="52">
        <f>+I26</f>
        <v>-2014299.9999999998</v>
      </c>
      <c r="J25" s="72"/>
    </row>
    <row r="26" spans="1:10" s="28" customFormat="1" ht="17.600000000000001" customHeight="1">
      <c r="A26" s="189" t="s">
        <v>74</v>
      </c>
      <c r="B26" s="189" t="s">
        <v>121</v>
      </c>
      <c r="C26" s="189" t="s">
        <v>75</v>
      </c>
      <c r="D26" s="270" t="s">
        <v>110</v>
      </c>
      <c r="E26" s="271"/>
      <c r="F26" s="271"/>
      <c r="G26" s="271"/>
      <c r="H26" s="272"/>
      <c r="I26" s="89">
        <f>+I27+I42</f>
        <v>-2014299.9999999998</v>
      </c>
    </row>
    <row r="27" spans="1:10" s="91" customFormat="1" ht="54.95" customHeight="1">
      <c r="A27" s="166" t="s">
        <v>122</v>
      </c>
      <c r="B27" s="269" t="s">
        <v>111</v>
      </c>
      <c r="C27" s="269"/>
      <c r="D27" s="269"/>
      <c r="E27" s="269"/>
      <c r="F27" s="269"/>
      <c r="G27" s="269"/>
      <c r="H27" s="269"/>
      <c r="I27" s="90">
        <f>+I28+I33</f>
        <v>-1504999.9999999998</v>
      </c>
      <c r="J27" s="99"/>
    </row>
    <row r="28" spans="1:10" s="28" customFormat="1" ht="20.95" customHeight="1">
      <c r="A28" s="86"/>
      <c r="B28" s="262" t="s">
        <v>76</v>
      </c>
      <c r="C28" s="263"/>
      <c r="D28" s="264"/>
      <c r="E28" s="87"/>
      <c r="F28" s="87"/>
      <c r="G28" s="87"/>
      <c r="H28" s="88"/>
      <c r="I28" s="58">
        <f>SUM(I29:I32)</f>
        <v>-1443105.5999999999</v>
      </c>
    </row>
    <row r="29" spans="1:10" s="94" customFormat="1" ht="18" customHeight="1">
      <c r="A29" s="18" t="s">
        <v>144</v>
      </c>
      <c r="B29" s="265" t="s">
        <v>104</v>
      </c>
      <c r="C29" s="266"/>
      <c r="D29" s="267"/>
      <c r="E29" s="92" t="s">
        <v>123</v>
      </c>
      <c r="F29" s="92" t="s">
        <v>73</v>
      </c>
      <c r="G29" s="93">
        <v>344168300</v>
      </c>
      <c r="H29" s="57">
        <v>-1</v>
      </c>
      <c r="I29" s="173">
        <f t="shared" ref="I29:I39" si="3">+ROUNDUP(H29*G29/1000,1)</f>
        <v>-344168.3</v>
      </c>
    </row>
    <row r="30" spans="1:10" s="94" customFormat="1" ht="18" customHeight="1">
      <c r="A30" s="18" t="s">
        <v>148</v>
      </c>
      <c r="B30" s="265" t="s">
        <v>104</v>
      </c>
      <c r="C30" s="266"/>
      <c r="D30" s="267"/>
      <c r="E30" s="92" t="s">
        <v>123</v>
      </c>
      <c r="F30" s="92" t="s">
        <v>73</v>
      </c>
      <c r="G30" s="93">
        <v>305927300</v>
      </c>
      <c r="H30" s="57">
        <v>-1</v>
      </c>
      <c r="I30" s="173">
        <f t="shared" si="3"/>
        <v>-305927.3</v>
      </c>
    </row>
    <row r="31" spans="1:10" s="94" customFormat="1" ht="18" customHeight="1">
      <c r="A31" s="18" t="s">
        <v>153</v>
      </c>
      <c r="B31" s="265" t="s">
        <v>104</v>
      </c>
      <c r="C31" s="266"/>
      <c r="D31" s="267"/>
      <c r="E31" s="92" t="s">
        <v>123</v>
      </c>
      <c r="F31" s="92" t="s">
        <v>73</v>
      </c>
      <c r="G31" s="93">
        <v>344168300</v>
      </c>
      <c r="H31" s="57">
        <v>-1</v>
      </c>
      <c r="I31" s="173">
        <f t="shared" si="3"/>
        <v>-344168.3</v>
      </c>
    </row>
    <row r="32" spans="1:10" s="94" customFormat="1" ht="18" customHeight="1">
      <c r="A32" s="18" t="s">
        <v>154</v>
      </c>
      <c r="B32" s="265" t="s">
        <v>104</v>
      </c>
      <c r="C32" s="266"/>
      <c r="D32" s="267"/>
      <c r="E32" s="92" t="s">
        <v>123</v>
      </c>
      <c r="F32" s="92" t="s">
        <v>73</v>
      </c>
      <c r="G32" s="93">
        <v>448841700</v>
      </c>
      <c r="H32" s="57">
        <v>-1</v>
      </c>
      <c r="I32" s="173">
        <f t="shared" ref="I32" si="4">+ROUNDUP(H32*G32/1000,1)</f>
        <v>-448841.7</v>
      </c>
    </row>
    <row r="33" spans="1:10" s="94" customFormat="1" ht="20.95" customHeight="1">
      <c r="A33" s="18"/>
      <c r="B33" s="262" t="s">
        <v>57</v>
      </c>
      <c r="C33" s="263"/>
      <c r="D33" s="264"/>
      <c r="E33" s="87" t="s">
        <v>77</v>
      </c>
      <c r="F33" s="87" t="s">
        <v>77</v>
      </c>
      <c r="G33" s="87" t="s">
        <v>77</v>
      </c>
      <c r="H33" s="95"/>
      <c r="I33" s="58">
        <f>SUM(I34:I41)</f>
        <v>-61894.399999999994</v>
      </c>
    </row>
    <row r="34" spans="1:10" s="94" customFormat="1" ht="17.600000000000001" customHeight="1">
      <c r="A34" s="18" t="s">
        <v>145</v>
      </c>
      <c r="B34" s="265" t="s">
        <v>64</v>
      </c>
      <c r="C34" s="266"/>
      <c r="D34" s="267"/>
      <c r="E34" s="92" t="s">
        <v>58</v>
      </c>
      <c r="F34" s="92" t="s">
        <v>56</v>
      </c>
      <c r="G34" s="93">
        <v>13766700</v>
      </c>
      <c r="H34" s="57">
        <v>-1</v>
      </c>
      <c r="I34" s="173">
        <f t="shared" si="3"/>
        <v>-13766.7</v>
      </c>
    </row>
    <row r="35" spans="1:10" s="94" customFormat="1" ht="17.600000000000001" customHeight="1">
      <c r="A35" s="18" t="s">
        <v>149</v>
      </c>
      <c r="B35" s="265" t="s">
        <v>64</v>
      </c>
      <c r="C35" s="266"/>
      <c r="D35" s="267"/>
      <c r="E35" s="92" t="s">
        <v>58</v>
      </c>
      <c r="F35" s="92" t="s">
        <v>56</v>
      </c>
      <c r="G35" s="93">
        <v>12237100</v>
      </c>
      <c r="H35" s="57">
        <v>-1</v>
      </c>
      <c r="I35" s="173">
        <f t="shared" si="3"/>
        <v>-12237.1</v>
      </c>
    </row>
    <row r="36" spans="1:10" s="94" customFormat="1" ht="17.600000000000001" customHeight="1">
      <c r="A36" s="18" t="s">
        <v>151</v>
      </c>
      <c r="B36" s="265" t="s">
        <v>64</v>
      </c>
      <c r="C36" s="266"/>
      <c r="D36" s="267"/>
      <c r="E36" s="92" t="s">
        <v>58</v>
      </c>
      <c r="F36" s="92" t="s">
        <v>56</v>
      </c>
      <c r="G36" s="93">
        <v>13766700</v>
      </c>
      <c r="H36" s="57">
        <v>-1</v>
      </c>
      <c r="I36" s="173">
        <f t="shared" si="3"/>
        <v>-13766.7</v>
      </c>
    </row>
    <row r="37" spans="1:10" s="94" customFormat="1" ht="17.600000000000001" customHeight="1">
      <c r="A37" s="18" t="s">
        <v>155</v>
      </c>
      <c r="B37" s="265" t="s">
        <v>64</v>
      </c>
      <c r="C37" s="266"/>
      <c r="D37" s="267"/>
      <c r="E37" s="92" t="s">
        <v>58</v>
      </c>
      <c r="F37" s="92" t="s">
        <v>56</v>
      </c>
      <c r="G37" s="93">
        <v>13465200</v>
      </c>
      <c r="H37" s="57">
        <v>-1</v>
      </c>
      <c r="I37" s="173">
        <f t="shared" si="3"/>
        <v>-13465.2</v>
      </c>
    </row>
    <row r="38" spans="1:10" s="94" customFormat="1" ht="17.600000000000001" customHeight="1">
      <c r="A38" s="18" t="s">
        <v>146</v>
      </c>
      <c r="B38" s="265" t="s">
        <v>65</v>
      </c>
      <c r="C38" s="266"/>
      <c r="D38" s="267"/>
      <c r="E38" s="92" t="s">
        <v>59</v>
      </c>
      <c r="F38" s="92" t="s">
        <v>56</v>
      </c>
      <c r="G38" s="93">
        <v>2065000</v>
      </c>
      <c r="H38" s="57">
        <v>-1</v>
      </c>
      <c r="I38" s="173">
        <f t="shared" si="3"/>
        <v>-2065</v>
      </c>
    </row>
    <row r="39" spans="1:10" s="94" customFormat="1" ht="17.600000000000001" customHeight="1">
      <c r="A39" s="18" t="s">
        <v>147</v>
      </c>
      <c r="B39" s="265" t="s">
        <v>65</v>
      </c>
      <c r="C39" s="266"/>
      <c r="D39" s="267"/>
      <c r="E39" s="92" t="s">
        <v>59</v>
      </c>
      <c r="F39" s="92" t="s">
        <v>56</v>
      </c>
      <c r="G39" s="93">
        <v>1835600</v>
      </c>
      <c r="H39" s="57">
        <v>-1</v>
      </c>
      <c r="I39" s="173">
        <f t="shared" si="3"/>
        <v>-1835.6</v>
      </c>
    </row>
    <row r="40" spans="1:10" s="94" customFormat="1" ht="17.600000000000001" customHeight="1">
      <c r="A40" s="18" t="s">
        <v>152</v>
      </c>
      <c r="B40" s="265" t="s">
        <v>65</v>
      </c>
      <c r="C40" s="266"/>
      <c r="D40" s="267"/>
      <c r="E40" s="92" t="s">
        <v>59</v>
      </c>
      <c r="F40" s="92" t="s">
        <v>56</v>
      </c>
      <c r="G40" s="93">
        <v>2065000</v>
      </c>
      <c r="H40" s="57">
        <v>-1</v>
      </c>
      <c r="I40" s="173">
        <f t="shared" ref="I40" si="5">+ROUNDUP(H40*G40/1000,1)</f>
        <v>-2065</v>
      </c>
    </row>
    <row r="41" spans="1:10" s="94" customFormat="1" ht="17.600000000000001" customHeight="1">
      <c r="A41" s="18" t="s">
        <v>156</v>
      </c>
      <c r="B41" s="265" t="s">
        <v>65</v>
      </c>
      <c r="C41" s="266"/>
      <c r="D41" s="267"/>
      <c r="E41" s="92" t="s">
        <v>59</v>
      </c>
      <c r="F41" s="92" t="s">
        <v>56</v>
      </c>
      <c r="G41" s="93">
        <v>2693100</v>
      </c>
      <c r="H41" s="57">
        <v>-1</v>
      </c>
      <c r="I41" s="173">
        <f t="shared" ref="I41" si="6">+ROUNDUP(H41*G41/1000,1)</f>
        <v>-2693.1</v>
      </c>
    </row>
    <row r="42" spans="1:10" s="91" customFormat="1" ht="54.95" customHeight="1">
      <c r="A42" s="166" t="s">
        <v>124</v>
      </c>
      <c r="B42" s="269" t="s">
        <v>112</v>
      </c>
      <c r="C42" s="269"/>
      <c r="D42" s="269"/>
      <c r="E42" s="269"/>
      <c r="F42" s="269"/>
      <c r="G42" s="269"/>
      <c r="H42" s="269"/>
      <c r="I42" s="90">
        <f>+I43+I46</f>
        <v>-509299.99999999994</v>
      </c>
      <c r="J42" s="99"/>
    </row>
    <row r="43" spans="1:10" s="28" customFormat="1" ht="20.95" customHeight="1">
      <c r="A43" s="86"/>
      <c r="B43" s="262" t="s">
        <v>76</v>
      </c>
      <c r="C43" s="263"/>
      <c r="D43" s="264"/>
      <c r="E43" s="87"/>
      <c r="F43" s="87"/>
      <c r="G43" s="87"/>
      <c r="H43" s="88"/>
      <c r="I43" s="58">
        <f>SUM(I44:I45)</f>
        <v>-469407.19999999995</v>
      </c>
    </row>
    <row r="44" spans="1:10" s="94" customFormat="1" ht="18" customHeight="1">
      <c r="A44" s="18" t="s">
        <v>158</v>
      </c>
      <c r="B44" s="265" t="s">
        <v>104</v>
      </c>
      <c r="C44" s="266"/>
      <c r="D44" s="267"/>
      <c r="E44" s="92" t="s">
        <v>123</v>
      </c>
      <c r="F44" s="92" t="s">
        <v>73</v>
      </c>
      <c r="G44" s="93">
        <v>163479900</v>
      </c>
      <c r="H44" s="57">
        <v>-1</v>
      </c>
      <c r="I44" s="173">
        <f t="shared" ref="I44:I45" si="7">+ROUNDUP(H44*G44/1000,1)</f>
        <v>-163479.9</v>
      </c>
    </row>
    <row r="45" spans="1:10" s="94" customFormat="1" ht="18" customHeight="1">
      <c r="A45" s="18" t="s">
        <v>165</v>
      </c>
      <c r="B45" s="265" t="s">
        <v>104</v>
      </c>
      <c r="C45" s="266"/>
      <c r="D45" s="267"/>
      <c r="E45" s="92" t="s">
        <v>123</v>
      </c>
      <c r="F45" s="92" t="s">
        <v>73</v>
      </c>
      <c r="G45" s="93">
        <v>305927300</v>
      </c>
      <c r="H45" s="57">
        <v>-1</v>
      </c>
      <c r="I45" s="173">
        <f t="shared" si="7"/>
        <v>-305927.3</v>
      </c>
    </row>
    <row r="46" spans="1:10" s="94" customFormat="1" ht="20.95" customHeight="1">
      <c r="A46" s="18"/>
      <c r="B46" s="262" t="s">
        <v>57</v>
      </c>
      <c r="C46" s="263"/>
      <c r="D46" s="264"/>
      <c r="E46" s="87" t="s">
        <v>77</v>
      </c>
      <c r="F46" s="87" t="s">
        <v>77</v>
      </c>
      <c r="G46" s="87" t="s">
        <v>77</v>
      </c>
      <c r="H46" s="95"/>
      <c r="I46" s="58">
        <f>SUM(I47:I52)</f>
        <v>-39892.800000000003</v>
      </c>
    </row>
    <row r="47" spans="1:10" s="94" customFormat="1" ht="17.600000000000001" customHeight="1">
      <c r="A47" s="18" t="s">
        <v>162</v>
      </c>
      <c r="B47" s="265" t="s">
        <v>64</v>
      </c>
      <c r="C47" s="266"/>
      <c r="D47" s="267"/>
      <c r="E47" s="92" t="s">
        <v>58</v>
      </c>
      <c r="F47" s="92" t="s">
        <v>56</v>
      </c>
      <c r="G47" s="93">
        <v>6539200</v>
      </c>
      <c r="H47" s="57">
        <v>-1</v>
      </c>
      <c r="I47" s="173">
        <f t="shared" ref="I47:I49" si="8">+ROUNDUP(H47*G47/1000,1)</f>
        <v>-6539.2</v>
      </c>
    </row>
    <row r="48" spans="1:10" s="94" customFormat="1" ht="17.600000000000001" customHeight="1">
      <c r="A48" s="18" t="s">
        <v>166</v>
      </c>
      <c r="B48" s="265" t="s">
        <v>64</v>
      </c>
      <c r="C48" s="266"/>
      <c r="D48" s="267"/>
      <c r="E48" s="92" t="s">
        <v>58</v>
      </c>
      <c r="F48" s="92" t="s">
        <v>56</v>
      </c>
      <c r="G48" s="93">
        <v>12237100</v>
      </c>
      <c r="H48" s="57">
        <v>-1</v>
      </c>
      <c r="I48" s="173">
        <f t="shared" ref="I48" si="9">+ROUNDUP(H48*G48/1000,1)</f>
        <v>-12237.1</v>
      </c>
    </row>
    <row r="49" spans="1:9" s="94" customFormat="1" ht="17.600000000000001" customHeight="1">
      <c r="A49" s="18" t="s">
        <v>163</v>
      </c>
      <c r="B49" s="265" t="s">
        <v>65</v>
      </c>
      <c r="C49" s="266"/>
      <c r="D49" s="267"/>
      <c r="E49" s="92" t="s">
        <v>59</v>
      </c>
      <c r="F49" s="92" t="s">
        <v>56</v>
      </c>
      <c r="G49" s="93">
        <v>980900</v>
      </c>
      <c r="H49" s="57">
        <v>-1</v>
      </c>
      <c r="I49" s="173">
        <f t="shared" si="8"/>
        <v>-980.9</v>
      </c>
    </row>
    <row r="50" spans="1:9" s="94" customFormat="1" ht="17.600000000000001" customHeight="1">
      <c r="A50" s="18" t="s">
        <v>164</v>
      </c>
      <c r="B50" s="265" t="s">
        <v>65</v>
      </c>
      <c r="C50" s="266"/>
      <c r="D50" s="267"/>
      <c r="E50" s="92" t="s">
        <v>59</v>
      </c>
      <c r="F50" s="92" t="s">
        <v>56</v>
      </c>
      <c r="G50" s="93">
        <v>1835600</v>
      </c>
      <c r="H50" s="57">
        <v>-1</v>
      </c>
      <c r="I50" s="173">
        <f t="shared" ref="I50" si="10">+ROUNDUP(H50*G50/1000,1)</f>
        <v>-1835.6</v>
      </c>
    </row>
    <row r="51" spans="1:9" s="94" customFormat="1" ht="17.600000000000001" customHeight="1">
      <c r="A51" s="18" t="s">
        <v>160</v>
      </c>
      <c r="B51" s="265" t="s">
        <v>161</v>
      </c>
      <c r="C51" s="266"/>
      <c r="D51" s="267"/>
      <c r="E51" s="92" t="s">
        <v>58</v>
      </c>
      <c r="F51" s="92" t="s">
        <v>56</v>
      </c>
      <c r="G51" s="93">
        <v>17600000</v>
      </c>
      <c r="H51" s="57">
        <v>-1</v>
      </c>
      <c r="I51" s="173">
        <f t="shared" ref="I51" si="11">+ROUNDUP(H51*G51/1000,1)</f>
        <v>-17600</v>
      </c>
    </row>
    <row r="52" spans="1:9" s="94" customFormat="1" ht="18" customHeight="1">
      <c r="A52" s="151" t="s">
        <v>159</v>
      </c>
      <c r="B52" s="256" t="s">
        <v>66</v>
      </c>
      <c r="C52" s="256"/>
      <c r="D52" s="256"/>
      <c r="E52" s="170" t="s">
        <v>58</v>
      </c>
      <c r="F52" s="170" t="s">
        <v>56</v>
      </c>
      <c r="G52" s="172">
        <v>700000</v>
      </c>
      <c r="H52" s="175">
        <v>-1</v>
      </c>
      <c r="I52" s="174">
        <f t="shared" ref="I52" si="12">+ROUND(H52*G52/1000,1)</f>
        <v>-700</v>
      </c>
    </row>
  </sheetData>
  <mergeCells count="51">
    <mergeCell ref="B49:D49"/>
    <mergeCell ref="B44:D44"/>
    <mergeCell ref="B42:H42"/>
    <mergeCell ref="B46:D46"/>
    <mergeCell ref="B18:D18"/>
    <mergeCell ref="B24:D24"/>
    <mergeCell ref="B32:D32"/>
    <mergeCell ref="B45:D45"/>
    <mergeCell ref="B47:D47"/>
    <mergeCell ref="B43:D43"/>
    <mergeCell ref="B50:D50"/>
    <mergeCell ref="B48:D48"/>
    <mergeCell ref="B12:D12"/>
    <mergeCell ref="A25:H25"/>
    <mergeCell ref="B15:H15"/>
    <mergeCell ref="B16:D16"/>
    <mergeCell ref="B17:D17"/>
    <mergeCell ref="B30:D30"/>
    <mergeCell ref="B39:D39"/>
    <mergeCell ref="B35:D35"/>
    <mergeCell ref="B36:D36"/>
    <mergeCell ref="B37:D37"/>
    <mergeCell ref="B19:D19"/>
    <mergeCell ref="B22:D22"/>
    <mergeCell ref="D14:H14"/>
    <mergeCell ref="B33:D33"/>
    <mergeCell ref="B34:D34"/>
    <mergeCell ref="B38:D38"/>
    <mergeCell ref="B31:D31"/>
    <mergeCell ref="B41:D41"/>
    <mergeCell ref="B20:H20"/>
    <mergeCell ref="D26:H26"/>
    <mergeCell ref="B27:H27"/>
    <mergeCell ref="B28:D28"/>
    <mergeCell ref="B29:D29"/>
    <mergeCell ref="B52:D52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B21:D21"/>
    <mergeCell ref="B23:D23"/>
    <mergeCell ref="B40:D40"/>
    <mergeCell ref="B51:D51"/>
    <mergeCell ref="A13:H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User</cp:lastModifiedBy>
  <cp:lastPrinted>2024-02-19T11:31:34Z</cp:lastPrinted>
  <dcterms:created xsi:type="dcterms:W3CDTF">2022-01-04T07:12:58Z</dcterms:created>
  <dcterms:modified xsi:type="dcterms:W3CDTF">2024-10-02T06:56:48Z</dcterms:modified>
</cp:coreProperties>
</file>