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hidePivotFieldList="1" defaultThemeVersion="124226"/>
  <bookViews>
    <workbookView xWindow="-120" yWindow="-120" windowWidth="20730" windowHeight="11760" tabRatio="753" activeTab="6"/>
  </bookViews>
  <sheets>
    <sheet name="Հ1 " sheetId="47" r:id="rId1"/>
    <sheet name="Հ2" sheetId="44" r:id="rId2"/>
    <sheet name="Հ3" sheetId="32" r:id="rId3"/>
    <sheet name="Հ4" sheetId="42" r:id="rId4"/>
    <sheet name="Հ5" sheetId="46" r:id="rId5"/>
    <sheet name="Հ6" sheetId="45" r:id="rId6"/>
    <sheet name="Հ7" sheetId="43" r:id="rId7"/>
  </sheets>
  <externalReferences>
    <externalReference r:id="rId8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1">Հ2!$A$1:$I$66</definedName>
    <definedName name="_xlnm.Print_Area" localSheetId="2">Հ3!$A$1:$G$63</definedName>
    <definedName name="_xlnm.Print_Area" localSheetId="3">Հ4!$A$1:$E$71</definedName>
    <definedName name="_xlnm.Print_Area" localSheetId="6">Հ7!$A$1:$H$94</definedName>
    <definedName name="_xlnm.Print_Titles" localSheetId="0">'Հ1 '!$7:$9</definedName>
    <definedName name="_xlnm.Print_Titles" localSheetId="1">Հ2!$7:$9</definedName>
    <definedName name="x" localSheetId="4">#REF!</definedName>
    <definedName name="x" localSheetId="5">#REF!</definedName>
    <definedName name="x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H94" i="43" l="1"/>
  <c r="H93" i="43"/>
  <c r="H92" i="43"/>
  <c r="H91" i="43" s="1"/>
  <c r="H90" i="43" s="1"/>
  <c r="H89" i="43" s="1"/>
  <c r="C91" i="43"/>
  <c r="E90" i="43"/>
  <c r="B89" i="43"/>
  <c r="H88" i="43"/>
  <c r="H87" i="43"/>
  <c r="H86" i="43"/>
  <c r="H83" i="43"/>
  <c r="H82" i="43"/>
  <c r="H81" i="43"/>
  <c r="H80" i="43"/>
  <c r="H79" i="43"/>
  <c r="H77" i="43" s="1"/>
  <c r="H72" i="43" s="1"/>
  <c r="H78" i="43"/>
  <c r="H76" i="43"/>
  <c r="H75" i="43"/>
  <c r="H74" i="43"/>
  <c r="H73" i="43"/>
  <c r="H71" i="43"/>
  <c r="H70" i="43"/>
  <c r="H69" i="43"/>
  <c r="H68" i="43"/>
  <c r="H67" i="43"/>
  <c r="H66" i="43"/>
  <c r="H65" i="43"/>
  <c r="H64" i="43"/>
  <c r="H62" i="43"/>
  <c r="H61" i="43"/>
  <c r="H60" i="43"/>
  <c r="H59" i="43"/>
  <c r="H58" i="43"/>
  <c r="H57" i="43"/>
  <c r="H56" i="43"/>
  <c r="H55" i="43"/>
  <c r="H47" i="43" s="1"/>
  <c r="H54" i="43"/>
  <c r="H53" i="43"/>
  <c r="H51" i="43"/>
  <c r="H50" i="43"/>
  <c r="H49" i="43"/>
  <c r="H48" i="43"/>
  <c r="H46" i="43"/>
  <c r="H45" i="43"/>
  <c r="H44" i="43"/>
  <c r="H43" i="43"/>
  <c r="H41" i="43"/>
  <c r="H35" i="43"/>
  <c r="H34" i="43"/>
  <c r="H31" i="43"/>
  <c r="H27" i="43"/>
  <c r="H11" i="43" s="1"/>
  <c r="H18" i="43"/>
  <c r="H16" i="43"/>
  <c r="H10" i="43" l="1"/>
  <c r="H9" i="43" s="1"/>
  <c r="H8" i="43" s="1"/>
  <c r="D39" i="45"/>
  <c r="D40" i="45"/>
  <c r="E13" i="47"/>
  <c r="G15" i="44" l="1"/>
  <c r="F15" i="44"/>
  <c r="E65" i="42" l="1"/>
  <c r="D71" i="42"/>
  <c r="E71" i="42"/>
  <c r="G59" i="44"/>
  <c r="D65" i="44"/>
  <c r="G33" i="32" l="1"/>
  <c r="G32" i="32" s="1"/>
  <c r="G31" i="32" l="1"/>
  <c r="D14" i="44" l="1"/>
  <c r="E16" i="42" s="1"/>
  <c r="F59" i="44" l="1"/>
  <c r="G61" i="32" s="1"/>
  <c r="F45" i="44" l="1"/>
  <c r="D68" i="42"/>
  <c r="D69" i="42"/>
  <c r="D70" i="42"/>
  <c r="D67" i="42"/>
  <c r="D51" i="42"/>
  <c r="D52" i="42"/>
  <c r="D53" i="42"/>
  <c r="D54" i="42"/>
  <c r="D55" i="42"/>
  <c r="D56" i="42"/>
  <c r="D57" i="42"/>
  <c r="D58" i="42"/>
  <c r="D59" i="42"/>
  <c r="D60" i="42"/>
  <c r="D61" i="42"/>
  <c r="D62" i="42"/>
  <c r="D50" i="42"/>
  <c r="D37" i="42"/>
  <c r="D38" i="42"/>
  <c r="D39" i="42"/>
  <c r="D40" i="42"/>
  <c r="D41" i="42"/>
  <c r="D42" i="42"/>
  <c r="D43" i="42"/>
  <c r="D44" i="42"/>
  <c r="D45" i="42"/>
  <c r="D46" i="42"/>
  <c r="D47" i="42"/>
  <c r="D48" i="42"/>
  <c r="D36" i="42"/>
  <c r="D35" i="42"/>
  <c r="D21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22" i="42"/>
  <c r="G63" i="32"/>
  <c r="G62" i="32" s="1"/>
  <c r="H59" i="44"/>
  <c r="D61" i="44"/>
  <c r="D63" i="44"/>
  <c r="E69" i="42" s="1"/>
  <c r="D64" i="44"/>
  <c r="E70" i="42" s="1"/>
  <c r="D33" i="44"/>
  <c r="E37" i="42" s="1"/>
  <c r="D34" i="44"/>
  <c r="E38" i="42" s="1"/>
  <c r="D35" i="44"/>
  <c r="E39" i="42" s="1"/>
  <c r="D36" i="44"/>
  <c r="E40" i="42" s="1"/>
  <c r="D37" i="44"/>
  <c r="E41" i="42" s="1"/>
  <c r="D38" i="44"/>
  <c r="E42" i="42" s="1"/>
  <c r="D39" i="44"/>
  <c r="E43" i="42" s="1"/>
  <c r="D40" i="44"/>
  <c r="E44" i="42" s="1"/>
  <c r="D41" i="44"/>
  <c r="E45" i="42" s="1"/>
  <c r="D42" i="44"/>
  <c r="E46" i="42" s="1"/>
  <c r="D43" i="44"/>
  <c r="E47" i="42" s="1"/>
  <c r="D44" i="44"/>
  <c r="E48" i="42" s="1"/>
  <c r="D32" i="44"/>
  <c r="E36" i="42" s="1"/>
  <c r="E35" i="42" s="1"/>
  <c r="D19" i="44"/>
  <c r="E23" i="42" s="1"/>
  <c r="D20" i="44"/>
  <c r="E24" i="42" s="1"/>
  <c r="D21" i="44"/>
  <c r="E25" i="42" s="1"/>
  <c r="D22" i="44"/>
  <c r="E26" i="42" s="1"/>
  <c r="D23" i="44"/>
  <c r="E27" i="42" s="1"/>
  <c r="D25" i="44"/>
  <c r="E29" i="42" s="1"/>
  <c r="D26" i="44"/>
  <c r="E30" i="42" s="1"/>
  <c r="D27" i="44"/>
  <c r="E31" i="42" s="1"/>
  <c r="D28" i="44"/>
  <c r="E32" i="42" s="1"/>
  <c r="D29" i="44"/>
  <c r="E33" i="42" s="1"/>
  <c r="D30" i="44"/>
  <c r="E34" i="42" s="1"/>
  <c r="D47" i="44"/>
  <c r="E51" i="42" s="1"/>
  <c r="D48" i="44"/>
  <c r="E52" i="42" s="1"/>
  <c r="D49" i="44"/>
  <c r="E53" i="42" s="1"/>
  <c r="D50" i="44"/>
  <c r="E54" i="42" s="1"/>
  <c r="D51" i="44"/>
  <c r="E55" i="42" s="1"/>
  <c r="D52" i="44"/>
  <c r="E56" i="42" s="1"/>
  <c r="D53" i="44"/>
  <c r="E57" i="42" s="1"/>
  <c r="D54" i="44"/>
  <c r="E58" i="42" s="1"/>
  <c r="D55" i="44"/>
  <c r="E59" i="42" s="1"/>
  <c r="D56" i="44"/>
  <c r="E60" i="42" s="1"/>
  <c r="D57" i="44"/>
  <c r="E61" i="42" s="1"/>
  <c r="D58" i="44"/>
  <c r="E62" i="42" s="1"/>
  <c r="D46" i="44"/>
  <c r="E45" i="44"/>
  <c r="G45" i="44"/>
  <c r="H45" i="44"/>
  <c r="G31" i="44"/>
  <c r="F31" i="44"/>
  <c r="H31" i="44"/>
  <c r="E31" i="44"/>
  <c r="E17" i="44"/>
  <c r="E15" i="44" s="1"/>
  <c r="H17" i="44"/>
  <c r="F17" i="44"/>
  <c r="H15" i="44" l="1"/>
  <c r="H12" i="44" s="1"/>
  <c r="D45" i="44"/>
  <c r="D31" i="44"/>
  <c r="G24" i="44"/>
  <c r="F12" i="44" l="1"/>
  <c r="G50" i="32"/>
  <c r="G49" i="32" s="1"/>
  <c r="G17" i="44"/>
  <c r="D24" i="44"/>
  <c r="E28" i="42" s="1"/>
  <c r="D17" i="44" l="1"/>
  <c r="D18" i="44"/>
  <c r="E22" i="42" s="1"/>
  <c r="E21" i="42" s="1"/>
  <c r="C19" i="45"/>
  <c r="C18" i="45"/>
  <c r="C17" i="45"/>
  <c r="C12" i="45"/>
  <c r="G30" i="32"/>
  <c r="G29" i="32" s="1"/>
  <c r="G52" i="32" l="1"/>
  <c r="G51" i="32" s="1"/>
  <c r="G48" i="32" s="1"/>
  <c r="G12" i="44"/>
  <c r="C19" i="46" l="1"/>
  <c r="C18" i="46"/>
  <c r="C17" i="46"/>
  <c r="C12" i="46"/>
  <c r="D48" i="46"/>
  <c r="D47" i="46" s="1"/>
  <c r="C14" i="42"/>
  <c r="D14" i="42"/>
  <c r="B14" i="42"/>
  <c r="E14" i="42" l="1"/>
  <c r="G28" i="32" l="1"/>
  <c r="G27" i="32" s="1"/>
  <c r="D53" i="45"/>
  <c r="D52" i="45" s="1"/>
  <c r="D51" i="45" s="1"/>
  <c r="D41" i="45"/>
  <c r="G25" i="32" l="1"/>
  <c r="G23" i="32" s="1"/>
  <c r="G21" i="32" s="1"/>
  <c r="E19" i="47" l="1"/>
  <c r="E59" i="44"/>
  <c r="D59" i="44" l="1"/>
  <c r="E12" i="44"/>
  <c r="D12" i="44" s="1"/>
  <c r="D22" i="46"/>
  <c r="D22" i="45"/>
  <c r="G60" i="32"/>
  <c r="G59" i="32" s="1"/>
  <c r="D15" i="44" l="1"/>
  <c r="D62" i="44"/>
  <c r="E68" i="42" s="1"/>
  <c r="E67" i="42"/>
  <c r="E63" i="42" l="1"/>
  <c r="C47" i="45"/>
  <c r="C48" i="45"/>
  <c r="C49" i="45"/>
  <c r="C46" i="45"/>
  <c r="C45" i="45"/>
  <c r="F53" i="32" l="1"/>
  <c r="E53" i="32"/>
  <c r="E42" i="32"/>
  <c r="F42" i="32"/>
  <c r="E10" i="44" l="1"/>
  <c r="F10" i="44" l="1"/>
  <c r="E50" i="42" l="1"/>
  <c r="E49" i="42" s="1"/>
  <c r="E19" i="42" s="1"/>
  <c r="E17" i="42" s="1"/>
  <c r="E12" i="42" s="1"/>
  <c r="G10" i="44" l="1"/>
  <c r="H10" i="44" l="1"/>
  <c r="D10" i="44" s="1"/>
  <c r="G58" i="32" l="1"/>
  <c r="G57" i="32" s="1"/>
  <c r="G55" i="32" s="1"/>
  <c r="G53" i="32" s="1"/>
  <c r="D54" i="45" l="1"/>
  <c r="G47" i="32"/>
  <c r="G46" i="32" s="1"/>
  <c r="G44" i="32" s="1"/>
  <c r="D42" i="45" l="1"/>
  <c r="G42" i="32"/>
  <c r="G40" i="32" s="1"/>
  <c r="E32" i="47" l="1"/>
  <c r="D38" i="46"/>
  <c r="E10" i="42" l="1"/>
  <c r="E38" i="47" l="1"/>
  <c r="E25" i="47" s="1"/>
  <c r="E11" i="47" s="1"/>
  <c r="E9" i="47" s="1"/>
  <c r="D50" i="46"/>
  <c r="G38" i="32"/>
  <c r="G36" i="32" s="1"/>
  <c r="G34" i="32" s="1"/>
  <c r="G19" i="32" l="1"/>
  <c r="G17" i="32" s="1"/>
  <c r="G15" i="32" s="1"/>
  <c r="G13" i="32" l="1"/>
  <c r="G12" i="32" s="1"/>
  <c r="G10" i="32" s="1"/>
</calcChain>
</file>

<file path=xl/sharedStrings.xml><?xml version="1.0" encoding="utf-8"?>
<sst xmlns="http://schemas.openxmlformats.org/spreadsheetml/2006/main" count="682" uniqueCount="290">
  <si>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</si>
  <si>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</si>
  <si>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</si>
  <si>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</si>
  <si>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</si>
  <si>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</si>
  <si>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</si>
  <si>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</si>
  <si>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</si>
  <si>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</si>
  <si>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</si>
  <si>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</si>
  <si>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</si>
  <si>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</si>
  <si>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</si>
  <si>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</si>
  <si>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</si>
  <si>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</si>
  <si>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</si>
  <si>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</si>
  <si>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</si>
  <si>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</si>
  <si>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</si>
  <si>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</si>
  <si>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01</t>
  </si>
  <si>
    <t>Միջոցառման վրա կատարվող ծախսը (հազար դրամ)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</si>
  <si>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</si>
  <si>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</si>
  <si>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</si>
  <si>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</si>
  <si>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</si>
  <si>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</si>
  <si>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</si>
  <si>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</si>
  <si>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</si>
  <si>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</si>
  <si>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</si>
  <si>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</si>
  <si>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</si>
  <si>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</si>
  <si>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</si>
  <si>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</si>
  <si>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</si>
  <si>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</si>
  <si>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</si>
  <si>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</si>
  <si>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</si>
  <si>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</si>
  <si>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</si>
  <si>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</si>
  <si>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</si>
  <si>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</si>
  <si>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</si>
  <si>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</si>
  <si>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</si>
  <si>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</si>
  <si>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</si>
  <si>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</si>
  <si>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</si>
  <si>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</si>
  <si>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</si>
  <si>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</si>
  <si>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</si>
  <si>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</si>
  <si>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</si>
  <si>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</si>
  <si>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</si>
  <si>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</si>
  <si>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</si>
  <si>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</si>
  <si>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</si>
  <si>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</si>
  <si>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</si>
  <si>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</si>
  <si>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</si>
  <si>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>1</t>
  </si>
  <si>
    <t>Հանրապետական նշանակության ավտոճանապարհներ, այդ թվում</t>
  </si>
  <si>
    <t>Մարզային նշանակության ավտոճանապարհներ, այդ թվում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</si>
  <si>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</si>
  <si>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</si>
  <si>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</si>
  <si>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</si>
  <si>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</si>
  <si>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</si>
  <si>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</si>
  <si>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>Բաժին N 04</t>
  </si>
  <si>
    <t>Խումբ N 05</t>
  </si>
  <si>
    <t>1049   21001</t>
  </si>
  <si>
    <t>ԲՄ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</si>
  <si>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</si>
  <si>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</si>
  <si>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</si>
  <si>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</si>
  <si>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</si>
  <si>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>ՀԱՅԱՍՏԱՆԻ ՀԱՆՐԱՊԵՏՈՒԹՅԱՆ ԿԱՌԱՎԱՐՈՒԹՅԱՆ 2023 ԹՎԱԿԱՆԻ ԴԵԿՏԵՄԲԵՐԻ 28-Ի N 2323-Ն ՈՐՈՇՄԱՆ N 10 ՀԱՎԵԼՎԱԾՈՒՄ ԿԱՏԱՐՎՈՂ ԼՐԱՑՈՒՄՆԵՐԸ</t>
  </si>
  <si>
    <t>21001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</si>
  <si>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</si>
  <si>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</si>
  <si>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</si>
  <si>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Հավելված N 5</t>
  </si>
  <si>
    <t>Ցուցանիշների փոփոխությունը 
(ավելացումները նշված են դրական նշանով, իսկ նվազեցումները` փակագծերում)</t>
  </si>
  <si>
    <t>Տրանսպորտային օբյեկտների հիմնանորոգում</t>
  </si>
  <si>
    <t>21002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</si>
  <si>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</si>
  <si>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</si>
  <si>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</si>
  <si>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թվում՜ </t>
  </si>
  <si>
    <t>  Կամուրջներ, այդ թվում աշխատանքներ և ծառայություններ՝</t>
  </si>
  <si>
    <t>Ցուցանիշների փոփոխությունը 
(ավելացումները նշված են դրական նշանով)</t>
  </si>
  <si>
    <t>1049   21002</t>
  </si>
  <si>
    <t xml:space="preserve"> ՄԱՍ II.  ԱՇԽԱՏԱՆՔՆԵՐ</t>
  </si>
  <si>
    <t>ճանապարհների վերանորոգման աշխատանքներ</t>
  </si>
  <si>
    <t>ՀԲՄ</t>
  </si>
  <si>
    <t xml:space="preserve"> ՄԱՍ III. ԾԱՌԱՅՈՒԹՅՈՒՆՆԵՐ</t>
  </si>
  <si>
    <t>տեխնիկական հսկողության ծառայություններ</t>
  </si>
  <si>
    <t>71351540/</t>
  </si>
  <si>
    <t>98111140/</t>
  </si>
  <si>
    <t>հեղինակային հսկողության ծառայություններ</t>
  </si>
  <si>
    <t>ՄԱ</t>
  </si>
  <si>
    <t xml:space="preserve"> ՄԱՍ II  ԱՇԽԱՏԱՆՔՆԵՐ</t>
  </si>
  <si>
    <t xml:space="preserve"> ՄԱՍ III  ԾԱՌԱՅՈՒԹՅՈՒՆՆԵՐ</t>
  </si>
  <si>
    <t>կամուրջների վերանորոգման շինարարական աշխատանքներ</t>
  </si>
  <si>
    <t> Շինարարություն, հատ</t>
  </si>
  <si>
    <t xml:space="preserve">Հավելված N 1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</si>
  <si>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</si>
  <si>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</si>
  <si>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</si>
  <si>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</si>
  <si>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</si>
  <si>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</si>
  <si>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</si>
  <si>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</si>
  <si>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</si>
  <si>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</si>
  <si>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</si>
  <si>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Պետական նշանակության ավտոճանապարհների հիմնանորոգում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</si>
  <si>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</si>
  <si>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</si>
  <si>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</si>
  <si>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</si>
  <si>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Տրանսպորտային օբյեկտների հիմնանորոգում</t>
  </si>
  <si>
    <t xml:space="preserve"> Ավտոմոբիլային ճանապարհների վրա գտնվող կամուրջների հիմնանորոգում</t>
  </si>
  <si>
    <t>հազ․ դրամ</t>
  </si>
  <si>
    <t xml:space="preserve"> - Շենքերի և շինությունների շինարարություն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</si>
  <si>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</si>
  <si>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</si>
  <si>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</si>
  <si>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1004</t>
  </si>
  <si>
    <t xml:space="preserve"> Ոռոգման համակարգի առողջացում</t>
  </si>
  <si>
    <t xml:space="preserve"> ՀՀ  տարածքային կառավարման և ենթակառուցվածքների նախարարության ջրային կոմիտե</t>
  </si>
  <si>
    <t xml:space="preserve"> 31013</t>
  </si>
  <si>
    <t xml:space="preserve"> Փոքր և միջին ջրամբարների կառուցում</t>
  </si>
  <si>
    <t xml:space="preserve"> 1004</t>
  </si>
  <si>
    <t>Հավելված N 7</t>
  </si>
  <si>
    <t>ճանապարհների կառուցման աշխատանքներ</t>
  </si>
  <si>
    <t>ՀՄԱ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</si>
  <si>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</si>
  <si>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</si>
  <si>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Պետական մարմինների կողմից օգտագործվող ոչ ֆինանսական ակտիվների հետ գործառնություններ</t>
  </si>
  <si>
    <t xml:space="preserve"> Փոքր և միջին ջրամբարների կառուցման աշխատանքներ</t>
  </si>
  <si>
    <t>Հավելված N 3</t>
  </si>
  <si>
    <t>Հավելված 4</t>
  </si>
  <si>
    <t xml:space="preserve"> ՀՀ ՏԿԵՆ ջրային կոմիտե </t>
  </si>
  <si>
    <t xml:space="preserve"> Ակտիվն օգտագործող կազմակերպության(ների) անվանում(ները)՛ </t>
  </si>
  <si>
    <t>Աղյուսակ 9.1.25</t>
  </si>
  <si>
    <t xml:space="preserve">ՀՀ տարածքային կառավարման և ենթակառուցվածքների նախարարության ջրային կոմիտե </t>
  </si>
  <si>
    <t>այլ շենքերի, շինությունների հիմնանորոգում</t>
  </si>
  <si>
    <t>1004 31013</t>
  </si>
  <si>
    <t>Խումբ N 02</t>
  </si>
  <si>
    <t>Դաս N 04</t>
  </si>
  <si>
    <t>Հավելված N 2</t>
  </si>
  <si>
    <t xml:space="preserve"> Հանրապետական նշանակության ավտոճանապարհներ,կմ </t>
  </si>
  <si>
    <t xml:space="preserve"> Մարզային նշանակության ավտոճանապարհներ,կմ </t>
  </si>
  <si>
    <t xml:space="preserve"> ՄԱՍ 2. ՊԵՏԱԿԱՆ ՄԱՐՄՆԻ ԳԾՈՎ ԱՐԴՅՈՒՆՔԱՅԻՆ (ԿԱՏԱՐՈՂԱԿԱՆ) ՑՈՒՑԱՆԻՇՆԵՐԸ </t>
  </si>
  <si>
    <t>Միջպետական նշանակության ավտոճանապարհներ, այդ թվում</t>
  </si>
  <si>
    <t>Մ-1, Երևան-Գյումրի-ՀՀ սահման միջպետական նշանակության ավտոճանապարհի կմ160+200-կմ171+700 հատվածի հիմնանորոգում</t>
  </si>
  <si>
    <t>Մ-2, Երևան-Երասխ-Գորիս-ՄեղրիՀՀ սահման միջպետական նշանակության ավտոճանապարհի կմ142+000 - կմ150+700 հատվածի հիմնանորոգում</t>
  </si>
  <si>
    <t>Մ-2, Երևան-Երասխ-Գորիս-Մեղրի-ՀՀ սահման միջպետական նշանակության ավտոճանապարհի կմ182+532 - կմ190+000 հատվածի հիմնանորոգում</t>
  </si>
  <si>
    <t>Մ-2, Երևան-Երասխ-Գորիս-Մեղրի-ՀՀ սահման միջպետական նշանակության ավտոճանապարհի կմ297+800-կմ311+250 հատվածի հիմնանորոգման աշխատանքների (1-ին տեղամաս՝ կմ297+800-կմ301+820 հատված)</t>
  </si>
  <si>
    <t>Մ-2, Երևան-Երասխ-Գորիս-Մեղրի-ՀՀ սահման միջպետական նշանակության ավտոճանապարհի կմ297+800-կմ311+250 հատվածի հիմնանորոգման աշխատանքների (2-րդ տեղամաս՝ կմ301+820 - կմ311+250 հատված)</t>
  </si>
  <si>
    <t>Մ-4, Երևան-Սևան-Իջևան-ՀՀ սահման միջպետական նշանակության ավտոճանապարհի Դիլիջանից մինչև Հ-30 ավտոճանապարհի հետ հատման կետ հատվածում ջրհեղեղի հետևանքով ողողված և փլուզված թվով 10 տեղամասերի վերակառուցում</t>
  </si>
  <si>
    <t>Մ-10, Սևան-Մարտունի-Գետափ միջպետական նշանակության ավտոճանապարհի կմ79+060-կմ80+590 հատվածի վերակառուցում</t>
  </si>
  <si>
    <t>Մ-11, Մարտունի - Վարդենիս - ՀՀ սահման միջպետական նշանակության ավտոճանապարհի կմ25+500-կմ29+200 հատվածի հիմնանորոգում</t>
  </si>
  <si>
    <t>Մ-14, Մ-4-Շորժա-Վարդենիս միջպետական նշանակության ավտոճանապարհի կմ72+800 - կմ78+100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</si>
  <si>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</si>
  <si>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</si>
  <si>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Հ-3, Երևան (Ջրաշխարհ, Մ-4-ի հետ հատման տեղ)-Գառնի –Գեղարդի վանք հանրապետական նշանակության ավտոճանապարհի կմ33+500-կմ38+100 հատվածի հիմնանորոգում</t>
  </si>
  <si>
    <t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t>
  </si>
  <si>
    <t>Հ-7, /Հ-5/ - Կարենիս - Չարենցավան /Հ-1/ (Ֆանտան)հանրապետական նշանակության ավտոճանապարհի կմ7+580 - կմ10+200 հատվածի հիմնանորոգում</t>
  </si>
  <si>
    <t>Հ-15, /Մ-5/(Նորապատ) -Արգավանդ –/Մ-3/ (Վարդանաշեն) հանրապետական նշանակության ավտոճանապարհի կմ0+000 - կմ3+000 հատվածի հիմնանորոգում</t>
  </si>
  <si>
    <t>Հ-21, /Հ-75/ - Հոռոմ-Արթիկ-Ալագյազ հանրապետական նշանակության ավտոճանապարհի կմ29+600 - կմ32+700 հատվածի հիմնանորոգում</t>
  </si>
  <si>
    <t>Հ-28,/Հ-55/ - Ջրառատ – Մեղրաձոր - Հանքավան հանրապետական նշանակության ավտոճանապարհի կմ 17+000-կմ 19+000 հատվածի հիմնանորոգում</t>
  </si>
  <si>
    <t>Հ-29,Սևան - Ծաղկունք – Զովաբեր հանրապետական նշանակության ավտոճանապարհի կմ 0+000-կմ 18+200 հատվածի հիմնորոգում (բացառությամբ կմ 11+000-կմ 12+000 հատվածի)</t>
  </si>
  <si>
    <t>Հ-30, /Մ-4/ - Ճամբարակ- /Հ-7/ հանրապետական նշանակության ավտոճանապարհի կմ 13+000-կմ38+000 հատվածում քարաթափման աշխատանքների իրականացում</t>
  </si>
  <si>
    <t>Հ-36, /Մ-4/ (Իջևան) - Նավուր - Բերդ - Այգեպար հանրապետական նշանակության ավտոճանապարհի կմ 5+600-կմ 42+100 հատվածի հիմնանորոգում</t>
  </si>
  <si>
    <t>Հ38,/Հ-30/ (Թթուջուր) – /Հ-36/ (Նավուր) հանրապետական նշանակության ավտոճանապարհի կմ15+100 - կմ40+100 հատվածի հիմնանորոգում</t>
  </si>
  <si>
    <t>Հ-70, Մ-6 – Աթան հանրապետական նշանակության ավտոճանապարհի կմ0+000 - կմ27+500 հատվածի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</si>
  <si>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</si>
  <si>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Հ85, /Հ-1/ - Հրազդան - /Հ-55/ հանրապետական նշանակության ավտոճանապարհի կմ1+600 - կմ3+300 հատվածների հիմնանորոգում</t>
  </si>
  <si>
    <t>Տ-1-44,/Մ-3/ (Ապարան) - Լուսագյուղ ավտոճանապարհի կմ0+000-կմ3+000 հատվածի հիմնանորոգում</t>
  </si>
  <si>
    <t>Զարինջա - Ձիթհանքով ավտոճանապարհի 4.3 կմ երկարությամբ հատվածի հիմնանորոգում</t>
  </si>
  <si>
    <t>Տ-1-68, Ներքին Բազմաբերդ (Տ-1-65) – Կաքավաձոր (Տ-1-60) ավտոճանապարհի կմ0+000 – կմ4+100 հատվածի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</si>
  <si>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</si>
  <si>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Տ-3-16 Արևիկ (Տ-3-50) – /Հ-15/ (գ.Արմավիր) ավտոճանապարհի կմ0+000-կմ3+600 հատվածի հիմնանորոգում</t>
  </si>
  <si>
    <t>Տ-3-44, /Մ-5/ – Ծիածան – Աղավնատուն – Լեռնամերձ ավտոճանապարհի կմ0+000-կմ7+300 հատվածի հիմնանորոգում</t>
  </si>
  <si>
    <t>Տ-3-61, /Մ-5/ (Նորապատ) - /Հ-17/ ավտոճանապարհի կմ0+000-կմ1+700 հատվածի հիմնանորոգում</t>
  </si>
  <si>
    <t>Տ-4-13,/Հ-39/ (Գավառ) – Գանձակ – Սարուխան – Գեղարքունիք ավտոճանապարհի կմ0+000-կմ12+900 հատվածի հիմնանորոգում</t>
  </si>
  <si>
    <t>Տ-4-78, /Տ-4-40/ - Նորակերտ - /Մ-14/ (Փոքր Մասրիկ) ավտոճանապարհի կմ5+200-կմ7+200 հատվածի հիմնանորոգում</t>
  </si>
  <si>
    <t>Տ-8-13, /Մ-12/ - Վերիշեն - Խոզնավար ավտոճանապարհի կմ0+000 - կմ18+300 հատվածի հիմնանորոգում</t>
  </si>
  <si>
    <t>Որոտան-Խոտ ավտոճանապարհի վերակառուցում</t>
  </si>
  <si>
    <t>/Մ-12/ - Խնձորեսկ - Ներքին Խնձորեսկ ավտոճանապարհի կմ0+000 - կմ10+100 հատվածի հիմնանորոգում</t>
  </si>
  <si>
    <t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t>
  </si>
  <si>
    <t>Մ-7, /Մ-3/ - Սպիտակ – Գյումրի - ՀՀ սահման միջպետական նշանակության ավտոճանապարհի կմ4+500-ում գտնվող Նալբանդի թունելի հիմնանորոգում</t>
  </si>
  <si>
    <t>Սանահին կայարանում քանդված կամրջի փոխարեն L=42մ պողպատե ֆերմաներով
թռիչքային կառուցվածքով ժամանակավոր կամրջի կառուցման համար անհրաժեշտ նախապատրաստական աշխատանքների իրականացում</t>
  </si>
  <si>
    <t>Մ-6 – Ախթալա ա/ճանապարհի վրա Դեբետ գետի հետ հատման հատվածում քանդված կամրջի փոխարեն ժամանակավոր կամրջի կառուցում</t>
  </si>
  <si>
    <t>Մ-10, Սևան-Մարտունի-Գետափ միջպետական նշանակության ավտոճանապարհի կմ21+500-ում գտնվող փլուզված հողային պաստառի շեպի վերականգնում</t>
  </si>
  <si>
    <t xml:space="preserve"> ԱՅԼ ՀԻՄՆԱԿԱՆ ՄԻՋՈՑՆԵՐ</t>
  </si>
  <si>
    <t xml:space="preserve"> - Նախագծահետազոտական ծախսեր</t>
  </si>
  <si>
    <t>2</t>
  </si>
  <si>
    <t>Միջպետական նշանակության ավտոճանապարհներ, կմ</t>
  </si>
  <si>
    <t>45611300/1</t>
  </si>
  <si>
    <t>71241200/6</t>
  </si>
  <si>
    <t>85311210/1</t>
  </si>
  <si>
    <t xml:space="preserve">  նախագծերի պատրաստում, ծախսերի գնահատում</t>
  </si>
  <si>
    <t xml:space="preserve">  խորհրդատվության ծառայություններ</t>
  </si>
  <si>
    <t>Մ-6 ավտոճանապարհը Ախթալա բնակավայրի հետ կապող պողպատե ֆերմաներով L=39մ թռիչքային կառուցվածքով 2-րդ կամրջի կառուցում</t>
  </si>
  <si>
    <t xml:space="preserve">ՀԱՅԱՍՏԱՆԻ ՀԱՆՐԱՊԵՏՈՒԹՅԱՆ ԿԱՌԱՎԱՐՈՒԹՅԱՆ 2023 ԹՎԱԿԱՆԻ ԴԵԿՏԵՄԲԵՐԻ 28-Ի N 2323-Ն ՈՐՈՇՄԱՆ N 9.1 ՀԱՎԵԼՎԱԾԻ NN 9.1.7  ԵՎ  9.1.25 ԱՂՅՈՒՍԱԿՆԵՐՈՒՄ ԿԱՏԱՐՎՈՂ ՓՈՓՈԽՈՒԹՅՈՒՆՆԵՐԸ ԵՎ ԼՐԱՑՈՒՄՆԵՐԸ  </t>
  </si>
  <si>
    <t>45231177/86</t>
  </si>
  <si>
    <t>45231177/56</t>
  </si>
  <si>
    <t>45231177/2</t>
  </si>
  <si>
    <t>45231177 /615</t>
  </si>
  <si>
    <t>45231177 /44</t>
  </si>
  <si>
    <t>45231177 /</t>
  </si>
  <si>
    <t>45231177 /7</t>
  </si>
  <si>
    <t>45231177 /543</t>
  </si>
  <si>
    <t>45231177 /10</t>
  </si>
  <si>
    <t>45231177 /11</t>
  </si>
  <si>
    <t>45231177 /49</t>
  </si>
  <si>
    <t>45231177 /13</t>
  </si>
  <si>
    <t>45231177 /655</t>
  </si>
  <si>
    <t>45231177 /61</t>
  </si>
  <si>
    <t>45231177 /537</t>
  </si>
  <si>
    <t>45231177 /18</t>
  </si>
  <si>
    <t>45231177 /69</t>
  </si>
  <si>
    <t>45231177 /48</t>
  </si>
  <si>
    <t>45231177 /79</t>
  </si>
  <si>
    <t>45231177 /653 </t>
  </si>
  <si>
    <t>45231177 /23</t>
  </si>
  <si>
    <t>45231177 /55</t>
  </si>
  <si>
    <t>45231177 /53</t>
  </si>
  <si>
    <t>45231177 /639</t>
  </si>
  <si>
    <t>45231177 /640</t>
  </si>
  <si>
    <t>45231177 /75</t>
  </si>
  <si>
    <t>45231177 /28</t>
  </si>
  <si>
    <t>71241200/</t>
  </si>
  <si>
    <t>նախագծերի պատրաստում, ծախսերի գնահատում</t>
  </si>
  <si>
    <t>փորձաքննության ծառայություններ</t>
  </si>
  <si>
    <t>ԳՀ</t>
  </si>
  <si>
    <t>71351540 /586</t>
  </si>
  <si>
    <t>71351540 /69</t>
  </si>
  <si>
    <t>71351540 /582</t>
  </si>
  <si>
    <t>71351540 /79</t>
  </si>
  <si>
    <t>98111140 /54</t>
  </si>
  <si>
    <t>45221100/</t>
  </si>
  <si>
    <t>կամուրջների կառուցման շինարարական աշխատանքներ</t>
  </si>
  <si>
    <t>45221117/</t>
  </si>
  <si>
    <t>Մ-3, ՀՀ սահման-Մարգարա-Վանաձոր-Տաշիր-ՀՀ սահման միջպետական նշանակության ավտոճանապարհի կմ35+535-կմ39+500 հատվածի հիմնանորոգում</t>
  </si>
  <si>
    <t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t>
  </si>
  <si>
    <t>45231177/1</t>
  </si>
  <si>
    <t>45231177 /585</t>
  </si>
  <si>
    <t>45231177 /76</t>
  </si>
  <si>
    <t>45231177 /583</t>
  </si>
  <si>
    <t>45231177 /581</t>
  </si>
  <si>
    <t>45231177 /590</t>
  </si>
  <si>
    <t>45231162 /502</t>
  </si>
  <si>
    <t>71241200/523</t>
  </si>
  <si>
    <t>71241200/526</t>
  </si>
  <si>
    <t>50531140/567</t>
  </si>
  <si>
    <t>50531140/570</t>
  </si>
  <si>
    <t>71351540 /59</t>
  </si>
  <si>
    <t>71351540 /585</t>
  </si>
  <si>
    <t>71351540 /587</t>
  </si>
  <si>
    <t>71351540 /86</t>
  </si>
  <si>
    <t>71351540 /601</t>
  </si>
  <si>
    <t>71351540 /588</t>
  </si>
  <si>
    <t>98111140 /7</t>
  </si>
  <si>
    <t>98111140 /</t>
  </si>
  <si>
    <t>50531140 /506</t>
  </si>
  <si>
    <t>50531140 /</t>
  </si>
  <si>
    <t>71351540/561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</si>
</sst>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-* #,##0.0_-;\-* #,##0.0_-;_-* &quot;-&quot;??_-;_-@_-"/>
    <numFmt numFmtId="174" formatCode="_-* #,##0.0_-;\-* #,##0.0_-;_-* &quot;-&quot;?_-;_-@_-"/>
    <numFmt numFmtId="175" formatCode="#,##0.0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  <font>
      <sz val="10"/>
      <name val="Arial Cyr"/>
      <family val="2"/>
      <charset val="204"/>
    </font>
    <font>
      <sz val="1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3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6" fillId="0" borderId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26" fillId="0" borderId="11" applyNumberFormat="0" applyFill="0" applyAlignment="0" applyProtection="0"/>
    <xf numFmtId="0" fontId="27" fillId="8" borderId="12" applyNumberFormat="0" applyAlignment="0" applyProtection="0"/>
    <xf numFmtId="0" fontId="28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31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8" fillId="9" borderId="13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6" applyNumberFormat="0" applyFill="0" applyAlignment="0" applyProtection="0"/>
    <xf numFmtId="0" fontId="33" fillId="25" borderId="0" applyNumberFormat="0" applyBorder="0" applyAlignment="0" applyProtection="0"/>
    <xf numFmtId="0" fontId="41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3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5" fillId="7" borderId="9" applyNumberFormat="0" applyAlignment="0" applyProtection="0"/>
    <xf numFmtId="0" fontId="38" fillId="3" borderId="0" applyNumberFormat="0" applyBorder="0" applyAlignment="0" applyProtection="0"/>
    <xf numFmtId="0" fontId="45" fillId="7" borderId="10" applyNumberFormat="0" applyAlignment="0" applyProtection="0"/>
    <xf numFmtId="0" fontId="42" fillId="6" borderId="9" applyNumberFormat="0" applyAlignment="0" applyProtection="0"/>
    <xf numFmtId="0" fontId="40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7" fillId="0" borderId="14" applyNumberFormat="0" applyFill="0" applyAlignment="0" applyProtection="0"/>
    <xf numFmtId="0" fontId="33" fillId="18" borderId="0" applyNumberFormat="0" applyBorder="0" applyAlignment="0" applyProtection="0"/>
    <xf numFmtId="0" fontId="13" fillId="27" borderId="0" applyNumberFormat="0" applyBorder="0" applyAlignment="0" applyProtection="0"/>
    <xf numFmtId="0" fontId="34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11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5" applyNumberFormat="0" applyAlignment="0" applyProtection="0"/>
    <xf numFmtId="0" fontId="55" fillId="53" borderId="16" applyNumberFormat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5" applyNumberFormat="0" applyAlignment="0" applyProtection="0"/>
    <xf numFmtId="0" fontId="62" fillId="0" borderId="20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5" borderId="21" applyNumberFormat="0" applyFont="0" applyAlignment="0" applyProtection="0"/>
    <xf numFmtId="0" fontId="64" fillId="52" borderId="22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3" fillId="6" borderId="9" applyNumberFormat="0" applyAlignment="0" applyProtection="0"/>
    <xf numFmtId="0" fontId="24" fillId="7" borderId="10" applyNumberFormat="0" applyAlignment="0" applyProtection="0"/>
    <xf numFmtId="0" fontId="25" fillId="7" borderId="9" applyNumberFormat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27" fillId="8" borderId="12" applyNumberFormat="0" applyAlignment="0" applyProtection="0"/>
    <xf numFmtId="0" fontId="22" fillId="5" borderId="0" applyNumberFormat="0" applyBorder="0" applyAlignment="0" applyProtection="0"/>
    <xf numFmtId="0" fontId="21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72" fillId="0" borderId="0"/>
    <xf numFmtId="0" fontId="28" fillId="0" borderId="0" applyNumberFormat="0" applyFill="0" applyBorder="0" applyAlignment="0" applyProtection="0"/>
    <xf numFmtId="0" fontId="20" fillId="3" borderId="0" applyNumberFormat="0" applyBorder="0" applyAlignment="0" applyProtection="0"/>
    <xf numFmtId="43" fontId="15" fillId="0" borderId="0" applyFont="0" applyFill="0" applyBorder="0" applyAlignment="0" applyProtection="0"/>
    <xf numFmtId="0" fontId="13" fillId="0" borderId="0"/>
    <xf numFmtId="0" fontId="75" fillId="0" borderId="0" applyNumberFormat="0" applyFill="0" applyBorder="0" applyAlignment="0" applyProtection="0"/>
    <xf numFmtId="0" fontId="15" fillId="0" borderId="0"/>
    <xf numFmtId="0" fontId="11" fillId="0" borderId="0"/>
    <xf numFmtId="0" fontId="11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21" fillId="4" borderId="0" applyNumberFormat="0" applyBorder="0" applyAlignment="0" applyProtection="0"/>
    <xf numFmtId="0" fontId="54" fillId="52" borderId="15" applyNumberFormat="0" applyAlignment="0" applyProtection="0"/>
    <xf numFmtId="0" fontId="54" fillId="52" borderId="15" applyNumberFormat="0" applyAlignment="0" applyProtection="0"/>
    <xf numFmtId="0" fontId="25" fillId="7" borderId="9" applyNumberFormat="0" applyAlignment="0" applyProtection="0"/>
    <xf numFmtId="0" fontId="27" fillId="8" borderId="12" applyNumberFormat="0" applyAlignment="0" applyProtection="0"/>
    <xf numFmtId="43" fontId="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61" fillId="42" borderId="15" applyNumberFormat="0" applyAlignment="0" applyProtection="0"/>
    <xf numFmtId="0" fontId="61" fillId="42" borderId="15" applyNumberFormat="0" applyAlignment="0" applyProtection="0"/>
    <xf numFmtId="0" fontId="23" fillId="6" borderId="9" applyNumberFormat="0" applyAlignment="0" applyProtection="0"/>
    <xf numFmtId="0" fontId="26" fillId="0" borderId="11" applyNumberFormat="0" applyFill="0" applyAlignment="0" applyProtection="0"/>
    <xf numFmtId="0" fontId="51" fillId="5" borderId="0" applyNumberFormat="0" applyBorder="0" applyAlignment="0" applyProtection="0"/>
    <xf numFmtId="0" fontId="51" fillId="5" borderId="0" applyNumberFormat="0" applyBorder="0" applyAlignment="0" applyProtection="0"/>
    <xf numFmtId="0" fontId="51" fillId="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4" fillId="0" borderId="0">
      <alignment horizontal="left" vertical="top" wrapText="1"/>
    </xf>
    <xf numFmtId="1" fontId="69" fillId="0" borderId="0"/>
    <xf numFmtId="0" fontId="11" fillId="0" borderId="0"/>
    <xf numFmtId="0" fontId="50" fillId="0" borderId="0"/>
    <xf numFmtId="0" fontId="7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3" fillId="9" borderId="13" applyNumberFormat="0" applyFont="0" applyAlignment="0" applyProtection="0"/>
    <xf numFmtId="0" fontId="3" fillId="9" borderId="13" applyNumberFormat="0" applyFont="0" applyAlignment="0" applyProtection="0"/>
    <xf numFmtId="0" fontId="64" fillId="52" borderId="22" applyNumberFormat="0" applyAlignment="0" applyProtection="0"/>
    <xf numFmtId="0" fontId="64" fillId="52" borderId="22" applyNumberFormat="0" applyAlignment="0" applyProtection="0"/>
    <xf numFmtId="0" fontId="24" fillId="7" borderId="10" applyNumberFormat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30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42" fillId="6" borderId="9" applyNumberFormat="0" applyAlignment="0" applyProtection="0"/>
    <xf numFmtId="0" fontId="45" fillId="7" borderId="10" applyNumberFormat="0" applyAlignment="0" applyProtection="0"/>
    <xf numFmtId="0" fontId="35" fillId="7" borderId="9" applyNumberFormat="0" applyAlignment="0" applyProtection="0"/>
    <xf numFmtId="0" fontId="39" fillId="0" borderId="6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0" applyNumberFormat="0" applyFill="0" applyBorder="0" applyAlignment="0" applyProtection="0"/>
    <xf numFmtId="0" fontId="47" fillId="0" borderId="14" applyNumberFormat="0" applyFill="0" applyAlignment="0" applyProtection="0"/>
    <xf numFmtId="0" fontId="36" fillId="8" borderId="12" applyNumberFormat="0" applyAlignment="0" applyProtection="0"/>
    <xf numFmtId="0" fontId="44" fillId="5" borderId="0" applyNumberFormat="0" applyBorder="0" applyAlignment="0" applyProtection="0"/>
    <xf numFmtId="0" fontId="3" fillId="0" borderId="0"/>
    <xf numFmtId="0" fontId="3" fillId="0" borderId="0"/>
    <xf numFmtId="0" fontId="16" fillId="0" borderId="0"/>
    <xf numFmtId="0" fontId="80" fillId="0" borderId="0"/>
    <xf numFmtId="0" fontId="15" fillId="0" borderId="0"/>
    <xf numFmtId="0" fontId="34" fillId="4" borderId="0" applyNumberFormat="0" applyBorder="0" applyAlignment="0" applyProtection="0"/>
    <xf numFmtId="0" fontId="37" fillId="0" borderId="0" applyNumberFormat="0" applyFill="0" applyBorder="0" applyAlignment="0" applyProtection="0"/>
    <xf numFmtId="0" fontId="43" fillId="0" borderId="11" applyNumberFormat="0" applyFill="0" applyAlignment="0" applyProtection="0"/>
    <xf numFmtId="0" fontId="48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8" fillId="3" borderId="0" applyNumberFormat="0" applyBorder="0" applyAlignment="0" applyProtection="0"/>
    <xf numFmtId="0" fontId="83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3" applyNumberFormat="0" applyFont="0" applyAlignment="0" applyProtection="0"/>
    <xf numFmtId="0" fontId="2" fillId="9" borderId="13" applyNumberFormat="0" applyFont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4" fillId="52" borderId="30" applyNumberFormat="0" applyAlignment="0" applyProtection="0"/>
    <xf numFmtId="43" fontId="1" fillId="0" borderId="0" applyFont="0" applyFill="0" applyBorder="0" applyAlignment="0" applyProtection="0"/>
    <xf numFmtId="0" fontId="61" fillId="42" borderId="30" applyNumberFormat="0" applyAlignment="0" applyProtection="0"/>
    <xf numFmtId="0" fontId="1" fillId="0" borderId="0"/>
    <xf numFmtId="0" fontId="15" fillId="55" borderId="31" applyNumberFormat="0" applyFont="0" applyAlignment="0" applyProtection="0"/>
    <xf numFmtId="0" fontId="64" fillId="52" borderId="32" applyNumberFormat="0" applyAlignment="0" applyProtection="0"/>
    <xf numFmtId="0" fontId="66" fillId="0" borderId="33" applyNumberFormat="0" applyFill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4" fillId="52" borderId="30" applyNumberFormat="0" applyAlignment="0" applyProtection="0"/>
    <xf numFmtId="0" fontId="54" fillId="52" borderId="3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1" fillId="42" borderId="30" applyNumberFormat="0" applyAlignment="0" applyProtection="0"/>
    <xf numFmtId="0" fontId="61" fillId="42" borderId="3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5" borderId="31" applyNumberFormat="0" applyFont="0" applyAlignment="0" applyProtection="0"/>
    <xf numFmtId="0" fontId="15" fillId="55" borderId="3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4" fillId="52" borderId="32" applyNumberFormat="0" applyAlignment="0" applyProtection="0"/>
    <xf numFmtId="0" fontId="64" fillId="52" borderId="32" applyNumberFormat="0" applyAlignment="0" applyProtection="0"/>
    <xf numFmtId="0" fontId="66" fillId="0" borderId="33" applyNumberFormat="0" applyFill="0" applyAlignment="0" applyProtection="0"/>
    <xf numFmtId="0" fontId="66" fillId="0" borderId="33" applyNumberFormat="0" applyFill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5" fillId="0" borderId="0"/>
  </cellStyleXfs>
  <cellXfs count="273">
    <xf numFmtId="0" fontId="0" fillId="0" borderId="0" xfId="0"/>
    <xf numFmtId="0" fontId="73" fillId="0" borderId="24" xfId="0" applyFont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166" fontId="73" fillId="0" borderId="24" xfId="6" applyFont="1" applyBorder="1" applyAlignment="1">
      <alignment horizontal="center" vertical="center"/>
    </xf>
    <xf numFmtId="0" fontId="73" fillId="0" borderId="24" xfId="0" applyFont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center" vertical="center"/>
    </xf>
    <xf numFmtId="0" fontId="73" fillId="0" borderId="24" xfId="0" applyFont="1" applyBorder="1" applyAlignment="1">
      <alignment vertical="center" wrapText="1"/>
    </xf>
    <xf numFmtId="167" fontId="73" fillId="0" borderId="24" xfId="263" applyNumberFormat="1" applyFont="1" applyFill="1" applyBorder="1" applyAlignment="1">
      <alignment horizontal="center" vertical="center"/>
    </xf>
    <xf numFmtId="0" fontId="73" fillId="0" borderId="2" xfId="0" applyFont="1" applyBorder="1" applyAlignment="1">
      <alignment vertical="top" wrapText="1"/>
    </xf>
    <xf numFmtId="0" fontId="73" fillId="0" borderId="3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4" fillId="0" borderId="24" xfId="1" applyFont="1" applyBorder="1" applyAlignment="1">
      <alignment horizontal="left" vertical="top" wrapText="1"/>
    </xf>
    <xf numFmtId="0" fontId="74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4" xfId="1" applyFont="1" applyBorder="1" applyAlignment="1">
      <alignment vertical="top" wrapText="1"/>
    </xf>
    <xf numFmtId="0" fontId="73" fillId="0" borderId="24" xfId="1" applyFont="1" applyBorder="1" applyAlignment="1">
      <alignment wrapText="1"/>
    </xf>
    <xf numFmtId="0" fontId="73" fillId="0" borderId="3" xfId="1" applyFont="1" applyBorder="1" applyAlignment="1">
      <alignment horizontal="center" vertical="top" wrapText="1"/>
    </xf>
    <xf numFmtId="0" fontId="73" fillId="0" borderId="27" xfId="1" applyFont="1" applyBorder="1" applyAlignment="1">
      <alignment horizontal="left" vertical="top"/>
    </xf>
    <xf numFmtId="0" fontId="73" fillId="0" borderId="26" xfId="1" applyFont="1" applyBorder="1" applyAlignment="1">
      <alignment horizontal="left" vertical="top"/>
    </xf>
    <xf numFmtId="0" fontId="73" fillId="0" borderId="24" xfId="0" applyFont="1" applyBorder="1"/>
    <xf numFmtId="0" fontId="73" fillId="0" borderId="25" xfId="1" applyFont="1" applyBorder="1" applyAlignment="1">
      <alignment vertical="top" wrapText="1"/>
    </xf>
    <xf numFmtId="0" fontId="73" fillId="0" borderId="2" xfId="1" applyFont="1" applyBorder="1" applyAlignment="1">
      <alignment vertical="top" wrapText="1"/>
    </xf>
    <xf numFmtId="0" fontId="73" fillId="0" borderId="3" xfId="1" applyFont="1" applyBorder="1" applyAlignment="1">
      <alignment vertical="top" wrapText="1"/>
    </xf>
    <xf numFmtId="0" fontId="73" fillId="0" borderId="0" xfId="179" applyFont="1" applyAlignment="1">
      <alignment vertical="top" wrapText="1"/>
    </xf>
    <xf numFmtId="0" fontId="73" fillId="0" borderId="0" xfId="179" applyFont="1" applyAlignment="1">
      <alignment horizontal="left" vertical="top" wrapText="1"/>
    </xf>
    <xf numFmtId="0" fontId="73" fillId="0" borderId="0" xfId="264" applyFont="1" applyAlignment="1">
      <alignment vertical="center" wrapText="1"/>
    </xf>
    <xf numFmtId="167" fontId="73" fillId="0" borderId="0" xfId="264" applyNumberFormat="1" applyFont="1" applyAlignment="1">
      <alignment vertical="center" wrapText="1"/>
    </xf>
    <xf numFmtId="167" fontId="73" fillId="0" borderId="0" xfId="218" applyNumberFormat="1" applyFont="1" applyFill="1" applyBorder="1" applyAlignment="1">
      <alignment horizontal="center" vertical="center" wrapText="1"/>
    </xf>
    <xf numFmtId="43" fontId="73" fillId="0" borderId="0" xfId="264" applyNumberFormat="1" applyFont="1" applyAlignment="1">
      <alignment vertical="center" wrapText="1"/>
    </xf>
    <xf numFmtId="0" fontId="73" fillId="0" borderId="0" xfId="264" applyFont="1" applyAlignment="1">
      <alignment horizontal="right" vertical="center" wrapText="1"/>
    </xf>
    <xf numFmtId="167" fontId="73" fillId="0" borderId="0" xfId="218" applyNumberFormat="1" applyFont="1" applyFill="1" applyAlignment="1">
      <alignment vertical="center" wrapText="1"/>
    </xf>
    <xf numFmtId="49" fontId="73" fillId="2" borderId="24" xfId="0" applyNumberFormat="1" applyFont="1" applyFill="1" applyBorder="1" applyAlignment="1">
      <alignment vertical="top"/>
    </xf>
    <xf numFmtId="0" fontId="73" fillId="0" borderId="24" xfId="0" applyFont="1" applyBorder="1" applyAlignment="1">
      <alignment horizontal="center" vertical="center" wrapText="1"/>
    </xf>
    <xf numFmtId="0" fontId="73" fillId="0" borderId="0" xfId="264" applyFont="1" applyAlignment="1">
      <alignment horizontal="center" vertical="center" wrapText="1"/>
    </xf>
    <xf numFmtId="0" fontId="82" fillId="0" borderId="0" xfId="0" applyFont="1" applyAlignment="1">
      <alignment vertical="top" wrapText="1"/>
    </xf>
    <xf numFmtId="0" fontId="73" fillId="0" borderId="0" xfId="0" applyFont="1" applyAlignment="1">
      <alignment horizontal="right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vertical="top" wrapText="1"/>
    </xf>
    <xf numFmtId="0" fontId="73" fillId="0" borderId="0" xfId="1" applyFont="1" applyAlignment="1">
      <alignment vertical="top"/>
    </xf>
    <xf numFmtId="0" fontId="73" fillId="2" borderId="24" xfId="0" applyFont="1" applyFill="1" applyBorder="1" applyAlignment="1">
      <alignment horizontal="center" vertical="center" wrapText="1"/>
    </xf>
    <xf numFmtId="167" fontId="73" fillId="2" borderId="24" xfId="7" applyNumberFormat="1" applyFont="1" applyFill="1" applyBorder="1" applyAlignment="1">
      <alignment horizontal="center" vertical="center" wrapText="1"/>
    </xf>
    <xf numFmtId="167" fontId="71" fillId="2" borderId="24" xfId="7" applyNumberFormat="1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horizontal="center" vertical="center"/>
    </xf>
    <xf numFmtId="166" fontId="71" fillId="0" borderId="24" xfId="6" applyFont="1" applyBorder="1" applyAlignment="1">
      <alignment horizontal="center" vertical="center"/>
    </xf>
    <xf numFmtId="0" fontId="73" fillId="0" borderId="26" xfId="1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center" vertical="top" wrapText="1"/>
    </xf>
    <xf numFmtId="0" fontId="73" fillId="0" borderId="24" xfId="0" applyFont="1" applyBorder="1" applyAlignment="1">
      <alignment horizontal="left" vertical="top"/>
    </xf>
    <xf numFmtId="0" fontId="73" fillId="0" borderId="24" xfId="0" applyFont="1" applyBorder="1" applyAlignment="1">
      <alignment vertical="top"/>
    </xf>
    <xf numFmtId="0" fontId="73" fillId="0" borderId="27" xfId="0" applyFont="1" applyBorder="1" applyAlignment="1">
      <alignment wrapText="1"/>
    </xf>
    <xf numFmtId="0" fontId="74" fillId="0" borderId="0" xfId="0" applyFont="1" applyAlignment="1">
      <alignment horizontal="left" vertical="top" wrapText="1"/>
    </xf>
    <xf numFmtId="166" fontId="73" fillId="0" borderId="0" xfId="0" applyNumberFormat="1" applyFont="1"/>
    <xf numFmtId="167" fontId="73" fillId="2" borderId="0" xfId="0" applyNumberFormat="1" applyFont="1" applyFill="1" applyAlignment="1">
      <alignment horizontal="right"/>
    </xf>
    <xf numFmtId="167" fontId="73" fillId="2" borderId="24" xfId="0" applyNumberFormat="1" applyFont="1" applyFill="1" applyBorder="1" applyAlignment="1">
      <alignment horizontal="center" vertical="center" wrapText="1"/>
    </xf>
    <xf numFmtId="167" fontId="73" fillId="2" borderId="0" xfId="0" applyNumberFormat="1" applyFont="1" applyFill="1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wrapText="1"/>
    </xf>
    <xf numFmtId="0" fontId="73" fillId="2" borderId="0" xfId="0" applyFont="1" applyFill="1" applyAlignment="1">
      <alignment horizontal="left" vertical="top" wrapText="1"/>
    </xf>
    <xf numFmtId="49" fontId="73" fillId="2" borderId="1" xfId="266" applyNumberFormat="1" applyFont="1" applyFill="1" applyBorder="1" applyAlignment="1">
      <alignment horizontal="center" vertical="center" textRotation="90" wrapText="1"/>
    </xf>
    <xf numFmtId="0" fontId="73" fillId="2" borderId="1" xfId="266" applyFont="1" applyFill="1" applyBorder="1" applyAlignment="1">
      <alignment horizontal="center" vertical="center" wrapText="1"/>
    </xf>
    <xf numFmtId="0" fontId="76" fillId="2" borderId="1" xfId="266" applyFont="1" applyFill="1" applyBorder="1" applyAlignment="1">
      <alignment horizontal="center" vertical="center" wrapText="1"/>
    </xf>
    <xf numFmtId="0" fontId="71" fillId="2" borderId="1" xfId="266" applyFont="1" applyFill="1" applyBorder="1" applyAlignment="1">
      <alignment horizontal="center" vertical="center" wrapText="1"/>
    </xf>
    <xf numFmtId="0" fontId="74" fillId="2" borderId="1" xfId="266" applyFont="1" applyFill="1" applyBorder="1" applyAlignment="1">
      <alignment horizontal="center" vertical="center" wrapText="1"/>
    </xf>
    <xf numFmtId="0" fontId="73" fillId="2" borderId="1" xfId="266" applyFont="1" applyFill="1" applyBorder="1" applyAlignment="1">
      <alignment vertical="center" wrapText="1"/>
    </xf>
    <xf numFmtId="43" fontId="73" fillId="2" borderId="0" xfId="0" applyNumberFormat="1" applyFont="1" applyFill="1"/>
    <xf numFmtId="0" fontId="74" fillId="2" borderId="1" xfId="266" applyFont="1" applyFill="1" applyBorder="1" applyAlignment="1">
      <alignment vertical="center" wrapText="1"/>
    </xf>
    <xf numFmtId="43" fontId="73" fillId="2" borderId="0" xfId="0" applyNumberFormat="1" applyFont="1" applyFill="1" applyAlignment="1">
      <alignment horizontal="left" vertical="top" wrapText="1"/>
    </xf>
    <xf numFmtId="49" fontId="71" fillId="2" borderId="1" xfId="17" applyNumberFormat="1" applyFont="1" applyFill="1" applyBorder="1" applyAlignment="1">
      <alignment horizontal="center" vertical="center"/>
    </xf>
    <xf numFmtId="0" fontId="71" fillId="2" borderId="1" xfId="0" applyFont="1" applyFill="1" applyBorder="1" applyAlignment="1">
      <alignment horizontal="center" vertical="center" wrapText="1"/>
    </xf>
    <xf numFmtId="1" fontId="73" fillId="2" borderId="1" xfId="0" applyNumberFormat="1" applyFont="1" applyFill="1" applyBorder="1" applyAlignment="1">
      <alignment horizontal="center" vertical="center"/>
    </xf>
    <xf numFmtId="1" fontId="71" fillId="2" borderId="1" xfId="0" applyNumberFormat="1" applyFont="1" applyFill="1" applyBorder="1" applyAlignment="1">
      <alignment horizontal="center" vertical="center"/>
    </xf>
    <xf numFmtId="164" fontId="73" fillId="2" borderId="0" xfId="0" applyNumberFormat="1" applyFont="1" applyFill="1"/>
    <xf numFmtId="0" fontId="73" fillId="2" borderId="24" xfId="266" applyFont="1" applyFill="1" applyBorder="1" applyAlignment="1">
      <alignment horizontal="center" vertical="center" wrapText="1"/>
    </xf>
    <xf numFmtId="0" fontId="73" fillId="2" borderId="0" xfId="8" applyFont="1" applyFill="1" applyAlignment="1">
      <alignment vertical="center" wrapText="1"/>
    </xf>
    <xf numFmtId="0" fontId="73" fillId="2" borderId="0" xfId="8" applyFont="1" applyFill="1" applyAlignment="1">
      <alignment vertical="top" wrapText="1"/>
    </xf>
    <xf numFmtId="0" fontId="73" fillId="2" borderId="0" xfId="8" applyFont="1" applyFill="1" applyAlignment="1">
      <alignment horizontal="right" vertical="center"/>
    </xf>
    <xf numFmtId="0" fontId="73" fillId="2" borderId="0" xfId="266" applyFont="1" applyFill="1" applyAlignment="1">
      <alignment vertical="center" wrapText="1"/>
    </xf>
    <xf numFmtId="49" fontId="73" fillId="2" borderId="0" xfId="266" applyNumberFormat="1" applyFont="1" applyFill="1" applyAlignment="1">
      <alignment horizontal="center" vertical="center" wrapText="1"/>
    </xf>
    <xf numFmtId="0" fontId="73" fillId="2" borderId="0" xfId="266" applyFont="1" applyFill="1" applyAlignment="1">
      <alignment horizontal="center" vertical="top" wrapText="1"/>
    </xf>
    <xf numFmtId="168" fontId="73" fillId="2" borderId="0" xfId="266" applyNumberFormat="1" applyFont="1" applyFill="1" applyAlignment="1">
      <alignment horizontal="center" vertical="center" wrapText="1"/>
    </xf>
    <xf numFmtId="49" fontId="73" fillId="2" borderId="24" xfId="266" applyNumberFormat="1" applyFont="1" applyFill="1" applyBorder="1" applyAlignment="1">
      <alignment horizontal="center" vertical="center" textRotation="90" wrapText="1"/>
    </xf>
    <xf numFmtId="0" fontId="73" fillId="2" borderId="24" xfId="266" applyFont="1" applyFill="1" applyBorder="1" applyAlignment="1">
      <alignment horizontal="center" vertical="top" wrapText="1"/>
    </xf>
    <xf numFmtId="168" fontId="73" fillId="2" borderId="3" xfId="266" applyNumberFormat="1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center" wrapText="1"/>
    </xf>
    <xf numFmtId="0" fontId="76" fillId="2" borderId="24" xfId="266" applyFont="1" applyFill="1" applyBorder="1" applyAlignment="1">
      <alignment horizontal="center" vertical="top" wrapText="1"/>
    </xf>
    <xf numFmtId="167" fontId="73" fillId="2" borderId="0" xfId="266" applyNumberFormat="1" applyFont="1" applyFill="1" applyAlignment="1">
      <alignment horizontal="center" vertical="center" wrapText="1"/>
    </xf>
    <xf numFmtId="0" fontId="71" fillId="2" borderId="24" xfId="266" applyFont="1" applyFill="1" applyBorder="1" applyAlignment="1">
      <alignment horizontal="center" vertical="center" wrapText="1"/>
    </xf>
    <xf numFmtId="49" fontId="71" fillId="2" borderId="24" xfId="266" applyNumberFormat="1" applyFont="1" applyFill="1" applyBorder="1" applyAlignment="1">
      <alignment horizontal="center" vertical="center" wrapText="1"/>
    </xf>
    <xf numFmtId="0" fontId="71" fillId="2" borderId="24" xfId="266" applyFont="1" applyFill="1" applyBorder="1" applyAlignment="1">
      <alignment horizontal="center" vertical="top" wrapText="1"/>
    </xf>
    <xf numFmtId="0" fontId="71" fillId="2" borderId="0" xfId="266" applyFont="1" applyFill="1" applyAlignment="1">
      <alignment vertical="center" wrapText="1"/>
    </xf>
    <xf numFmtId="167" fontId="71" fillId="2" borderId="0" xfId="266" applyNumberFormat="1" applyFont="1" applyFill="1" applyAlignment="1">
      <alignment vertical="center" wrapText="1"/>
    </xf>
    <xf numFmtId="0" fontId="73" fillId="2" borderId="0" xfId="266" applyFont="1" applyFill="1" applyAlignment="1">
      <alignment vertical="top" wrapText="1"/>
    </xf>
    <xf numFmtId="168" fontId="73" fillId="2" borderId="0" xfId="266" applyNumberFormat="1" applyFont="1" applyFill="1" applyAlignment="1">
      <alignment vertical="center" wrapText="1"/>
    </xf>
    <xf numFmtId="49" fontId="71" fillId="0" borderId="24" xfId="0" applyNumberFormat="1" applyFont="1" applyBorder="1" applyAlignment="1">
      <alignment horizontal="center" vertical="center"/>
    </xf>
    <xf numFmtId="0" fontId="71" fillId="0" borderId="24" xfId="165" applyFont="1" applyBorder="1">
      <alignment horizontal="left" vertical="top" wrapText="1"/>
    </xf>
    <xf numFmtId="0" fontId="73" fillId="0" borderId="24" xfId="266" applyFont="1" applyBorder="1" applyAlignment="1">
      <alignment horizontal="left" vertical="top" wrapText="1"/>
    </xf>
    <xf numFmtId="0" fontId="73" fillId="0" borderId="24" xfId="1" applyFont="1" applyBorder="1" applyAlignment="1">
      <alignment horizontal="center" vertical="top" wrapText="1"/>
    </xf>
    <xf numFmtId="168" fontId="71" fillId="2" borderId="3" xfId="266" applyNumberFormat="1" applyFont="1" applyFill="1" applyBorder="1" applyAlignment="1">
      <alignment horizontal="center" vertical="center" wrapText="1"/>
    </xf>
    <xf numFmtId="0" fontId="73" fillId="2" borderId="0" xfId="264" applyFont="1" applyFill="1" applyAlignment="1">
      <alignment vertical="center" wrapText="1"/>
    </xf>
    <xf numFmtId="0" fontId="73" fillId="58" borderId="0" xfId="264" applyFont="1" applyFill="1" applyAlignment="1">
      <alignment vertical="center" wrapText="1"/>
    </xf>
    <xf numFmtId="49" fontId="71" fillId="2" borderId="24" xfId="0" applyNumberFormat="1" applyFont="1" applyFill="1" applyBorder="1" applyAlignment="1">
      <alignment vertical="top"/>
    </xf>
    <xf numFmtId="0" fontId="71" fillId="2" borderId="24" xfId="0" applyFont="1" applyFill="1" applyBorder="1" applyAlignment="1">
      <alignment vertical="top"/>
    </xf>
    <xf numFmtId="0" fontId="71" fillId="0" borderId="24" xfId="0" applyFont="1" applyBorder="1" applyAlignment="1">
      <alignment vertical="center"/>
    </xf>
    <xf numFmtId="0" fontId="71" fillId="0" borderId="24" xfId="0" applyFont="1" applyBorder="1"/>
    <xf numFmtId="0" fontId="71" fillId="0" borderId="24" xfId="0" applyFont="1" applyBorder="1" applyAlignment="1">
      <alignment vertical="top"/>
    </xf>
    <xf numFmtId="168" fontId="73" fillId="0" borderId="0" xfId="0" applyNumberFormat="1" applyFont="1"/>
    <xf numFmtId="0" fontId="73" fillId="0" borderId="27" xfId="1" applyFont="1" applyBorder="1" applyAlignment="1">
      <alignment horizontal="left"/>
    </xf>
    <xf numFmtId="0" fontId="73" fillId="0" borderId="26" xfId="1" applyFont="1" applyBorder="1"/>
    <xf numFmtId="0" fontId="73" fillId="0" borderId="26" xfId="1" applyFont="1" applyBorder="1" applyAlignment="1">
      <alignment vertical="center"/>
    </xf>
    <xf numFmtId="172" fontId="73" fillId="0" borderId="24" xfId="1" applyNumberFormat="1" applyFont="1" applyBorder="1" applyAlignment="1">
      <alignment horizontal="center" vertical="top" wrapText="1"/>
    </xf>
    <xf numFmtId="172" fontId="73" fillId="0" borderId="24" xfId="7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vertical="center"/>
    </xf>
    <xf numFmtId="0" fontId="85" fillId="0" borderId="0" xfId="0" applyFont="1" applyAlignment="1">
      <alignment horizontal="right" vertical="center"/>
    </xf>
    <xf numFmtId="0" fontId="73" fillId="0" borderId="0" xfId="0" applyFont="1" applyAlignment="1">
      <alignment horizontal="right" vertical="center"/>
    </xf>
    <xf numFmtId="0" fontId="85" fillId="0" borderId="0" xfId="0" applyFont="1" applyAlignment="1">
      <alignment horizontal="left" vertical="center" wrapText="1"/>
    </xf>
    <xf numFmtId="0" fontId="85" fillId="0" borderId="24" xfId="0" applyFont="1" applyBorder="1" applyAlignment="1">
      <alignment horizontal="center" vertical="center" wrapText="1"/>
    </xf>
    <xf numFmtId="0" fontId="85" fillId="0" borderId="24" xfId="0" applyFont="1" applyBorder="1" applyAlignment="1">
      <alignment vertical="center" wrapText="1"/>
    </xf>
    <xf numFmtId="0" fontId="85" fillId="0" borderId="25" xfId="0" applyFont="1" applyBorder="1" applyAlignment="1">
      <alignment vertical="top" wrapText="1"/>
    </xf>
    <xf numFmtId="0" fontId="85" fillId="0" borderId="2" xfId="0" applyFont="1" applyBorder="1" applyAlignment="1">
      <alignment vertical="top" wrapText="1"/>
    </xf>
    <xf numFmtId="0" fontId="85" fillId="0" borderId="0" xfId="0" applyFont="1" applyAlignment="1">
      <alignment horizontal="center" vertical="center" wrapText="1"/>
    </xf>
    <xf numFmtId="0" fontId="85" fillId="0" borderId="3" xfId="0" applyFont="1" applyBorder="1" applyAlignment="1">
      <alignment vertical="top" wrapText="1"/>
    </xf>
    <xf numFmtId="174" fontId="73" fillId="2" borderId="0" xfId="0" applyNumberFormat="1" applyFont="1" applyFill="1" applyAlignment="1">
      <alignment horizontal="left" vertical="top" wrapText="1"/>
    </xf>
    <xf numFmtId="168" fontId="73" fillId="0" borderId="29" xfId="266" applyNumberFormat="1" applyFont="1" applyBorder="1" applyAlignment="1">
      <alignment horizontal="right" vertical="center" wrapText="1"/>
    </xf>
    <xf numFmtId="167" fontId="73" fillId="2" borderId="29" xfId="266" applyNumberFormat="1" applyFont="1" applyFill="1" applyBorder="1" applyAlignment="1">
      <alignment horizontal="right" vertical="center" wrapText="1"/>
    </xf>
    <xf numFmtId="0" fontId="73" fillId="2" borderId="40" xfId="0" applyFont="1" applyFill="1" applyBorder="1" applyAlignment="1">
      <alignment vertical="center" wrapText="1"/>
    </xf>
    <xf numFmtId="174" fontId="71" fillId="2" borderId="0" xfId="266" applyNumberFormat="1" applyFont="1" applyFill="1" applyAlignment="1">
      <alignment vertical="center" wrapText="1"/>
    </xf>
    <xf numFmtId="0" fontId="73" fillId="0" borderId="40" xfId="0" applyFont="1" applyBorder="1" applyAlignment="1">
      <alignment vertical="center" wrapText="1"/>
    </xf>
    <xf numFmtId="49" fontId="73" fillId="2" borderId="40" xfId="0" applyNumberFormat="1" applyFont="1" applyFill="1" applyBorder="1" applyAlignment="1">
      <alignment vertical="top"/>
    </xf>
    <xf numFmtId="0" fontId="73" fillId="0" borderId="40" xfId="0" applyFont="1" applyBorder="1" applyAlignment="1">
      <alignment vertical="top"/>
    </xf>
    <xf numFmtId="166" fontId="73" fillId="0" borderId="40" xfId="6" applyFont="1" applyBorder="1" applyAlignment="1">
      <alignment horizontal="center" vertical="center"/>
    </xf>
    <xf numFmtId="167" fontId="73" fillId="0" borderId="40" xfId="263" applyNumberFormat="1" applyFont="1" applyFill="1" applyBorder="1" applyAlignment="1">
      <alignment vertical="center" wrapText="1"/>
    </xf>
    <xf numFmtId="168" fontId="87" fillId="0" borderId="24" xfId="1" applyNumberFormat="1" applyFont="1" applyBorder="1" applyAlignment="1">
      <alignment horizontal="center" vertical="center" wrapText="1"/>
    </xf>
    <xf numFmtId="167" fontId="71" fillId="0" borderId="24" xfId="7" applyNumberFormat="1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horizontal="left" vertical="top" wrapText="1"/>
    </xf>
    <xf numFmtId="0" fontId="73" fillId="2" borderId="40" xfId="266" applyFont="1" applyFill="1" applyBorder="1" applyAlignment="1">
      <alignment horizontal="center" vertical="center" wrapText="1"/>
    </xf>
    <xf numFmtId="168" fontId="73" fillId="2" borderId="40" xfId="266" applyNumberFormat="1" applyFont="1" applyFill="1" applyBorder="1" applyAlignment="1">
      <alignment horizontal="center" vertical="center" wrapText="1"/>
    </xf>
    <xf numFmtId="167" fontId="73" fillId="0" borderId="40" xfId="218" applyNumberFormat="1" applyFont="1" applyFill="1" applyBorder="1" applyAlignment="1">
      <alignment horizontal="center" vertical="center" wrapText="1"/>
    </xf>
    <xf numFmtId="167" fontId="73" fillId="0" borderId="40" xfId="7" applyNumberFormat="1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horizontal="right" vertical="center" wrapText="1"/>
    </xf>
    <xf numFmtId="0" fontId="73" fillId="0" borderId="40" xfId="0" applyFont="1" applyBorder="1" applyAlignment="1">
      <alignment horizontal="center" vertical="center" wrapText="1"/>
    </xf>
    <xf numFmtId="0" fontId="71" fillId="0" borderId="40" xfId="0" applyFont="1" applyBorder="1" applyAlignment="1">
      <alignment horizontal="right" vertical="center" wrapText="1"/>
    </xf>
    <xf numFmtId="0" fontId="73" fillId="0" borderId="40" xfId="265" applyFont="1" applyFill="1" applyBorder="1" applyAlignment="1">
      <alignment horizontal="center" vertical="center"/>
    </xf>
    <xf numFmtId="0" fontId="73" fillId="0" borderId="40" xfId="0" applyFont="1" applyBorder="1" applyAlignment="1">
      <alignment horizontal="left" vertical="center" wrapText="1"/>
    </xf>
    <xf numFmtId="172" fontId="73" fillId="2" borderId="40" xfId="7" applyNumberFormat="1" applyFont="1" applyFill="1" applyBorder="1" applyAlignment="1">
      <alignment vertical="center"/>
    </xf>
    <xf numFmtId="167" fontId="73" fillId="0" borderId="40" xfId="7" applyNumberFormat="1" applyFont="1" applyFill="1" applyBorder="1" applyAlignment="1">
      <alignment vertical="center" wrapText="1"/>
    </xf>
    <xf numFmtId="172" fontId="73" fillId="2" borderId="40" xfId="7" applyNumberFormat="1" applyFont="1" applyFill="1" applyBorder="1" applyAlignment="1">
      <alignment horizontal="center" vertical="center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0" xfId="265" applyFont="1" applyFill="1" applyBorder="1" applyAlignment="1">
      <alignment horizontal="center" vertical="center"/>
    </xf>
    <xf numFmtId="167" fontId="73" fillId="2" borderId="40" xfId="7" applyNumberFormat="1" applyFont="1" applyFill="1" applyBorder="1" applyAlignment="1">
      <alignment vertical="center" wrapText="1"/>
    </xf>
    <xf numFmtId="0" fontId="71" fillId="2" borderId="40" xfId="0" applyFont="1" applyFill="1" applyBorder="1" applyAlignment="1">
      <alignment horizontal="right" vertical="center" wrapText="1"/>
    </xf>
    <xf numFmtId="167" fontId="71" fillId="2" borderId="40" xfId="7" applyNumberFormat="1" applyFont="1" applyFill="1" applyBorder="1" applyAlignment="1">
      <alignment vertical="center" wrapText="1"/>
    </xf>
    <xf numFmtId="0" fontId="71" fillId="0" borderId="40" xfId="0" applyFont="1" applyBorder="1" applyAlignment="1">
      <alignment horizontal="left" vertical="top" wrapText="1"/>
    </xf>
    <xf numFmtId="0" fontId="74" fillId="0" borderId="40" xfId="0" applyFont="1" applyBorder="1" applyAlignment="1">
      <alignment horizontal="left" vertical="top" wrapText="1"/>
    </xf>
    <xf numFmtId="167" fontId="73" fillId="2" borderId="40" xfId="7" applyNumberFormat="1" applyFont="1" applyFill="1" applyBorder="1" applyAlignment="1">
      <alignment horizontal="center" vertical="center" wrapText="1"/>
    </xf>
    <xf numFmtId="0" fontId="71" fillId="2" borderId="40" xfId="266" applyFont="1" applyFill="1" applyBorder="1" applyAlignment="1">
      <alignment horizontal="center" vertical="center" wrapText="1"/>
    </xf>
    <xf numFmtId="167" fontId="71" fillId="2" borderId="40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vertical="center" wrapText="1"/>
    </xf>
    <xf numFmtId="0" fontId="85" fillId="0" borderId="0" xfId="0" applyFont="1" applyAlignment="1">
      <alignment horizontal="center" vertical="center"/>
    </xf>
    <xf numFmtId="0" fontId="85" fillId="0" borderId="40" xfId="0" applyFont="1" applyBorder="1" applyAlignment="1">
      <alignment horizontal="center" vertical="center" wrapText="1"/>
    </xf>
    <xf numFmtId="166" fontId="71" fillId="0" borderId="24" xfId="6" applyFont="1" applyFill="1" applyBorder="1" applyAlignment="1">
      <alignment horizontal="center" vertical="top"/>
    </xf>
    <xf numFmtId="0" fontId="86" fillId="0" borderId="24" xfId="0" applyFont="1" applyBorder="1" applyAlignment="1">
      <alignment horizontal="center" vertical="center" wrapText="1"/>
    </xf>
    <xf numFmtId="173" fontId="71" fillId="0" borderId="35" xfId="0" applyNumberFormat="1" applyFont="1" applyBorder="1" applyAlignment="1">
      <alignment horizontal="center" vertical="center" wrapText="1"/>
    </xf>
    <xf numFmtId="0" fontId="85" fillId="0" borderId="24" xfId="0" applyFont="1" applyBorder="1" applyAlignment="1">
      <alignment horizontal="center" vertical="center"/>
    </xf>
    <xf numFmtId="0" fontId="73" fillId="0" borderId="35" xfId="929" applyFont="1" applyBorder="1" applyAlignment="1">
      <alignment horizontal="center" vertical="center"/>
    </xf>
    <xf numFmtId="167" fontId="85" fillId="0" borderId="24" xfId="216" applyNumberFormat="1" applyFont="1" applyFill="1" applyBorder="1" applyAlignment="1">
      <alignment horizontal="center" vertical="center"/>
    </xf>
    <xf numFmtId="0" fontId="85" fillId="0" borderId="40" xfId="0" applyFont="1" applyBorder="1" applyAlignment="1">
      <alignment horizontal="left" vertical="top" wrapText="1"/>
    </xf>
    <xf numFmtId="0" fontId="74" fillId="0" borderId="0" xfId="0" applyFont="1" applyAlignment="1">
      <alignment vertical="top" wrapText="1"/>
    </xf>
    <xf numFmtId="0" fontId="73" fillId="2" borderId="0" xfId="1" applyFont="1" applyFill="1" applyAlignment="1">
      <alignment horizontal="right"/>
    </xf>
    <xf numFmtId="164" fontId="73" fillId="2" borderId="0" xfId="0" applyNumberFormat="1" applyFont="1" applyFill="1" applyAlignment="1">
      <alignment horizontal="left" vertical="top" wrapText="1"/>
    </xf>
    <xf numFmtId="167" fontId="71" fillId="2" borderId="24" xfId="7" applyNumberFormat="1" applyFont="1" applyFill="1" applyBorder="1" applyAlignment="1">
      <alignment vertical="center" wrapText="1"/>
    </xf>
    <xf numFmtId="168" fontId="71" fillId="2" borderId="3" xfId="266" applyNumberFormat="1" applyFont="1" applyFill="1" applyBorder="1" applyAlignment="1">
      <alignment vertical="center" wrapText="1"/>
    </xf>
    <xf numFmtId="168" fontId="73" fillId="2" borderId="24" xfId="266" applyNumberFormat="1" applyFont="1" applyFill="1" applyBorder="1" applyAlignment="1">
      <alignment vertical="center" wrapText="1"/>
    </xf>
    <xf numFmtId="168" fontId="73" fillId="2" borderId="40" xfId="266" applyNumberFormat="1" applyFont="1" applyFill="1" applyBorder="1" applyAlignment="1">
      <alignment vertical="center" wrapText="1"/>
    </xf>
    <xf numFmtId="168" fontId="71" fillId="2" borderId="40" xfId="266" applyNumberFormat="1" applyFont="1" applyFill="1" applyBorder="1" applyAlignment="1">
      <alignment vertical="center" wrapText="1"/>
    </xf>
    <xf numFmtId="167" fontId="73" fillId="2" borderId="24" xfId="7" applyNumberFormat="1" applyFont="1" applyFill="1" applyBorder="1" applyAlignment="1">
      <alignment vertical="center" wrapText="1"/>
    </xf>
    <xf numFmtId="167" fontId="71" fillId="0" borderId="40" xfId="7" applyNumberFormat="1" applyFont="1" applyFill="1" applyBorder="1" applyAlignment="1">
      <alignment horizontal="center" vertical="center" wrapText="1"/>
    </xf>
    <xf numFmtId="0" fontId="73" fillId="2" borderId="0" xfId="266" applyFont="1" applyFill="1" applyAlignment="1">
      <alignment horizontal="center"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0" fontId="73" fillId="2" borderId="1" xfId="266" applyFont="1" applyFill="1" applyBorder="1" applyAlignment="1">
      <alignment horizontal="center" vertical="top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49" fontId="73" fillId="2" borderId="40" xfId="266" applyNumberFormat="1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left" vertical="top" wrapText="1"/>
    </xf>
    <xf numFmtId="0" fontId="73" fillId="56" borderId="40" xfId="0" applyFont="1" applyFill="1" applyBorder="1" applyAlignment="1">
      <alignment vertical="top" wrapText="1"/>
    </xf>
    <xf numFmtId="0" fontId="73" fillId="56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vertical="top" wrapText="1"/>
    </xf>
    <xf numFmtId="0" fontId="73" fillId="56" borderId="42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 wrapText="1"/>
    </xf>
    <xf numFmtId="0" fontId="73" fillId="2" borderId="40" xfId="2538" applyFont="1" applyFill="1" applyBorder="1" applyAlignment="1">
      <alignment vertical="top" wrapText="1"/>
    </xf>
    <xf numFmtId="0" fontId="73" fillId="2" borderId="0" xfId="0" applyFont="1" applyFill="1" applyAlignment="1">
      <alignment vertical="top"/>
    </xf>
    <xf numFmtId="0" fontId="76" fillId="2" borderId="1" xfId="266" applyFont="1" applyFill="1" applyBorder="1" applyAlignment="1">
      <alignment horizontal="center" vertical="top" wrapText="1"/>
    </xf>
    <xf numFmtId="0" fontId="71" fillId="2" borderId="1" xfId="266" applyFont="1" applyFill="1" applyBorder="1" applyAlignment="1">
      <alignment horizontal="left" vertical="top" wrapText="1"/>
    </xf>
    <xf numFmtId="0" fontId="74" fillId="2" borderId="1" xfId="266" applyFont="1" applyFill="1" applyBorder="1" applyAlignment="1">
      <alignment horizontal="left" vertical="top" wrapText="1"/>
    </xf>
    <xf numFmtId="0" fontId="73" fillId="2" borderId="1" xfId="266" applyFont="1" applyFill="1" applyBorder="1" applyAlignment="1">
      <alignment horizontal="left" vertical="top" wrapText="1"/>
    </xf>
    <xf numFmtId="0" fontId="71" fillId="56" borderId="24" xfId="0" applyFont="1" applyFill="1" applyBorder="1" applyAlignment="1">
      <alignment vertical="top" wrapText="1"/>
    </xf>
    <xf numFmtId="0" fontId="73" fillId="56" borderId="24" xfId="0" applyFont="1" applyFill="1" applyBorder="1" applyAlignment="1">
      <alignment vertical="top" wrapText="1"/>
    </xf>
    <xf numFmtId="0" fontId="71" fillId="56" borderId="1" xfId="0" applyFont="1" applyFill="1" applyBorder="1" applyAlignment="1">
      <alignment vertical="top" wrapText="1"/>
    </xf>
    <xf numFmtId="0" fontId="71" fillId="2" borderId="1" xfId="0" applyFont="1" applyFill="1" applyBorder="1" applyAlignment="1">
      <alignment horizontal="center" vertical="top" wrapText="1"/>
    </xf>
    <xf numFmtId="0" fontId="73" fillId="56" borderId="3" xfId="18" applyFont="1" applyFill="1" applyBorder="1" applyAlignment="1">
      <alignment horizontal="left" vertical="top" wrapText="1"/>
    </xf>
    <xf numFmtId="167" fontId="73" fillId="56" borderId="40" xfId="7" applyNumberFormat="1" applyFont="1" applyFill="1" applyBorder="1" applyAlignment="1">
      <alignment horizontal="center" vertical="center" wrapText="1"/>
    </xf>
    <xf numFmtId="175" fontId="73" fillId="2" borderId="40" xfId="7" applyNumberFormat="1" applyFont="1" applyFill="1" applyBorder="1" applyAlignment="1">
      <alignment horizontal="right" vertical="center"/>
    </xf>
    <xf numFmtId="167" fontId="73" fillId="56" borderId="40" xfId="0" applyNumberFormat="1" applyFont="1" applyFill="1" applyBorder="1" applyAlignment="1">
      <alignment vertical="center" wrapText="1"/>
    </xf>
    <xf numFmtId="0" fontId="88" fillId="0" borderId="40" xfId="0" applyFont="1" applyBorder="1" applyAlignment="1">
      <alignment horizontal="left" vertical="top" wrapText="1"/>
    </xf>
    <xf numFmtId="49" fontId="73" fillId="0" borderId="40" xfId="0" applyNumberFormat="1" applyFont="1" applyBorder="1" applyAlignment="1">
      <alignment horizontal="left" vertical="top" wrapText="1"/>
    </xf>
    <xf numFmtId="0" fontId="71" fillId="2" borderId="40" xfId="266" applyFont="1" applyFill="1" applyBorder="1" applyAlignment="1">
      <alignment horizontal="left" vertical="top" wrapText="1"/>
    </xf>
    <xf numFmtId="49" fontId="71" fillId="2" borderId="40" xfId="266" applyNumberFormat="1" applyFont="1" applyFill="1" applyBorder="1" applyAlignment="1">
      <alignment horizontal="center" vertical="center" wrapText="1"/>
    </xf>
    <xf numFmtId="168" fontId="71" fillId="2" borderId="40" xfId="266" applyNumberFormat="1" applyFont="1" applyFill="1" applyBorder="1" applyAlignment="1">
      <alignment horizontal="center" vertical="center" wrapText="1"/>
    </xf>
    <xf numFmtId="172" fontId="73" fillId="2" borderId="24" xfId="1" applyNumberFormat="1" applyFont="1" applyFill="1" applyBorder="1" applyAlignment="1">
      <alignment horizontal="center" vertical="top" wrapText="1"/>
    </xf>
    <xf numFmtId="172" fontId="73" fillId="2" borderId="24" xfId="7" applyNumberFormat="1" applyFont="1" applyFill="1" applyBorder="1" applyAlignment="1">
      <alignment horizontal="center" vertical="center" wrapText="1"/>
    </xf>
    <xf numFmtId="168" fontId="73" fillId="2" borderId="1" xfId="266" applyNumberFormat="1" applyFont="1" applyFill="1" applyBorder="1" applyAlignment="1">
      <alignment vertical="center" wrapText="1"/>
    </xf>
    <xf numFmtId="175" fontId="73" fillId="2" borderId="0" xfId="266" applyNumberFormat="1" applyFont="1" applyFill="1" applyAlignment="1">
      <alignment horizontal="center" vertical="center" wrapText="1"/>
    </xf>
    <xf numFmtId="0" fontId="73" fillId="0" borderId="5" xfId="1" applyFont="1" applyBorder="1" applyAlignment="1">
      <alignment horizontal="center" wrapText="1"/>
    </xf>
    <xf numFmtId="172" fontId="73" fillId="0" borderId="40" xfId="7" applyNumberFormat="1" applyFont="1" applyFill="1" applyBorder="1" applyAlignment="1">
      <alignment horizontal="center" vertical="center"/>
    </xf>
    <xf numFmtId="0" fontId="73" fillId="0" borderId="40" xfId="265" applyFont="1" applyFill="1" applyBorder="1" applyAlignment="1">
      <alignment horizontal="left" vertical="center"/>
    </xf>
    <xf numFmtId="0" fontId="73" fillId="0" borderId="40" xfId="264" applyFont="1" applyBorder="1" applyAlignment="1">
      <alignment horizontal="left" vertical="center" wrapText="1"/>
    </xf>
    <xf numFmtId="0" fontId="73" fillId="0" borderId="0" xfId="0" applyFont="1" applyAlignment="1">
      <alignment horizontal="center" vertical="center" wrapText="1"/>
    </xf>
    <xf numFmtId="0" fontId="73" fillId="0" borderId="24" xfId="0" applyFont="1" applyBorder="1" applyAlignment="1">
      <alignment horizontal="left" vertical="center" wrapText="1"/>
    </xf>
    <xf numFmtId="0" fontId="85" fillId="0" borderId="24" xfId="0" applyFont="1" applyBorder="1" applyAlignment="1">
      <alignment vertical="center" wrapText="1"/>
    </xf>
    <xf numFmtId="0" fontId="73" fillId="0" borderId="34" xfId="929" applyFont="1" applyBorder="1" applyAlignment="1">
      <alignment horizontal="center" vertical="center"/>
    </xf>
    <xf numFmtId="0" fontId="73" fillId="0" borderId="39" xfId="929" applyFont="1" applyBorder="1" applyAlignment="1">
      <alignment horizontal="center" vertical="center"/>
    </xf>
    <xf numFmtId="0" fontId="73" fillId="0" borderId="24" xfId="0" applyFont="1" applyBorder="1" applyAlignment="1">
      <alignment horizontal="center" vertical="top" wrapText="1"/>
    </xf>
    <xf numFmtId="0" fontId="85" fillId="0" borderId="24" xfId="0" applyFont="1" applyBorder="1" applyAlignment="1">
      <alignment horizontal="center" vertical="top"/>
    </xf>
    <xf numFmtId="0" fontId="85" fillId="0" borderId="24" xfId="0" applyFont="1" applyBorder="1" applyAlignment="1">
      <alignment horizontal="center" vertical="center" wrapText="1"/>
    </xf>
    <xf numFmtId="0" fontId="85" fillId="0" borderId="36" xfId="0" applyFont="1" applyBorder="1" applyAlignment="1">
      <alignment horizontal="center" vertical="center" wrapText="1"/>
    </xf>
    <xf numFmtId="0" fontId="85" fillId="0" borderId="37" xfId="0" applyFont="1" applyBorder="1" applyAlignment="1">
      <alignment horizontal="center" vertical="center" wrapText="1"/>
    </xf>
    <xf numFmtId="0" fontId="85" fillId="0" borderId="38" xfId="0" applyFont="1" applyBorder="1" applyAlignment="1">
      <alignment horizontal="center" vertical="center" wrapText="1"/>
    </xf>
    <xf numFmtId="0" fontId="85" fillId="0" borderId="28" xfId="0" applyFont="1" applyBorder="1" applyAlignment="1">
      <alignment horizontal="center" vertical="center" wrapText="1"/>
    </xf>
    <xf numFmtId="0" fontId="71" fillId="0" borderId="34" xfId="0" applyFont="1" applyBorder="1" applyAlignment="1">
      <alignment horizontal="center" vertical="center" wrapText="1"/>
    </xf>
    <xf numFmtId="0" fontId="71" fillId="0" borderId="35" xfId="0" applyFont="1" applyBorder="1" applyAlignment="1">
      <alignment horizontal="center" vertical="center" wrapText="1"/>
    </xf>
    <xf numFmtId="0" fontId="73" fillId="2" borderId="0" xfId="266" applyFont="1" applyFill="1" applyAlignment="1">
      <alignment horizontal="center" vertical="center" wrapText="1"/>
    </xf>
    <xf numFmtId="168" fontId="73" fillId="2" borderId="29" xfId="266" applyNumberFormat="1" applyFont="1" applyFill="1" applyBorder="1" applyAlignment="1">
      <alignment horizontal="right" vertical="center" wrapText="1"/>
    </xf>
    <xf numFmtId="49" fontId="73" fillId="2" borderId="24" xfId="266" applyNumberFormat="1" applyFont="1" applyFill="1" applyBorder="1" applyAlignment="1">
      <alignment horizontal="center" vertical="center" wrapText="1"/>
    </xf>
    <xf numFmtId="0" fontId="73" fillId="2" borderId="1" xfId="266" applyFont="1" applyFill="1" applyBorder="1" applyAlignment="1">
      <alignment horizontal="center" vertical="top" wrapText="1"/>
    </xf>
    <xf numFmtId="168" fontId="73" fillId="2" borderId="1" xfId="266" applyNumberFormat="1" applyFont="1" applyFill="1" applyBorder="1" applyAlignment="1">
      <alignment horizontal="center" vertical="center" wrapText="1"/>
    </xf>
    <xf numFmtId="168" fontId="73" fillId="2" borderId="24" xfId="266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center" wrapText="1"/>
    </xf>
    <xf numFmtId="0" fontId="73" fillId="0" borderId="24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center" wrapText="1"/>
    </xf>
    <xf numFmtId="0" fontId="73" fillId="2" borderId="27" xfId="0" applyFont="1" applyFill="1" applyBorder="1" applyAlignment="1">
      <alignment horizontal="center" vertical="center"/>
    </xf>
    <xf numFmtId="0" fontId="73" fillId="2" borderId="26" xfId="0" applyFont="1" applyFill="1" applyBorder="1" applyAlignment="1">
      <alignment horizontal="center" vertical="center"/>
    </xf>
    <xf numFmtId="0" fontId="73" fillId="2" borderId="25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0" borderId="0" xfId="1" applyFont="1" applyAlignment="1">
      <alignment horizontal="center" wrapText="1"/>
    </xf>
    <xf numFmtId="0" fontId="71" fillId="0" borderId="0" xfId="1" applyFont="1" applyAlignment="1">
      <alignment horizontal="center" vertical="center"/>
    </xf>
    <xf numFmtId="0" fontId="73" fillId="0" borderId="27" xfId="0" applyFont="1" applyBorder="1" applyAlignment="1">
      <alignment horizontal="left" vertical="center" wrapText="1"/>
    </xf>
    <xf numFmtId="0" fontId="73" fillId="0" borderId="26" xfId="0" applyFont="1" applyBorder="1" applyAlignment="1">
      <alignment horizontal="left" vertical="center" wrapText="1"/>
    </xf>
    <xf numFmtId="0" fontId="73" fillId="0" borderId="27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73" fillId="0" borderId="27" xfId="1" applyFont="1" applyBorder="1" applyAlignment="1">
      <alignment horizontal="center" wrapText="1"/>
    </xf>
    <xf numFmtId="0" fontId="73" fillId="0" borderId="26" xfId="1" applyFont="1" applyBorder="1" applyAlignment="1">
      <alignment horizontal="center" wrapText="1"/>
    </xf>
    <xf numFmtId="0" fontId="73" fillId="57" borderId="34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4" fillId="57" borderId="34" xfId="0" applyFont="1" applyFill="1" applyBorder="1" applyAlignment="1">
      <alignment horizontal="left" vertical="center" wrapText="1"/>
    </xf>
    <xf numFmtId="0" fontId="74" fillId="57" borderId="26" xfId="0" applyFont="1" applyFill="1" applyBorder="1" applyAlignment="1">
      <alignment horizontal="left" vertical="center" wrapText="1"/>
    </xf>
    <xf numFmtId="0" fontId="73" fillId="0" borderId="4" xfId="0" applyFont="1" applyBorder="1" applyAlignment="1">
      <alignment horizontal="left" vertical="center" wrapText="1"/>
    </xf>
    <xf numFmtId="0" fontId="73" fillId="0" borderId="5" xfId="0" applyFont="1" applyBorder="1" applyAlignment="1">
      <alignment horizontal="left" vertical="center" wrapText="1"/>
    </xf>
    <xf numFmtId="0" fontId="71" fillId="0" borderId="0" xfId="1" applyFont="1" applyAlignment="1">
      <alignment horizontal="center"/>
    </xf>
    <xf numFmtId="0" fontId="73" fillId="0" borderId="0" xfId="264" applyFont="1" applyAlignment="1">
      <alignment horizontal="center" vertical="center" wrapText="1"/>
    </xf>
    <xf numFmtId="0" fontId="73" fillId="0" borderId="40" xfId="264" applyFont="1" applyBorder="1" applyAlignment="1">
      <alignment horizontal="right" vertical="center" wrapText="1"/>
    </xf>
    <xf numFmtId="0" fontId="73" fillId="0" borderId="40" xfId="264" applyFont="1" applyBorder="1" applyAlignment="1">
      <alignment horizontal="center" vertical="center" wrapText="1"/>
    </xf>
    <xf numFmtId="167" fontId="73" fillId="0" borderId="40" xfId="218" applyNumberFormat="1" applyFont="1" applyFill="1" applyBorder="1" applyAlignment="1">
      <alignment horizontal="center" vertical="center" wrapText="1"/>
    </xf>
    <xf numFmtId="0" fontId="73" fillId="0" borderId="41" xfId="265" applyFont="1" applyFill="1" applyBorder="1" applyAlignment="1">
      <alignment horizontal="left" vertical="center"/>
    </xf>
    <xf numFmtId="0" fontId="73" fillId="0" borderId="39" xfId="265" applyFont="1" applyFill="1" applyBorder="1" applyAlignment="1">
      <alignment horizontal="left" vertical="center"/>
    </xf>
    <xf numFmtId="0" fontId="73" fillId="0" borderId="35" xfId="265" applyFont="1" applyFill="1" applyBorder="1" applyAlignment="1">
      <alignment horizontal="left" vertical="center"/>
    </xf>
    <xf numFmtId="0" fontId="71" fillId="0" borderId="40" xfId="0" applyFont="1" applyBorder="1" applyAlignment="1">
      <alignment vertical="center" wrapText="1"/>
    </xf>
    <xf numFmtId="0" fontId="73" fillId="0" borderId="40" xfId="0" applyFont="1" applyBorder="1" applyAlignment="1">
      <alignment vertical="center" wrapText="1"/>
    </xf>
    <xf numFmtId="0" fontId="73" fillId="0" borderId="41" xfId="0" applyFont="1" applyBorder="1" applyAlignment="1">
      <alignment vertical="center" wrapText="1"/>
    </xf>
    <xf numFmtId="0" fontId="73" fillId="0" borderId="39" xfId="0" applyFont="1" applyBorder="1" applyAlignment="1">
      <alignment vertical="center" wrapText="1"/>
    </xf>
    <xf numFmtId="0" fontId="73" fillId="0" borderId="35" xfId="0" applyFont="1" applyBorder="1" applyAlignment="1">
      <alignment vertical="center" wrapText="1"/>
    </xf>
  </cellXfs>
  <cellStyles count="2539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2 2" xfId="1120"/>
    <cellStyle name="20% - Accent1 2 2 2 2 2 3" xfId="1866"/>
    <cellStyle name="20% - Accent1 2 2 2 2 3" xfId="272"/>
    <cellStyle name="20% - Accent1 2 2 2 2 3 2" xfId="1121"/>
    <cellStyle name="20% - Accent1 2 2 2 2 3 3" xfId="1867"/>
    <cellStyle name="20% - Accent1 2 2 2 2 4" xfId="1119"/>
    <cellStyle name="20% - Accent1 2 2 2 2 5" xfId="1865"/>
    <cellStyle name="20% - Accent1 2 2 2 3" xfId="273"/>
    <cellStyle name="20% - Accent1 2 2 2 3 2" xfId="274"/>
    <cellStyle name="20% - Accent1 2 2 2 3 2 2" xfId="1123"/>
    <cellStyle name="20% - Accent1 2 2 2 3 2 3" xfId="1869"/>
    <cellStyle name="20% - Accent1 2 2 2 3 3" xfId="275"/>
    <cellStyle name="20% - Accent1 2 2 2 3 3 2" xfId="1124"/>
    <cellStyle name="20% - Accent1 2 2 2 3 3 3" xfId="1870"/>
    <cellStyle name="20% - Accent1 2 2 2 3 4" xfId="1122"/>
    <cellStyle name="20% - Accent1 2 2 2 3 5" xfId="1868"/>
    <cellStyle name="20% - Accent1 2 2 2 4" xfId="276"/>
    <cellStyle name="20% - Accent1 2 2 2 4 2" xfId="1125"/>
    <cellStyle name="20% - Accent1 2 2 2 4 3" xfId="1871"/>
    <cellStyle name="20% - Accent1 2 2 2 5" xfId="277"/>
    <cellStyle name="20% - Accent1 2 2 2 5 2" xfId="1126"/>
    <cellStyle name="20% - Accent1 2 2 2 5 3" xfId="1872"/>
    <cellStyle name="20% - Accent1 2 2 2 6" xfId="1118"/>
    <cellStyle name="20% - Accent1 2 2 2 7" xfId="1864"/>
    <cellStyle name="20% - Accent1 2 2 3" xfId="278"/>
    <cellStyle name="20% - Accent1 2 2 3 2" xfId="279"/>
    <cellStyle name="20% - Accent1 2 2 3 2 2" xfId="1128"/>
    <cellStyle name="20% - Accent1 2 2 3 2 3" xfId="1874"/>
    <cellStyle name="20% - Accent1 2 2 3 3" xfId="280"/>
    <cellStyle name="20% - Accent1 2 2 3 3 2" xfId="1129"/>
    <cellStyle name="20% - Accent1 2 2 3 3 3" xfId="1875"/>
    <cellStyle name="20% - Accent1 2 2 3 4" xfId="1127"/>
    <cellStyle name="20% - Accent1 2 2 3 5" xfId="1873"/>
    <cellStyle name="20% - Accent1 2 2 4" xfId="281"/>
    <cellStyle name="20% - Accent1 2 2 4 2" xfId="282"/>
    <cellStyle name="20% - Accent1 2 2 4 2 2" xfId="1131"/>
    <cellStyle name="20% - Accent1 2 2 4 2 3" xfId="1877"/>
    <cellStyle name="20% - Accent1 2 2 4 3" xfId="283"/>
    <cellStyle name="20% - Accent1 2 2 4 3 2" xfId="1132"/>
    <cellStyle name="20% - Accent1 2 2 4 3 3" xfId="1878"/>
    <cellStyle name="20% - Accent1 2 2 4 4" xfId="1130"/>
    <cellStyle name="20% - Accent1 2 2 4 5" xfId="1876"/>
    <cellStyle name="20% - Accent1 2 3" xfId="284"/>
    <cellStyle name="20% - Accent1 2 3 2" xfId="285"/>
    <cellStyle name="20% - Accent1 2 3 2 2" xfId="286"/>
    <cellStyle name="20% - Accent1 2 3 2 2 2" xfId="1135"/>
    <cellStyle name="20% - Accent1 2 3 2 2 3" xfId="1881"/>
    <cellStyle name="20% - Accent1 2 3 2 3" xfId="287"/>
    <cellStyle name="20% - Accent1 2 3 2 3 2" xfId="1136"/>
    <cellStyle name="20% - Accent1 2 3 2 3 3" xfId="1882"/>
    <cellStyle name="20% - Accent1 2 3 2 4" xfId="1134"/>
    <cellStyle name="20% - Accent1 2 3 2 5" xfId="1880"/>
    <cellStyle name="20% - Accent1 2 3 3" xfId="288"/>
    <cellStyle name="20% - Accent1 2 3 3 2" xfId="289"/>
    <cellStyle name="20% - Accent1 2 3 3 2 2" xfId="1138"/>
    <cellStyle name="20% - Accent1 2 3 3 2 3" xfId="1884"/>
    <cellStyle name="20% - Accent1 2 3 3 3" xfId="290"/>
    <cellStyle name="20% - Accent1 2 3 3 3 2" xfId="1139"/>
    <cellStyle name="20% - Accent1 2 3 3 3 3" xfId="1885"/>
    <cellStyle name="20% - Accent1 2 3 3 4" xfId="1137"/>
    <cellStyle name="20% - Accent1 2 3 3 5" xfId="1883"/>
    <cellStyle name="20% - Accent1 2 3 4" xfId="291"/>
    <cellStyle name="20% - Accent1 2 3 4 2" xfId="1140"/>
    <cellStyle name="20% - Accent1 2 3 4 3" xfId="1886"/>
    <cellStyle name="20% - Accent1 2 3 5" xfId="292"/>
    <cellStyle name="20% - Accent1 2 3 5 2" xfId="1141"/>
    <cellStyle name="20% - Accent1 2 3 5 3" xfId="1887"/>
    <cellStyle name="20% - Accent1 2 3 6" xfId="1133"/>
    <cellStyle name="20% - Accent1 2 3 7" xfId="1879"/>
    <cellStyle name="20% - Accent1 2 4" xfId="293"/>
    <cellStyle name="20% - Accent1 2 4 2" xfId="294"/>
    <cellStyle name="20% - Accent1 2 4 2 2" xfId="295"/>
    <cellStyle name="20% - Accent1 2 4 2 2 2" xfId="1144"/>
    <cellStyle name="20% - Accent1 2 4 2 2 3" xfId="1890"/>
    <cellStyle name="20% - Accent1 2 4 2 3" xfId="296"/>
    <cellStyle name="20% - Accent1 2 4 2 3 2" xfId="1145"/>
    <cellStyle name="20% - Accent1 2 4 2 3 3" xfId="1891"/>
    <cellStyle name="20% - Accent1 2 4 2 4" xfId="1143"/>
    <cellStyle name="20% - Accent1 2 4 2 5" xfId="1889"/>
    <cellStyle name="20% - Accent1 2 4 3" xfId="297"/>
    <cellStyle name="20% - Accent1 2 4 3 2" xfId="298"/>
    <cellStyle name="20% - Accent1 2 4 3 2 2" xfId="1147"/>
    <cellStyle name="20% - Accent1 2 4 3 2 3" xfId="1893"/>
    <cellStyle name="20% - Accent1 2 4 3 3" xfId="299"/>
    <cellStyle name="20% - Accent1 2 4 3 3 2" xfId="1148"/>
    <cellStyle name="20% - Accent1 2 4 3 3 3" xfId="1894"/>
    <cellStyle name="20% - Accent1 2 4 3 4" xfId="1146"/>
    <cellStyle name="20% - Accent1 2 4 3 5" xfId="1892"/>
    <cellStyle name="20% - Accent1 2 4 4" xfId="300"/>
    <cellStyle name="20% - Accent1 2 4 4 2" xfId="1149"/>
    <cellStyle name="20% - Accent1 2 4 4 3" xfId="1895"/>
    <cellStyle name="20% - Accent1 2 4 5" xfId="301"/>
    <cellStyle name="20% - Accent1 2 4 5 2" xfId="1150"/>
    <cellStyle name="20% - Accent1 2 4 5 3" xfId="1896"/>
    <cellStyle name="20% - Accent1 2 4 6" xfId="1142"/>
    <cellStyle name="20% - Accent1 2 4 7" xfId="1888"/>
    <cellStyle name="20% - Accent1 2 5" xfId="302"/>
    <cellStyle name="20% - Accent1 2 5 2" xfId="303"/>
    <cellStyle name="20% - Accent1 2 5 2 2" xfId="1152"/>
    <cellStyle name="20% - Accent1 2 5 2 3" xfId="1898"/>
    <cellStyle name="20% - Accent1 2 5 3" xfId="304"/>
    <cellStyle name="20% - Accent1 2 5 3 2" xfId="1153"/>
    <cellStyle name="20% - Accent1 2 5 3 3" xfId="1899"/>
    <cellStyle name="20% - Accent1 2 5 4" xfId="1151"/>
    <cellStyle name="20% - Accent1 2 5 5" xfId="1897"/>
    <cellStyle name="20% - Accent1 2 6" xfId="305"/>
    <cellStyle name="20% - Accent1 2 6 2" xfId="306"/>
    <cellStyle name="20% - Accent1 2 6 2 2" xfId="1155"/>
    <cellStyle name="20% - Accent1 2 6 2 3" xfId="1901"/>
    <cellStyle name="20% - Accent1 2 6 3" xfId="307"/>
    <cellStyle name="20% - Accent1 2 6 3 2" xfId="1156"/>
    <cellStyle name="20% - Accent1 2 6 3 3" xfId="1902"/>
    <cellStyle name="20% - Accent1 2 6 4" xfId="1154"/>
    <cellStyle name="20% - Accent1 2 6 5" xfId="1900"/>
    <cellStyle name="20% - Accent1 3" xfId="167"/>
    <cellStyle name="20% - Accent1 3 2" xfId="308"/>
    <cellStyle name="20% - Accent1 3 2 2" xfId="1157"/>
    <cellStyle name="20% - Accent1 3 2 3" xfId="1903"/>
    <cellStyle name="20% - Accent1 3 3" xfId="309"/>
    <cellStyle name="20% - Accent1 3 3 2" xfId="1158"/>
    <cellStyle name="20% - Accent1 3 3 3" xfId="1904"/>
    <cellStyle name="20% - Accent1 3 4" xfId="1060"/>
    <cellStyle name="20% - Accent1 3 5" xfId="1806"/>
    <cellStyle name="20% - Accent1 4" xfId="191"/>
    <cellStyle name="20% - Accent1 4 2" xfId="1083"/>
    <cellStyle name="20% - Accent1 4 3" xfId="1829"/>
    <cellStyle name="20% - Accent1 5" xfId="1041"/>
    <cellStyle name="20% - Accent1 6" xfId="1782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2 2" xfId="1161"/>
    <cellStyle name="20% - Accent2 2 2 2 2 2 3" xfId="1907"/>
    <cellStyle name="20% - Accent2 2 2 2 2 3" xfId="313"/>
    <cellStyle name="20% - Accent2 2 2 2 2 3 2" xfId="1162"/>
    <cellStyle name="20% - Accent2 2 2 2 2 3 3" xfId="1908"/>
    <cellStyle name="20% - Accent2 2 2 2 2 4" xfId="1160"/>
    <cellStyle name="20% - Accent2 2 2 2 2 5" xfId="1906"/>
    <cellStyle name="20% - Accent2 2 2 2 3" xfId="314"/>
    <cellStyle name="20% - Accent2 2 2 2 3 2" xfId="315"/>
    <cellStyle name="20% - Accent2 2 2 2 3 2 2" xfId="1164"/>
    <cellStyle name="20% - Accent2 2 2 2 3 2 3" xfId="1910"/>
    <cellStyle name="20% - Accent2 2 2 2 3 3" xfId="316"/>
    <cellStyle name="20% - Accent2 2 2 2 3 3 2" xfId="1165"/>
    <cellStyle name="20% - Accent2 2 2 2 3 3 3" xfId="1911"/>
    <cellStyle name="20% - Accent2 2 2 2 3 4" xfId="1163"/>
    <cellStyle name="20% - Accent2 2 2 2 3 5" xfId="1909"/>
    <cellStyle name="20% - Accent2 2 2 2 4" xfId="317"/>
    <cellStyle name="20% - Accent2 2 2 2 4 2" xfId="1166"/>
    <cellStyle name="20% - Accent2 2 2 2 4 3" xfId="1912"/>
    <cellStyle name="20% - Accent2 2 2 2 5" xfId="318"/>
    <cellStyle name="20% - Accent2 2 2 2 5 2" xfId="1167"/>
    <cellStyle name="20% - Accent2 2 2 2 5 3" xfId="1913"/>
    <cellStyle name="20% - Accent2 2 2 2 6" xfId="1159"/>
    <cellStyle name="20% - Accent2 2 2 2 7" xfId="1905"/>
    <cellStyle name="20% - Accent2 2 2 3" xfId="319"/>
    <cellStyle name="20% - Accent2 2 2 3 2" xfId="320"/>
    <cellStyle name="20% - Accent2 2 2 3 2 2" xfId="1169"/>
    <cellStyle name="20% - Accent2 2 2 3 2 3" xfId="1915"/>
    <cellStyle name="20% - Accent2 2 2 3 3" xfId="321"/>
    <cellStyle name="20% - Accent2 2 2 3 3 2" xfId="1170"/>
    <cellStyle name="20% - Accent2 2 2 3 3 3" xfId="1916"/>
    <cellStyle name="20% - Accent2 2 2 3 4" xfId="1168"/>
    <cellStyle name="20% - Accent2 2 2 3 5" xfId="1914"/>
    <cellStyle name="20% - Accent2 2 2 4" xfId="322"/>
    <cellStyle name="20% - Accent2 2 2 4 2" xfId="323"/>
    <cellStyle name="20% - Accent2 2 2 4 2 2" xfId="1172"/>
    <cellStyle name="20% - Accent2 2 2 4 2 3" xfId="1918"/>
    <cellStyle name="20% - Accent2 2 2 4 3" xfId="324"/>
    <cellStyle name="20% - Accent2 2 2 4 3 2" xfId="1173"/>
    <cellStyle name="20% - Accent2 2 2 4 3 3" xfId="1919"/>
    <cellStyle name="20% - Accent2 2 2 4 4" xfId="1171"/>
    <cellStyle name="20% - Accent2 2 2 4 5" xfId="1917"/>
    <cellStyle name="20% - Accent2 2 3" xfId="325"/>
    <cellStyle name="20% - Accent2 2 3 2" xfId="326"/>
    <cellStyle name="20% - Accent2 2 3 2 2" xfId="327"/>
    <cellStyle name="20% - Accent2 2 3 2 2 2" xfId="1176"/>
    <cellStyle name="20% - Accent2 2 3 2 2 3" xfId="1922"/>
    <cellStyle name="20% - Accent2 2 3 2 3" xfId="328"/>
    <cellStyle name="20% - Accent2 2 3 2 3 2" xfId="1177"/>
    <cellStyle name="20% - Accent2 2 3 2 3 3" xfId="1923"/>
    <cellStyle name="20% - Accent2 2 3 2 4" xfId="1175"/>
    <cellStyle name="20% - Accent2 2 3 2 5" xfId="1921"/>
    <cellStyle name="20% - Accent2 2 3 3" xfId="329"/>
    <cellStyle name="20% - Accent2 2 3 3 2" xfId="330"/>
    <cellStyle name="20% - Accent2 2 3 3 2 2" xfId="1179"/>
    <cellStyle name="20% - Accent2 2 3 3 2 3" xfId="1925"/>
    <cellStyle name="20% - Accent2 2 3 3 3" xfId="331"/>
    <cellStyle name="20% - Accent2 2 3 3 3 2" xfId="1180"/>
    <cellStyle name="20% - Accent2 2 3 3 3 3" xfId="1926"/>
    <cellStyle name="20% - Accent2 2 3 3 4" xfId="1178"/>
    <cellStyle name="20% - Accent2 2 3 3 5" xfId="1924"/>
    <cellStyle name="20% - Accent2 2 3 4" xfId="332"/>
    <cellStyle name="20% - Accent2 2 3 4 2" xfId="1181"/>
    <cellStyle name="20% - Accent2 2 3 4 3" xfId="1927"/>
    <cellStyle name="20% - Accent2 2 3 5" xfId="333"/>
    <cellStyle name="20% - Accent2 2 3 5 2" xfId="1182"/>
    <cellStyle name="20% - Accent2 2 3 5 3" xfId="1928"/>
    <cellStyle name="20% - Accent2 2 3 6" xfId="1174"/>
    <cellStyle name="20% - Accent2 2 3 7" xfId="1920"/>
    <cellStyle name="20% - Accent2 2 4" xfId="334"/>
    <cellStyle name="20% - Accent2 2 4 2" xfId="335"/>
    <cellStyle name="20% - Accent2 2 4 2 2" xfId="336"/>
    <cellStyle name="20% - Accent2 2 4 2 2 2" xfId="1185"/>
    <cellStyle name="20% - Accent2 2 4 2 2 3" xfId="1931"/>
    <cellStyle name="20% - Accent2 2 4 2 3" xfId="337"/>
    <cellStyle name="20% - Accent2 2 4 2 3 2" xfId="1186"/>
    <cellStyle name="20% - Accent2 2 4 2 3 3" xfId="1932"/>
    <cellStyle name="20% - Accent2 2 4 2 4" xfId="1184"/>
    <cellStyle name="20% - Accent2 2 4 2 5" xfId="1930"/>
    <cellStyle name="20% - Accent2 2 4 3" xfId="338"/>
    <cellStyle name="20% - Accent2 2 4 3 2" xfId="339"/>
    <cellStyle name="20% - Accent2 2 4 3 2 2" xfId="1188"/>
    <cellStyle name="20% - Accent2 2 4 3 2 3" xfId="1934"/>
    <cellStyle name="20% - Accent2 2 4 3 3" xfId="340"/>
    <cellStyle name="20% - Accent2 2 4 3 3 2" xfId="1189"/>
    <cellStyle name="20% - Accent2 2 4 3 3 3" xfId="1935"/>
    <cellStyle name="20% - Accent2 2 4 3 4" xfId="1187"/>
    <cellStyle name="20% - Accent2 2 4 3 5" xfId="1933"/>
    <cellStyle name="20% - Accent2 2 4 4" xfId="341"/>
    <cellStyle name="20% - Accent2 2 4 4 2" xfId="1190"/>
    <cellStyle name="20% - Accent2 2 4 4 3" xfId="1936"/>
    <cellStyle name="20% - Accent2 2 4 5" xfId="342"/>
    <cellStyle name="20% - Accent2 2 4 5 2" xfId="1191"/>
    <cellStyle name="20% - Accent2 2 4 5 3" xfId="1937"/>
    <cellStyle name="20% - Accent2 2 4 6" xfId="1183"/>
    <cellStyle name="20% - Accent2 2 4 7" xfId="1929"/>
    <cellStyle name="20% - Accent2 2 5" xfId="343"/>
    <cellStyle name="20% - Accent2 2 5 2" xfId="344"/>
    <cellStyle name="20% - Accent2 2 5 2 2" xfId="1193"/>
    <cellStyle name="20% - Accent2 2 5 2 3" xfId="1939"/>
    <cellStyle name="20% - Accent2 2 5 3" xfId="345"/>
    <cellStyle name="20% - Accent2 2 5 3 2" xfId="1194"/>
    <cellStyle name="20% - Accent2 2 5 3 3" xfId="1940"/>
    <cellStyle name="20% - Accent2 2 5 4" xfId="1192"/>
    <cellStyle name="20% - Accent2 2 5 5" xfId="1938"/>
    <cellStyle name="20% - Accent2 2 6" xfId="346"/>
    <cellStyle name="20% - Accent2 2 6 2" xfId="347"/>
    <cellStyle name="20% - Accent2 2 6 2 2" xfId="1196"/>
    <cellStyle name="20% - Accent2 2 6 2 3" xfId="1942"/>
    <cellStyle name="20% - Accent2 2 6 3" xfId="348"/>
    <cellStyle name="20% - Accent2 2 6 3 2" xfId="1197"/>
    <cellStyle name="20% - Accent2 2 6 3 3" xfId="1943"/>
    <cellStyle name="20% - Accent2 2 6 4" xfId="1195"/>
    <cellStyle name="20% - Accent2 2 6 5" xfId="1941"/>
    <cellStyle name="20% - Accent2 3" xfId="169"/>
    <cellStyle name="20% - Accent2 3 2" xfId="349"/>
    <cellStyle name="20% - Accent2 3 2 2" xfId="1198"/>
    <cellStyle name="20% - Accent2 3 2 3" xfId="1944"/>
    <cellStyle name="20% - Accent2 3 3" xfId="350"/>
    <cellStyle name="20% - Accent2 3 3 2" xfId="1199"/>
    <cellStyle name="20% - Accent2 3 3 3" xfId="1945"/>
    <cellStyle name="20% - Accent2 3 4" xfId="1062"/>
    <cellStyle name="20% - Accent2 3 5" xfId="1808"/>
    <cellStyle name="20% - Accent2 4" xfId="193"/>
    <cellStyle name="20% - Accent2 4 2" xfId="1085"/>
    <cellStyle name="20% - Accent2 4 3" xfId="1831"/>
    <cellStyle name="20% - Accent2 5" xfId="1043"/>
    <cellStyle name="20% - Accent2 6" xfId="1784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2 2" xfId="1202"/>
    <cellStyle name="20% - Accent3 2 2 2 2 2 3" xfId="1948"/>
    <cellStyle name="20% - Accent3 2 2 2 2 3" xfId="354"/>
    <cellStyle name="20% - Accent3 2 2 2 2 3 2" xfId="1203"/>
    <cellStyle name="20% - Accent3 2 2 2 2 3 3" xfId="1949"/>
    <cellStyle name="20% - Accent3 2 2 2 2 4" xfId="1201"/>
    <cellStyle name="20% - Accent3 2 2 2 2 5" xfId="1947"/>
    <cellStyle name="20% - Accent3 2 2 2 3" xfId="355"/>
    <cellStyle name="20% - Accent3 2 2 2 3 2" xfId="356"/>
    <cellStyle name="20% - Accent3 2 2 2 3 2 2" xfId="1205"/>
    <cellStyle name="20% - Accent3 2 2 2 3 2 3" xfId="1951"/>
    <cellStyle name="20% - Accent3 2 2 2 3 3" xfId="357"/>
    <cellStyle name="20% - Accent3 2 2 2 3 3 2" xfId="1206"/>
    <cellStyle name="20% - Accent3 2 2 2 3 3 3" xfId="1952"/>
    <cellStyle name="20% - Accent3 2 2 2 3 4" xfId="1204"/>
    <cellStyle name="20% - Accent3 2 2 2 3 5" xfId="1950"/>
    <cellStyle name="20% - Accent3 2 2 2 4" xfId="358"/>
    <cellStyle name="20% - Accent3 2 2 2 4 2" xfId="1207"/>
    <cellStyle name="20% - Accent3 2 2 2 4 3" xfId="1953"/>
    <cellStyle name="20% - Accent3 2 2 2 5" xfId="359"/>
    <cellStyle name="20% - Accent3 2 2 2 5 2" xfId="1208"/>
    <cellStyle name="20% - Accent3 2 2 2 5 3" xfId="1954"/>
    <cellStyle name="20% - Accent3 2 2 2 6" xfId="1200"/>
    <cellStyle name="20% - Accent3 2 2 2 7" xfId="1946"/>
    <cellStyle name="20% - Accent3 2 2 3" xfId="360"/>
    <cellStyle name="20% - Accent3 2 2 3 2" xfId="361"/>
    <cellStyle name="20% - Accent3 2 2 3 2 2" xfId="1210"/>
    <cellStyle name="20% - Accent3 2 2 3 2 3" xfId="1956"/>
    <cellStyle name="20% - Accent3 2 2 3 3" xfId="362"/>
    <cellStyle name="20% - Accent3 2 2 3 3 2" xfId="1211"/>
    <cellStyle name="20% - Accent3 2 2 3 3 3" xfId="1957"/>
    <cellStyle name="20% - Accent3 2 2 3 4" xfId="1209"/>
    <cellStyle name="20% - Accent3 2 2 3 5" xfId="1955"/>
    <cellStyle name="20% - Accent3 2 2 4" xfId="363"/>
    <cellStyle name="20% - Accent3 2 2 4 2" xfId="364"/>
    <cellStyle name="20% - Accent3 2 2 4 2 2" xfId="1213"/>
    <cellStyle name="20% - Accent3 2 2 4 2 3" xfId="1959"/>
    <cellStyle name="20% - Accent3 2 2 4 3" xfId="365"/>
    <cellStyle name="20% - Accent3 2 2 4 3 2" xfId="1214"/>
    <cellStyle name="20% - Accent3 2 2 4 3 3" xfId="1960"/>
    <cellStyle name="20% - Accent3 2 2 4 4" xfId="1212"/>
    <cellStyle name="20% - Accent3 2 2 4 5" xfId="1958"/>
    <cellStyle name="20% - Accent3 2 3" xfId="366"/>
    <cellStyle name="20% - Accent3 2 3 2" xfId="367"/>
    <cellStyle name="20% - Accent3 2 3 2 2" xfId="368"/>
    <cellStyle name="20% - Accent3 2 3 2 2 2" xfId="1217"/>
    <cellStyle name="20% - Accent3 2 3 2 2 3" xfId="1963"/>
    <cellStyle name="20% - Accent3 2 3 2 3" xfId="369"/>
    <cellStyle name="20% - Accent3 2 3 2 3 2" xfId="1218"/>
    <cellStyle name="20% - Accent3 2 3 2 3 3" xfId="1964"/>
    <cellStyle name="20% - Accent3 2 3 2 4" xfId="1216"/>
    <cellStyle name="20% - Accent3 2 3 2 5" xfId="1962"/>
    <cellStyle name="20% - Accent3 2 3 3" xfId="370"/>
    <cellStyle name="20% - Accent3 2 3 3 2" xfId="371"/>
    <cellStyle name="20% - Accent3 2 3 3 2 2" xfId="1220"/>
    <cellStyle name="20% - Accent3 2 3 3 2 3" xfId="1966"/>
    <cellStyle name="20% - Accent3 2 3 3 3" xfId="372"/>
    <cellStyle name="20% - Accent3 2 3 3 3 2" xfId="1221"/>
    <cellStyle name="20% - Accent3 2 3 3 3 3" xfId="1967"/>
    <cellStyle name="20% - Accent3 2 3 3 4" xfId="1219"/>
    <cellStyle name="20% - Accent3 2 3 3 5" xfId="1965"/>
    <cellStyle name="20% - Accent3 2 3 4" xfId="373"/>
    <cellStyle name="20% - Accent3 2 3 4 2" xfId="1222"/>
    <cellStyle name="20% - Accent3 2 3 4 3" xfId="1968"/>
    <cellStyle name="20% - Accent3 2 3 5" xfId="374"/>
    <cellStyle name="20% - Accent3 2 3 5 2" xfId="1223"/>
    <cellStyle name="20% - Accent3 2 3 5 3" xfId="1969"/>
    <cellStyle name="20% - Accent3 2 3 6" xfId="1215"/>
    <cellStyle name="20% - Accent3 2 3 7" xfId="1961"/>
    <cellStyle name="20% - Accent3 2 4" xfId="375"/>
    <cellStyle name="20% - Accent3 2 4 2" xfId="376"/>
    <cellStyle name="20% - Accent3 2 4 2 2" xfId="377"/>
    <cellStyle name="20% - Accent3 2 4 2 2 2" xfId="1226"/>
    <cellStyle name="20% - Accent3 2 4 2 2 3" xfId="1972"/>
    <cellStyle name="20% - Accent3 2 4 2 3" xfId="378"/>
    <cellStyle name="20% - Accent3 2 4 2 3 2" xfId="1227"/>
    <cellStyle name="20% - Accent3 2 4 2 3 3" xfId="1973"/>
    <cellStyle name="20% - Accent3 2 4 2 4" xfId="1225"/>
    <cellStyle name="20% - Accent3 2 4 2 5" xfId="1971"/>
    <cellStyle name="20% - Accent3 2 4 3" xfId="379"/>
    <cellStyle name="20% - Accent3 2 4 3 2" xfId="380"/>
    <cellStyle name="20% - Accent3 2 4 3 2 2" xfId="1229"/>
    <cellStyle name="20% - Accent3 2 4 3 2 3" xfId="1975"/>
    <cellStyle name="20% - Accent3 2 4 3 3" xfId="381"/>
    <cellStyle name="20% - Accent3 2 4 3 3 2" xfId="1230"/>
    <cellStyle name="20% - Accent3 2 4 3 3 3" xfId="1976"/>
    <cellStyle name="20% - Accent3 2 4 3 4" xfId="1228"/>
    <cellStyle name="20% - Accent3 2 4 3 5" xfId="1974"/>
    <cellStyle name="20% - Accent3 2 4 4" xfId="382"/>
    <cellStyle name="20% - Accent3 2 4 4 2" xfId="1231"/>
    <cellStyle name="20% - Accent3 2 4 4 3" xfId="1977"/>
    <cellStyle name="20% - Accent3 2 4 5" xfId="383"/>
    <cellStyle name="20% - Accent3 2 4 5 2" xfId="1232"/>
    <cellStyle name="20% - Accent3 2 4 5 3" xfId="1978"/>
    <cellStyle name="20% - Accent3 2 4 6" xfId="1224"/>
    <cellStyle name="20% - Accent3 2 4 7" xfId="1970"/>
    <cellStyle name="20% - Accent3 2 5" xfId="384"/>
    <cellStyle name="20% - Accent3 2 5 2" xfId="385"/>
    <cellStyle name="20% - Accent3 2 5 2 2" xfId="1234"/>
    <cellStyle name="20% - Accent3 2 5 2 3" xfId="1980"/>
    <cellStyle name="20% - Accent3 2 5 3" xfId="386"/>
    <cellStyle name="20% - Accent3 2 5 3 2" xfId="1235"/>
    <cellStyle name="20% - Accent3 2 5 3 3" xfId="1981"/>
    <cellStyle name="20% - Accent3 2 5 4" xfId="1233"/>
    <cellStyle name="20% - Accent3 2 5 5" xfId="1979"/>
    <cellStyle name="20% - Accent3 2 6" xfId="387"/>
    <cellStyle name="20% - Accent3 2 6 2" xfId="388"/>
    <cellStyle name="20% - Accent3 2 6 2 2" xfId="1237"/>
    <cellStyle name="20% - Accent3 2 6 2 3" xfId="1983"/>
    <cellStyle name="20% - Accent3 2 6 3" xfId="389"/>
    <cellStyle name="20% - Accent3 2 6 3 2" xfId="1238"/>
    <cellStyle name="20% - Accent3 2 6 3 3" xfId="1984"/>
    <cellStyle name="20% - Accent3 2 6 4" xfId="1236"/>
    <cellStyle name="20% - Accent3 2 6 5" xfId="1982"/>
    <cellStyle name="20% - Accent3 3" xfId="171"/>
    <cellStyle name="20% - Accent3 3 2" xfId="390"/>
    <cellStyle name="20% - Accent3 3 2 2" xfId="1239"/>
    <cellStyle name="20% - Accent3 3 2 3" xfId="1985"/>
    <cellStyle name="20% - Accent3 3 3" xfId="391"/>
    <cellStyle name="20% - Accent3 3 3 2" xfId="1240"/>
    <cellStyle name="20% - Accent3 3 3 3" xfId="1986"/>
    <cellStyle name="20% - Accent3 3 4" xfId="1064"/>
    <cellStyle name="20% - Accent3 3 5" xfId="1810"/>
    <cellStyle name="20% - Accent3 4" xfId="195"/>
    <cellStyle name="20% - Accent3 4 2" xfId="1087"/>
    <cellStyle name="20% - Accent3 4 3" xfId="1833"/>
    <cellStyle name="20% - Accent3 5" xfId="1045"/>
    <cellStyle name="20% - Accent3 6" xfId="1786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2 2" xfId="1243"/>
    <cellStyle name="20% - Accent4 2 2 2 2 2 3" xfId="1989"/>
    <cellStyle name="20% - Accent4 2 2 2 2 3" xfId="395"/>
    <cellStyle name="20% - Accent4 2 2 2 2 3 2" xfId="1244"/>
    <cellStyle name="20% - Accent4 2 2 2 2 3 3" xfId="1990"/>
    <cellStyle name="20% - Accent4 2 2 2 2 4" xfId="1242"/>
    <cellStyle name="20% - Accent4 2 2 2 2 5" xfId="1988"/>
    <cellStyle name="20% - Accent4 2 2 2 3" xfId="396"/>
    <cellStyle name="20% - Accent4 2 2 2 3 2" xfId="397"/>
    <cellStyle name="20% - Accent4 2 2 2 3 2 2" xfId="1246"/>
    <cellStyle name="20% - Accent4 2 2 2 3 2 3" xfId="1992"/>
    <cellStyle name="20% - Accent4 2 2 2 3 3" xfId="398"/>
    <cellStyle name="20% - Accent4 2 2 2 3 3 2" xfId="1247"/>
    <cellStyle name="20% - Accent4 2 2 2 3 3 3" xfId="1993"/>
    <cellStyle name="20% - Accent4 2 2 2 3 4" xfId="1245"/>
    <cellStyle name="20% - Accent4 2 2 2 3 5" xfId="1991"/>
    <cellStyle name="20% - Accent4 2 2 2 4" xfId="399"/>
    <cellStyle name="20% - Accent4 2 2 2 4 2" xfId="1248"/>
    <cellStyle name="20% - Accent4 2 2 2 4 3" xfId="1994"/>
    <cellStyle name="20% - Accent4 2 2 2 5" xfId="400"/>
    <cellStyle name="20% - Accent4 2 2 2 5 2" xfId="1249"/>
    <cellStyle name="20% - Accent4 2 2 2 5 3" xfId="1995"/>
    <cellStyle name="20% - Accent4 2 2 2 6" xfId="1241"/>
    <cellStyle name="20% - Accent4 2 2 2 7" xfId="1987"/>
    <cellStyle name="20% - Accent4 2 2 3" xfId="401"/>
    <cellStyle name="20% - Accent4 2 2 3 2" xfId="402"/>
    <cellStyle name="20% - Accent4 2 2 3 2 2" xfId="1251"/>
    <cellStyle name="20% - Accent4 2 2 3 2 3" xfId="1997"/>
    <cellStyle name="20% - Accent4 2 2 3 3" xfId="403"/>
    <cellStyle name="20% - Accent4 2 2 3 3 2" xfId="1252"/>
    <cellStyle name="20% - Accent4 2 2 3 3 3" xfId="1998"/>
    <cellStyle name="20% - Accent4 2 2 3 4" xfId="1250"/>
    <cellStyle name="20% - Accent4 2 2 3 5" xfId="1996"/>
    <cellStyle name="20% - Accent4 2 2 4" xfId="404"/>
    <cellStyle name="20% - Accent4 2 2 4 2" xfId="405"/>
    <cellStyle name="20% - Accent4 2 2 4 2 2" xfId="1254"/>
    <cellStyle name="20% - Accent4 2 2 4 2 3" xfId="2000"/>
    <cellStyle name="20% - Accent4 2 2 4 3" xfId="406"/>
    <cellStyle name="20% - Accent4 2 2 4 3 2" xfId="1255"/>
    <cellStyle name="20% - Accent4 2 2 4 3 3" xfId="2001"/>
    <cellStyle name="20% - Accent4 2 2 4 4" xfId="1253"/>
    <cellStyle name="20% - Accent4 2 2 4 5" xfId="1999"/>
    <cellStyle name="20% - Accent4 2 3" xfId="407"/>
    <cellStyle name="20% - Accent4 2 3 2" xfId="408"/>
    <cellStyle name="20% - Accent4 2 3 2 2" xfId="409"/>
    <cellStyle name="20% - Accent4 2 3 2 2 2" xfId="1258"/>
    <cellStyle name="20% - Accent4 2 3 2 2 3" xfId="2004"/>
    <cellStyle name="20% - Accent4 2 3 2 3" xfId="410"/>
    <cellStyle name="20% - Accent4 2 3 2 3 2" xfId="1259"/>
    <cellStyle name="20% - Accent4 2 3 2 3 3" xfId="2005"/>
    <cellStyle name="20% - Accent4 2 3 2 4" xfId="1257"/>
    <cellStyle name="20% - Accent4 2 3 2 5" xfId="2003"/>
    <cellStyle name="20% - Accent4 2 3 3" xfId="411"/>
    <cellStyle name="20% - Accent4 2 3 3 2" xfId="412"/>
    <cellStyle name="20% - Accent4 2 3 3 2 2" xfId="1261"/>
    <cellStyle name="20% - Accent4 2 3 3 2 3" xfId="2007"/>
    <cellStyle name="20% - Accent4 2 3 3 3" xfId="413"/>
    <cellStyle name="20% - Accent4 2 3 3 3 2" xfId="1262"/>
    <cellStyle name="20% - Accent4 2 3 3 3 3" xfId="2008"/>
    <cellStyle name="20% - Accent4 2 3 3 4" xfId="1260"/>
    <cellStyle name="20% - Accent4 2 3 3 5" xfId="2006"/>
    <cellStyle name="20% - Accent4 2 3 4" xfId="414"/>
    <cellStyle name="20% - Accent4 2 3 4 2" xfId="1263"/>
    <cellStyle name="20% - Accent4 2 3 4 3" xfId="2009"/>
    <cellStyle name="20% - Accent4 2 3 5" xfId="415"/>
    <cellStyle name="20% - Accent4 2 3 5 2" xfId="1264"/>
    <cellStyle name="20% - Accent4 2 3 5 3" xfId="2010"/>
    <cellStyle name="20% - Accent4 2 3 6" xfId="1256"/>
    <cellStyle name="20% - Accent4 2 3 7" xfId="2002"/>
    <cellStyle name="20% - Accent4 2 4" xfId="416"/>
    <cellStyle name="20% - Accent4 2 4 2" xfId="417"/>
    <cellStyle name="20% - Accent4 2 4 2 2" xfId="418"/>
    <cellStyle name="20% - Accent4 2 4 2 2 2" xfId="1267"/>
    <cellStyle name="20% - Accent4 2 4 2 2 3" xfId="2013"/>
    <cellStyle name="20% - Accent4 2 4 2 3" xfId="419"/>
    <cellStyle name="20% - Accent4 2 4 2 3 2" xfId="1268"/>
    <cellStyle name="20% - Accent4 2 4 2 3 3" xfId="2014"/>
    <cellStyle name="20% - Accent4 2 4 2 4" xfId="1266"/>
    <cellStyle name="20% - Accent4 2 4 2 5" xfId="2012"/>
    <cellStyle name="20% - Accent4 2 4 3" xfId="420"/>
    <cellStyle name="20% - Accent4 2 4 3 2" xfId="421"/>
    <cellStyle name="20% - Accent4 2 4 3 2 2" xfId="1270"/>
    <cellStyle name="20% - Accent4 2 4 3 2 3" xfId="2016"/>
    <cellStyle name="20% - Accent4 2 4 3 3" xfId="422"/>
    <cellStyle name="20% - Accent4 2 4 3 3 2" xfId="1271"/>
    <cellStyle name="20% - Accent4 2 4 3 3 3" xfId="2017"/>
    <cellStyle name="20% - Accent4 2 4 3 4" xfId="1269"/>
    <cellStyle name="20% - Accent4 2 4 3 5" xfId="2015"/>
    <cellStyle name="20% - Accent4 2 4 4" xfId="423"/>
    <cellStyle name="20% - Accent4 2 4 4 2" xfId="1272"/>
    <cellStyle name="20% - Accent4 2 4 4 3" xfId="2018"/>
    <cellStyle name="20% - Accent4 2 4 5" xfId="424"/>
    <cellStyle name="20% - Accent4 2 4 5 2" xfId="1273"/>
    <cellStyle name="20% - Accent4 2 4 5 3" xfId="2019"/>
    <cellStyle name="20% - Accent4 2 4 6" xfId="1265"/>
    <cellStyle name="20% - Accent4 2 4 7" xfId="2011"/>
    <cellStyle name="20% - Accent4 2 5" xfId="425"/>
    <cellStyle name="20% - Accent4 2 5 2" xfId="426"/>
    <cellStyle name="20% - Accent4 2 5 2 2" xfId="1275"/>
    <cellStyle name="20% - Accent4 2 5 2 3" xfId="2021"/>
    <cellStyle name="20% - Accent4 2 5 3" xfId="427"/>
    <cellStyle name="20% - Accent4 2 5 3 2" xfId="1276"/>
    <cellStyle name="20% - Accent4 2 5 3 3" xfId="2022"/>
    <cellStyle name="20% - Accent4 2 5 4" xfId="1274"/>
    <cellStyle name="20% - Accent4 2 5 5" xfId="2020"/>
    <cellStyle name="20% - Accent4 2 6" xfId="428"/>
    <cellStyle name="20% - Accent4 2 6 2" xfId="429"/>
    <cellStyle name="20% - Accent4 2 6 2 2" xfId="1278"/>
    <cellStyle name="20% - Accent4 2 6 2 3" xfId="2024"/>
    <cellStyle name="20% - Accent4 2 6 3" xfId="430"/>
    <cellStyle name="20% - Accent4 2 6 3 2" xfId="1279"/>
    <cellStyle name="20% - Accent4 2 6 3 3" xfId="2025"/>
    <cellStyle name="20% - Accent4 2 6 4" xfId="1277"/>
    <cellStyle name="20% - Accent4 2 6 5" xfId="2023"/>
    <cellStyle name="20% - Accent4 3" xfId="173"/>
    <cellStyle name="20% - Accent4 3 2" xfId="431"/>
    <cellStyle name="20% - Accent4 3 2 2" xfId="1280"/>
    <cellStyle name="20% - Accent4 3 2 3" xfId="2026"/>
    <cellStyle name="20% - Accent4 3 3" xfId="432"/>
    <cellStyle name="20% - Accent4 3 3 2" xfId="1281"/>
    <cellStyle name="20% - Accent4 3 3 3" xfId="2027"/>
    <cellStyle name="20% - Accent4 3 4" xfId="1066"/>
    <cellStyle name="20% - Accent4 3 5" xfId="1812"/>
    <cellStyle name="20% - Accent4 4" xfId="197"/>
    <cellStyle name="20% - Accent4 4 2" xfId="1089"/>
    <cellStyle name="20% - Accent4 4 3" xfId="1835"/>
    <cellStyle name="20% - Accent4 5" xfId="1047"/>
    <cellStyle name="20% - Accent4 6" xfId="1788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2 2" xfId="1284"/>
    <cellStyle name="20% - Accent5 2 2 2 2 2 3" xfId="2030"/>
    <cellStyle name="20% - Accent5 2 2 2 2 3" xfId="436"/>
    <cellStyle name="20% - Accent5 2 2 2 2 3 2" xfId="1285"/>
    <cellStyle name="20% - Accent5 2 2 2 2 3 3" xfId="2031"/>
    <cellStyle name="20% - Accent5 2 2 2 2 4" xfId="1283"/>
    <cellStyle name="20% - Accent5 2 2 2 2 5" xfId="2029"/>
    <cellStyle name="20% - Accent5 2 2 2 3" xfId="437"/>
    <cellStyle name="20% - Accent5 2 2 2 3 2" xfId="438"/>
    <cellStyle name="20% - Accent5 2 2 2 3 2 2" xfId="1287"/>
    <cellStyle name="20% - Accent5 2 2 2 3 2 3" xfId="2033"/>
    <cellStyle name="20% - Accent5 2 2 2 3 3" xfId="439"/>
    <cellStyle name="20% - Accent5 2 2 2 3 3 2" xfId="1288"/>
    <cellStyle name="20% - Accent5 2 2 2 3 3 3" xfId="2034"/>
    <cellStyle name="20% - Accent5 2 2 2 3 4" xfId="1286"/>
    <cellStyle name="20% - Accent5 2 2 2 3 5" xfId="2032"/>
    <cellStyle name="20% - Accent5 2 2 2 4" xfId="440"/>
    <cellStyle name="20% - Accent5 2 2 2 4 2" xfId="1289"/>
    <cellStyle name="20% - Accent5 2 2 2 4 3" xfId="2035"/>
    <cellStyle name="20% - Accent5 2 2 2 5" xfId="441"/>
    <cellStyle name="20% - Accent5 2 2 2 5 2" xfId="1290"/>
    <cellStyle name="20% - Accent5 2 2 2 5 3" xfId="2036"/>
    <cellStyle name="20% - Accent5 2 2 2 6" xfId="1282"/>
    <cellStyle name="20% - Accent5 2 2 2 7" xfId="2028"/>
    <cellStyle name="20% - Accent5 2 2 3" xfId="442"/>
    <cellStyle name="20% - Accent5 2 2 3 2" xfId="443"/>
    <cellStyle name="20% - Accent5 2 2 3 2 2" xfId="1292"/>
    <cellStyle name="20% - Accent5 2 2 3 2 3" xfId="2038"/>
    <cellStyle name="20% - Accent5 2 2 3 3" xfId="444"/>
    <cellStyle name="20% - Accent5 2 2 3 3 2" xfId="1293"/>
    <cellStyle name="20% - Accent5 2 2 3 3 3" xfId="2039"/>
    <cellStyle name="20% - Accent5 2 2 3 4" xfId="1291"/>
    <cellStyle name="20% - Accent5 2 2 3 5" xfId="2037"/>
    <cellStyle name="20% - Accent5 2 2 4" xfId="445"/>
    <cellStyle name="20% - Accent5 2 2 4 2" xfId="446"/>
    <cellStyle name="20% - Accent5 2 2 4 2 2" xfId="1295"/>
    <cellStyle name="20% - Accent5 2 2 4 2 3" xfId="2041"/>
    <cellStyle name="20% - Accent5 2 2 4 3" xfId="447"/>
    <cellStyle name="20% - Accent5 2 2 4 3 2" xfId="1296"/>
    <cellStyle name="20% - Accent5 2 2 4 3 3" xfId="2042"/>
    <cellStyle name="20% - Accent5 2 2 4 4" xfId="1294"/>
    <cellStyle name="20% - Accent5 2 2 4 5" xfId="2040"/>
    <cellStyle name="20% - Accent5 2 3" xfId="448"/>
    <cellStyle name="20% - Accent5 2 3 2" xfId="449"/>
    <cellStyle name="20% - Accent5 2 3 2 2" xfId="450"/>
    <cellStyle name="20% - Accent5 2 3 2 2 2" xfId="1299"/>
    <cellStyle name="20% - Accent5 2 3 2 2 3" xfId="2045"/>
    <cellStyle name="20% - Accent5 2 3 2 3" xfId="451"/>
    <cellStyle name="20% - Accent5 2 3 2 3 2" xfId="1300"/>
    <cellStyle name="20% - Accent5 2 3 2 3 3" xfId="2046"/>
    <cellStyle name="20% - Accent5 2 3 2 4" xfId="1298"/>
    <cellStyle name="20% - Accent5 2 3 2 5" xfId="2044"/>
    <cellStyle name="20% - Accent5 2 3 3" xfId="452"/>
    <cellStyle name="20% - Accent5 2 3 3 2" xfId="453"/>
    <cellStyle name="20% - Accent5 2 3 3 2 2" xfId="1302"/>
    <cellStyle name="20% - Accent5 2 3 3 2 3" xfId="2048"/>
    <cellStyle name="20% - Accent5 2 3 3 3" xfId="454"/>
    <cellStyle name="20% - Accent5 2 3 3 3 2" xfId="1303"/>
    <cellStyle name="20% - Accent5 2 3 3 3 3" xfId="2049"/>
    <cellStyle name="20% - Accent5 2 3 3 4" xfId="1301"/>
    <cellStyle name="20% - Accent5 2 3 3 5" xfId="2047"/>
    <cellStyle name="20% - Accent5 2 3 4" xfId="455"/>
    <cellStyle name="20% - Accent5 2 3 4 2" xfId="1304"/>
    <cellStyle name="20% - Accent5 2 3 4 3" xfId="2050"/>
    <cellStyle name="20% - Accent5 2 3 5" xfId="456"/>
    <cellStyle name="20% - Accent5 2 3 5 2" xfId="1305"/>
    <cellStyle name="20% - Accent5 2 3 5 3" xfId="2051"/>
    <cellStyle name="20% - Accent5 2 3 6" xfId="1297"/>
    <cellStyle name="20% - Accent5 2 3 7" xfId="2043"/>
    <cellStyle name="20% - Accent5 2 4" xfId="457"/>
    <cellStyle name="20% - Accent5 2 4 2" xfId="458"/>
    <cellStyle name="20% - Accent5 2 4 2 2" xfId="459"/>
    <cellStyle name="20% - Accent5 2 4 2 2 2" xfId="1308"/>
    <cellStyle name="20% - Accent5 2 4 2 2 3" xfId="2054"/>
    <cellStyle name="20% - Accent5 2 4 2 3" xfId="460"/>
    <cellStyle name="20% - Accent5 2 4 2 3 2" xfId="1309"/>
    <cellStyle name="20% - Accent5 2 4 2 3 3" xfId="2055"/>
    <cellStyle name="20% - Accent5 2 4 2 4" xfId="1307"/>
    <cellStyle name="20% - Accent5 2 4 2 5" xfId="2053"/>
    <cellStyle name="20% - Accent5 2 4 3" xfId="461"/>
    <cellStyle name="20% - Accent5 2 4 3 2" xfId="462"/>
    <cellStyle name="20% - Accent5 2 4 3 2 2" xfId="1311"/>
    <cellStyle name="20% - Accent5 2 4 3 2 3" xfId="2057"/>
    <cellStyle name="20% - Accent5 2 4 3 3" xfId="463"/>
    <cellStyle name="20% - Accent5 2 4 3 3 2" xfId="1312"/>
    <cellStyle name="20% - Accent5 2 4 3 3 3" xfId="2058"/>
    <cellStyle name="20% - Accent5 2 4 3 4" xfId="1310"/>
    <cellStyle name="20% - Accent5 2 4 3 5" xfId="2056"/>
    <cellStyle name="20% - Accent5 2 4 4" xfId="464"/>
    <cellStyle name="20% - Accent5 2 4 4 2" xfId="1313"/>
    <cellStyle name="20% - Accent5 2 4 4 3" xfId="2059"/>
    <cellStyle name="20% - Accent5 2 4 5" xfId="465"/>
    <cellStyle name="20% - Accent5 2 4 5 2" xfId="1314"/>
    <cellStyle name="20% - Accent5 2 4 5 3" xfId="2060"/>
    <cellStyle name="20% - Accent5 2 4 6" xfId="1306"/>
    <cellStyle name="20% - Accent5 2 4 7" xfId="2052"/>
    <cellStyle name="20% - Accent5 2 5" xfId="466"/>
    <cellStyle name="20% - Accent5 2 5 2" xfId="467"/>
    <cellStyle name="20% - Accent5 2 5 2 2" xfId="1316"/>
    <cellStyle name="20% - Accent5 2 5 2 3" xfId="2062"/>
    <cellStyle name="20% - Accent5 2 5 3" xfId="468"/>
    <cellStyle name="20% - Accent5 2 5 3 2" xfId="1317"/>
    <cellStyle name="20% - Accent5 2 5 3 3" xfId="2063"/>
    <cellStyle name="20% - Accent5 2 5 4" xfId="1315"/>
    <cellStyle name="20% - Accent5 2 5 5" xfId="2061"/>
    <cellStyle name="20% - Accent5 2 6" xfId="469"/>
    <cellStyle name="20% - Accent5 2 6 2" xfId="470"/>
    <cellStyle name="20% - Accent5 2 6 2 2" xfId="1319"/>
    <cellStyle name="20% - Accent5 2 6 2 3" xfId="2065"/>
    <cellStyle name="20% - Accent5 2 6 3" xfId="471"/>
    <cellStyle name="20% - Accent5 2 6 3 2" xfId="1320"/>
    <cellStyle name="20% - Accent5 2 6 3 3" xfId="2066"/>
    <cellStyle name="20% - Accent5 2 6 4" xfId="1318"/>
    <cellStyle name="20% - Accent5 2 6 5" xfId="2064"/>
    <cellStyle name="20% - Accent5 3" xfId="175"/>
    <cellStyle name="20% - Accent5 3 2" xfId="472"/>
    <cellStyle name="20% - Accent5 3 2 2" xfId="1321"/>
    <cellStyle name="20% - Accent5 3 2 3" xfId="2067"/>
    <cellStyle name="20% - Accent5 3 3" xfId="473"/>
    <cellStyle name="20% - Accent5 3 3 2" xfId="1322"/>
    <cellStyle name="20% - Accent5 3 3 3" xfId="2068"/>
    <cellStyle name="20% - Accent5 3 4" xfId="1068"/>
    <cellStyle name="20% - Accent5 3 5" xfId="1814"/>
    <cellStyle name="20% - Accent5 4" xfId="199"/>
    <cellStyle name="20% - Accent5 4 2" xfId="1091"/>
    <cellStyle name="20% - Accent5 4 3" xfId="1837"/>
    <cellStyle name="20% - Accent5 5" xfId="1049"/>
    <cellStyle name="20% - Accent5 6" xfId="1790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2 2" xfId="1325"/>
    <cellStyle name="20% - Accent6 2 2 2 2 2 3" xfId="2071"/>
    <cellStyle name="20% - Accent6 2 2 2 2 3" xfId="477"/>
    <cellStyle name="20% - Accent6 2 2 2 2 3 2" xfId="1326"/>
    <cellStyle name="20% - Accent6 2 2 2 2 3 3" xfId="2072"/>
    <cellStyle name="20% - Accent6 2 2 2 2 4" xfId="1324"/>
    <cellStyle name="20% - Accent6 2 2 2 2 5" xfId="2070"/>
    <cellStyle name="20% - Accent6 2 2 2 3" xfId="478"/>
    <cellStyle name="20% - Accent6 2 2 2 3 2" xfId="479"/>
    <cellStyle name="20% - Accent6 2 2 2 3 2 2" xfId="1328"/>
    <cellStyle name="20% - Accent6 2 2 2 3 2 3" xfId="2074"/>
    <cellStyle name="20% - Accent6 2 2 2 3 3" xfId="480"/>
    <cellStyle name="20% - Accent6 2 2 2 3 3 2" xfId="1329"/>
    <cellStyle name="20% - Accent6 2 2 2 3 3 3" xfId="2075"/>
    <cellStyle name="20% - Accent6 2 2 2 3 4" xfId="1327"/>
    <cellStyle name="20% - Accent6 2 2 2 3 5" xfId="2073"/>
    <cellStyle name="20% - Accent6 2 2 2 4" xfId="481"/>
    <cellStyle name="20% - Accent6 2 2 2 4 2" xfId="1330"/>
    <cellStyle name="20% - Accent6 2 2 2 4 3" xfId="2076"/>
    <cellStyle name="20% - Accent6 2 2 2 5" xfId="482"/>
    <cellStyle name="20% - Accent6 2 2 2 5 2" xfId="1331"/>
    <cellStyle name="20% - Accent6 2 2 2 5 3" xfId="2077"/>
    <cellStyle name="20% - Accent6 2 2 2 6" xfId="1323"/>
    <cellStyle name="20% - Accent6 2 2 2 7" xfId="2069"/>
    <cellStyle name="20% - Accent6 2 2 3" xfId="483"/>
    <cellStyle name="20% - Accent6 2 2 3 2" xfId="484"/>
    <cellStyle name="20% - Accent6 2 2 3 2 2" xfId="1333"/>
    <cellStyle name="20% - Accent6 2 2 3 2 3" xfId="2079"/>
    <cellStyle name="20% - Accent6 2 2 3 3" xfId="485"/>
    <cellStyle name="20% - Accent6 2 2 3 3 2" xfId="1334"/>
    <cellStyle name="20% - Accent6 2 2 3 3 3" xfId="2080"/>
    <cellStyle name="20% - Accent6 2 2 3 4" xfId="1332"/>
    <cellStyle name="20% - Accent6 2 2 3 5" xfId="2078"/>
    <cellStyle name="20% - Accent6 2 2 4" xfId="486"/>
    <cellStyle name="20% - Accent6 2 2 4 2" xfId="487"/>
    <cellStyle name="20% - Accent6 2 2 4 2 2" xfId="1336"/>
    <cellStyle name="20% - Accent6 2 2 4 2 3" xfId="2082"/>
    <cellStyle name="20% - Accent6 2 2 4 3" xfId="488"/>
    <cellStyle name="20% - Accent6 2 2 4 3 2" xfId="1337"/>
    <cellStyle name="20% - Accent6 2 2 4 3 3" xfId="2083"/>
    <cellStyle name="20% - Accent6 2 2 4 4" xfId="1335"/>
    <cellStyle name="20% - Accent6 2 2 4 5" xfId="2081"/>
    <cellStyle name="20% - Accent6 2 3" xfId="489"/>
    <cellStyle name="20% - Accent6 2 3 2" xfId="490"/>
    <cellStyle name="20% - Accent6 2 3 2 2" xfId="491"/>
    <cellStyle name="20% - Accent6 2 3 2 2 2" xfId="1340"/>
    <cellStyle name="20% - Accent6 2 3 2 2 3" xfId="2086"/>
    <cellStyle name="20% - Accent6 2 3 2 3" xfId="492"/>
    <cellStyle name="20% - Accent6 2 3 2 3 2" xfId="1341"/>
    <cellStyle name="20% - Accent6 2 3 2 3 3" xfId="2087"/>
    <cellStyle name="20% - Accent6 2 3 2 4" xfId="1339"/>
    <cellStyle name="20% - Accent6 2 3 2 5" xfId="2085"/>
    <cellStyle name="20% - Accent6 2 3 3" xfId="493"/>
    <cellStyle name="20% - Accent6 2 3 3 2" xfId="494"/>
    <cellStyle name="20% - Accent6 2 3 3 2 2" xfId="1343"/>
    <cellStyle name="20% - Accent6 2 3 3 2 3" xfId="2089"/>
    <cellStyle name="20% - Accent6 2 3 3 3" xfId="495"/>
    <cellStyle name="20% - Accent6 2 3 3 3 2" xfId="1344"/>
    <cellStyle name="20% - Accent6 2 3 3 3 3" xfId="2090"/>
    <cellStyle name="20% - Accent6 2 3 3 4" xfId="1342"/>
    <cellStyle name="20% - Accent6 2 3 3 5" xfId="2088"/>
    <cellStyle name="20% - Accent6 2 3 4" xfId="496"/>
    <cellStyle name="20% - Accent6 2 3 4 2" xfId="1345"/>
    <cellStyle name="20% - Accent6 2 3 4 3" xfId="2091"/>
    <cellStyle name="20% - Accent6 2 3 5" xfId="497"/>
    <cellStyle name="20% - Accent6 2 3 5 2" xfId="1346"/>
    <cellStyle name="20% - Accent6 2 3 5 3" xfId="2092"/>
    <cellStyle name="20% - Accent6 2 3 6" xfId="1338"/>
    <cellStyle name="20% - Accent6 2 3 7" xfId="2084"/>
    <cellStyle name="20% - Accent6 2 4" xfId="498"/>
    <cellStyle name="20% - Accent6 2 4 2" xfId="499"/>
    <cellStyle name="20% - Accent6 2 4 2 2" xfId="500"/>
    <cellStyle name="20% - Accent6 2 4 2 2 2" xfId="1349"/>
    <cellStyle name="20% - Accent6 2 4 2 2 3" xfId="2095"/>
    <cellStyle name="20% - Accent6 2 4 2 3" xfId="501"/>
    <cellStyle name="20% - Accent6 2 4 2 3 2" xfId="1350"/>
    <cellStyle name="20% - Accent6 2 4 2 3 3" xfId="2096"/>
    <cellStyle name="20% - Accent6 2 4 2 4" xfId="1348"/>
    <cellStyle name="20% - Accent6 2 4 2 5" xfId="2094"/>
    <cellStyle name="20% - Accent6 2 4 3" xfId="502"/>
    <cellStyle name="20% - Accent6 2 4 3 2" xfId="503"/>
    <cellStyle name="20% - Accent6 2 4 3 2 2" xfId="1352"/>
    <cellStyle name="20% - Accent6 2 4 3 2 3" xfId="2098"/>
    <cellStyle name="20% - Accent6 2 4 3 3" xfId="504"/>
    <cellStyle name="20% - Accent6 2 4 3 3 2" xfId="1353"/>
    <cellStyle name="20% - Accent6 2 4 3 3 3" xfId="2099"/>
    <cellStyle name="20% - Accent6 2 4 3 4" xfId="1351"/>
    <cellStyle name="20% - Accent6 2 4 3 5" xfId="2097"/>
    <cellStyle name="20% - Accent6 2 4 4" xfId="505"/>
    <cellStyle name="20% - Accent6 2 4 4 2" xfId="1354"/>
    <cellStyle name="20% - Accent6 2 4 4 3" xfId="2100"/>
    <cellStyle name="20% - Accent6 2 4 5" xfId="506"/>
    <cellStyle name="20% - Accent6 2 4 5 2" xfId="1355"/>
    <cellStyle name="20% - Accent6 2 4 5 3" xfId="2101"/>
    <cellStyle name="20% - Accent6 2 4 6" xfId="1347"/>
    <cellStyle name="20% - Accent6 2 4 7" xfId="2093"/>
    <cellStyle name="20% - Accent6 2 5" xfId="507"/>
    <cellStyle name="20% - Accent6 2 5 2" xfId="508"/>
    <cellStyle name="20% - Accent6 2 5 2 2" xfId="1357"/>
    <cellStyle name="20% - Accent6 2 5 2 3" xfId="2103"/>
    <cellStyle name="20% - Accent6 2 5 3" xfId="509"/>
    <cellStyle name="20% - Accent6 2 5 3 2" xfId="1358"/>
    <cellStyle name="20% - Accent6 2 5 3 3" xfId="2104"/>
    <cellStyle name="20% - Accent6 2 5 4" xfId="1356"/>
    <cellStyle name="20% - Accent6 2 5 5" xfId="2102"/>
    <cellStyle name="20% - Accent6 2 6" xfId="510"/>
    <cellStyle name="20% - Accent6 2 6 2" xfId="511"/>
    <cellStyle name="20% - Accent6 2 6 2 2" xfId="1360"/>
    <cellStyle name="20% - Accent6 2 6 2 3" xfId="2106"/>
    <cellStyle name="20% - Accent6 2 6 3" xfId="512"/>
    <cellStyle name="20% - Accent6 2 6 3 2" xfId="1361"/>
    <cellStyle name="20% - Accent6 2 6 3 3" xfId="2107"/>
    <cellStyle name="20% - Accent6 2 6 4" xfId="1359"/>
    <cellStyle name="20% - Accent6 2 6 5" xfId="2105"/>
    <cellStyle name="20% - Accent6 3" xfId="177"/>
    <cellStyle name="20% - Accent6 3 2" xfId="513"/>
    <cellStyle name="20% - Accent6 3 2 2" xfId="1362"/>
    <cellStyle name="20% - Accent6 3 2 3" xfId="2108"/>
    <cellStyle name="20% - Accent6 3 3" xfId="514"/>
    <cellStyle name="20% - Accent6 3 3 2" xfId="1363"/>
    <cellStyle name="20% - Accent6 3 3 3" xfId="2109"/>
    <cellStyle name="20% - Accent6 3 4" xfId="1070"/>
    <cellStyle name="20% - Accent6 3 5" xfId="1816"/>
    <cellStyle name="20% - Accent6 4" xfId="201"/>
    <cellStyle name="20% - Accent6 4 2" xfId="1093"/>
    <cellStyle name="20% - Accent6 4 3" xfId="1839"/>
    <cellStyle name="20% - Accent6 5" xfId="1051"/>
    <cellStyle name="20% - Accent6 6" xfId="1792"/>
    <cellStyle name="20% - Акцент1 2" xfId="223"/>
    <cellStyle name="20% — акцент1 2" xfId="515"/>
    <cellStyle name="20% - Акцент1 2 2" xfId="1106"/>
    <cellStyle name="20% - Акцент1 2 3" xfId="1852"/>
    <cellStyle name="20% - Акцент2 2" xfId="225"/>
    <cellStyle name="20% — акцент2 2" xfId="516"/>
    <cellStyle name="20% - Акцент2 2 2" xfId="1108"/>
    <cellStyle name="20% - Акцент2 2 3" xfId="1854"/>
    <cellStyle name="20% - Акцент3 2" xfId="227"/>
    <cellStyle name="20% — акцент3 2" xfId="517"/>
    <cellStyle name="20% - Акцент3 2 2" xfId="1110"/>
    <cellStyle name="20% - Акцент3 2 3" xfId="1856"/>
    <cellStyle name="20% - Акцент4 2" xfId="229"/>
    <cellStyle name="20% — акцент4 2" xfId="518"/>
    <cellStyle name="20% - Акцент4 2 2" xfId="1112"/>
    <cellStyle name="20% - Акцент4 2 3" xfId="1858"/>
    <cellStyle name="20% - Акцент5 2" xfId="231"/>
    <cellStyle name="20% — акцент5 2" xfId="519"/>
    <cellStyle name="20% - Акцент5 2 2" xfId="1114"/>
    <cellStyle name="20% - Акцент5 2 3" xfId="1860"/>
    <cellStyle name="20% - Акцент6 2" xfId="233"/>
    <cellStyle name="20% — акцент6 2" xfId="520"/>
    <cellStyle name="20% - Акцент6 2 2" xfId="1116"/>
    <cellStyle name="20% - Акцент6 2 3" xfId="1862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2 2" xfId="1366"/>
    <cellStyle name="40% - Accent1 2 2 2 2 2 3" xfId="2112"/>
    <cellStyle name="40% - Accent1 2 2 2 2 3" xfId="524"/>
    <cellStyle name="40% - Accent1 2 2 2 2 3 2" xfId="1367"/>
    <cellStyle name="40% - Accent1 2 2 2 2 3 3" xfId="2113"/>
    <cellStyle name="40% - Accent1 2 2 2 2 4" xfId="1365"/>
    <cellStyle name="40% - Accent1 2 2 2 2 5" xfId="2111"/>
    <cellStyle name="40% - Accent1 2 2 2 3" xfId="525"/>
    <cellStyle name="40% - Accent1 2 2 2 3 2" xfId="526"/>
    <cellStyle name="40% - Accent1 2 2 2 3 2 2" xfId="1369"/>
    <cellStyle name="40% - Accent1 2 2 2 3 2 3" xfId="2115"/>
    <cellStyle name="40% - Accent1 2 2 2 3 3" xfId="527"/>
    <cellStyle name="40% - Accent1 2 2 2 3 3 2" xfId="1370"/>
    <cellStyle name="40% - Accent1 2 2 2 3 3 3" xfId="2116"/>
    <cellStyle name="40% - Accent1 2 2 2 3 4" xfId="1368"/>
    <cellStyle name="40% - Accent1 2 2 2 3 5" xfId="2114"/>
    <cellStyle name="40% - Accent1 2 2 2 4" xfId="528"/>
    <cellStyle name="40% - Accent1 2 2 2 4 2" xfId="1371"/>
    <cellStyle name="40% - Accent1 2 2 2 4 3" xfId="2117"/>
    <cellStyle name="40% - Accent1 2 2 2 5" xfId="529"/>
    <cellStyle name="40% - Accent1 2 2 2 5 2" xfId="1372"/>
    <cellStyle name="40% - Accent1 2 2 2 5 3" xfId="2118"/>
    <cellStyle name="40% - Accent1 2 2 2 6" xfId="1364"/>
    <cellStyle name="40% - Accent1 2 2 2 7" xfId="2110"/>
    <cellStyle name="40% - Accent1 2 2 3" xfId="530"/>
    <cellStyle name="40% - Accent1 2 2 3 2" xfId="531"/>
    <cellStyle name="40% - Accent1 2 2 3 2 2" xfId="1374"/>
    <cellStyle name="40% - Accent1 2 2 3 2 3" xfId="2120"/>
    <cellStyle name="40% - Accent1 2 2 3 3" xfId="532"/>
    <cellStyle name="40% - Accent1 2 2 3 3 2" xfId="1375"/>
    <cellStyle name="40% - Accent1 2 2 3 3 3" xfId="2121"/>
    <cellStyle name="40% - Accent1 2 2 3 4" xfId="1373"/>
    <cellStyle name="40% - Accent1 2 2 3 5" xfId="2119"/>
    <cellStyle name="40% - Accent1 2 2 4" xfId="533"/>
    <cellStyle name="40% - Accent1 2 2 4 2" xfId="534"/>
    <cellStyle name="40% - Accent1 2 2 4 2 2" xfId="1377"/>
    <cellStyle name="40% - Accent1 2 2 4 2 3" xfId="2123"/>
    <cellStyle name="40% - Accent1 2 2 4 3" xfId="535"/>
    <cellStyle name="40% - Accent1 2 2 4 3 2" xfId="1378"/>
    <cellStyle name="40% - Accent1 2 2 4 3 3" xfId="2124"/>
    <cellStyle name="40% - Accent1 2 2 4 4" xfId="1376"/>
    <cellStyle name="40% - Accent1 2 2 4 5" xfId="2122"/>
    <cellStyle name="40% - Accent1 2 3" xfId="536"/>
    <cellStyle name="40% - Accent1 2 3 2" xfId="537"/>
    <cellStyle name="40% - Accent1 2 3 2 2" xfId="538"/>
    <cellStyle name="40% - Accent1 2 3 2 2 2" xfId="1381"/>
    <cellStyle name="40% - Accent1 2 3 2 2 3" xfId="2127"/>
    <cellStyle name="40% - Accent1 2 3 2 3" xfId="539"/>
    <cellStyle name="40% - Accent1 2 3 2 3 2" xfId="1382"/>
    <cellStyle name="40% - Accent1 2 3 2 3 3" xfId="2128"/>
    <cellStyle name="40% - Accent1 2 3 2 4" xfId="1380"/>
    <cellStyle name="40% - Accent1 2 3 2 5" xfId="2126"/>
    <cellStyle name="40% - Accent1 2 3 3" xfId="540"/>
    <cellStyle name="40% - Accent1 2 3 3 2" xfId="541"/>
    <cellStyle name="40% - Accent1 2 3 3 2 2" xfId="1384"/>
    <cellStyle name="40% - Accent1 2 3 3 2 3" xfId="2130"/>
    <cellStyle name="40% - Accent1 2 3 3 3" xfId="542"/>
    <cellStyle name="40% - Accent1 2 3 3 3 2" xfId="1385"/>
    <cellStyle name="40% - Accent1 2 3 3 3 3" xfId="2131"/>
    <cellStyle name="40% - Accent1 2 3 3 4" xfId="1383"/>
    <cellStyle name="40% - Accent1 2 3 3 5" xfId="2129"/>
    <cellStyle name="40% - Accent1 2 3 4" xfId="543"/>
    <cellStyle name="40% - Accent1 2 3 4 2" xfId="1386"/>
    <cellStyle name="40% - Accent1 2 3 4 3" xfId="2132"/>
    <cellStyle name="40% - Accent1 2 3 5" xfId="544"/>
    <cellStyle name="40% - Accent1 2 3 5 2" xfId="1387"/>
    <cellStyle name="40% - Accent1 2 3 5 3" xfId="2133"/>
    <cellStyle name="40% - Accent1 2 3 6" xfId="1379"/>
    <cellStyle name="40% - Accent1 2 3 7" xfId="2125"/>
    <cellStyle name="40% - Accent1 2 4" xfId="545"/>
    <cellStyle name="40% - Accent1 2 4 2" xfId="546"/>
    <cellStyle name="40% - Accent1 2 4 2 2" xfId="547"/>
    <cellStyle name="40% - Accent1 2 4 2 2 2" xfId="1390"/>
    <cellStyle name="40% - Accent1 2 4 2 2 3" xfId="2136"/>
    <cellStyle name="40% - Accent1 2 4 2 3" xfId="548"/>
    <cellStyle name="40% - Accent1 2 4 2 3 2" xfId="1391"/>
    <cellStyle name="40% - Accent1 2 4 2 3 3" xfId="2137"/>
    <cellStyle name="40% - Accent1 2 4 2 4" xfId="1389"/>
    <cellStyle name="40% - Accent1 2 4 2 5" xfId="2135"/>
    <cellStyle name="40% - Accent1 2 4 3" xfId="549"/>
    <cellStyle name="40% - Accent1 2 4 3 2" xfId="550"/>
    <cellStyle name="40% - Accent1 2 4 3 2 2" xfId="1393"/>
    <cellStyle name="40% - Accent1 2 4 3 2 3" xfId="2139"/>
    <cellStyle name="40% - Accent1 2 4 3 3" xfId="551"/>
    <cellStyle name="40% - Accent1 2 4 3 3 2" xfId="1394"/>
    <cellStyle name="40% - Accent1 2 4 3 3 3" xfId="2140"/>
    <cellStyle name="40% - Accent1 2 4 3 4" xfId="1392"/>
    <cellStyle name="40% - Accent1 2 4 3 5" xfId="2138"/>
    <cellStyle name="40% - Accent1 2 4 4" xfId="552"/>
    <cellStyle name="40% - Accent1 2 4 4 2" xfId="1395"/>
    <cellStyle name="40% - Accent1 2 4 4 3" xfId="2141"/>
    <cellStyle name="40% - Accent1 2 4 5" xfId="553"/>
    <cellStyle name="40% - Accent1 2 4 5 2" xfId="1396"/>
    <cellStyle name="40% - Accent1 2 4 5 3" xfId="2142"/>
    <cellStyle name="40% - Accent1 2 4 6" xfId="1388"/>
    <cellStyle name="40% - Accent1 2 4 7" xfId="2134"/>
    <cellStyle name="40% - Accent1 2 5" xfId="554"/>
    <cellStyle name="40% - Accent1 2 5 2" xfId="555"/>
    <cellStyle name="40% - Accent1 2 5 2 2" xfId="1398"/>
    <cellStyle name="40% - Accent1 2 5 2 3" xfId="2144"/>
    <cellStyle name="40% - Accent1 2 5 3" xfId="556"/>
    <cellStyle name="40% - Accent1 2 5 3 2" xfId="1399"/>
    <cellStyle name="40% - Accent1 2 5 3 3" xfId="2145"/>
    <cellStyle name="40% - Accent1 2 5 4" xfId="1397"/>
    <cellStyle name="40% - Accent1 2 5 5" xfId="2143"/>
    <cellStyle name="40% - Accent1 2 6" xfId="557"/>
    <cellStyle name="40% - Accent1 2 6 2" xfId="558"/>
    <cellStyle name="40% - Accent1 2 6 2 2" xfId="1401"/>
    <cellStyle name="40% - Accent1 2 6 2 3" xfId="2147"/>
    <cellStyle name="40% - Accent1 2 6 3" xfId="559"/>
    <cellStyle name="40% - Accent1 2 6 3 2" xfId="1402"/>
    <cellStyle name="40% - Accent1 2 6 3 3" xfId="2148"/>
    <cellStyle name="40% - Accent1 2 6 4" xfId="1400"/>
    <cellStyle name="40% - Accent1 2 6 5" xfId="2146"/>
    <cellStyle name="40% - Accent1 3" xfId="168"/>
    <cellStyle name="40% - Accent1 3 2" xfId="560"/>
    <cellStyle name="40% - Accent1 3 2 2" xfId="1403"/>
    <cellStyle name="40% - Accent1 3 2 3" xfId="2149"/>
    <cellStyle name="40% - Accent1 3 3" xfId="561"/>
    <cellStyle name="40% - Accent1 3 3 2" xfId="1404"/>
    <cellStyle name="40% - Accent1 3 3 3" xfId="2150"/>
    <cellStyle name="40% - Accent1 3 4" xfId="1061"/>
    <cellStyle name="40% - Accent1 3 5" xfId="1807"/>
    <cellStyle name="40% - Accent1 4" xfId="192"/>
    <cellStyle name="40% - Accent1 4 2" xfId="1084"/>
    <cellStyle name="40% - Accent1 4 3" xfId="1830"/>
    <cellStyle name="40% - Accent1 5" xfId="1042"/>
    <cellStyle name="40% - Accent1 6" xfId="1783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2 2" xfId="1407"/>
    <cellStyle name="40% - Accent2 2 2 2 2 2 3" xfId="2153"/>
    <cellStyle name="40% - Accent2 2 2 2 2 3" xfId="565"/>
    <cellStyle name="40% - Accent2 2 2 2 2 3 2" xfId="1408"/>
    <cellStyle name="40% - Accent2 2 2 2 2 3 3" xfId="2154"/>
    <cellStyle name="40% - Accent2 2 2 2 2 4" xfId="1406"/>
    <cellStyle name="40% - Accent2 2 2 2 2 5" xfId="2152"/>
    <cellStyle name="40% - Accent2 2 2 2 3" xfId="566"/>
    <cellStyle name="40% - Accent2 2 2 2 3 2" xfId="567"/>
    <cellStyle name="40% - Accent2 2 2 2 3 2 2" xfId="1410"/>
    <cellStyle name="40% - Accent2 2 2 2 3 2 3" xfId="2156"/>
    <cellStyle name="40% - Accent2 2 2 2 3 3" xfId="568"/>
    <cellStyle name="40% - Accent2 2 2 2 3 3 2" xfId="1411"/>
    <cellStyle name="40% - Accent2 2 2 2 3 3 3" xfId="2157"/>
    <cellStyle name="40% - Accent2 2 2 2 3 4" xfId="1409"/>
    <cellStyle name="40% - Accent2 2 2 2 3 5" xfId="2155"/>
    <cellStyle name="40% - Accent2 2 2 2 4" xfId="569"/>
    <cellStyle name="40% - Accent2 2 2 2 4 2" xfId="1412"/>
    <cellStyle name="40% - Accent2 2 2 2 4 3" xfId="2158"/>
    <cellStyle name="40% - Accent2 2 2 2 5" xfId="570"/>
    <cellStyle name="40% - Accent2 2 2 2 5 2" xfId="1413"/>
    <cellStyle name="40% - Accent2 2 2 2 5 3" xfId="2159"/>
    <cellStyle name="40% - Accent2 2 2 2 6" xfId="1405"/>
    <cellStyle name="40% - Accent2 2 2 2 7" xfId="2151"/>
    <cellStyle name="40% - Accent2 2 2 3" xfId="571"/>
    <cellStyle name="40% - Accent2 2 2 3 2" xfId="572"/>
    <cellStyle name="40% - Accent2 2 2 3 2 2" xfId="1415"/>
    <cellStyle name="40% - Accent2 2 2 3 2 3" xfId="2161"/>
    <cellStyle name="40% - Accent2 2 2 3 3" xfId="573"/>
    <cellStyle name="40% - Accent2 2 2 3 3 2" xfId="1416"/>
    <cellStyle name="40% - Accent2 2 2 3 3 3" xfId="2162"/>
    <cellStyle name="40% - Accent2 2 2 3 4" xfId="1414"/>
    <cellStyle name="40% - Accent2 2 2 3 5" xfId="2160"/>
    <cellStyle name="40% - Accent2 2 2 4" xfId="574"/>
    <cellStyle name="40% - Accent2 2 2 4 2" xfId="575"/>
    <cellStyle name="40% - Accent2 2 2 4 2 2" xfId="1418"/>
    <cellStyle name="40% - Accent2 2 2 4 2 3" xfId="2164"/>
    <cellStyle name="40% - Accent2 2 2 4 3" xfId="576"/>
    <cellStyle name="40% - Accent2 2 2 4 3 2" xfId="1419"/>
    <cellStyle name="40% - Accent2 2 2 4 3 3" xfId="2165"/>
    <cellStyle name="40% - Accent2 2 2 4 4" xfId="1417"/>
    <cellStyle name="40% - Accent2 2 2 4 5" xfId="2163"/>
    <cellStyle name="40% - Accent2 2 3" xfId="577"/>
    <cellStyle name="40% - Accent2 2 3 2" xfId="578"/>
    <cellStyle name="40% - Accent2 2 3 2 2" xfId="579"/>
    <cellStyle name="40% - Accent2 2 3 2 2 2" xfId="1422"/>
    <cellStyle name="40% - Accent2 2 3 2 2 3" xfId="2168"/>
    <cellStyle name="40% - Accent2 2 3 2 3" xfId="580"/>
    <cellStyle name="40% - Accent2 2 3 2 3 2" xfId="1423"/>
    <cellStyle name="40% - Accent2 2 3 2 3 3" xfId="2169"/>
    <cellStyle name="40% - Accent2 2 3 2 4" xfId="1421"/>
    <cellStyle name="40% - Accent2 2 3 2 5" xfId="2167"/>
    <cellStyle name="40% - Accent2 2 3 3" xfId="581"/>
    <cellStyle name="40% - Accent2 2 3 3 2" xfId="582"/>
    <cellStyle name="40% - Accent2 2 3 3 2 2" xfId="1425"/>
    <cellStyle name="40% - Accent2 2 3 3 2 3" xfId="2171"/>
    <cellStyle name="40% - Accent2 2 3 3 3" xfId="583"/>
    <cellStyle name="40% - Accent2 2 3 3 3 2" xfId="1426"/>
    <cellStyle name="40% - Accent2 2 3 3 3 3" xfId="2172"/>
    <cellStyle name="40% - Accent2 2 3 3 4" xfId="1424"/>
    <cellStyle name="40% - Accent2 2 3 3 5" xfId="2170"/>
    <cellStyle name="40% - Accent2 2 3 4" xfId="584"/>
    <cellStyle name="40% - Accent2 2 3 4 2" xfId="1427"/>
    <cellStyle name="40% - Accent2 2 3 4 3" xfId="2173"/>
    <cellStyle name="40% - Accent2 2 3 5" xfId="585"/>
    <cellStyle name="40% - Accent2 2 3 5 2" xfId="1428"/>
    <cellStyle name="40% - Accent2 2 3 5 3" xfId="2174"/>
    <cellStyle name="40% - Accent2 2 3 6" xfId="1420"/>
    <cellStyle name="40% - Accent2 2 3 7" xfId="2166"/>
    <cellStyle name="40% - Accent2 2 4" xfId="586"/>
    <cellStyle name="40% - Accent2 2 4 2" xfId="587"/>
    <cellStyle name="40% - Accent2 2 4 2 2" xfId="588"/>
    <cellStyle name="40% - Accent2 2 4 2 2 2" xfId="1431"/>
    <cellStyle name="40% - Accent2 2 4 2 2 3" xfId="2177"/>
    <cellStyle name="40% - Accent2 2 4 2 3" xfId="589"/>
    <cellStyle name="40% - Accent2 2 4 2 3 2" xfId="1432"/>
    <cellStyle name="40% - Accent2 2 4 2 3 3" xfId="2178"/>
    <cellStyle name="40% - Accent2 2 4 2 4" xfId="1430"/>
    <cellStyle name="40% - Accent2 2 4 2 5" xfId="2176"/>
    <cellStyle name="40% - Accent2 2 4 3" xfId="590"/>
    <cellStyle name="40% - Accent2 2 4 3 2" xfId="591"/>
    <cellStyle name="40% - Accent2 2 4 3 2 2" xfId="1434"/>
    <cellStyle name="40% - Accent2 2 4 3 2 3" xfId="2180"/>
    <cellStyle name="40% - Accent2 2 4 3 3" xfId="592"/>
    <cellStyle name="40% - Accent2 2 4 3 3 2" xfId="1435"/>
    <cellStyle name="40% - Accent2 2 4 3 3 3" xfId="2181"/>
    <cellStyle name="40% - Accent2 2 4 3 4" xfId="1433"/>
    <cellStyle name="40% - Accent2 2 4 3 5" xfId="2179"/>
    <cellStyle name="40% - Accent2 2 4 4" xfId="593"/>
    <cellStyle name="40% - Accent2 2 4 4 2" xfId="1436"/>
    <cellStyle name="40% - Accent2 2 4 4 3" xfId="2182"/>
    <cellStyle name="40% - Accent2 2 4 5" xfId="594"/>
    <cellStyle name="40% - Accent2 2 4 5 2" xfId="1437"/>
    <cellStyle name="40% - Accent2 2 4 5 3" xfId="2183"/>
    <cellStyle name="40% - Accent2 2 4 6" xfId="1429"/>
    <cellStyle name="40% - Accent2 2 4 7" xfId="2175"/>
    <cellStyle name="40% - Accent2 2 5" xfId="595"/>
    <cellStyle name="40% - Accent2 2 5 2" xfId="596"/>
    <cellStyle name="40% - Accent2 2 5 2 2" xfId="1439"/>
    <cellStyle name="40% - Accent2 2 5 2 3" xfId="2185"/>
    <cellStyle name="40% - Accent2 2 5 3" xfId="597"/>
    <cellStyle name="40% - Accent2 2 5 3 2" xfId="1440"/>
    <cellStyle name="40% - Accent2 2 5 3 3" xfId="2186"/>
    <cellStyle name="40% - Accent2 2 5 4" xfId="1438"/>
    <cellStyle name="40% - Accent2 2 5 5" xfId="2184"/>
    <cellStyle name="40% - Accent2 2 6" xfId="598"/>
    <cellStyle name="40% - Accent2 2 6 2" xfId="599"/>
    <cellStyle name="40% - Accent2 2 6 2 2" xfId="1442"/>
    <cellStyle name="40% - Accent2 2 6 2 3" xfId="2188"/>
    <cellStyle name="40% - Accent2 2 6 3" xfId="600"/>
    <cellStyle name="40% - Accent2 2 6 3 2" xfId="1443"/>
    <cellStyle name="40% - Accent2 2 6 3 3" xfId="2189"/>
    <cellStyle name="40% - Accent2 2 6 4" xfId="1441"/>
    <cellStyle name="40% - Accent2 2 6 5" xfId="2187"/>
    <cellStyle name="40% - Accent2 3" xfId="170"/>
    <cellStyle name="40% - Accent2 3 2" xfId="601"/>
    <cellStyle name="40% - Accent2 3 2 2" xfId="1444"/>
    <cellStyle name="40% - Accent2 3 2 3" xfId="2190"/>
    <cellStyle name="40% - Accent2 3 3" xfId="602"/>
    <cellStyle name="40% - Accent2 3 3 2" xfId="1445"/>
    <cellStyle name="40% - Accent2 3 3 3" xfId="2191"/>
    <cellStyle name="40% - Accent2 3 4" xfId="1063"/>
    <cellStyle name="40% - Accent2 3 5" xfId="1809"/>
    <cellStyle name="40% - Accent2 4" xfId="194"/>
    <cellStyle name="40% - Accent2 4 2" xfId="1086"/>
    <cellStyle name="40% - Accent2 4 3" xfId="1832"/>
    <cellStyle name="40% - Accent2 5" xfId="1044"/>
    <cellStyle name="40% - Accent2 6" xfId="1785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2 2" xfId="1448"/>
    <cellStyle name="40% - Accent3 2 2 2 2 2 3" xfId="2194"/>
    <cellStyle name="40% - Accent3 2 2 2 2 3" xfId="606"/>
    <cellStyle name="40% - Accent3 2 2 2 2 3 2" xfId="1449"/>
    <cellStyle name="40% - Accent3 2 2 2 2 3 3" xfId="2195"/>
    <cellStyle name="40% - Accent3 2 2 2 2 4" xfId="1447"/>
    <cellStyle name="40% - Accent3 2 2 2 2 5" xfId="2193"/>
    <cellStyle name="40% - Accent3 2 2 2 3" xfId="607"/>
    <cellStyle name="40% - Accent3 2 2 2 3 2" xfId="608"/>
    <cellStyle name="40% - Accent3 2 2 2 3 2 2" xfId="1451"/>
    <cellStyle name="40% - Accent3 2 2 2 3 2 3" xfId="2197"/>
    <cellStyle name="40% - Accent3 2 2 2 3 3" xfId="609"/>
    <cellStyle name="40% - Accent3 2 2 2 3 3 2" xfId="1452"/>
    <cellStyle name="40% - Accent3 2 2 2 3 3 3" xfId="2198"/>
    <cellStyle name="40% - Accent3 2 2 2 3 4" xfId="1450"/>
    <cellStyle name="40% - Accent3 2 2 2 3 5" xfId="2196"/>
    <cellStyle name="40% - Accent3 2 2 2 4" xfId="610"/>
    <cellStyle name="40% - Accent3 2 2 2 4 2" xfId="1453"/>
    <cellStyle name="40% - Accent3 2 2 2 4 3" xfId="2199"/>
    <cellStyle name="40% - Accent3 2 2 2 5" xfId="611"/>
    <cellStyle name="40% - Accent3 2 2 2 5 2" xfId="1454"/>
    <cellStyle name="40% - Accent3 2 2 2 5 3" xfId="2200"/>
    <cellStyle name="40% - Accent3 2 2 2 6" xfId="1446"/>
    <cellStyle name="40% - Accent3 2 2 2 7" xfId="2192"/>
    <cellStyle name="40% - Accent3 2 2 3" xfId="612"/>
    <cellStyle name="40% - Accent3 2 2 3 2" xfId="613"/>
    <cellStyle name="40% - Accent3 2 2 3 2 2" xfId="1456"/>
    <cellStyle name="40% - Accent3 2 2 3 2 3" xfId="2202"/>
    <cellStyle name="40% - Accent3 2 2 3 3" xfId="614"/>
    <cellStyle name="40% - Accent3 2 2 3 3 2" xfId="1457"/>
    <cellStyle name="40% - Accent3 2 2 3 3 3" xfId="2203"/>
    <cellStyle name="40% - Accent3 2 2 3 4" xfId="1455"/>
    <cellStyle name="40% - Accent3 2 2 3 5" xfId="2201"/>
    <cellStyle name="40% - Accent3 2 2 4" xfId="615"/>
    <cellStyle name="40% - Accent3 2 2 4 2" xfId="616"/>
    <cellStyle name="40% - Accent3 2 2 4 2 2" xfId="1459"/>
    <cellStyle name="40% - Accent3 2 2 4 2 3" xfId="2205"/>
    <cellStyle name="40% - Accent3 2 2 4 3" xfId="617"/>
    <cellStyle name="40% - Accent3 2 2 4 3 2" xfId="1460"/>
    <cellStyle name="40% - Accent3 2 2 4 3 3" xfId="2206"/>
    <cellStyle name="40% - Accent3 2 2 4 4" xfId="1458"/>
    <cellStyle name="40% - Accent3 2 2 4 5" xfId="2204"/>
    <cellStyle name="40% - Accent3 2 3" xfId="618"/>
    <cellStyle name="40% - Accent3 2 3 2" xfId="619"/>
    <cellStyle name="40% - Accent3 2 3 2 2" xfId="620"/>
    <cellStyle name="40% - Accent3 2 3 2 2 2" xfId="1463"/>
    <cellStyle name="40% - Accent3 2 3 2 2 3" xfId="2209"/>
    <cellStyle name="40% - Accent3 2 3 2 3" xfId="621"/>
    <cellStyle name="40% - Accent3 2 3 2 3 2" xfId="1464"/>
    <cellStyle name="40% - Accent3 2 3 2 3 3" xfId="2210"/>
    <cellStyle name="40% - Accent3 2 3 2 4" xfId="1462"/>
    <cellStyle name="40% - Accent3 2 3 2 5" xfId="2208"/>
    <cellStyle name="40% - Accent3 2 3 3" xfId="622"/>
    <cellStyle name="40% - Accent3 2 3 3 2" xfId="623"/>
    <cellStyle name="40% - Accent3 2 3 3 2 2" xfId="1466"/>
    <cellStyle name="40% - Accent3 2 3 3 2 3" xfId="2212"/>
    <cellStyle name="40% - Accent3 2 3 3 3" xfId="624"/>
    <cellStyle name="40% - Accent3 2 3 3 3 2" xfId="1467"/>
    <cellStyle name="40% - Accent3 2 3 3 3 3" xfId="2213"/>
    <cellStyle name="40% - Accent3 2 3 3 4" xfId="1465"/>
    <cellStyle name="40% - Accent3 2 3 3 5" xfId="2211"/>
    <cellStyle name="40% - Accent3 2 3 4" xfId="625"/>
    <cellStyle name="40% - Accent3 2 3 4 2" xfId="1468"/>
    <cellStyle name="40% - Accent3 2 3 4 3" xfId="2214"/>
    <cellStyle name="40% - Accent3 2 3 5" xfId="626"/>
    <cellStyle name="40% - Accent3 2 3 5 2" xfId="1469"/>
    <cellStyle name="40% - Accent3 2 3 5 3" xfId="2215"/>
    <cellStyle name="40% - Accent3 2 3 6" xfId="1461"/>
    <cellStyle name="40% - Accent3 2 3 7" xfId="2207"/>
    <cellStyle name="40% - Accent3 2 4" xfId="627"/>
    <cellStyle name="40% - Accent3 2 4 2" xfId="628"/>
    <cellStyle name="40% - Accent3 2 4 2 2" xfId="629"/>
    <cellStyle name="40% - Accent3 2 4 2 2 2" xfId="1472"/>
    <cellStyle name="40% - Accent3 2 4 2 2 3" xfId="2218"/>
    <cellStyle name="40% - Accent3 2 4 2 3" xfId="630"/>
    <cellStyle name="40% - Accent3 2 4 2 3 2" xfId="1473"/>
    <cellStyle name="40% - Accent3 2 4 2 3 3" xfId="2219"/>
    <cellStyle name="40% - Accent3 2 4 2 4" xfId="1471"/>
    <cellStyle name="40% - Accent3 2 4 2 5" xfId="2217"/>
    <cellStyle name="40% - Accent3 2 4 3" xfId="631"/>
    <cellStyle name="40% - Accent3 2 4 3 2" xfId="632"/>
    <cellStyle name="40% - Accent3 2 4 3 2 2" xfId="1475"/>
    <cellStyle name="40% - Accent3 2 4 3 2 3" xfId="2221"/>
    <cellStyle name="40% - Accent3 2 4 3 3" xfId="633"/>
    <cellStyle name="40% - Accent3 2 4 3 3 2" xfId="1476"/>
    <cellStyle name="40% - Accent3 2 4 3 3 3" xfId="2222"/>
    <cellStyle name="40% - Accent3 2 4 3 4" xfId="1474"/>
    <cellStyle name="40% - Accent3 2 4 3 5" xfId="2220"/>
    <cellStyle name="40% - Accent3 2 4 4" xfId="634"/>
    <cellStyle name="40% - Accent3 2 4 4 2" xfId="1477"/>
    <cellStyle name="40% - Accent3 2 4 4 3" xfId="2223"/>
    <cellStyle name="40% - Accent3 2 4 5" xfId="635"/>
    <cellStyle name="40% - Accent3 2 4 5 2" xfId="1478"/>
    <cellStyle name="40% - Accent3 2 4 5 3" xfId="2224"/>
    <cellStyle name="40% - Accent3 2 4 6" xfId="1470"/>
    <cellStyle name="40% - Accent3 2 4 7" xfId="2216"/>
    <cellStyle name="40% - Accent3 2 5" xfId="636"/>
    <cellStyle name="40% - Accent3 2 5 2" xfId="637"/>
    <cellStyle name="40% - Accent3 2 5 2 2" xfId="1480"/>
    <cellStyle name="40% - Accent3 2 5 2 3" xfId="2226"/>
    <cellStyle name="40% - Accent3 2 5 3" xfId="638"/>
    <cellStyle name="40% - Accent3 2 5 3 2" xfId="1481"/>
    <cellStyle name="40% - Accent3 2 5 3 3" xfId="2227"/>
    <cellStyle name="40% - Accent3 2 5 4" xfId="1479"/>
    <cellStyle name="40% - Accent3 2 5 5" xfId="2225"/>
    <cellStyle name="40% - Accent3 2 6" xfId="639"/>
    <cellStyle name="40% - Accent3 2 6 2" xfId="640"/>
    <cellStyle name="40% - Accent3 2 6 2 2" xfId="1483"/>
    <cellStyle name="40% - Accent3 2 6 2 3" xfId="2229"/>
    <cellStyle name="40% - Accent3 2 6 3" xfId="641"/>
    <cellStyle name="40% - Accent3 2 6 3 2" xfId="1484"/>
    <cellStyle name="40% - Accent3 2 6 3 3" xfId="2230"/>
    <cellStyle name="40% - Accent3 2 6 4" xfId="1482"/>
    <cellStyle name="40% - Accent3 2 6 5" xfId="2228"/>
    <cellStyle name="40% - Accent3 3" xfId="172"/>
    <cellStyle name="40% - Accent3 3 2" xfId="642"/>
    <cellStyle name="40% - Accent3 3 2 2" xfId="1485"/>
    <cellStyle name="40% - Accent3 3 2 3" xfId="2231"/>
    <cellStyle name="40% - Accent3 3 3" xfId="643"/>
    <cellStyle name="40% - Accent3 3 3 2" xfId="1486"/>
    <cellStyle name="40% - Accent3 3 3 3" xfId="2232"/>
    <cellStyle name="40% - Accent3 3 4" xfId="1065"/>
    <cellStyle name="40% - Accent3 3 5" xfId="1811"/>
    <cellStyle name="40% - Accent3 4" xfId="196"/>
    <cellStyle name="40% - Accent3 4 2" xfId="1088"/>
    <cellStyle name="40% - Accent3 4 3" xfId="1834"/>
    <cellStyle name="40% - Accent3 5" xfId="1046"/>
    <cellStyle name="40% - Accent3 6" xfId="1787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2 2" xfId="1489"/>
    <cellStyle name="40% - Accent4 2 2 2 2 2 3" xfId="2235"/>
    <cellStyle name="40% - Accent4 2 2 2 2 3" xfId="647"/>
    <cellStyle name="40% - Accent4 2 2 2 2 3 2" xfId="1490"/>
    <cellStyle name="40% - Accent4 2 2 2 2 3 3" xfId="2236"/>
    <cellStyle name="40% - Accent4 2 2 2 2 4" xfId="1488"/>
    <cellStyle name="40% - Accent4 2 2 2 2 5" xfId="2234"/>
    <cellStyle name="40% - Accent4 2 2 2 3" xfId="648"/>
    <cellStyle name="40% - Accent4 2 2 2 3 2" xfId="649"/>
    <cellStyle name="40% - Accent4 2 2 2 3 2 2" xfId="1492"/>
    <cellStyle name="40% - Accent4 2 2 2 3 2 3" xfId="2238"/>
    <cellStyle name="40% - Accent4 2 2 2 3 3" xfId="650"/>
    <cellStyle name="40% - Accent4 2 2 2 3 3 2" xfId="1493"/>
    <cellStyle name="40% - Accent4 2 2 2 3 3 3" xfId="2239"/>
    <cellStyle name="40% - Accent4 2 2 2 3 4" xfId="1491"/>
    <cellStyle name="40% - Accent4 2 2 2 3 5" xfId="2237"/>
    <cellStyle name="40% - Accent4 2 2 2 4" xfId="651"/>
    <cellStyle name="40% - Accent4 2 2 2 4 2" xfId="1494"/>
    <cellStyle name="40% - Accent4 2 2 2 4 3" xfId="2240"/>
    <cellStyle name="40% - Accent4 2 2 2 5" xfId="652"/>
    <cellStyle name="40% - Accent4 2 2 2 5 2" xfId="1495"/>
    <cellStyle name="40% - Accent4 2 2 2 5 3" xfId="2241"/>
    <cellStyle name="40% - Accent4 2 2 2 6" xfId="1487"/>
    <cellStyle name="40% - Accent4 2 2 2 7" xfId="2233"/>
    <cellStyle name="40% - Accent4 2 2 3" xfId="653"/>
    <cellStyle name="40% - Accent4 2 2 3 2" xfId="654"/>
    <cellStyle name="40% - Accent4 2 2 3 2 2" xfId="1497"/>
    <cellStyle name="40% - Accent4 2 2 3 2 3" xfId="2243"/>
    <cellStyle name="40% - Accent4 2 2 3 3" xfId="655"/>
    <cellStyle name="40% - Accent4 2 2 3 3 2" xfId="1498"/>
    <cellStyle name="40% - Accent4 2 2 3 3 3" xfId="2244"/>
    <cellStyle name="40% - Accent4 2 2 3 4" xfId="1496"/>
    <cellStyle name="40% - Accent4 2 2 3 5" xfId="2242"/>
    <cellStyle name="40% - Accent4 2 2 4" xfId="656"/>
    <cellStyle name="40% - Accent4 2 2 4 2" xfId="657"/>
    <cellStyle name="40% - Accent4 2 2 4 2 2" xfId="1500"/>
    <cellStyle name="40% - Accent4 2 2 4 2 3" xfId="2246"/>
    <cellStyle name="40% - Accent4 2 2 4 3" xfId="658"/>
    <cellStyle name="40% - Accent4 2 2 4 3 2" xfId="1501"/>
    <cellStyle name="40% - Accent4 2 2 4 3 3" xfId="2247"/>
    <cellStyle name="40% - Accent4 2 2 4 4" xfId="1499"/>
    <cellStyle name="40% - Accent4 2 2 4 5" xfId="2245"/>
    <cellStyle name="40% - Accent4 2 3" xfId="659"/>
    <cellStyle name="40% - Accent4 2 3 2" xfId="660"/>
    <cellStyle name="40% - Accent4 2 3 2 2" xfId="661"/>
    <cellStyle name="40% - Accent4 2 3 2 2 2" xfId="1504"/>
    <cellStyle name="40% - Accent4 2 3 2 2 3" xfId="2250"/>
    <cellStyle name="40% - Accent4 2 3 2 3" xfId="662"/>
    <cellStyle name="40% - Accent4 2 3 2 3 2" xfId="1505"/>
    <cellStyle name="40% - Accent4 2 3 2 3 3" xfId="2251"/>
    <cellStyle name="40% - Accent4 2 3 2 4" xfId="1503"/>
    <cellStyle name="40% - Accent4 2 3 2 5" xfId="2249"/>
    <cellStyle name="40% - Accent4 2 3 3" xfId="663"/>
    <cellStyle name="40% - Accent4 2 3 3 2" xfId="664"/>
    <cellStyle name="40% - Accent4 2 3 3 2 2" xfId="1507"/>
    <cellStyle name="40% - Accent4 2 3 3 2 3" xfId="2253"/>
    <cellStyle name="40% - Accent4 2 3 3 3" xfId="665"/>
    <cellStyle name="40% - Accent4 2 3 3 3 2" xfId="1508"/>
    <cellStyle name="40% - Accent4 2 3 3 3 3" xfId="2254"/>
    <cellStyle name="40% - Accent4 2 3 3 4" xfId="1506"/>
    <cellStyle name="40% - Accent4 2 3 3 5" xfId="2252"/>
    <cellStyle name="40% - Accent4 2 3 4" xfId="666"/>
    <cellStyle name="40% - Accent4 2 3 4 2" xfId="1509"/>
    <cellStyle name="40% - Accent4 2 3 4 3" xfId="2255"/>
    <cellStyle name="40% - Accent4 2 3 5" xfId="667"/>
    <cellStyle name="40% - Accent4 2 3 5 2" xfId="1510"/>
    <cellStyle name="40% - Accent4 2 3 5 3" xfId="2256"/>
    <cellStyle name="40% - Accent4 2 3 6" xfId="1502"/>
    <cellStyle name="40% - Accent4 2 3 7" xfId="2248"/>
    <cellStyle name="40% - Accent4 2 4" xfId="668"/>
    <cellStyle name="40% - Accent4 2 4 2" xfId="669"/>
    <cellStyle name="40% - Accent4 2 4 2 2" xfId="670"/>
    <cellStyle name="40% - Accent4 2 4 2 2 2" xfId="1513"/>
    <cellStyle name="40% - Accent4 2 4 2 2 3" xfId="2259"/>
    <cellStyle name="40% - Accent4 2 4 2 3" xfId="671"/>
    <cellStyle name="40% - Accent4 2 4 2 3 2" xfId="1514"/>
    <cellStyle name="40% - Accent4 2 4 2 3 3" xfId="2260"/>
    <cellStyle name="40% - Accent4 2 4 2 4" xfId="1512"/>
    <cellStyle name="40% - Accent4 2 4 2 5" xfId="2258"/>
    <cellStyle name="40% - Accent4 2 4 3" xfId="672"/>
    <cellStyle name="40% - Accent4 2 4 3 2" xfId="673"/>
    <cellStyle name="40% - Accent4 2 4 3 2 2" xfId="1516"/>
    <cellStyle name="40% - Accent4 2 4 3 2 3" xfId="2262"/>
    <cellStyle name="40% - Accent4 2 4 3 3" xfId="674"/>
    <cellStyle name="40% - Accent4 2 4 3 3 2" xfId="1517"/>
    <cellStyle name="40% - Accent4 2 4 3 3 3" xfId="2263"/>
    <cellStyle name="40% - Accent4 2 4 3 4" xfId="1515"/>
    <cellStyle name="40% - Accent4 2 4 3 5" xfId="2261"/>
    <cellStyle name="40% - Accent4 2 4 4" xfId="675"/>
    <cellStyle name="40% - Accent4 2 4 4 2" xfId="1518"/>
    <cellStyle name="40% - Accent4 2 4 4 3" xfId="2264"/>
    <cellStyle name="40% - Accent4 2 4 5" xfId="676"/>
    <cellStyle name="40% - Accent4 2 4 5 2" xfId="1519"/>
    <cellStyle name="40% - Accent4 2 4 5 3" xfId="2265"/>
    <cellStyle name="40% - Accent4 2 4 6" xfId="1511"/>
    <cellStyle name="40% - Accent4 2 4 7" xfId="2257"/>
    <cellStyle name="40% - Accent4 2 5" xfId="677"/>
    <cellStyle name="40% - Accent4 2 5 2" xfId="678"/>
    <cellStyle name="40% - Accent4 2 5 2 2" xfId="1521"/>
    <cellStyle name="40% - Accent4 2 5 2 3" xfId="2267"/>
    <cellStyle name="40% - Accent4 2 5 3" xfId="679"/>
    <cellStyle name="40% - Accent4 2 5 3 2" xfId="1522"/>
    <cellStyle name="40% - Accent4 2 5 3 3" xfId="2268"/>
    <cellStyle name="40% - Accent4 2 5 4" xfId="1520"/>
    <cellStyle name="40% - Accent4 2 5 5" xfId="2266"/>
    <cellStyle name="40% - Accent4 2 6" xfId="680"/>
    <cellStyle name="40% - Accent4 2 6 2" xfId="681"/>
    <cellStyle name="40% - Accent4 2 6 2 2" xfId="1524"/>
    <cellStyle name="40% - Accent4 2 6 2 3" xfId="2270"/>
    <cellStyle name="40% - Accent4 2 6 3" xfId="682"/>
    <cellStyle name="40% - Accent4 2 6 3 2" xfId="1525"/>
    <cellStyle name="40% - Accent4 2 6 3 3" xfId="2271"/>
    <cellStyle name="40% - Accent4 2 6 4" xfId="1523"/>
    <cellStyle name="40% - Accent4 2 6 5" xfId="2269"/>
    <cellStyle name="40% - Accent4 3" xfId="174"/>
    <cellStyle name="40% - Accent4 3 2" xfId="683"/>
    <cellStyle name="40% - Accent4 3 2 2" xfId="1526"/>
    <cellStyle name="40% - Accent4 3 2 3" xfId="2272"/>
    <cellStyle name="40% - Accent4 3 3" xfId="684"/>
    <cellStyle name="40% - Accent4 3 3 2" xfId="1527"/>
    <cellStyle name="40% - Accent4 3 3 3" xfId="2273"/>
    <cellStyle name="40% - Accent4 3 4" xfId="1067"/>
    <cellStyle name="40% - Accent4 3 5" xfId="1813"/>
    <cellStyle name="40% - Accent4 4" xfId="198"/>
    <cellStyle name="40% - Accent4 4 2" xfId="1090"/>
    <cellStyle name="40% - Accent4 4 3" xfId="1836"/>
    <cellStyle name="40% - Accent4 5" xfId="1048"/>
    <cellStyle name="40% - Accent4 6" xfId="1789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2 2" xfId="1530"/>
    <cellStyle name="40% - Accent5 2 2 2 2 2 3" xfId="2276"/>
    <cellStyle name="40% - Accent5 2 2 2 2 3" xfId="688"/>
    <cellStyle name="40% - Accent5 2 2 2 2 3 2" xfId="1531"/>
    <cellStyle name="40% - Accent5 2 2 2 2 3 3" xfId="2277"/>
    <cellStyle name="40% - Accent5 2 2 2 2 4" xfId="1529"/>
    <cellStyle name="40% - Accent5 2 2 2 2 5" xfId="2275"/>
    <cellStyle name="40% - Accent5 2 2 2 3" xfId="689"/>
    <cellStyle name="40% - Accent5 2 2 2 3 2" xfId="690"/>
    <cellStyle name="40% - Accent5 2 2 2 3 2 2" xfId="1533"/>
    <cellStyle name="40% - Accent5 2 2 2 3 2 3" xfId="2279"/>
    <cellStyle name="40% - Accent5 2 2 2 3 3" xfId="691"/>
    <cellStyle name="40% - Accent5 2 2 2 3 3 2" xfId="1534"/>
    <cellStyle name="40% - Accent5 2 2 2 3 3 3" xfId="2280"/>
    <cellStyle name="40% - Accent5 2 2 2 3 4" xfId="1532"/>
    <cellStyle name="40% - Accent5 2 2 2 3 5" xfId="2278"/>
    <cellStyle name="40% - Accent5 2 2 2 4" xfId="692"/>
    <cellStyle name="40% - Accent5 2 2 2 4 2" xfId="1535"/>
    <cellStyle name="40% - Accent5 2 2 2 4 3" xfId="2281"/>
    <cellStyle name="40% - Accent5 2 2 2 5" xfId="693"/>
    <cellStyle name="40% - Accent5 2 2 2 5 2" xfId="1536"/>
    <cellStyle name="40% - Accent5 2 2 2 5 3" xfId="2282"/>
    <cellStyle name="40% - Accent5 2 2 2 6" xfId="1528"/>
    <cellStyle name="40% - Accent5 2 2 2 7" xfId="2274"/>
    <cellStyle name="40% - Accent5 2 2 3" xfId="694"/>
    <cellStyle name="40% - Accent5 2 2 3 2" xfId="695"/>
    <cellStyle name="40% - Accent5 2 2 3 2 2" xfId="1538"/>
    <cellStyle name="40% - Accent5 2 2 3 2 3" xfId="2284"/>
    <cellStyle name="40% - Accent5 2 2 3 3" xfId="696"/>
    <cellStyle name="40% - Accent5 2 2 3 3 2" xfId="1539"/>
    <cellStyle name="40% - Accent5 2 2 3 3 3" xfId="2285"/>
    <cellStyle name="40% - Accent5 2 2 3 4" xfId="1537"/>
    <cellStyle name="40% - Accent5 2 2 3 5" xfId="2283"/>
    <cellStyle name="40% - Accent5 2 2 4" xfId="697"/>
    <cellStyle name="40% - Accent5 2 2 4 2" xfId="698"/>
    <cellStyle name="40% - Accent5 2 2 4 2 2" xfId="1541"/>
    <cellStyle name="40% - Accent5 2 2 4 2 3" xfId="2287"/>
    <cellStyle name="40% - Accent5 2 2 4 3" xfId="699"/>
    <cellStyle name="40% - Accent5 2 2 4 3 2" xfId="1542"/>
    <cellStyle name="40% - Accent5 2 2 4 3 3" xfId="2288"/>
    <cellStyle name="40% - Accent5 2 2 4 4" xfId="1540"/>
    <cellStyle name="40% - Accent5 2 2 4 5" xfId="2286"/>
    <cellStyle name="40% - Accent5 2 3" xfId="700"/>
    <cellStyle name="40% - Accent5 2 3 2" xfId="701"/>
    <cellStyle name="40% - Accent5 2 3 2 2" xfId="702"/>
    <cellStyle name="40% - Accent5 2 3 2 2 2" xfId="1545"/>
    <cellStyle name="40% - Accent5 2 3 2 2 3" xfId="2291"/>
    <cellStyle name="40% - Accent5 2 3 2 3" xfId="703"/>
    <cellStyle name="40% - Accent5 2 3 2 3 2" xfId="1546"/>
    <cellStyle name="40% - Accent5 2 3 2 3 3" xfId="2292"/>
    <cellStyle name="40% - Accent5 2 3 2 4" xfId="1544"/>
    <cellStyle name="40% - Accent5 2 3 2 5" xfId="2290"/>
    <cellStyle name="40% - Accent5 2 3 3" xfId="704"/>
    <cellStyle name="40% - Accent5 2 3 3 2" xfId="705"/>
    <cellStyle name="40% - Accent5 2 3 3 2 2" xfId="1548"/>
    <cellStyle name="40% - Accent5 2 3 3 2 3" xfId="2294"/>
    <cellStyle name="40% - Accent5 2 3 3 3" xfId="706"/>
    <cellStyle name="40% - Accent5 2 3 3 3 2" xfId="1549"/>
    <cellStyle name="40% - Accent5 2 3 3 3 3" xfId="2295"/>
    <cellStyle name="40% - Accent5 2 3 3 4" xfId="1547"/>
    <cellStyle name="40% - Accent5 2 3 3 5" xfId="2293"/>
    <cellStyle name="40% - Accent5 2 3 4" xfId="707"/>
    <cellStyle name="40% - Accent5 2 3 4 2" xfId="1550"/>
    <cellStyle name="40% - Accent5 2 3 4 3" xfId="2296"/>
    <cellStyle name="40% - Accent5 2 3 5" xfId="708"/>
    <cellStyle name="40% - Accent5 2 3 5 2" xfId="1551"/>
    <cellStyle name="40% - Accent5 2 3 5 3" xfId="2297"/>
    <cellStyle name="40% - Accent5 2 3 6" xfId="1543"/>
    <cellStyle name="40% - Accent5 2 3 7" xfId="2289"/>
    <cellStyle name="40% - Accent5 2 4" xfId="709"/>
    <cellStyle name="40% - Accent5 2 4 2" xfId="710"/>
    <cellStyle name="40% - Accent5 2 4 2 2" xfId="711"/>
    <cellStyle name="40% - Accent5 2 4 2 2 2" xfId="1554"/>
    <cellStyle name="40% - Accent5 2 4 2 2 3" xfId="2300"/>
    <cellStyle name="40% - Accent5 2 4 2 3" xfId="712"/>
    <cellStyle name="40% - Accent5 2 4 2 3 2" xfId="1555"/>
    <cellStyle name="40% - Accent5 2 4 2 3 3" xfId="2301"/>
    <cellStyle name="40% - Accent5 2 4 2 4" xfId="1553"/>
    <cellStyle name="40% - Accent5 2 4 2 5" xfId="2299"/>
    <cellStyle name="40% - Accent5 2 4 3" xfId="713"/>
    <cellStyle name="40% - Accent5 2 4 3 2" xfId="714"/>
    <cellStyle name="40% - Accent5 2 4 3 2 2" xfId="1557"/>
    <cellStyle name="40% - Accent5 2 4 3 2 3" xfId="2303"/>
    <cellStyle name="40% - Accent5 2 4 3 3" xfId="715"/>
    <cellStyle name="40% - Accent5 2 4 3 3 2" xfId="1558"/>
    <cellStyle name="40% - Accent5 2 4 3 3 3" xfId="2304"/>
    <cellStyle name="40% - Accent5 2 4 3 4" xfId="1556"/>
    <cellStyle name="40% - Accent5 2 4 3 5" xfId="2302"/>
    <cellStyle name="40% - Accent5 2 4 4" xfId="716"/>
    <cellStyle name="40% - Accent5 2 4 4 2" xfId="1559"/>
    <cellStyle name="40% - Accent5 2 4 4 3" xfId="2305"/>
    <cellStyle name="40% - Accent5 2 4 5" xfId="717"/>
    <cellStyle name="40% - Accent5 2 4 5 2" xfId="1560"/>
    <cellStyle name="40% - Accent5 2 4 5 3" xfId="2306"/>
    <cellStyle name="40% - Accent5 2 4 6" xfId="1552"/>
    <cellStyle name="40% - Accent5 2 4 7" xfId="2298"/>
    <cellStyle name="40% - Accent5 2 5" xfId="718"/>
    <cellStyle name="40% - Accent5 2 5 2" xfId="719"/>
    <cellStyle name="40% - Accent5 2 5 2 2" xfId="1562"/>
    <cellStyle name="40% - Accent5 2 5 2 3" xfId="2308"/>
    <cellStyle name="40% - Accent5 2 5 3" xfId="720"/>
    <cellStyle name="40% - Accent5 2 5 3 2" xfId="1563"/>
    <cellStyle name="40% - Accent5 2 5 3 3" xfId="2309"/>
    <cellStyle name="40% - Accent5 2 5 4" xfId="1561"/>
    <cellStyle name="40% - Accent5 2 5 5" xfId="2307"/>
    <cellStyle name="40% - Accent5 2 6" xfId="721"/>
    <cellStyle name="40% - Accent5 2 6 2" xfId="722"/>
    <cellStyle name="40% - Accent5 2 6 2 2" xfId="1565"/>
    <cellStyle name="40% - Accent5 2 6 2 3" xfId="2311"/>
    <cellStyle name="40% - Accent5 2 6 3" xfId="723"/>
    <cellStyle name="40% - Accent5 2 6 3 2" xfId="1566"/>
    <cellStyle name="40% - Accent5 2 6 3 3" xfId="2312"/>
    <cellStyle name="40% - Accent5 2 6 4" xfId="1564"/>
    <cellStyle name="40% - Accent5 2 6 5" xfId="2310"/>
    <cellStyle name="40% - Accent5 3" xfId="176"/>
    <cellStyle name="40% - Accent5 3 2" xfId="724"/>
    <cellStyle name="40% - Accent5 3 2 2" xfId="1567"/>
    <cellStyle name="40% - Accent5 3 2 3" xfId="2313"/>
    <cellStyle name="40% - Accent5 3 3" xfId="725"/>
    <cellStyle name="40% - Accent5 3 3 2" xfId="1568"/>
    <cellStyle name="40% - Accent5 3 3 3" xfId="2314"/>
    <cellStyle name="40% - Accent5 3 4" xfId="1069"/>
    <cellStyle name="40% - Accent5 3 5" xfId="1815"/>
    <cellStyle name="40% - Accent5 4" xfId="200"/>
    <cellStyle name="40% - Accent5 4 2" xfId="1092"/>
    <cellStyle name="40% - Accent5 4 3" xfId="1838"/>
    <cellStyle name="40% - Accent5 5" xfId="1050"/>
    <cellStyle name="40% - Accent5 6" xfId="1791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2 2" xfId="1571"/>
    <cellStyle name="40% - Accent6 2 2 2 2 2 3" xfId="2317"/>
    <cellStyle name="40% - Accent6 2 2 2 2 3" xfId="729"/>
    <cellStyle name="40% - Accent6 2 2 2 2 3 2" xfId="1572"/>
    <cellStyle name="40% - Accent6 2 2 2 2 3 3" xfId="2318"/>
    <cellStyle name="40% - Accent6 2 2 2 2 4" xfId="1570"/>
    <cellStyle name="40% - Accent6 2 2 2 2 5" xfId="2316"/>
    <cellStyle name="40% - Accent6 2 2 2 3" xfId="730"/>
    <cellStyle name="40% - Accent6 2 2 2 3 2" xfId="731"/>
    <cellStyle name="40% - Accent6 2 2 2 3 2 2" xfId="1574"/>
    <cellStyle name="40% - Accent6 2 2 2 3 2 3" xfId="2320"/>
    <cellStyle name="40% - Accent6 2 2 2 3 3" xfId="732"/>
    <cellStyle name="40% - Accent6 2 2 2 3 3 2" xfId="1575"/>
    <cellStyle name="40% - Accent6 2 2 2 3 3 3" xfId="2321"/>
    <cellStyle name="40% - Accent6 2 2 2 3 4" xfId="1573"/>
    <cellStyle name="40% - Accent6 2 2 2 3 5" xfId="2319"/>
    <cellStyle name="40% - Accent6 2 2 2 4" xfId="733"/>
    <cellStyle name="40% - Accent6 2 2 2 4 2" xfId="1576"/>
    <cellStyle name="40% - Accent6 2 2 2 4 3" xfId="2322"/>
    <cellStyle name="40% - Accent6 2 2 2 5" xfId="734"/>
    <cellStyle name="40% - Accent6 2 2 2 5 2" xfId="1577"/>
    <cellStyle name="40% - Accent6 2 2 2 5 3" xfId="2323"/>
    <cellStyle name="40% - Accent6 2 2 2 6" xfId="1569"/>
    <cellStyle name="40% - Accent6 2 2 2 7" xfId="2315"/>
    <cellStyle name="40% - Accent6 2 2 3" xfId="735"/>
    <cellStyle name="40% - Accent6 2 2 3 2" xfId="736"/>
    <cellStyle name="40% - Accent6 2 2 3 2 2" xfId="1579"/>
    <cellStyle name="40% - Accent6 2 2 3 2 3" xfId="2325"/>
    <cellStyle name="40% - Accent6 2 2 3 3" xfId="737"/>
    <cellStyle name="40% - Accent6 2 2 3 3 2" xfId="1580"/>
    <cellStyle name="40% - Accent6 2 2 3 3 3" xfId="2326"/>
    <cellStyle name="40% - Accent6 2 2 3 4" xfId="1578"/>
    <cellStyle name="40% - Accent6 2 2 3 5" xfId="2324"/>
    <cellStyle name="40% - Accent6 2 2 4" xfId="738"/>
    <cellStyle name="40% - Accent6 2 2 4 2" xfId="739"/>
    <cellStyle name="40% - Accent6 2 2 4 2 2" xfId="1582"/>
    <cellStyle name="40% - Accent6 2 2 4 2 3" xfId="2328"/>
    <cellStyle name="40% - Accent6 2 2 4 3" xfId="740"/>
    <cellStyle name="40% - Accent6 2 2 4 3 2" xfId="1583"/>
    <cellStyle name="40% - Accent6 2 2 4 3 3" xfId="2329"/>
    <cellStyle name="40% - Accent6 2 2 4 4" xfId="1581"/>
    <cellStyle name="40% - Accent6 2 2 4 5" xfId="2327"/>
    <cellStyle name="40% - Accent6 2 3" xfId="741"/>
    <cellStyle name="40% - Accent6 2 3 2" xfId="742"/>
    <cellStyle name="40% - Accent6 2 3 2 2" xfId="743"/>
    <cellStyle name="40% - Accent6 2 3 2 2 2" xfId="1586"/>
    <cellStyle name="40% - Accent6 2 3 2 2 3" xfId="2332"/>
    <cellStyle name="40% - Accent6 2 3 2 3" xfId="744"/>
    <cellStyle name="40% - Accent6 2 3 2 3 2" xfId="1587"/>
    <cellStyle name="40% - Accent6 2 3 2 3 3" xfId="2333"/>
    <cellStyle name="40% - Accent6 2 3 2 4" xfId="1585"/>
    <cellStyle name="40% - Accent6 2 3 2 5" xfId="2331"/>
    <cellStyle name="40% - Accent6 2 3 3" xfId="745"/>
    <cellStyle name="40% - Accent6 2 3 3 2" xfId="746"/>
    <cellStyle name="40% - Accent6 2 3 3 2 2" xfId="1589"/>
    <cellStyle name="40% - Accent6 2 3 3 2 3" xfId="2335"/>
    <cellStyle name="40% - Accent6 2 3 3 3" xfId="747"/>
    <cellStyle name="40% - Accent6 2 3 3 3 2" xfId="1590"/>
    <cellStyle name="40% - Accent6 2 3 3 3 3" xfId="2336"/>
    <cellStyle name="40% - Accent6 2 3 3 4" xfId="1588"/>
    <cellStyle name="40% - Accent6 2 3 3 5" xfId="2334"/>
    <cellStyle name="40% - Accent6 2 3 4" xfId="748"/>
    <cellStyle name="40% - Accent6 2 3 4 2" xfId="1591"/>
    <cellStyle name="40% - Accent6 2 3 4 3" xfId="2337"/>
    <cellStyle name="40% - Accent6 2 3 5" xfId="749"/>
    <cellStyle name="40% - Accent6 2 3 5 2" xfId="1592"/>
    <cellStyle name="40% - Accent6 2 3 5 3" xfId="2338"/>
    <cellStyle name="40% - Accent6 2 3 6" xfId="1584"/>
    <cellStyle name="40% - Accent6 2 3 7" xfId="2330"/>
    <cellStyle name="40% - Accent6 2 4" xfId="750"/>
    <cellStyle name="40% - Accent6 2 4 2" xfId="751"/>
    <cellStyle name="40% - Accent6 2 4 2 2" xfId="752"/>
    <cellStyle name="40% - Accent6 2 4 2 2 2" xfId="1595"/>
    <cellStyle name="40% - Accent6 2 4 2 2 3" xfId="2341"/>
    <cellStyle name="40% - Accent6 2 4 2 3" xfId="753"/>
    <cellStyle name="40% - Accent6 2 4 2 3 2" xfId="1596"/>
    <cellStyle name="40% - Accent6 2 4 2 3 3" xfId="2342"/>
    <cellStyle name="40% - Accent6 2 4 2 4" xfId="1594"/>
    <cellStyle name="40% - Accent6 2 4 2 5" xfId="2340"/>
    <cellStyle name="40% - Accent6 2 4 3" xfId="754"/>
    <cellStyle name="40% - Accent6 2 4 3 2" xfId="755"/>
    <cellStyle name="40% - Accent6 2 4 3 2 2" xfId="1598"/>
    <cellStyle name="40% - Accent6 2 4 3 2 3" xfId="2344"/>
    <cellStyle name="40% - Accent6 2 4 3 3" xfId="756"/>
    <cellStyle name="40% - Accent6 2 4 3 3 2" xfId="1599"/>
    <cellStyle name="40% - Accent6 2 4 3 3 3" xfId="2345"/>
    <cellStyle name="40% - Accent6 2 4 3 4" xfId="1597"/>
    <cellStyle name="40% - Accent6 2 4 3 5" xfId="2343"/>
    <cellStyle name="40% - Accent6 2 4 4" xfId="757"/>
    <cellStyle name="40% - Accent6 2 4 4 2" xfId="1600"/>
    <cellStyle name="40% - Accent6 2 4 4 3" xfId="2346"/>
    <cellStyle name="40% - Accent6 2 4 5" xfId="758"/>
    <cellStyle name="40% - Accent6 2 4 5 2" xfId="1601"/>
    <cellStyle name="40% - Accent6 2 4 5 3" xfId="2347"/>
    <cellStyle name="40% - Accent6 2 4 6" xfId="1593"/>
    <cellStyle name="40% - Accent6 2 4 7" xfId="2339"/>
    <cellStyle name="40% - Accent6 2 5" xfId="759"/>
    <cellStyle name="40% - Accent6 2 5 2" xfId="760"/>
    <cellStyle name="40% - Accent6 2 5 2 2" xfId="1603"/>
    <cellStyle name="40% - Accent6 2 5 2 3" xfId="2349"/>
    <cellStyle name="40% - Accent6 2 5 3" xfId="761"/>
    <cellStyle name="40% - Accent6 2 5 3 2" xfId="1604"/>
    <cellStyle name="40% - Accent6 2 5 3 3" xfId="2350"/>
    <cellStyle name="40% - Accent6 2 5 4" xfId="1602"/>
    <cellStyle name="40% - Accent6 2 5 5" xfId="2348"/>
    <cellStyle name="40% - Accent6 2 6" xfId="762"/>
    <cellStyle name="40% - Accent6 2 6 2" xfId="763"/>
    <cellStyle name="40% - Accent6 2 6 2 2" xfId="1606"/>
    <cellStyle name="40% - Accent6 2 6 2 3" xfId="2352"/>
    <cellStyle name="40% - Accent6 2 6 3" xfId="764"/>
    <cellStyle name="40% - Accent6 2 6 3 2" xfId="1607"/>
    <cellStyle name="40% - Accent6 2 6 3 3" xfId="2353"/>
    <cellStyle name="40% - Accent6 2 6 4" xfId="1605"/>
    <cellStyle name="40% - Accent6 2 6 5" xfId="2351"/>
    <cellStyle name="40% - Accent6 3" xfId="178"/>
    <cellStyle name="40% - Accent6 3 2" xfId="765"/>
    <cellStyle name="40% - Accent6 3 2 2" xfId="1608"/>
    <cellStyle name="40% - Accent6 3 2 3" xfId="2354"/>
    <cellStyle name="40% - Accent6 3 3" xfId="766"/>
    <cellStyle name="40% - Accent6 3 3 2" xfId="1609"/>
    <cellStyle name="40% - Accent6 3 3 3" xfId="2355"/>
    <cellStyle name="40% - Accent6 3 4" xfId="1071"/>
    <cellStyle name="40% - Accent6 3 5" xfId="1817"/>
    <cellStyle name="40% - Accent6 4" xfId="202"/>
    <cellStyle name="40% - Accent6 4 2" xfId="1094"/>
    <cellStyle name="40% - Accent6 4 3" xfId="1840"/>
    <cellStyle name="40% - Accent6 5" xfId="1052"/>
    <cellStyle name="40% - Accent6 6" xfId="1793"/>
    <cellStyle name="40% - Акцент1 2" xfId="224"/>
    <cellStyle name="40% — акцент1 2" xfId="767"/>
    <cellStyle name="40% - Акцент1 2 2" xfId="1107"/>
    <cellStyle name="40% - Акцент1 2 3" xfId="1853"/>
    <cellStyle name="40% - Акцент2 2" xfId="226"/>
    <cellStyle name="40% — акцент2 2" xfId="768"/>
    <cellStyle name="40% - Акцент2 2 2" xfId="1109"/>
    <cellStyle name="40% - Акцент2 2 3" xfId="1855"/>
    <cellStyle name="40% - Акцент3 2" xfId="228"/>
    <cellStyle name="40% — акцент3 2" xfId="769"/>
    <cellStyle name="40% - Акцент3 2 2" xfId="1111"/>
    <cellStyle name="40% - Акцент3 2 3" xfId="1857"/>
    <cellStyle name="40% - Акцент4 2" xfId="230"/>
    <cellStyle name="40% — акцент4 2" xfId="770"/>
    <cellStyle name="40% - Акцент4 2 2" xfId="1113"/>
    <cellStyle name="40% - Акцент4 2 3" xfId="1859"/>
    <cellStyle name="40% - Акцент5 2" xfId="232"/>
    <cellStyle name="40% — акцент5 2" xfId="771"/>
    <cellStyle name="40% - Акцент5 2 2" xfId="1115"/>
    <cellStyle name="40% - Акцент5 2 3" xfId="1861"/>
    <cellStyle name="40% - Акцент6 2" xfId="234"/>
    <cellStyle name="40% — акцент6 2" xfId="772"/>
    <cellStyle name="40% - Акцент6 2 2" xfId="1117"/>
    <cellStyle name="40% - Акцент6 2 3" xfId="1863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2 2" xfId="2356"/>
    <cellStyle name="Calculation 2 2 3" xfId="793"/>
    <cellStyle name="Calculation 2 2 3 2" xfId="2357"/>
    <cellStyle name="Calculation 2 2 4" xfId="1797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0 2" xfId="1610"/>
    <cellStyle name="Comma 10 3" xfId="2358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2 2 2" xfId="1103"/>
    <cellStyle name="Comma 3 2 2 2 3" xfId="1849"/>
    <cellStyle name="Comma 3 2 2 3" xfId="1080"/>
    <cellStyle name="Comma 3 2 2 4" xfId="1826"/>
    <cellStyle name="Comma 3 2 3" xfId="181"/>
    <cellStyle name="Comma 3 2 3 2" xfId="1074"/>
    <cellStyle name="Comma 3 2 3 3" xfId="1820"/>
    <cellStyle name="Comma 3 2 4" xfId="205"/>
    <cellStyle name="Comma 3 2 4 2" xfId="1097"/>
    <cellStyle name="Comma 3 2 4 3" xfId="1843"/>
    <cellStyle name="Comma 3 2 5" xfId="1056"/>
    <cellStyle name="Comma 3 2 6" xfId="1798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2 3" xfId="1073"/>
    <cellStyle name="Comma 5 2 4" xfId="1819"/>
    <cellStyle name="Comma 5 3" xfId="204"/>
    <cellStyle name="Comma 5 3 2" xfId="1096"/>
    <cellStyle name="Comma 5 3 3" xfId="1842"/>
    <cellStyle name="Comma 5 4" xfId="807"/>
    <cellStyle name="Comma 5 4 2" xfId="1611"/>
    <cellStyle name="Comma 5 4 3" xfId="2359"/>
    <cellStyle name="Comma 5 5" xfId="1055"/>
    <cellStyle name="Comma 5 6" xfId="1796"/>
    <cellStyle name="Comma 6" xfId="187"/>
    <cellStyle name="Comma 6 10" xfId="808"/>
    <cellStyle name="Comma 6 10 2" xfId="1612"/>
    <cellStyle name="Comma 6 10 3" xfId="2360"/>
    <cellStyle name="Comma 6 11" xfId="1079"/>
    <cellStyle name="Comma 6 12" xfId="1825"/>
    <cellStyle name="Comma 6 2" xfId="210"/>
    <cellStyle name="Comma 6 2 2" xfId="1102"/>
    <cellStyle name="Comma 6 2 3" xfId="1848"/>
    <cellStyle name="Comma 6 3" xfId="809"/>
    <cellStyle name="Comma 6 3 2" xfId="810"/>
    <cellStyle name="Comma 6 3 2 2" xfId="811"/>
    <cellStyle name="Comma 6 3 2 2 2" xfId="812"/>
    <cellStyle name="Comma 6 3 2 2 2 2" xfId="1616"/>
    <cellStyle name="Comma 6 3 2 2 2 3" xfId="2364"/>
    <cellStyle name="Comma 6 3 2 2 3" xfId="813"/>
    <cellStyle name="Comma 6 3 2 2 3 2" xfId="1617"/>
    <cellStyle name="Comma 6 3 2 2 3 3" xfId="2365"/>
    <cellStyle name="Comma 6 3 2 2 4" xfId="1615"/>
    <cellStyle name="Comma 6 3 2 2 5" xfId="2363"/>
    <cellStyle name="Comma 6 3 2 3" xfId="814"/>
    <cellStyle name="Comma 6 3 2 3 2" xfId="815"/>
    <cellStyle name="Comma 6 3 2 3 2 2" xfId="1619"/>
    <cellStyle name="Comma 6 3 2 3 2 3" xfId="2367"/>
    <cellStyle name="Comma 6 3 2 3 3" xfId="816"/>
    <cellStyle name="Comma 6 3 2 3 3 2" xfId="1620"/>
    <cellStyle name="Comma 6 3 2 3 3 3" xfId="2368"/>
    <cellStyle name="Comma 6 3 2 3 4" xfId="1618"/>
    <cellStyle name="Comma 6 3 2 3 5" xfId="2366"/>
    <cellStyle name="Comma 6 3 2 4" xfId="817"/>
    <cellStyle name="Comma 6 3 2 4 2" xfId="1621"/>
    <cellStyle name="Comma 6 3 2 4 3" xfId="2369"/>
    <cellStyle name="Comma 6 3 2 5" xfId="818"/>
    <cellStyle name="Comma 6 3 2 5 2" xfId="1622"/>
    <cellStyle name="Comma 6 3 2 5 3" xfId="2370"/>
    <cellStyle name="Comma 6 3 2 6" xfId="1614"/>
    <cellStyle name="Comma 6 3 2 7" xfId="2362"/>
    <cellStyle name="Comma 6 3 3" xfId="819"/>
    <cellStyle name="Comma 6 3 3 2" xfId="820"/>
    <cellStyle name="Comma 6 3 3 2 2" xfId="1624"/>
    <cellStyle name="Comma 6 3 3 2 3" xfId="2372"/>
    <cellStyle name="Comma 6 3 3 3" xfId="821"/>
    <cellStyle name="Comma 6 3 3 3 2" xfId="1625"/>
    <cellStyle name="Comma 6 3 3 3 3" xfId="2373"/>
    <cellStyle name="Comma 6 3 3 4" xfId="1623"/>
    <cellStyle name="Comma 6 3 3 5" xfId="2371"/>
    <cellStyle name="Comma 6 3 4" xfId="822"/>
    <cellStyle name="Comma 6 3 4 2" xfId="823"/>
    <cellStyle name="Comma 6 3 4 2 2" xfId="1627"/>
    <cellStyle name="Comma 6 3 4 2 3" xfId="2375"/>
    <cellStyle name="Comma 6 3 4 3" xfId="824"/>
    <cellStyle name="Comma 6 3 4 3 2" xfId="1628"/>
    <cellStyle name="Comma 6 3 4 3 3" xfId="2376"/>
    <cellStyle name="Comma 6 3 4 4" xfId="1626"/>
    <cellStyle name="Comma 6 3 4 5" xfId="2374"/>
    <cellStyle name="Comma 6 3 5" xfId="825"/>
    <cellStyle name="Comma 6 3 5 2" xfId="1629"/>
    <cellStyle name="Comma 6 3 5 3" xfId="2377"/>
    <cellStyle name="Comma 6 3 6" xfId="826"/>
    <cellStyle name="Comma 6 3 6 2" xfId="1630"/>
    <cellStyle name="Comma 6 3 6 3" xfId="2378"/>
    <cellStyle name="Comma 6 3 7" xfId="1613"/>
    <cellStyle name="Comma 6 3 8" xfId="2361"/>
    <cellStyle name="Comma 6 4" xfId="827"/>
    <cellStyle name="Comma 6 4 2" xfId="828"/>
    <cellStyle name="Comma 6 4 2 2" xfId="829"/>
    <cellStyle name="Comma 6 4 2 2 2" xfId="830"/>
    <cellStyle name="Comma 6 4 2 2 2 2" xfId="1634"/>
    <cellStyle name="Comma 6 4 2 2 2 3" xfId="2382"/>
    <cellStyle name="Comma 6 4 2 2 3" xfId="831"/>
    <cellStyle name="Comma 6 4 2 2 3 2" xfId="1635"/>
    <cellStyle name="Comma 6 4 2 2 3 3" xfId="2383"/>
    <cellStyle name="Comma 6 4 2 2 4" xfId="1633"/>
    <cellStyle name="Comma 6 4 2 2 5" xfId="2381"/>
    <cellStyle name="Comma 6 4 2 3" xfId="832"/>
    <cellStyle name="Comma 6 4 2 3 2" xfId="833"/>
    <cellStyle name="Comma 6 4 2 3 2 2" xfId="1637"/>
    <cellStyle name="Comma 6 4 2 3 2 3" xfId="2385"/>
    <cellStyle name="Comma 6 4 2 3 3" xfId="834"/>
    <cellStyle name="Comma 6 4 2 3 3 2" xfId="1638"/>
    <cellStyle name="Comma 6 4 2 3 3 3" xfId="2386"/>
    <cellStyle name="Comma 6 4 2 3 4" xfId="1636"/>
    <cellStyle name="Comma 6 4 2 3 5" xfId="2384"/>
    <cellStyle name="Comma 6 4 2 4" xfId="835"/>
    <cellStyle name="Comma 6 4 2 4 2" xfId="1639"/>
    <cellStyle name="Comma 6 4 2 4 3" xfId="2387"/>
    <cellStyle name="Comma 6 4 2 5" xfId="836"/>
    <cellStyle name="Comma 6 4 2 5 2" xfId="1640"/>
    <cellStyle name="Comma 6 4 2 5 3" xfId="2388"/>
    <cellStyle name="Comma 6 4 2 6" xfId="1632"/>
    <cellStyle name="Comma 6 4 2 7" xfId="2380"/>
    <cellStyle name="Comma 6 4 3" xfId="837"/>
    <cellStyle name="Comma 6 4 3 2" xfId="838"/>
    <cellStyle name="Comma 6 4 3 2 2" xfId="1642"/>
    <cellStyle name="Comma 6 4 3 2 3" xfId="2390"/>
    <cellStyle name="Comma 6 4 3 3" xfId="839"/>
    <cellStyle name="Comma 6 4 3 3 2" xfId="1643"/>
    <cellStyle name="Comma 6 4 3 3 3" xfId="2391"/>
    <cellStyle name="Comma 6 4 3 4" xfId="1641"/>
    <cellStyle name="Comma 6 4 3 5" xfId="2389"/>
    <cellStyle name="Comma 6 4 4" xfId="840"/>
    <cellStyle name="Comma 6 4 4 2" xfId="841"/>
    <cellStyle name="Comma 6 4 4 2 2" xfId="1645"/>
    <cellStyle name="Comma 6 4 4 2 3" xfId="2393"/>
    <cellStyle name="Comma 6 4 4 3" xfId="842"/>
    <cellStyle name="Comma 6 4 4 3 2" xfId="1646"/>
    <cellStyle name="Comma 6 4 4 3 3" xfId="2394"/>
    <cellStyle name="Comma 6 4 4 4" xfId="1644"/>
    <cellStyle name="Comma 6 4 4 5" xfId="2392"/>
    <cellStyle name="Comma 6 4 5" xfId="843"/>
    <cellStyle name="Comma 6 4 5 2" xfId="1647"/>
    <cellStyle name="Comma 6 4 5 3" xfId="2395"/>
    <cellStyle name="Comma 6 4 6" xfId="844"/>
    <cellStyle name="Comma 6 4 6 2" xfId="1648"/>
    <cellStyle name="Comma 6 4 6 3" xfId="2396"/>
    <cellStyle name="Comma 6 4 7" xfId="1631"/>
    <cellStyle name="Comma 6 4 8" xfId="2379"/>
    <cellStyle name="Comma 6 5" xfId="845"/>
    <cellStyle name="Comma 6 5 2" xfId="846"/>
    <cellStyle name="Comma 6 5 2 2" xfId="847"/>
    <cellStyle name="Comma 6 5 2 2 2" xfId="1651"/>
    <cellStyle name="Comma 6 5 2 2 3" xfId="2399"/>
    <cellStyle name="Comma 6 5 2 3" xfId="848"/>
    <cellStyle name="Comma 6 5 2 3 2" xfId="1652"/>
    <cellStyle name="Comma 6 5 2 3 3" xfId="2400"/>
    <cellStyle name="Comma 6 5 2 4" xfId="1650"/>
    <cellStyle name="Comma 6 5 2 5" xfId="2398"/>
    <cellStyle name="Comma 6 5 3" xfId="849"/>
    <cellStyle name="Comma 6 5 3 2" xfId="850"/>
    <cellStyle name="Comma 6 5 3 2 2" xfId="1654"/>
    <cellStyle name="Comma 6 5 3 2 3" xfId="2402"/>
    <cellStyle name="Comma 6 5 3 3" xfId="851"/>
    <cellStyle name="Comma 6 5 3 3 2" xfId="1655"/>
    <cellStyle name="Comma 6 5 3 3 3" xfId="2403"/>
    <cellStyle name="Comma 6 5 3 4" xfId="1653"/>
    <cellStyle name="Comma 6 5 3 5" xfId="2401"/>
    <cellStyle name="Comma 6 5 4" xfId="852"/>
    <cellStyle name="Comma 6 5 4 2" xfId="1656"/>
    <cellStyle name="Comma 6 5 4 3" xfId="2404"/>
    <cellStyle name="Comma 6 5 5" xfId="853"/>
    <cellStyle name="Comma 6 5 5 2" xfId="1657"/>
    <cellStyle name="Comma 6 5 5 3" xfId="2405"/>
    <cellStyle name="Comma 6 5 6" xfId="1649"/>
    <cellStyle name="Comma 6 5 7" xfId="2397"/>
    <cellStyle name="Comma 6 6" xfId="854"/>
    <cellStyle name="Comma 6 6 2" xfId="855"/>
    <cellStyle name="Comma 6 6 2 2" xfId="856"/>
    <cellStyle name="Comma 6 6 2 2 2" xfId="1660"/>
    <cellStyle name="Comma 6 6 2 2 3" xfId="2408"/>
    <cellStyle name="Comma 6 6 2 3" xfId="857"/>
    <cellStyle name="Comma 6 6 2 3 2" xfId="1661"/>
    <cellStyle name="Comma 6 6 2 3 3" xfId="2409"/>
    <cellStyle name="Comma 6 6 2 4" xfId="1659"/>
    <cellStyle name="Comma 6 6 2 5" xfId="2407"/>
    <cellStyle name="Comma 6 6 3" xfId="858"/>
    <cellStyle name="Comma 6 6 3 2" xfId="859"/>
    <cellStyle name="Comma 6 6 3 2 2" xfId="1663"/>
    <cellStyle name="Comma 6 6 3 2 3" xfId="2411"/>
    <cellStyle name="Comma 6 6 3 3" xfId="860"/>
    <cellStyle name="Comma 6 6 3 3 2" xfId="1664"/>
    <cellStyle name="Comma 6 6 3 3 3" xfId="2412"/>
    <cellStyle name="Comma 6 6 3 4" xfId="1662"/>
    <cellStyle name="Comma 6 6 3 5" xfId="2410"/>
    <cellStyle name="Comma 6 6 4" xfId="861"/>
    <cellStyle name="Comma 6 6 4 2" xfId="1665"/>
    <cellStyle name="Comma 6 6 4 3" xfId="2413"/>
    <cellStyle name="Comma 6 6 5" xfId="862"/>
    <cellStyle name="Comma 6 6 5 2" xfId="1666"/>
    <cellStyle name="Comma 6 6 5 3" xfId="2414"/>
    <cellStyle name="Comma 6 6 6" xfId="1658"/>
    <cellStyle name="Comma 6 6 7" xfId="2406"/>
    <cellStyle name="Comma 6 7" xfId="863"/>
    <cellStyle name="Comma 6 7 2" xfId="864"/>
    <cellStyle name="Comma 6 7 2 2" xfId="1668"/>
    <cellStyle name="Comma 6 7 2 3" xfId="2416"/>
    <cellStyle name="Comma 6 7 3" xfId="865"/>
    <cellStyle name="Comma 6 7 3 2" xfId="1669"/>
    <cellStyle name="Comma 6 7 3 3" xfId="2417"/>
    <cellStyle name="Comma 6 7 4" xfId="1667"/>
    <cellStyle name="Comma 6 7 5" xfId="2415"/>
    <cellStyle name="Comma 6 8" xfId="866"/>
    <cellStyle name="Comma 6 8 2" xfId="867"/>
    <cellStyle name="Comma 6 8 2 2" xfId="1671"/>
    <cellStyle name="Comma 6 8 2 3" xfId="2419"/>
    <cellStyle name="Comma 6 8 3" xfId="868"/>
    <cellStyle name="Comma 6 8 3 2" xfId="1672"/>
    <cellStyle name="Comma 6 8 3 3" xfId="2420"/>
    <cellStyle name="Comma 6 8 4" xfId="1670"/>
    <cellStyle name="Comma 6 8 5" xfId="2418"/>
    <cellStyle name="Comma 6 9" xfId="869"/>
    <cellStyle name="Comma 6 9 2" xfId="1673"/>
    <cellStyle name="Comma 6 9 3" xfId="2421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2 2" xfId="2422"/>
    <cellStyle name="Input 2 2 3" xfId="882"/>
    <cellStyle name="Input 2 2 3 2" xfId="2423"/>
    <cellStyle name="Input 2 2 4" xfId="1799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2 2" xfId="1676"/>
    <cellStyle name="Normal 10 2 2 2 2 3" xfId="2426"/>
    <cellStyle name="Normal 10 2 2 2 3" xfId="891"/>
    <cellStyle name="Normal 10 2 2 2 3 2" xfId="1677"/>
    <cellStyle name="Normal 10 2 2 2 3 3" xfId="2427"/>
    <cellStyle name="Normal 10 2 2 2 4" xfId="1675"/>
    <cellStyle name="Normal 10 2 2 2 5" xfId="2425"/>
    <cellStyle name="Normal 10 2 2 3" xfId="892"/>
    <cellStyle name="Normal 10 2 2 3 2" xfId="893"/>
    <cellStyle name="Normal 10 2 2 3 2 2" xfId="1679"/>
    <cellStyle name="Normal 10 2 2 3 2 3" xfId="2429"/>
    <cellStyle name="Normal 10 2 2 3 3" xfId="894"/>
    <cellStyle name="Normal 10 2 2 3 3 2" xfId="1680"/>
    <cellStyle name="Normal 10 2 2 3 3 3" xfId="2430"/>
    <cellStyle name="Normal 10 2 2 3 4" xfId="1678"/>
    <cellStyle name="Normal 10 2 2 3 5" xfId="2428"/>
    <cellStyle name="Normal 10 2 2 4" xfId="895"/>
    <cellStyle name="Normal 10 2 2 4 2" xfId="1681"/>
    <cellStyle name="Normal 10 2 2 4 3" xfId="2431"/>
    <cellStyle name="Normal 10 2 2 5" xfId="896"/>
    <cellStyle name="Normal 10 2 2 5 2" xfId="1682"/>
    <cellStyle name="Normal 10 2 2 5 3" xfId="2432"/>
    <cellStyle name="Normal 10 2 2 6" xfId="1674"/>
    <cellStyle name="Normal 10 2 2 7" xfId="2424"/>
    <cellStyle name="Normal 10 2 3" xfId="897"/>
    <cellStyle name="Normal 10 2 3 2" xfId="898"/>
    <cellStyle name="Normal 10 2 3 2 2" xfId="1684"/>
    <cellStyle name="Normal 10 2 3 2 3" xfId="2434"/>
    <cellStyle name="Normal 10 2 3 3" xfId="899"/>
    <cellStyle name="Normal 10 2 3 3 2" xfId="1685"/>
    <cellStyle name="Normal 10 2 3 3 3" xfId="2435"/>
    <cellStyle name="Normal 10 2 3 4" xfId="1683"/>
    <cellStyle name="Normal 10 2 3 5" xfId="2433"/>
    <cellStyle name="Normal 10 2 4" xfId="900"/>
    <cellStyle name="Normal 10 2 4 2" xfId="901"/>
    <cellStyle name="Normal 10 2 4 2 2" xfId="1687"/>
    <cellStyle name="Normal 10 2 4 2 3" xfId="2437"/>
    <cellStyle name="Normal 10 2 4 3" xfId="902"/>
    <cellStyle name="Normal 10 2 4 3 2" xfId="1688"/>
    <cellStyle name="Normal 10 2 4 3 3" xfId="2438"/>
    <cellStyle name="Normal 10 2 4 4" xfId="1686"/>
    <cellStyle name="Normal 10 2 4 5" xfId="2436"/>
    <cellStyle name="Normal 10 2 5" xfId="903"/>
    <cellStyle name="Normal 10 2 5 2" xfId="1689"/>
    <cellStyle name="Normal 10 2 5 3" xfId="2439"/>
    <cellStyle name="Normal 10 2 6" xfId="904"/>
    <cellStyle name="Normal 10 2 6 2" xfId="1690"/>
    <cellStyle name="Normal 10 2 6 3" xfId="2440"/>
    <cellStyle name="Normal 10 2 7" xfId="1077"/>
    <cellStyle name="Normal 10 2 8" xfId="1823"/>
    <cellStyle name="Normal 10 3" xfId="208"/>
    <cellStyle name="Normal 10 3 2" xfId="905"/>
    <cellStyle name="Normal 10 3 2 2" xfId="906"/>
    <cellStyle name="Normal 10 3 2 2 2" xfId="1692"/>
    <cellStyle name="Normal 10 3 2 2 3" xfId="2442"/>
    <cellStyle name="Normal 10 3 2 3" xfId="907"/>
    <cellStyle name="Normal 10 3 2 3 2" xfId="1693"/>
    <cellStyle name="Normal 10 3 2 3 3" xfId="2443"/>
    <cellStyle name="Normal 10 3 2 4" xfId="1691"/>
    <cellStyle name="Normal 10 3 2 5" xfId="2441"/>
    <cellStyle name="Normal 10 3 3" xfId="908"/>
    <cellStyle name="Normal 10 3 3 2" xfId="909"/>
    <cellStyle name="Normal 10 3 3 2 2" xfId="1695"/>
    <cellStyle name="Normal 10 3 3 2 3" xfId="2445"/>
    <cellStyle name="Normal 10 3 3 3" xfId="910"/>
    <cellStyle name="Normal 10 3 3 3 2" xfId="1696"/>
    <cellStyle name="Normal 10 3 3 3 3" xfId="2446"/>
    <cellStyle name="Normal 10 3 3 4" xfId="1694"/>
    <cellStyle name="Normal 10 3 3 5" xfId="2444"/>
    <cellStyle name="Normal 10 3 4" xfId="911"/>
    <cellStyle name="Normal 10 3 4 2" xfId="1697"/>
    <cellStyle name="Normal 10 3 4 3" xfId="2447"/>
    <cellStyle name="Normal 10 3 5" xfId="912"/>
    <cellStyle name="Normal 10 3 5 2" xfId="1698"/>
    <cellStyle name="Normal 10 3 5 3" xfId="2448"/>
    <cellStyle name="Normal 10 3 6" xfId="1100"/>
    <cellStyle name="Normal 10 3 7" xfId="1846"/>
    <cellStyle name="Normal 10 4" xfId="913"/>
    <cellStyle name="Normal 10 4 2" xfId="914"/>
    <cellStyle name="Normal 10 4 2 2" xfId="915"/>
    <cellStyle name="Normal 10 4 2 2 2" xfId="1701"/>
    <cellStyle name="Normal 10 4 2 2 3" xfId="2451"/>
    <cellStyle name="Normal 10 4 2 3" xfId="916"/>
    <cellStyle name="Normal 10 4 2 3 2" xfId="1702"/>
    <cellStyle name="Normal 10 4 2 3 3" xfId="2452"/>
    <cellStyle name="Normal 10 4 2 4" xfId="1700"/>
    <cellStyle name="Normal 10 4 2 5" xfId="2450"/>
    <cellStyle name="Normal 10 4 3" xfId="917"/>
    <cellStyle name="Normal 10 4 3 2" xfId="918"/>
    <cellStyle name="Normal 10 4 3 2 2" xfId="1704"/>
    <cellStyle name="Normal 10 4 3 2 3" xfId="2454"/>
    <cellStyle name="Normal 10 4 3 3" xfId="919"/>
    <cellStyle name="Normal 10 4 3 3 2" xfId="1705"/>
    <cellStyle name="Normal 10 4 3 3 3" xfId="2455"/>
    <cellStyle name="Normal 10 4 3 4" xfId="1703"/>
    <cellStyle name="Normal 10 4 3 5" xfId="2453"/>
    <cellStyle name="Normal 10 4 4" xfId="920"/>
    <cellStyle name="Normal 10 4 4 2" xfId="1706"/>
    <cellStyle name="Normal 10 4 4 3" xfId="2456"/>
    <cellStyle name="Normal 10 4 5" xfId="921"/>
    <cellStyle name="Normal 10 4 5 2" xfId="1707"/>
    <cellStyle name="Normal 10 4 5 3" xfId="2457"/>
    <cellStyle name="Normal 10 4 6" xfId="1699"/>
    <cellStyle name="Normal 10 4 7" xfId="2449"/>
    <cellStyle name="Normal 10 5" xfId="922"/>
    <cellStyle name="Normal 10 5 2" xfId="923"/>
    <cellStyle name="Normal 10 5 2 2" xfId="1709"/>
    <cellStyle name="Normal 10 5 2 3" xfId="2459"/>
    <cellStyle name="Normal 10 5 3" xfId="924"/>
    <cellStyle name="Normal 10 5 3 2" xfId="1710"/>
    <cellStyle name="Normal 10 5 3 3" xfId="2460"/>
    <cellStyle name="Normal 10 5 4" xfId="1708"/>
    <cellStyle name="Normal 10 5 5" xfId="2458"/>
    <cellStyle name="Normal 10 6" xfId="925"/>
    <cellStyle name="Normal 10 6 2" xfId="926"/>
    <cellStyle name="Normal 10 6 2 2" xfId="1712"/>
    <cellStyle name="Normal 10 6 2 3" xfId="2462"/>
    <cellStyle name="Normal 10 6 3" xfId="927"/>
    <cellStyle name="Normal 10 6 3 2" xfId="1713"/>
    <cellStyle name="Normal 10 6 3 3" xfId="2463"/>
    <cellStyle name="Normal 10 6 4" xfId="1711"/>
    <cellStyle name="Normal 10 6 5" xfId="2461"/>
    <cellStyle name="Normal 11" xfId="164"/>
    <cellStyle name="Normal 11 2" xfId="186"/>
    <cellStyle name="Normal 11 2 2" xfId="1078"/>
    <cellStyle name="Normal 11 2 3" xfId="1824"/>
    <cellStyle name="Normal 11 3" xfId="209"/>
    <cellStyle name="Normal 11 3 2" xfId="1101"/>
    <cellStyle name="Normal 11 3 3" xfId="1847"/>
    <cellStyle name="Normal 11 4" xfId="1058"/>
    <cellStyle name="Normal 11 5" xfId="1804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1104"/>
    <cellStyle name="Normal 5 2 2 2 3" xfId="1850"/>
    <cellStyle name="Normal 5 2 2 3" xfId="934"/>
    <cellStyle name="Normal 5 2 2 3 2" xfId="1714"/>
    <cellStyle name="Normal 5 2 2 3 3" xfId="2464"/>
    <cellStyle name="Normal 5 2 2 4" xfId="1081"/>
    <cellStyle name="Normal 5 2 2 5" xfId="1827"/>
    <cellStyle name="Normal 5 2 3" xfId="182"/>
    <cellStyle name="Normal 5 2 3 2" xfId="1075"/>
    <cellStyle name="Normal 5 2 3 3" xfId="1821"/>
    <cellStyle name="Normal 5 2 4" xfId="206"/>
    <cellStyle name="Normal 5 2 4 2" xfId="1098"/>
    <cellStyle name="Normal 5 2 4 3" xfId="1844"/>
    <cellStyle name="Normal 5 2 5" xfId="1057"/>
    <cellStyle name="Normal 5 2 6" xfId="1800"/>
    <cellStyle name="Normal 5 3" xfId="266"/>
    <cellStyle name="Normal 5 3 2" xfId="935"/>
    <cellStyle name="Normal 5 3 2 2" xfId="936"/>
    <cellStyle name="Normal 5 3 2 2 2" xfId="937"/>
    <cellStyle name="Normal 5 3 2 2 2 2" xfId="1717"/>
    <cellStyle name="Normal 5 3 2 2 2 3" xfId="2467"/>
    <cellStyle name="Normal 5 3 2 2 3" xfId="938"/>
    <cellStyle name="Normal 5 3 2 2 3 2" xfId="1718"/>
    <cellStyle name="Normal 5 3 2 2 3 3" xfId="2468"/>
    <cellStyle name="Normal 5 3 2 2 4" xfId="1716"/>
    <cellStyle name="Normal 5 3 2 2 5" xfId="2466"/>
    <cellStyle name="Normal 5 3 2 3" xfId="939"/>
    <cellStyle name="Normal 5 3 2 3 2" xfId="940"/>
    <cellStyle name="Normal 5 3 2 3 2 2" xfId="1720"/>
    <cellStyle name="Normal 5 3 2 3 2 3" xfId="2470"/>
    <cellStyle name="Normal 5 3 2 3 3" xfId="941"/>
    <cellStyle name="Normal 5 3 2 3 3 2" xfId="1721"/>
    <cellStyle name="Normal 5 3 2 3 3 3" xfId="2471"/>
    <cellStyle name="Normal 5 3 2 3 4" xfId="1719"/>
    <cellStyle name="Normal 5 3 2 3 5" xfId="2469"/>
    <cellStyle name="Normal 5 3 2 4" xfId="942"/>
    <cellStyle name="Normal 5 3 2 4 2" xfId="1722"/>
    <cellStyle name="Normal 5 3 2 4 3" xfId="2472"/>
    <cellStyle name="Normal 5 3 2 5" xfId="943"/>
    <cellStyle name="Normal 5 3 2 5 2" xfId="1723"/>
    <cellStyle name="Normal 5 3 2 5 3" xfId="2473"/>
    <cellStyle name="Normal 5 3 2 6" xfId="1715"/>
    <cellStyle name="Normal 5 3 2 7" xfId="2465"/>
    <cellStyle name="Normal 5 3 3" xfId="944"/>
    <cellStyle name="Normal 5 3 3 2" xfId="945"/>
    <cellStyle name="Normal 5 3 3 2 2" xfId="1725"/>
    <cellStyle name="Normal 5 3 3 2 3" xfId="2475"/>
    <cellStyle name="Normal 5 3 3 3" xfId="946"/>
    <cellStyle name="Normal 5 3 3 3 2" xfId="1726"/>
    <cellStyle name="Normal 5 3 3 3 3" xfId="2476"/>
    <cellStyle name="Normal 5 3 3 4" xfId="1724"/>
    <cellStyle name="Normal 5 3 3 5" xfId="2474"/>
    <cellStyle name="Normal 5 3 4" xfId="947"/>
    <cellStyle name="Normal 5 3 4 2" xfId="948"/>
    <cellStyle name="Normal 5 3 4 2 2" xfId="1728"/>
    <cellStyle name="Normal 5 3 4 2 3" xfId="2478"/>
    <cellStyle name="Normal 5 3 4 3" xfId="949"/>
    <cellStyle name="Normal 5 3 4 3 2" xfId="1729"/>
    <cellStyle name="Normal 5 3 4 3 3" xfId="2479"/>
    <cellStyle name="Normal 5 3 4 4" xfId="1727"/>
    <cellStyle name="Normal 5 3 4 5" xfId="2477"/>
    <cellStyle name="Normal 5 3 5" xfId="950"/>
    <cellStyle name="Normal 5 3 5 2" xfId="1730"/>
    <cellStyle name="Normal 5 3 5 3" xfId="2480"/>
    <cellStyle name="Normal 5 3 6" xfId="951"/>
    <cellStyle name="Normal 5 3 6 2" xfId="1731"/>
    <cellStyle name="Normal 5 3 6 3" xfId="2481"/>
    <cellStyle name="Normal 5 4" xfId="952"/>
    <cellStyle name="Normal 5 4 2" xfId="953"/>
    <cellStyle name="Normal 5 4 2 2" xfId="954"/>
    <cellStyle name="Normal 5 4 2 2 2" xfId="955"/>
    <cellStyle name="Normal 5 4 2 2 2 2" xfId="1735"/>
    <cellStyle name="Normal 5 4 2 2 2 3" xfId="2485"/>
    <cellStyle name="Normal 5 4 2 2 3" xfId="956"/>
    <cellStyle name="Normal 5 4 2 2 3 2" xfId="1736"/>
    <cellStyle name="Normal 5 4 2 2 3 3" xfId="2486"/>
    <cellStyle name="Normal 5 4 2 2 4" xfId="1734"/>
    <cellStyle name="Normal 5 4 2 2 5" xfId="2484"/>
    <cellStyle name="Normal 5 4 2 3" xfId="957"/>
    <cellStyle name="Normal 5 4 2 3 2" xfId="958"/>
    <cellStyle name="Normal 5 4 2 3 2 2" xfId="1738"/>
    <cellStyle name="Normal 5 4 2 3 2 3" xfId="2488"/>
    <cellStyle name="Normal 5 4 2 3 3" xfId="959"/>
    <cellStyle name="Normal 5 4 2 3 3 2" xfId="1739"/>
    <cellStyle name="Normal 5 4 2 3 3 3" xfId="2489"/>
    <cellStyle name="Normal 5 4 2 3 4" xfId="1737"/>
    <cellStyle name="Normal 5 4 2 3 5" xfId="2487"/>
    <cellStyle name="Normal 5 4 2 4" xfId="960"/>
    <cellStyle name="Normal 5 4 2 4 2" xfId="1740"/>
    <cellStyle name="Normal 5 4 2 4 3" xfId="2490"/>
    <cellStyle name="Normal 5 4 2 5" xfId="961"/>
    <cellStyle name="Normal 5 4 2 5 2" xfId="1741"/>
    <cellStyle name="Normal 5 4 2 5 3" xfId="2491"/>
    <cellStyle name="Normal 5 4 2 6" xfId="1733"/>
    <cellStyle name="Normal 5 4 2 7" xfId="2483"/>
    <cellStyle name="Normal 5 4 3" xfId="962"/>
    <cellStyle name="Normal 5 4 3 2" xfId="963"/>
    <cellStyle name="Normal 5 4 3 2 2" xfId="1743"/>
    <cellStyle name="Normal 5 4 3 2 3" xfId="2493"/>
    <cellStyle name="Normal 5 4 3 3" xfId="964"/>
    <cellStyle name="Normal 5 4 3 3 2" xfId="1744"/>
    <cellStyle name="Normal 5 4 3 3 3" xfId="2494"/>
    <cellStyle name="Normal 5 4 3 4" xfId="1742"/>
    <cellStyle name="Normal 5 4 3 5" xfId="2492"/>
    <cellStyle name="Normal 5 4 4" xfId="965"/>
    <cellStyle name="Normal 5 4 4 2" xfId="966"/>
    <cellStyle name="Normal 5 4 4 2 2" xfId="1746"/>
    <cellStyle name="Normal 5 4 4 2 3" xfId="2496"/>
    <cellStyle name="Normal 5 4 4 3" xfId="967"/>
    <cellStyle name="Normal 5 4 4 3 2" xfId="1747"/>
    <cellStyle name="Normal 5 4 4 3 3" xfId="2497"/>
    <cellStyle name="Normal 5 4 4 4" xfId="1745"/>
    <cellStyle name="Normal 5 4 4 5" xfId="2495"/>
    <cellStyle name="Normal 5 4 5" xfId="968"/>
    <cellStyle name="Normal 5 4 5 2" xfId="1748"/>
    <cellStyle name="Normal 5 4 5 3" xfId="2498"/>
    <cellStyle name="Normal 5 4 6" xfId="969"/>
    <cellStyle name="Normal 5 4 6 2" xfId="1749"/>
    <cellStyle name="Normal 5 4 6 3" xfId="2499"/>
    <cellStyle name="Normal 5 4 7" xfId="1732"/>
    <cellStyle name="Normal 5 4 8" xfId="2482"/>
    <cellStyle name="Normal 5 5" xfId="970"/>
    <cellStyle name="Normal 5 5 2" xfId="971"/>
    <cellStyle name="Normal 5 5 2 2" xfId="972"/>
    <cellStyle name="Normal 5 5 2 2 2" xfId="1752"/>
    <cellStyle name="Normal 5 5 2 2 3" xfId="2502"/>
    <cellStyle name="Normal 5 5 2 3" xfId="973"/>
    <cellStyle name="Normal 5 5 2 3 2" xfId="1753"/>
    <cellStyle name="Normal 5 5 2 3 3" xfId="2503"/>
    <cellStyle name="Normal 5 5 2 4" xfId="1751"/>
    <cellStyle name="Normal 5 5 2 5" xfId="2501"/>
    <cellStyle name="Normal 5 5 3" xfId="974"/>
    <cellStyle name="Normal 5 5 3 2" xfId="975"/>
    <cellStyle name="Normal 5 5 3 2 2" xfId="1755"/>
    <cellStyle name="Normal 5 5 3 2 3" xfId="2505"/>
    <cellStyle name="Normal 5 5 3 3" xfId="976"/>
    <cellStyle name="Normal 5 5 3 3 2" xfId="1756"/>
    <cellStyle name="Normal 5 5 3 3 3" xfId="2506"/>
    <cellStyle name="Normal 5 5 3 4" xfId="1754"/>
    <cellStyle name="Normal 5 5 3 5" xfId="2504"/>
    <cellStyle name="Normal 5 5 4" xfId="977"/>
    <cellStyle name="Normal 5 5 4 2" xfId="1757"/>
    <cellStyle name="Normal 5 5 4 3" xfId="2507"/>
    <cellStyle name="Normal 5 5 5" xfId="978"/>
    <cellStyle name="Normal 5 5 5 2" xfId="1758"/>
    <cellStyle name="Normal 5 5 5 3" xfId="2508"/>
    <cellStyle name="Normal 5 5 6" xfId="1750"/>
    <cellStyle name="Normal 5 5 7" xfId="2500"/>
    <cellStyle name="Normal 5 6" xfId="979"/>
    <cellStyle name="Normal 5 6 2" xfId="980"/>
    <cellStyle name="Normal 5 6 2 2" xfId="981"/>
    <cellStyle name="Normal 5 6 2 2 2" xfId="1761"/>
    <cellStyle name="Normal 5 6 2 2 3" xfId="2511"/>
    <cellStyle name="Normal 5 6 2 3" xfId="982"/>
    <cellStyle name="Normal 5 6 2 3 2" xfId="1762"/>
    <cellStyle name="Normal 5 6 2 3 3" xfId="2512"/>
    <cellStyle name="Normal 5 6 2 4" xfId="1760"/>
    <cellStyle name="Normal 5 6 2 5" xfId="2510"/>
    <cellStyle name="Normal 5 6 3" xfId="983"/>
    <cellStyle name="Normal 5 6 3 2" xfId="984"/>
    <cellStyle name="Normal 5 6 3 2 2" xfId="1764"/>
    <cellStyle name="Normal 5 6 3 2 3" xfId="2514"/>
    <cellStyle name="Normal 5 6 3 3" xfId="985"/>
    <cellStyle name="Normal 5 6 3 3 2" xfId="1765"/>
    <cellStyle name="Normal 5 6 3 3 3" xfId="2515"/>
    <cellStyle name="Normal 5 6 3 4" xfId="1763"/>
    <cellStyle name="Normal 5 6 3 5" xfId="2513"/>
    <cellStyle name="Normal 5 6 4" xfId="986"/>
    <cellStyle name="Normal 5 6 4 2" xfId="1766"/>
    <cellStyle name="Normal 5 6 4 3" xfId="2516"/>
    <cellStyle name="Normal 5 6 5" xfId="987"/>
    <cellStyle name="Normal 5 6 5 2" xfId="1767"/>
    <cellStyle name="Normal 5 6 5 3" xfId="2517"/>
    <cellStyle name="Normal 5 6 6" xfId="1759"/>
    <cellStyle name="Normal 5 6 7" xfId="2509"/>
    <cellStyle name="Normal 5 7" xfId="988"/>
    <cellStyle name="Normal 5 7 2" xfId="989"/>
    <cellStyle name="Normal 5 7 2 2" xfId="1769"/>
    <cellStyle name="Normal 5 7 2 3" xfId="2519"/>
    <cellStyle name="Normal 5 7 3" xfId="990"/>
    <cellStyle name="Normal 5 7 3 2" xfId="1770"/>
    <cellStyle name="Normal 5 7 3 3" xfId="2520"/>
    <cellStyle name="Normal 5 7 4" xfId="1768"/>
    <cellStyle name="Normal 5 7 5" xfId="2518"/>
    <cellStyle name="Normal 5 8" xfId="991"/>
    <cellStyle name="Normal 5 8 2" xfId="992"/>
    <cellStyle name="Normal 5 8 2 2" xfId="1772"/>
    <cellStyle name="Normal 5 8 2 3" xfId="2522"/>
    <cellStyle name="Normal 5 8 3" xfId="993"/>
    <cellStyle name="Normal 5 8 3 2" xfId="1773"/>
    <cellStyle name="Normal 5 8 3 3" xfId="2523"/>
    <cellStyle name="Normal 5 8 4" xfId="1771"/>
    <cellStyle name="Normal 5 8 5" xfId="2521"/>
    <cellStyle name="Normal 5 9" xfId="994"/>
    <cellStyle name="Normal 5 9 2" xfId="995"/>
    <cellStyle name="Normal 5 9 2 2" xfId="1775"/>
    <cellStyle name="Normal 5 9 2 3" xfId="2525"/>
    <cellStyle name="Normal 5 9 3" xfId="996"/>
    <cellStyle name="Normal 5 9 3 2" xfId="1776"/>
    <cellStyle name="Normal 5 9 3 3" xfId="2526"/>
    <cellStyle name="Normal 5 9 4" xfId="1774"/>
    <cellStyle name="Normal 5 9 5" xfId="2524"/>
    <cellStyle name="Normal 6" xfId="150"/>
    <cellStyle name="Normal 6 2" xfId="213"/>
    <cellStyle name="Normal 7" xfId="151"/>
    <cellStyle name="Normal 7 2" xfId="1040"/>
    <cellStyle name="Normal 8" xfId="8"/>
    <cellStyle name="Normal 8 2" xfId="162"/>
    <cellStyle name="Normal 8 3" xfId="179"/>
    <cellStyle name="Normal 8 3 2" xfId="1072"/>
    <cellStyle name="Normal 8 3 3" xfId="1818"/>
    <cellStyle name="Normal 8 4" xfId="203"/>
    <cellStyle name="Normal 8 4 2" xfId="1095"/>
    <cellStyle name="Normal 8 4 3" xfId="1841"/>
    <cellStyle name="Normal 9" xfId="94"/>
    <cellStyle name="Normal 9 2" xfId="184"/>
    <cellStyle name="Normal 9 2 2" xfId="1076"/>
    <cellStyle name="Normal 9 2 3" xfId="1822"/>
    <cellStyle name="Normal 9 3" xfId="207"/>
    <cellStyle name="Normal 9 3 2" xfId="1099"/>
    <cellStyle name="Normal 9 3 3" xfId="1845"/>
    <cellStyle name="Normal 9 4" xfId="1054"/>
    <cellStyle name="Normal 9 5" xfId="1795"/>
    <cellStyle name="Normal_Sheet1" xfId="2538"/>
    <cellStyle name="Note" xfId="25" builtinId="10" customBuiltin="1"/>
    <cellStyle name="Note 2" xfId="54"/>
    <cellStyle name="Note 2 2" xfId="152"/>
    <cellStyle name="Note 2 2 2" xfId="997"/>
    <cellStyle name="Note 2 2 2 2" xfId="2527"/>
    <cellStyle name="Note 2 2 3" xfId="998"/>
    <cellStyle name="Note 2 2 3 2" xfId="2528"/>
    <cellStyle name="Note 2 2 4" xfId="1801"/>
    <cellStyle name="Note 2 3" xfId="1053"/>
    <cellStyle name="Note 2 4" xfId="1794"/>
    <cellStyle name="Note 3" xfId="166"/>
    <cellStyle name="Note 3 2" xfId="999"/>
    <cellStyle name="Note 3 2 2" xfId="1777"/>
    <cellStyle name="Note 3 2 3" xfId="2529"/>
    <cellStyle name="Note 3 3" xfId="1000"/>
    <cellStyle name="Note 3 3 2" xfId="1778"/>
    <cellStyle name="Note 3 3 3" xfId="2530"/>
    <cellStyle name="Note 3 4" xfId="1059"/>
    <cellStyle name="Note 3 5" xfId="1805"/>
    <cellStyle name="Note 4" xfId="190"/>
    <cellStyle name="Note 4 2" xfId="1082"/>
    <cellStyle name="Note 4 3" xfId="1828"/>
    <cellStyle name="Output" xfId="20" builtinId="21" customBuiltin="1"/>
    <cellStyle name="Output 2" xfId="81"/>
    <cellStyle name="Output 2 2" xfId="153"/>
    <cellStyle name="Output 2 2 2" xfId="1001"/>
    <cellStyle name="Output 2 2 2 2" xfId="2531"/>
    <cellStyle name="Output 2 2 3" xfId="1002"/>
    <cellStyle name="Output 2 2 3 2" xfId="2532"/>
    <cellStyle name="Output 2 2 4" xfId="18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2 2" xfId="2533"/>
    <cellStyle name="Total 2 2 3" xfId="1010"/>
    <cellStyle name="Total 2 2 3 2" xfId="2534"/>
    <cellStyle name="Total 2 2 4" xfId="1803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2 2" xfId="1779"/>
    <cellStyle name="Обычный 3 2 3" xfId="2535"/>
    <cellStyle name="Обычный 3 3" xfId="1030"/>
    <cellStyle name="Обычный 3 3 2" xfId="1780"/>
    <cellStyle name="Обычный 3 3 3" xfId="2536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Примечание 2 2" xfId="1105"/>
    <cellStyle name="Примечание 2 3" xfId="1851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Финансовый 5 2" xfId="1781"/>
    <cellStyle name="Финансовый 5 3" xfId="2537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arine%20Parsadanyan\&#1398;&#1377;&#1389;&#1377;&#1379;&#1387;&#1390;%2021&#8228;10&#8228;2024%20&#1389;&#1396;&#1378;&#1377;&#1379;&#1408;&#1406;&#1377;&#1390;\Havelvats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 "/>
      <sheetName val="Հ2"/>
      <sheetName val="Հ3"/>
      <sheetName val="Հ4"/>
      <sheetName val="Հ5"/>
      <sheetName val="Հ6"/>
      <sheetName val="Հ7"/>
    </sheetNames>
    <sheetDataSet>
      <sheetData sheetId="0"/>
      <sheetData sheetId="1"/>
      <sheetData sheetId="2">
        <row r="17">
          <cell r="F17" t="str">
            <v xml:space="preserve"> Ոռոգում</v>
          </cell>
        </row>
        <row r="23">
          <cell r="F23" t="str">
            <v xml:space="preserve"> Փոքր և միջին ջրամբարների կառուցում</v>
          </cell>
        </row>
        <row r="31">
          <cell r="G31">
            <v>-77529.3</v>
          </cell>
        </row>
      </sheetData>
      <sheetData sheetId="3"/>
      <sheetData sheetId="4"/>
      <sheetData sheetId="5">
        <row r="8">
          <cell r="B8" t="str">
            <v xml:space="preserve">ՀՀ տարածքային կառավարման և ենթակառուցվածքների նախարարության ջրային կոմիտե 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opLeftCell="A22" zoomScale="98" zoomScaleNormal="98" workbookViewId="0">
      <selection activeCell="L40" sqref="L40"/>
    </sheetView>
  </sheetViews>
  <sheetFormatPr defaultColWidth="9.140625" defaultRowHeight="17.25"/>
  <cols>
    <col min="1" max="1" width="4.85546875" style="115" customWidth="1"/>
    <col min="2" max="2" width="11" style="115" customWidth="1"/>
    <col min="3" max="3" width="14.85546875" style="115" customWidth="1"/>
    <col min="4" max="4" width="73.85546875" style="115" customWidth="1"/>
    <col min="5" max="5" width="33.7109375" style="161" customWidth="1"/>
    <col min="6" max="6" width="16.85546875" style="116" customWidth="1"/>
    <col min="7" max="7" width="13.7109375" style="115" bestFit="1" customWidth="1"/>
    <col min="8" max="8" width="12.85546875" style="115" bestFit="1" customWidth="1"/>
    <col min="9" max="9" width="13.140625" style="115" customWidth="1"/>
    <col min="10" max="11" width="9.140625" style="115"/>
    <col min="12" max="12" width="17.85546875" style="115" customWidth="1"/>
    <col min="13" max="13" width="10.28515625" style="115" bestFit="1" customWidth="1"/>
    <col min="14" max="16384" width="9.140625" style="115"/>
  </cols>
  <sheetData>
    <row r="1" spans="2:7" ht="16.5" customHeight="1">
      <c r="F1" s="117" t="s">
        <v>123</v>
      </c>
    </row>
    <row r="2" spans="2:7" ht="16.5" customHeight="1">
      <c r="F2" s="117" t="s">
        <v>90</v>
      </c>
    </row>
    <row r="3" spans="2:7" ht="16.5" customHeight="1">
      <c r="F3" s="117" t="s">
        <v>1</v>
      </c>
    </row>
    <row r="4" spans="2:7" ht="40.5" customHeight="1"/>
    <row r="5" spans="2:7" ht="66.75" customHeight="1">
      <c r="B5" s="219" t="s">
        <v>124</v>
      </c>
      <c r="C5" s="219"/>
      <c r="D5" s="219"/>
      <c r="E5" s="219"/>
      <c r="F5" s="219"/>
      <c r="G5" s="160"/>
    </row>
    <row r="6" spans="2:7" ht="39" customHeight="1">
      <c r="E6" s="161" t="s">
        <v>61</v>
      </c>
      <c r="F6" s="115"/>
    </row>
    <row r="7" spans="2:7" s="118" customFormat="1" ht="105.75" customHeight="1">
      <c r="B7" s="226" t="s">
        <v>2</v>
      </c>
      <c r="C7" s="226"/>
      <c r="D7" s="226" t="s">
        <v>125</v>
      </c>
      <c r="E7" s="162" t="s">
        <v>33</v>
      </c>
    </row>
    <row r="8" spans="2:7" s="118" customFormat="1" ht="54.75" customHeight="1">
      <c r="B8" s="119" t="s">
        <v>29</v>
      </c>
      <c r="C8" s="119" t="s">
        <v>126</v>
      </c>
      <c r="D8" s="226"/>
      <c r="E8" s="119" t="s">
        <v>28</v>
      </c>
    </row>
    <row r="9" spans="2:7" s="118" customFormat="1" ht="27" customHeight="1">
      <c r="B9" s="227" t="s">
        <v>127</v>
      </c>
      <c r="C9" s="228"/>
      <c r="D9" s="4" t="s">
        <v>6</v>
      </c>
      <c r="E9" s="163">
        <f>+E11</f>
        <v>0</v>
      </c>
    </row>
    <row r="10" spans="2:7" s="118" customFormat="1" ht="23.25" customHeight="1">
      <c r="B10" s="229"/>
      <c r="C10" s="230"/>
      <c r="D10" s="4" t="s">
        <v>8</v>
      </c>
      <c r="E10" s="164"/>
    </row>
    <row r="11" spans="2:7" s="118" customFormat="1" ht="34.5" customHeight="1">
      <c r="B11" s="120"/>
      <c r="C11" s="231" t="s">
        <v>13</v>
      </c>
      <c r="D11" s="232"/>
      <c r="E11" s="165">
        <f>E13+E25</f>
        <v>0</v>
      </c>
    </row>
    <row r="12" spans="2:7" s="118" customFormat="1">
      <c r="B12" s="121">
        <v>1004</v>
      </c>
      <c r="C12" s="220"/>
      <c r="D12" s="156" t="s">
        <v>128</v>
      </c>
      <c r="E12" s="166"/>
    </row>
    <row r="13" spans="2:7" s="118" customFormat="1">
      <c r="B13" s="122"/>
      <c r="C13" s="221"/>
      <c r="D13" s="137" t="s">
        <v>148</v>
      </c>
      <c r="E13" s="163">
        <f>E19</f>
        <v>-900803</v>
      </c>
    </row>
    <row r="14" spans="2:7" s="118" customFormat="1">
      <c r="B14" s="122"/>
      <c r="C14" s="221"/>
      <c r="D14" s="156" t="s">
        <v>129</v>
      </c>
      <c r="E14" s="166"/>
    </row>
    <row r="15" spans="2:7" s="118" customFormat="1" ht="34.5">
      <c r="B15" s="122"/>
      <c r="C15" s="221"/>
      <c r="D15" s="137" t="s">
        <v>156</v>
      </c>
      <c r="E15" s="166"/>
    </row>
    <row r="16" spans="2:7" s="118" customFormat="1" ht="19.5" customHeight="1">
      <c r="B16" s="122"/>
      <c r="C16" s="221"/>
      <c r="D16" s="156" t="s">
        <v>131</v>
      </c>
      <c r="E16" s="166"/>
    </row>
    <row r="17" spans="2:11" s="118" customFormat="1" ht="37.5" customHeight="1">
      <c r="B17" s="122"/>
      <c r="C17" s="221"/>
      <c r="D17" s="137" t="s">
        <v>157</v>
      </c>
      <c r="E17" s="166"/>
      <c r="K17" s="123"/>
    </row>
    <row r="18" spans="2:11" s="11" customFormat="1">
      <c r="B18" s="122"/>
      <c r="C18" s="225">
        <v>31013</v>
      </c>
      <c r="D18" s="156" t="s">
        <v>134</v>
      </c>
      <c r="E18" s="168"/>
    </row>
    <row r="19" spans="2:11" s="11" customFormat="1">
      <c r="B19" s="122"/>
      <c r="C19" s="225"/>
      <c r="D19" s="137" t="s">
        <v>151</v>
      </c>
      <c r="E19" s="3">
        <f>Հ3!G23</f>
        <v>-900803</v>
      </c>
    </row>
    <row r="20" spans="2:11" s="11" customFormat="1">
      <c r="B20" s="122"/>
      <c r="C20" s="225"/>
      <c r="D20" s="156" t="s">
        <v>136</v>
      </c>
      <c r="E20" s="168"/>
    </row>
    <row r="21" spans="2:11" s="11" customFormat="1">
      <c r="B21" s="122"/>
      <c r="C21" s="225"/>
      <c r="D21" s="137" t="s">
        <v>159</v>
      </c>
      <c r="E21" s="168"/>
    </row>
    <row r="22" spans="2:11" s="11" customFormat="1" ht="24" customHeight="1">
      <c r="B22" s="122"/>
      <c r="C22" s="225"/>
      <c r="D22" s="156" t="s">
        <v>138</v>
      </c>
      <c r="E22" s="168"/>
    </row>
    <row r="23" spans="2:11" s="11" customFormat="1" ht="42" customHeight="1">
      <c r="B23" s="124"/>
      <c r="C23" s="225"/>
      <c r="D23" s="137" t="s">
        <v>158</v>
      </c>
      <c r="E23" s="168"/>
    </row>
    <row r="24" spans="2:11" s="118" customFormat="1">
      <c r="B24" s="121">
        <v>1049</v>
      </c>
      <c r="C24" s="220"/>
      <c r="D24" s="2" t="s">
        <v>128</v>
      </c>
      <c r="E24" s="166"/>
    </row>
    <row r="25" spans="2:11" s="118" customFormat="1">
      <c r="B25" s="122"/>
      <c r="C25" s="221"/>
      <c r="D25" s="1" t="s">
        <v>55</v>
      </c>
      <c r="E25" s="163">
        <f t="shared" ref="E25" si="0">+E32+E38</f>
        <v>900802.99999999953</v>
      </c>
    </row>
    <row r="26" spans="2:11" s="118" customFormat="1">
      <c r="B26" s="122"/>
      <c r="C26" s="221"/>
      <c r="D26" s="2" t="s">
        <v>129</v>
      </c>
      <c r="E26" s="166"/>
    </row>
    <row r="27" spans="2:11" s="118" customFormat="1" ht="34.5">
      <c r="B27" s="122"/>
      <c r="C27" s="221"/>
      <c r="D27" s="1" t="s">
        <v>130</v>
      </c>
      <c r="E27" s="166"/>
    </row>
    <row r="28" spans="2:11" s="118" customFormat="1">
      <c r="B28" s="122"/>
      <c r="C28" s="221"/>
      <c r="D28" s="2" t="s">
        <v>131</v>
      </c>
      <c r="E28" s="166"/>
    </row>
    <row r="29" spans="2:11" s="118" customFormat="1" ht="51.75">
      <c r="B29" s="122"/>
      <c r="C29" s="221"/>
      <c r="D29" s="1" t="s">
        <v>132</v>
      </c>
      <c r="E29" s="166"/>
      <c r="K29" s="123"/>
    </row>
    <row r="30" spans="2:11" s="118" customFormat="1">
      <c r="B30" s="122"/>
      <c r="C30" s="222" t="s">
        <v>133</v>
      </c>
      <c r="D30" s="223"/>
      <c r="E30" s="167"/>
    </row>
    <row r="31" spans="2:11" s="118" customFormat="1">
      <c r="B31" s="122"/>
      <c r="C31" s="224">
        <v>21001</v>
      </c>
      <c r="D31" s="2" t="s">
        <v>134</v>
      </c>
      <c r="E31" s="119"/>
    </row>
    <row r="32" spans="2:11" s="118" customFormat="1" ht="26.25" customHeight="1">
      <c r="B32" s="122"/>
      <c r="C32" s="224"/>
      <c r="D32" s="1" t="s">
        <v>135</v>
      </c>
      <c r="E32" s="3">
        <f>Հ3!G42</f>
        <v>766432.6999999996</v>
      </c>
    </row>
    <row r="33" spans="2:5" s="118" customFormat="1" ht="30" customHeight="1">
      <c r="B33" s="122"/>
      <c r="C33" s="224"/>
      <c r="D33" s="2" t="s">
        <v>136</v>
      </c>
      <c r="E33" s="119"/>
    </row>
    <row r="34" spans="2:5" s="118" customFormat="1" ht="51.75">
      <c r="B34" s="122"/>
      <c r="C34" s="224"/>
      <c r="D34" s="1" t="s">
        <v>137</v>
      </c>
      <c r="E34" s="119"/>
    </row>
    <row r="35" spans="2:5" s="118" customFormat="1" ht="24.75" customHeight="1">
      <c r="B35" s="122"/>
      <c r="C35" s="224"/>
      <c r="D35" s="2" t="s">
        <v>138</v>
      </c>
      <c r="E35" s="119"/>
    </row>
    <row r="36" spans="2:5" s="118" customFormat="1" ht="34.5">
      <c r="B36" s="122"/>
      <c r="C36" s="224"/>
      <c r="D36" s="1" t="s">
        <v>139</v>
      </c>
      <c r="E36" s="119"/>
    </row>
    <row r="37" spans="2:5" s="11" customFormat="1">
      <c r="B37" s="122"/>
      <c r="C37" s="225">
        <v>21002</v>
      </c>
      <c r="D37" s="2" t="s">
        <v>134</v>
      </c>
      <c r="E37" s="168"/>
    </row>
    <row r="38" spans="2:5" s="11" customFormat="1">
      <c r="B38" s="122"/>
      <c r="C38" s="225"/>
      <c r="D38" s="1" t="s">
        <v>140</v>
      </c>
      <c r="E38" s="3">
        <f>Հ3!G53</f>
        <v>134370.29999999999</v>
      </c>
    </row>
    <row r="39" spans="2:5" s="11" customFormat="1">
      <c r="B39" s="122"/>
      <c r="C39" s="225"/>
      <c r="D39" s="2" t="s">
        <v>136</v>
      </c>
      <c r="E39" s="168"/>
    </row>
    <row r="40" spans="2:5" s="11" customFormat="1" ht="34.5">
      <c r="B40" s="122"/>
      <c r="C40" s="225"/>
      <c r="D40" s="1" t="s">
        <v>141</v>
      </c>
      <c r="E40" s="168"/>
    </row>
    <row r="41" spans="2:5" s="11" customFormat="1" ht="24" customHeight="1">
      <c r="B41" s="122"/>
      <c r="C41" s="225"/>
      <c r="D41" s="2" t="s">
        <v>138</v>
      </c>
      <c r="E41" s="168"/>
    </row>
    <row r="42" spans="2:5" s="11" customFormat="1" ht="42" customHeight="1">
      <c r="B42" s="124"/>
      <c r="C42" s="225"/>
      <c r="D42" s="1" t="s">
        <v>139</v>
      </c>
      <c r="E42" s="168"/>
    </row>
  </sheetData>
  <mergeCells count="11">
    <mergeCell ref="B5:F5"/>
    <mergeCell ref="C24:C29"/>
    <mergeCell ref="C30:D30"/>
    <mergeCell ref="C31:C36"/>
    <mergeCell ref="C37:C42"/>
    <mergeCell ref="B7:C7"/>
    <mergeCell ref="D7:D8"/>
    <mergeCell ref="C18:C23"/>
    <mergeCell ref="B9:C10"/>
    <mergeCell ref="C11:D11"/>
    <mergeCell ref="C12:C17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opLeftCell="A61" zoomScale="98" zoomScaleNormal="98" workbookViewId="0">
      <selection activeCell="C25" sqref="C25"/>
    </sheetView>
  </sheetViews>
  <sheetFormatPr defaultRowHeight="17.25"/>
  <cols>
    <col min="1" max="1" width="7.42578125" style="180" customWidth="1"/>
    <col min="2" max="2" width="10.7109375" style="180" customWidth="1"/>
    <col min="3" max="3" width="56.28515625" style="95" customWidth="1"/>
    <col min="4" max="4" width="24.85546875" style="96" customWidth="1"/>
    <col min="5" max="5" width="18.140625" style="96" customWidth="1"/>
    <col min="6" max="6" width="20.85546875" style="96" customWidth="1"/>
    <col min="7" max="7" width="18.140625" style="96" customWidth="1"/>
    <col min="8" max="8" width="16.85546875" style="96" customWidth="1"/>
    <col min="9" max="9" width="0.7109375" style="80" customWidth="1"/>
    <col min="10" max="10" width="14.5703125" style="80" customWidth="1"/>
    <col min="11" max="11" width="13.28515625" style="80" customWidth="1"/>
    <col min="12" max="12" width="14.42578125" style="80" customWidth="1"/>
    <col min="13" max="13" width="9.85546875" style="80" customWidth="1"/>
    <col min="14" max="16384" width="9.140625" style="80"/>
  </cols>
  <sheetData>
    <row r="1" spans="1:12" ht="16.5" customHeight="1">
      <c r="B1" s="77"/>
      <c r="C1" s="78"/>
      <c r="D1" s="77"/>
      <c r="E1" s="77"/>
      <c r="F1" s="77"/>
      <c r="G1" s="77"/>
      <c r="H1" s="79" t="s">
        <v>170</v>
      </c>
    </row>
    <row r="2" spans="1:12" ht="16.5" customHeight="1">
      <c r="B2" s="77"/>
      <c r="C2" s="78"/>
      <c r="D2" s="77"/>
      <c r="E2" s="77"/>
      <c r="F2" s="77"/>
      <c r="G2" s="77"/>
      <c r="H2" s="79" t="s">
        <v>90</v>
      </c>
    </row>
    <row r="3" spans="1:12" ht="16.5" customHeight="1">
      <c r="B3" s="77"/>
      <c r="C3" s="78"/>
      <c r="D3" s="77"/>
      <c r="E3" s="77"/>
      <c r="F3" s="77"/>
      <c r="G3" s="77"/>
      <c r="H3" s="79" t="s">
        <v>1</v>
      </c>
    </row>
    <row r="4" spans="1:12" ht="16.5" customHeight="1">
      <c r="B4" s="77"/>
      <c r="C4" s="78"/>
      <c r="D4" s="77"/>
      <c r="E4" s="77"/>
      <c r="F4" s="77"/>
      <c r="G4" s="77"/>
      <c r="H4" s="79"/>
    </row>
    <row r="5" spans="1:12" ht="52.5" customHeight="1">
      <c r="A5" s="233" t="s">
        <v>89</v>
      </c>
      <c r="B5" s="233"/>
      <c r="C5" s="233"/>
      <c r="D5" s="233"/>
      <c r="E5" s="233"/>
      <c r="F5" s="233"/>
      <c r="G5" s="233"/>
      <c r="H5" s="233"/>
    </row>
    <row r="6" spans="1:12" ht="26.25" customHeight="1">
      <c r="A6" s="81"/>
      <c r="B6" s="81"/>
      <c r="C6" s="82"/>
      <c r="D6" s="83"/>
      <c r="E6" s="83"/>
      <c r="F6" s="83"/>
      <c r="G6" s="234" t="s">
        <v>61</v>
      </c>
      <c r="H6" s="234"/>
    </row>
    <row r="7" spans="1:12" s="180" customFormat="1" ht="54" customHeight="1">
      <c r="A7" s="235" t="s">
        <v>62</v>
      </c>
      <c r="B7" s="235"/>
      <c r="C7" s="236" t="s">
        <v>63</v>
      </c>
      <c r="D7" s="237" t="s">
        <v>100</v>
      </c>
      <c r="E7" s="237"/>
      <c r="F7" s="237"/>
      <c r="G7" s="237"/>
      <c r="H7" s="237"/>
    </row>
    <row r="8" spans="1:12" s="180" customFormat="1" ht="18" customHeight="1">
      <c r="A8" s="235"/>
      <c r="B8" s="235"/>
      <c r="C8" s="236"/>
      <c r="D8" s="238" t="s">
        <v>64</v>
      </c>
      <c r="E8" s="237" t="s">
        <v>65</v>
      </c>
      <c r="F8" s="237"/>
      <c r="G8" s="237"/>
      <c r="H8" s="237"/>
    </row>
    <row r="9" spans="1:12" s="180" customFormat="1" ht="110.25" customHeight="1">
      <c r="A9" s="84" t="s">
        <v>29</v>
      </c>
      <c r="B9" s="84" t="s">
        <v>30</v>
      </c>
      <c r="C9" s="236"/>
      <c r="D9" s="238"/>
      <c r="E9" s="183" t="s">
        <v>66</v>
      </c>
      <c r="F9" s="183" t="s">
        <v>67</v>
      </c>
      <c r="G9" s="183" t="s">
        <v>68</v>
      </c>
      <c r="H9" s="183" t="s">
        <v>69</v>
      </c>
    </row>
    <row r="10" spans="1:12" s="180" customFormat="1" ht="30.75" customHeight="1">
      <c r="A10" s="84"/>
      <c r="B10" s="84"/>
      <c r="C10" s="85" t="s">
        <v>70</v>
      </c>
      <c r="D10" s="173">
        <f>+E10+F10+G10+H10</f>
        <v>-3.4924596548080444E-10</v>
      </c>
      <c r="E10" s="173">
        <f>+E12</f>
        <v>-77529.3</v>
      </c>
      <c r="F10" s="173">
        <f>+F12</f>
        <v>892305.59999999963</v>
      </c>
      <c r="G10" s="44">
        <f>+G12</f>
        <v>-814776.29999999993</v>
      </c>
      <c r="H10" s="43">
        <f>+H12</f>
        <v>0</v>
      </c>
    </row>
    <row r="11" spans="1:12">
      <c r="A11" s="84"/>
      <c r="B11" s="84"/>
      <c r="C11" s="85" t="s">
        <v>71</v>
      </c>
      <c r="D11" s="174"/>
      <c r="E11" s="174"/>
      <c r="F11" s="174"/>
      <c r="G11" s="101"/>
      <c r="H11" s="86"/>
    </row>
    <row r="12" spans="1:12" s="180" customFormat="1" ht="51.75">
      <c r="A12" s="76"/>
      <c r="B12" s="87"/>
      <c r="C12" s="88" t="s">
        <v>72</v>
      </c>
      <c r="D12" s="173">
        <f>+E12+F12+G12+H12</f>
        <v>-3.4924596548080444E-10</v>
      </c>
      <c r="E12" s="173">
        <f>E15+E59+E14</f>
        <v>-77529.3</v>
      </c>
      <c r="F12" s="173">
        <f t="shared" ref="F12:H12" si="0">F15+F59+F14</f>
        <v>892305.59999999963</v>
      </c>
      <c r="G12" s="173">
        <f t="shared" si="0"/>
        <v>-814776.29999999993</v>
      </c>
      <c r="H12" s="173">
        <f t="shared" si="0"/>
        <v>0</v>
      </c>
      <c r="I12" s="89"/>
    </row>
    <row r="13" spans="1:12" s="180" customFormat="1">
      <c r="A13" s="76"/>
      <c r="B13" s="76"/>
      <c r="C13" s="85" t="s">
        <v>31</v>
      </c>
      <c r="D13" s="175"/>
      <c r="E13" s="175"/>
      <c r="F13" s="175"/>
      <c r="G13" s="184"/>
      <c r="H13" s="184"/>
    </row>
    <row r="14" spans="1:12" s="180" customFormat="1" ht="31.5" customHeight="1">
      <c r="A14" s="92" t="s">
        <v>152</v>
      </c>
      <c r="B14" s="92" t="s">
        <v>150</v>
      </c>
      <c r="C14" s="92" t="s">
        <v>151</v>
      </c>
      <c r="D14" s="173">
        <f t="shared" ref="D14" si="1">+E14+F14+G14+H14</f>
        <v>-900803</v>
      </c>
      <c r="E14" s="177">
        <v>-77529.3</v>
      </c>
      <c r="F14" s="177"/>
      <c r="G14" s="210">
        <v>-823273.7</v>
      </c>
      <c r="H14" s="139"/>
      <c r="J14" s="214"/>
    </row>
    <row r="15" spans="1:12" s="93" customFormat="1" ht="34.5">
      <c r="A15" s="90">
        <v>1049</v>
      </c>
      <c r="B15" s="91" t="s">
        <v>95</v>
      </c>
      <c r="C15" s="92" t="s">
        <v>73</v>
      </c>
      <c r="D15" s="173">
        <f>+E15+F15+G15+H15</f>
        <v>766432.6999999996</v>
      </c>
      <c r="E15" s="173">
        <f>+E17+E45+E31</f>
        <v>0</v>
      </c>
      <c r="F15" s="173">
        <f>+F17+F45+F31</f>
        <v>762785.1999999996</v>
      </c>
      <c r="G15" s="173">
        <f>+G17+G45+G31</f>
        <v>3647.5</v>
      </c>
      <c r="H15" s="173">
        <f t="shared" ref="H15" si="2">+H17+H45+H31</f>
        <v>0</v>
      </c>
      <c r="J15" s="180"/>
      <c r="L15" s="129"/>
    </row>
    <row r="16" spans="1:12" ht="21.75" customHeight="1">
      <c r="A16" s="76"/>
      <c r="B16" s="76"/>
      <c r="C16" s="85" t="s">
        <v>31</v>
      </c>
      <c r="D16" s="178"/>
      <c r="E16" s="178"/>
      <c r="F16" s="178"/>
      <c r="G16" s="43"/>
      <c r="H16" s="43"/>
      <c r="J16" s="180"/>
    </row>
    <row r="17" spans="1:9" s="93" customFormat="1" ht="45.75" customHeight="1">
      <c r="A17" s="90"/>
      <c r="B17" s="91" t="s">
        <v>75</v>
      </c>
      <c r="C17" s="72" t="s">
        <v>174</v>
      </c>
      <c r="D17" s="173">
        <f>+E17+F17+G17+H17</f>
        <v>-2330402.0000000005</v>
      </c>
      <c r="E17" s="173">
        <f>SUM(E18:E30)</f>
        <v>0</v>
      </c>
      <c r="F17" s="173">
        <f>SUM(F18:F30)</f>
        <v>-2332812.0000000005</v>
      </c>
      <c r="G17" s="173">
        <f t="shared" ref="G17:H17" si="3">SUM(G18:G30)</f>
        <v>2410</v>
      </c>
      <c r="H17" s="173">
        <f t="shared" si="3"/>
        <v>0</v>
      </c>
      <c r="I17" s="94"/>
    </row>
    <row r="18" spans="1:9" ht="58.5" customHeight="1">
      <c r="A18" s="76"/>
      <c r="B18" s="181"/>
      <c r="C18" s="186" t="s">
        <v>175</v>
      </c>
      <c r="D18" s="178">
        <f>+E18+F18+G18+H18</f>
        <v>-1245.9000000000001</v>
      </c>
      <c r="E18" s="178"/>
      <c r="F18" s="157">
        <v>-1245.9000000000001</v>
      </c>
      <c r="G18" s="43"/>
      <c r="H18" s="43"/>
    </row>
    <row r="19" spans="1:9" ht="59.25" customHeight="1">
      <c r="A19" s="138"/>
      <c r="B19" s="185"/>
      <c r="C19" s="186" t="s">
        <v>176</v>
      </c>
      <c r="D19" s="178">
        <f t="shared" ref="D19:D30" si="4">+E19+F19+G19+H19</f>
        <v>112059.3</v>
      </c>
      <c r="E19" s="152"/>
      <c r="F19" s="157">
        <v>112059.3</v>
      </c>
      <c r="G19" s="157"/>
      <c r="H19" s="157"/>
    </row>
    <row r="20" spans="1:9" ht="60" customHeight="1">
      <c r="A20" s="138"/>
      <c r="B20" s="185"/>
      <c r="C20" s="186" t="s">
        <v>177</v>
      </c>
      <c r="D20" s="178">
        <f t="shared" si="4"/>
        <v>-13761.4</v>
      </c>
      <c r="E20" s="152"/>
      <c r="F20" s="157">
        <v>-13761.4</v>
      </c>
      <c r="G20" s="157"/>
      <c r="H20" s="157"/>
    </row>
    <row r="21" spans="1:9" ht="94.5" customHeight="1">
      <c r="A21" s="138"/>
      <c r="B21" s="185"/>
      <c r="C21" s="186" t="s">
        <v>178</v>
      </c>
      <c r="D21" s="178">
        <f t="shared" si="4"/>
        <v>-40876.6</v>
      </c>
      <c r="E21" s="152"/>
      <c r="F21" s="157">
        <v>-40876.6</v>
      </c>
      <c r="G21" s="157"/>
      <c r="H21" s="157"/>
    </row>
    <row r="22" spans="1:9" ht="93.75" customHeight="1">
      <c r="A22" s="138"/>
      <c r="B22" s="185"/>
      <c r="C22" s="186" t="s">
        <v>179</v>
      </c>
      <c r="D22" s="178">
        <f t="shared" si="4"/>
        <v>-65766.3</v>
      </c>
      <c r="E22" s="152"/>
      <c r="F22" s="157">
        <v>-65766.3</v>
      </c>
      <c r="G22" s="157"/>
      <c r="H22" s="157"/>
    </row>
    <row r="23" spans="1:9" ht="78" customHeight="1">
      <c r="A23" s="138"/>
      <c r="B23" s="185"/>
      <c r="C23" s="187" t="s">
        <v>266</v>
      </c>
      <c r="D23" s="178">
        <f t="shared" si="4"/>
        <v>164500</v>
      </c>
      <c r="E23" s="152"/>
      <c r="F23" s="157">
        <v>164500</v>
      </c>
      <c r="G23" s="157"/>
      <c r="H23" s="157"/>
    </row>
    <row r="24" spans="1:9" ht="112.5" customHeight="1">
      <c r="A24" s="138"/>
      <c r="B24" s="185"/>
      <c r="C24" s="188" t="s">
        <v>180</v>
      </c>
      <c r="D24" s="178">
        <f t="shared" si="4"/>
        <v>2410</v>
      </c>
      <c r="E24" s="152"/>
      <c r="F24" s="157"/>
      <c r="G24" s="157">
        <f>2010+400</f>
        <v>2410</v>
      </c>
      <c r="H24" s="157"/>
    </row>
    <row r="25" spans="1:9" ht="151.5" customHeight="1">
      <c r="A25" s="138"/>
      <c r="B25" s="185"/>
      <c r="C25" s="189" t="s">
        <v>267</v>
      </c>
      <c r="D25" s="178">
        <f t="shared" si="4"/>
        <v>-1930</v>
      </c>
      <c r="E25" s="152"/>
      <c r="F25" s="157">
        <v>-1930</v>
      </c>
      <c r="G25" s="157"/>
      <c r="H25" s="157"/>
    </row>
    <row r="26" spans="1:9" ht="62.25" customHeight="1">
      <c r="A26" s="138"/>
      <c r="B26" s="185"/>
      <c r="C26" s="188" t="s">
        <v>181</v>
      </c>
      <c r="D26" s="178">
        <f t="shared" si="4"/>
        <v>71778.8</v>
      </c>
      <c r="E26" s="152"/>
      <c r="F26" s="152">
        <v>71778.8</v>
      </c>
      <c r="G26" s="157"/>
      <c r="H26" s="157"/>
    </row>
    <row r="27" spans="1:9" ht="59.25" customHeight="1">
      <c r="A27" s="138"/>
      <c r="B27" s="185"/>
      <c r="C27" s="186" t="s">
        <v>182</v>
      </c>
      <c r="D27" s="178">
        <f t="shared" si="4"/>
        <v>-2513546.1</v>
      </c>
      <c r="E27" s="152"/>
      <c r="F27" s="152">
        <v>-2513546.1</v>
      </c>
      <c r="G27" s="157"/>
      <c r="H27" s="157"/>
    </row>
    <row r="28" spans="1:9" ht="58.5" customHeight="1">
      <c r="A28" s="138"/>
      <c r="B28" s="185"/>
      <c r="C28" s="188" t="s">
        <v>183</v>
      </c>
      <c r="D28" s="178">
        <f t="shared" si="4"/>
        <v>-24958.6</v>
      </c>
      <c r="E28" s="152"/>
      <c r="F28" s="157">
        <v>-24958.6</v>
      </c>
      <c r="G28" s="157"/>
      <c r="H28" s="157"/>
    </row>
    <row r="29" spans="1:9" ht="79.5" customHeight="1">
      <c r="A29" s="138"/>
      <c r="B29" s="185"/>
      <c r="C29" s="186" t="s">
        <v>184</v>
      </c>
      <c r="D29" s="178">
        <f t="shared" si="4"/>
        <v>-17712.7</v>
      </c>
      <c r="E29" s="152"/>
      <c r="F29" s="157">
        <v>-17712.7</v>
      </c>
      <c r="G29" s="157"/>
      <c r="H29" s="157"/>
    </row>
    <row r="30" spans="1:9" ht="81.75" customHeight="1">
      <c r="A30" s="138"/>
      <c r="B30" s="185"/>
      <c r="C30" s="186" t="s">
        <v>185</v>
      </c>
      <c r="D30" s="178">
        <f t="shared" si="4"/>
        <v>-1352.5</v>
      </c>
      <c r="E30" s="152"/>
      <c r="F30" s="157">
        <v>-1352.5</v>
      </c>
      <c r="G30" s="157"/>
      <c r="H30" s="157"/>
    </row>
    <row r="31" spans="1:9" ht="49.5" customHeight="1">
      <c r="A31" s="138"/>
      <c r="B31" s="209" t="s">
        <v>218</v>
      </c>
      <c r="C31" s="72" t="s">
        <v>76</v>
      </c>
      <c r="D31" s="173">
        <f>+E31+F31+G31+H31</f>
        <v>1002182.7000000001</v>
      </c>
      <c r="E31" s="173">
        <f>SUM(E32:E44)</f>
        <v>0</v>
      </c>
      <c r="F31" s="173">
        <f>SUM(F32:F44)</f>
        <v>1000945.2000000001</v>
      </c>
      <c r="G31" s="173">
        <f>SUM(G32:G44)</f>
        <v>1237.5</v>
      </c>
      <c r="H31" s="173">
        <f t="shared" ref="H31" si="5">SUM(H32:H44)</f>
        <v>0</v>
      </c>
    </row>
    <row r="32" spans="1:9" ht="78" customHeight="1">
      <c r="A32" s="138"/>
      <c r="B32" s="185"/>
      <c r="C32" s="186" t="s">
        <v>186</v>
      </c>
      <c r="D32" s="178">
        <f>+E32+F32+G32+H32</f>
        <v>-4309.2</v>
      </c>
      <c r="E32" s="152"/>
      <c r="F32" s="157">
        <v>-4309.2</v>
      </c>
      <c r="G32" s="157"/>
      <c r="H32" s="157"/>
    </row>
    <row r="33" spans="1:8" ht="93.75" customHeight="1">
      <c r="A33" s="138"/>
      <c r="B33" s="185"/>
      <c r="C33" s="188" t="s">
        <v>187</v>
      </c>
      <c r="D33" s="178">
        <f t="shared" ref="D33:D44" si="6">+E33+F33+G33+H33</f>
        <v>8024.9</v>
      </c>
      <c r="E33" s="152"/>
      <c r="F33" s="152">
        <v>8024.9</v>
      </c>
      <c r="G33" s="157"/>
      <c r="H33" s="157"/>
    </row>
    <row r="34" spans="1:8" ht="81" customHeight="1">
      <c r="A34" s="138"/>
      <c r="B34" s="185"/>
      <c r="C34" s="187" t="s">
        <v>188</v>
      </c>
      <c r="D34" s="178">
        <f t="shared" si="6"/>
        <v>-10343</v>
      </c>
      <c r="E34" s="152"/>
      <c r="F34" s="203">
        <v>-10343</v>
      </c>
      <c r="G34" s="157"/>
      <c r="H34" s="157"/>
    </row>
    <row r="35" spans="1:8" ht="81" customHeight="1">
      <c r="A35" s="138"/>
      <c r="B35" s="185"/>
      <c r="C35" s="187" t="s">
        <v>189</v>
      </c>
      <c r="D35" s="178">
        <f t="shared" si="6"/>
        <v>-1166.7</v>
      </c>
      <c r="E35" s="152"/>
      <c r="F35" s="203">
        <v>-1166.7</v>
      </c>
      <c r="G35" s="157"/>
      <c r="H35" s="157"/>
    </row>
    <row r="36" spans="1:8" ht="81" customHeight="1">
      <c r="A36" s="138"/>
      <c r="B36" s="185"/>
      <c r="C36" s="188" t="s">
        <v>190</v>
      </c>
      <c r="D36" s="178">
        <f t="shared" si="6"/>
        <v>-20578.8</v>
      </c>
      <c r="E36" s="152"/>
      <c r="F36" s="203">
        <v>-20578.8</v>
      </c>
      <c r="G36" s="157"/>
      <c r="H36" s="157"/>
    </row>
    <row r="37" spans="1:8" ht="81" customHeight="1">
      <c r="A37" s="138"/>
      <c r="B37" s="185"/>
      <c r="C37" s="186" t="s">
        <v>191</v>
      </c>
      <c r="D37" s="178">
        <f t="shared" si="6"/>
        <v>-338.8</v>
      </c>
      <c r="E37" s="152"/>
      <c r="F37" s="157">
        <v>-338.8</v>
      </c>
      <c r="G37" s="157"/>
      <c r="H37" s="157"/>
    </row>
    <row r="38" spans="1:8" ht="100.5" customHeight="1">
      <c r="A38" s="138"/>
      <c r="B38" s="185"/>
      <c r="C38" s="186" t="s">
        <v>192</v>
      </c>
      <c r="D38" s="178">
        <f t="shared" si="6"/>
        <v>102925.7</v>
      </c>
      <c r="E38" s="152"/>
      <c r="F38" s="152">
        <v>102925.7</v>
      </c>
      <c r="G38" s="157"/>
      <c r="H38" s="157"/>
    </row>
    <row r="39" spans="1:8" ht="81" customHeight="1">
      <c r="A39" s="138"/>
      <c r="B39" s="185"/>
      <c r="C39" s="186" t="s">
        <v>193</v>
      </c>
      <c r="D39" s="178">
        <f t="shared" si="6"/>
        <v>1237.5</v>
      </c>
      <c r="E39" s="152"/>
      <c r="F39" s="152"/>
      <c r="G39" s="157">
        <v>1237.5</v>
      </c>
      <c r="H39" s="157"/>
    </row>
    <row r="40" spans="1:8" ht="81" customHeight="1">
      <c r="A40" s="138"/>
      <c r="B40" s="185"/>
      <c r="C40" s="188" t="s">
        <v>194</v>
      </c>
      <c r="D40" s="178">
        <f t="shared" si="6"/>
        <v>-21916.2</v>
      </c>
      <c r="E40" s="152"/>
      <c r="F40" s="157">
        <v>-21916.2</v>
      </c>
      <c r="G40" s="157"/>
      <c r="H40" s="157"/>
    </row>
    <row r="41" spans="1:8" ht="81" customHeight="1">
      <c r="A41" s="138"/>
      <c r="B41" s="185"/>
      <c r="C41" s="186" t="s">
        <v>195</v>
      </c>
      <c r="D41" s="178">
        <f t="shared" si="6"/>
        <v>-19533.400000000001</v>
      </c>
      <c r="E41" s="152"/>
      <c r="F41" s="157">
        <v>-19533.400000000001</v>
      </c>
      <c r="G41" s="157"/>
      <c r="H41" s="157"/>
    </row>
    <row r="42" spans="1:8" ht="64.5" customHeight="1">
      <c r="A42" s="138"/>
      <c r="B42" s="185"/>
      <c r="C42" s="188" t="s">
        <v>196</v>
      </c>
      <c r="D42" s="178">
        <f t="shared" si="6"/>
        <v>1027671.8</v>
      </c>
      <c r="E42" s="152"/>
      <c r="F42" s="157">
        <v>1027671.8</v>
      </c>
      <c r="G42" s="157"/>
      <c r="H42" s="157"/>
    </row>
    <row r="43" spans="1:8" ht="96" customHeight="1">
      <c r="A43" s="138"/>
      <c r="B43" s="185"/>
      <c r="C43" s="188" t="s">
        <v>197</v>
      </c>
      <c r="D43" s="178">
        <f t="shared" si="6"/>
        <v>-44761.4</v>
      </c>
      <c r="E43" s="152"/>
      <c r="F43" s="152">
        <v>-44761.4</v>
      </c>
      <c r="G43" s="157"/>
      <c r="H43" s="157"/>
    </row>
    <row r="44" spans="1:8" ht="65.25" customHeight="1">
      <c r="A44" s="138"/>
      <c r="B44" s="185"/>
      <c r="C44" s="186" t="s">
        <v>198</v>
      </c>
      <c r="D44" s="178">
        <f t="shared" si="6"/>
        <v>-14729.7</v>
      </c>
      <c r="E44" s="152"/>
      <c r="F44" s="152">
        <v>-14729.7</v>
      </c>
      <c r="G44" s="157"/>
      <c r="H44" s="157"/>
    </row>
    <row r="45" spans="1:8" s="93" customFormat="1" ht="34.5">
      <c r="A45" s="90"/>
      <c r="B45" s="74">
        <v>3</v>
      </c>
      <c r="C45" s="72" t="s">
        <v>77</v>
      </c>
      <c r="D45" s="173">
        <f>+E45+F45+G45+H45</f>
        <v>2094652</v>
      </c>
      <c r="E45" s="173">
        <f>SUM(E46:E58)</f>
        <v>0</v>
      </c>
      <c r="F45" s="173">
        <f>SUM(F46:F58)</f>
        <v>2094652</v>
      </c>
      <c r="G45" s="173">
        <f t="shared" ref="G45:H45" si="7">SUM(G46:G58)</f>
        <v>0</v>
      </c>
      <c r="H45" s="173">
        <f t="shared" si="7"/>
        <v>0</v>
      </c>
    </row>
    <row r="46" spans="1:8" ht="65.25" customHeight="1">
      <c r="A46" s="76"/>
      <c r="B46" s="181"/>
      <c r="C46" s="190" t="s">
        <v>199</v>
      </c>
      <c r="D46" s="178">
        <f>+E46+F46+G46+H46</f>
        <v>39041.300000000003</v>
      </c>
      <c r="E46" s="178"/>
      <c r="F46" s="204">
        <v>39041.300000000003</v>
      </c>
      <c r="G46" s="43"/>
      <c r="H46" s="43"/>
    </row>
    <row r="47" spans="1:8" ht="44.25" customHeight="1">
      <c r="A47" s="76"/>
      <c r="B47" s="181"/>
      <c r="C47" s="191" t="s">
        <v>200</v>
      </c>
      <c r="D47" s="178">
        <f t="shared" ref="D47:D58" si="8">+E47+F47+G47+H47</f>
        <v>60815.9</v>
      </c>
      <c r="E47" s="178"/>
      <c r="F47" s="204">
        <v>60815.9</v>
      </c>
      <c r="G47" s="43"/>
      <c r="H47" s="43"/>
    </row>
    <row r="48" spans="1:8" ht="60" customHeight="1">
      <c r="A48" s="76"/>
      <c r="B48" s="181"/>
      <c r="C48" s="191" t="s">
        <v>201</v>
      </c>
      <c r="D48" s="178">
        <f t="shared" si="8"/>
        <v>-3792</v>
      </c>
      <c r="E48" s="178"/>
      <c r="F48" s="205">
        <v>-3792</v>
      </c>
      <c r="G48" s="43"/>
      <c r="H48" s="43"/>
    </row>
    <row r="49" spans="1:10" ht="78" customHeight="1">
      <c r="A49" s="138"/>
      <c r="B49" s="185"/>
      <c r="C49" s="191" t="s">
        <v>202</v>
      </c>
      <c r="D49" s="178">
        <f t="shared" si="8"/>
        <v>-12520.6</v>
      </c>
      <c r="E49" s="152"/>
      <c r="F49" s="205">
        <v>-12520.6</v>
      </c>
      <c r="G49" s="157"/>
      <c r="H49" s="157"/>
    </row>
    <row r="50" spans="1:10" ht="60" customHeight="1">
      <c r="A50" s="138"/>
      <c r="B50" s="185"/>
      <c r="C50" s="191" t="s">
        <v>203</v>
      </c>
      <c r="D50" s="178">
        <f t="shared" si="8"/>
        <v>-14978.7</v>
      </c>
      <c r="E50" s="152"/>
      <c r="F50" s="205">
        <v>-14978.7</v>
      </c>
      <c r="G50" s="157"/>
      <c r="H50" s="157"/>
    </row>
    <row r="51" spans="1:10" ht="60" customHeight="1">
      <c r="A51" s="138"/>
      <c r="B51" s="185"/>
      <c r="C51" s="192" t="s">
        <v>204</v>
      </c>
      <c r="D51" s="178">
        <f t="shared" si="8"/>
        <v>-5009.8</v>
      </c>
      <c r="E51" s="152"/>
      <c r="F51" s="157">
        <v>-5009.8</v>
      </c>
      <c r="G51" s="157"/>
      <c r="H51" s="157"/>
    </row>
    <row r="52" spans="1:10" ht="60" customHeight="1">
      <c r="A52" s="138"/>
      <c r="B52" s="185"/>
      <c r="C52" s="192" t="s">
        <v>205</v>
      </c>
      <c r="D52" s="178">
        <f t="shared" si="8"/>
        <v>-1566.9</v>
      </c>
      <c r="E52" s="152"/>
      <c r="F52" s="157">
        <v>-1566.9</v>
      </c>
      <c r="G52" s="157"/>
      <c r="H52" s="157"/>
    </row>
    <row r="53" spans="1:10" ht="60" customHeight="1">
      <c r="A53" s="138"/>
      <c r="B53" s="185"/>
      <c r="C53" s="186" t="s">
        <v>206</v>
      </c>
      <c r="D53" s="178">
        <f t="shared" si="8"/>
        <v>201748.2</v>
      </c>
      <c r="E53" s="152"/>
      <c r="F53" s="152">
        <v>201748.2</v>
      </c>
      <c r="G53" s="157"/>
      <c r="H53" s="157"/>
    </row>
    <row r="54" spans="1:10" ht="60" customHeight="1">
      <c r="A54" s="138"/>
      <c r="B54" s="185"/>
      <c r="C54" s="192" t="s">
        <v>207</v>
      </c>
      <c r="D54" s="178">
        <f t="shared" si="8"/>
        <v>-3731.7</v>
      </c>
      <c r="E54" s="152"/>
      <c r="F54" s="205">
        <v>-3731.7</v>
      </c>
      <c r="G54" s="157"/>
      <c r="H54" s="157"/>
    </row>
    <row r="55" spans="1:10" ht="60" customHeight="1">
      <c r="A55" s="138"/>
      <c r="B55" s="185"/>
      <c r="C55" s="189" t="s">
        <v>208</v>
      </c>
      <c r="D55" s="178">
        <f t="shared" si="8"/>
        <v>13321.6</v>
      </c>
      <c r="E55" s="152"/>
      <c r="F55" s="152">
        <v>13321.6</v>
      </c>
      <c r="G55" s="157"/>
      <c r="H55" s="157"/>
    </row>
    <row r="56" spans="1:10" ht="33.75" customHeight="1">
      <c r="A56" s="138"/>
      <c r="B56" s="185"/>
      <c r="C56" s="188" t="s">
        <v>209</v>
      </c>
      <c r="D56" s="178">
        <f t="shared" si="8"/>
        <v>1664843.5</v>
      </c>
      <c r="E56" s="152"/>
      <c r="F56" s="152">
        <v>1664843.5</v>
      </c>
      <c r="G56" s="157"/>
      <c r="H56" s="157"/>
    </row>
    <row r="57" spans="1:10" ht="62.25" customHeight="1">
      <c r="A57" s="138"/>
      <c r="B57" s="185"/>
      <c r="C57" s="188" t="s">
        <v>210</v>
      </c>
      <c r="D57" s="178">
        <f t="shared" si="8"/>
        <v>55001.9</v>
      </c>
      <c r="E57" s="152"/>
      <c r="F57" s="152">
        <v>55001.9</v>
      </c>
      <c r="G57" s="157"/>
      <c r="H57" s="157"/>
    </row>
    <row r="58" spans="1:10" ht="98.25" customHeight="1">
      <c r="A58" s="138"/>
      <c r="B58" s="185"/>
      <c r="C58" s="188" t="s">
        <v>211</v>
      </c>
      <c r="D58" s="178">
        <f t="shared" si="8"/>
        <v>101479.3</v>
      </c>
      <c r="E58" s="152"/>
      <c r="F58" s="152">
        <v>101479.3</v>
      </c>
      <c r="G58" s="157"/>
      <c r="H58" s="157"/>
    </row>
    <row r="59" spans="1:10" s="93" customFormat="1" ht="36.75" customHeight="1">
      <c r="A59" s="90">
        <v>1049</v>
      </c>
      <c r="B59" s="91" t="s">
        <v>102</v>
      </c>
      <c r="C59" s="90" t="s">
        <v>101</v>
      </c>
      <c r="D59" s="173">
        <f>+E59+F59+G59+H59</f>
        <v>134370.29999999999</v>
      </c>
      <c r="E59" s="173">
        <f>SUM(E61:E62)</f>
        <v>0</v>
      </c>
      <c r="F59" s="173">
        <f>SUM(F61:F65)</f>
        <v>129520.4</v>
      </c>
      <c r="G59" s="173">
        <f>SUM(G61:G65)</f>
        <v>4849.8999999999996</v>
      </c>
      <c r="H59" s="173">
        <f>SUM(H61:H65)</f>
        <v>0</v>
      </c>
      <c r="I59" s="129"/>
      <c r="J59" s="80"/>
    </row>
    <row r="60" spans="1:10" ht="21.75" customHeight="1">
      <c r="A60" s="76"/>
      <c r="B60" s="76"/>
      <c r="C60" s="85" t="s">
        <v>31</v>
      </c>
      <c r="D60" s="178"/>
      <c r="E60" s="178"/>
      <c r="F60" s="178"/>
      <c r="G60" s="43"/>
      <c r="H60" s="43"/>
    </row>
    <row r="61" spans="1:10" ht="77.25" customHeight="1">
      <c r="A61" s="76"/>
      <c r="B61" s="76"/>
      <c r="C61" s="189" t="s">
        <v>212</v>
      </c>
      <c r="D61" s="178">
        <f>+E61+F61+G61+H61</f>
        <v>999.9</v>
      </c>
      <c r="E61" s="178"/>
      <c r="F61" s="178"/>
      <c r="G61" s="43">
        <v>999.9</v>
      </c>
      <c r="H61" s="43"/>
    </row>
    <row r="62" spans="1:10" ht="116.25" customHeight="1">
      <c r="A62" s="76"/>
      <c r="B62" s="76"/>
      <c r="C62" s="188" t="s">
        <v>213</v>
      </c>
      <c r="D62" s="178">
        <f>+E62+F62+G62+H62</f>
        <v>48567.6</v>
      </c>
      <c r="E62" s="178"/>
      <c r="F62" s="178">
        <v>48567.6</v>
      </c>
      <c r="G62" s="43"/>
      <c r="H62" s="43"/>
    </row>
    <row r="63" spans="1:10" ht="60.75" customHeight="1">
      <c r="A63" s="76"/>
      <c r="B63" s="76"/>
      <c r="C63" s="188" t="s">
        <v>214</v>
      </c>
      <c r="D63" s="178">
        <f t="shared" ref="D63" si="9">+E63+F63+G63+H63</f>
        <v>60546.8</v>
      </c>
      <c r="E63" s="178"/>
      <c r="F63" s="176">
        <v>60546.8</v>
      </c>
      <c r="G63" s="176"/>
      <c r="H63" s="176"/>
    </row>
    <row r="64" spans="1:10" ht="59.25" customHeight="1">
      <c r="A64" s="76"/>
      <c r="B64" s="76"/>
      <c r="C64" s="189" t="s">
        <v>225</v>
      </c>
      <c r="D64" s="178">
        <f>+E64+F64+G64+H64</f>
        <v>3850</v>
      </c>
      <c r="E64" s="178"/>
      <c r="F64" s="176"/>
      <c r="G64" s="176">
        <v>3850</v>
      </c>
      <c r="H64" s="176"/>
    </row>
    <row r="65" spans="1:8" ht="75" customHeight="1">
      <c r="A65" s="63"/>
      <c r="B65" s="63"/>
      <c r="C65" s="189" t="s">
        <v>215</v>
      </c>
      <c r="D65" s="178">
        <f t="shared" ref="D65" si="10">+E65+F65+G65+H65</f>
        <v>20406</v>
      </c>
      <c r="E65" s="178"/>
      <c r="F65" s="176">
        <v>20406</v>
      </c>
      <c r="G65" s="213"/>
      <c r="H65" s="213"/>
    </row>
    <row r="66" spans="1:8">
      <c r="A66" s="95"/>
      <c r="B66" s="95"/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69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A49" zoomScaleNormal="100" zoomScaleSheetLayoutView="100" workbookViewId="0">
      <selection activeCell="O50" sqref="O50"/>
    </sheetView>
  </sheetViews>
  <sheetFormatPr defaultRowHeight="17.25"/>
  <cols>
    <col min="1" max="1" width="8.7109375" style="5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60.7109375" style="5" customWidth="1"/>
    <col min="7" max="7" width="29.28515625" style="5" customWidth="1"/>
    <col min="8" max="8" width="20.5703125" style="5" customWidth="1"/>
    <col min="9" max="9" width="20.42578125" style="5" customWidth="1"/>
    <col min="10" max="10" width="13.85546875" style="5" bestFit="1" customWidth="1"/>
    <col min="11" max="16384" width="9.140625" style="5"/>
  </cols>
  <sheetData>
    <row r="1" spans="1:7">
      <c r="G1" s="38" t="s">
        <v>160</v>
      </c>
    </row>
    <row r="2" spans="1:7">
      <c r="G2" s="38" t="s">
        <v>93</v>
      </c>
    </row>
    <row r="3" spans="1:7">
      <c r="G3" s="38" t="s">
        <v>1</v>
      </c>
    </row>
    <row r="5" spans="1:7" ht="39" customHeight="1">
      <c r="A5" s="239" t="s">
        <v>91</v>
      </c>
      <c r="B5" s="239"/>
      <c r="C5" s="239"/>
      <c r="D5" s="239"/>
      <c r="E5" s="239"/>
      <c r="F5" s="239"/>
      <c r="G5" s="239"/>
    </row>
    <row r="7" spans="1:7" ht="17.25" customHeight="1">
      <c r="G7" s="126" t="s">
        <v>61</v>
      </c>
    </row>
    <row r="8" spans="1:7" s="11" customFormat="1" ht="104.25" customHeight="1">
      <c r="A8" s="240" t="s">
        <v>7</v>
      </c>
      <c r="B8" s="240"/>
      <c r="C8" s="240"/>
      <c r="D8" s="240" t="s">
        <v>2</v>
      </c>
      <c r="E8" s="240"/>
      <c r="F8" s="240" t="s">
        <v>3</v>
      </c>
      <c r="G8" s="130" t="s">
        <v>33</v>
      </c>
    </row>
    <row r="9" spans="1:7" s="11" customFormat="1" ht="42" customHeight="1">
      <c r="A9" s="49" t="s">
        <v>39</v>
      </c>
      <c r="B9" s="49" t="s">
        <v>38</v>
      </c>
      <c r="C9" s="49" t="s">
        <v>37</v>
      </c>
      <c r="D9" s="49" t="s">
        <v>29</v>
      </c>
      <c r="E9" s="49" t="s">
        <v>30</v>
      </c>
      <c r="F9" s="240"/>
      <c r="G9" s="35" t="s">
        <v>28</v>
      </c>
    </row>
    <row r="10" spans="1:7" s="11" customFormat="1">
      <c r="A10" s="50"/>
      <c r="B10" s="50"/>
      <c r="C10" s="50"/>
      <c r="D10" s="45"/>
      <c r="E10" s="45"/>
      <c r="F10" s="1" t="s">
        <v>6</v>
      </c>
      <c r="G10" s="3">
        <f>+G12</f>
        <v>0</v>
      </c>
    </row>
    <row r="11" spans="1:7" s="11" customFormat="1">
      <c r="A11" s="50"/>
      <c r="B11" s="50"/>
      <c r="C11" s="50"/>
      <c r="D11" s="45"/>
      <c r="E11" s="45"/>
      <c r="F11" s="1" t="s">
        <v>8</v>
      </c>
      <c r="G11" s="3"/>
    </row>
    <row r="12" spans="1:7" s="11" customFormat="1" ht="34.5">
      <c r="A12" s="50"/>
      <c r="B12" s="50"/>
      <c r="C12" s="50"/>
      <c r="D12" s="45"/>
      <c r="E12" s="45"/>
      <c r="F12" s="1" t="s">
        <v>13</v>
      </c>
      <c r="G12" s="3">
        <f>+G13</f>
        <v>0</v>
      </c>
    </row>
    <row r="13" spans="1:7" s="11" customFormat="1">
      <c r="A13" s="104" t="s">
        <v>49</v>
      </c>
      <c r="B13" s="105"/>
      <c r="C13" s="105"/>
      <c r="D13" s="106"/>
      <c r="E13" s="51"/>
      <c r="F13" s="4" t="s">
        <v>50</v>
      </c>
      <c r="G13" s="3">
        <f>G15+G34</f>
        <v>0</v>
      </c>
    </row>
    <row r="14" spans="1:7" s="11" customFormat="1">
      <c r="A14" s="104"/>
      <c r="B14" s="105"/>
      <c r="C14" s="105"/>
      <c r="D14" s="106"/>
      <c r="E14" s="51"/>
      <c r="F14" s="1" t="s">
        <v>4</v>
      </c>
      <c r="G14" s="3"/>
    </row>
    <row r="15" spans="1:7" s="11" customFormat="1" ht="34.5">
      <c r="A15" s="104"/>
      <c r="B15" s="104" t="s">
        <v>144</v>
      </c>
      <c r="C15" s="105"/>
      <c r="D15" s="106"/>
      <c r="E15" s="51"/>
      <c r="F15" s="137" t="s">
        <v>145</v>
      </c>
      <c r="G15" s="3">
        <f>G17</f>
        <v>-900803</v>
      </c>
    </row>
    <row r="16" spans="1:7" s="11" customFormat="1">
      <c r="A16" s="104"/>
      <c r="B16" s="104"/>
      <c r="C16" s="105"/>
      <c r="D16" s="106"/>
      <c r="E16" s="51"/>
      <c r="F16" s="137" t="s">
        <v>4</v>
      </c>
      <c r="G16" s="3"/>
    </row>
    <row r="17" spans="1:7" s="11" customFormat="1">
      <c r="A17" s="104"/>
      <c r="B17" s="104"/>
      <c r="C17" s="104" t="s">
        <v>49</v>
      </c>
      <c r="D17" s="107"/>
      <c r="E17" s="51"/>
      <c r="F17" s="137" t="s">
        <v>146</v>
      </c>
      <c r="G17" s="3">
        <f>+G19</f>
        <v>-900803</v>
      </c>
    </row>
    <row r="18" spans="1:7" s="11" customFormat="1">
      <c r="A18" s="104"/>
      <c r="B18" s="104"/>
      <c r="C18" s="104"/>
      <c r="D18" s="107"/>
      <c r="E18" s="51"/>
      <c r="F18" s="1" t="s">
        <v>4</v>
      </c>
      <c r="G18" s="3"/>
    </row>
    <row r="19" spans="1:7" s="11" customFormat="1" ht="34.5">
      <c r="A19" s="104"/>
      <c r="B19" s="104"/>
      <c r="C19" s="104"/>
      <c r="D19" s="107"/>
      <c r="E19" s="51"/>
      <c r="F19" s="1" t="s">
        <v>12</v>
      </c>
      <c r="G19" s="3">
        <f>+G21</f>
        <v>-900803</v>
      </c>
    </row>
    <row r="20" spans="1:7" s="11" customFormat="1">
      <c r="A20" s="104"/>
      <c r="B20" s="104"/>
      <c r="C20" s="104"/>
      <c r="D20" s="107"/>
      <c r="E20" s="51"/>
      <c r="F20" s="1" t="s">
        <v>4</v>
      </c>
      <c r="G20" s="3"/>
    </row>
    <row r="21" spans="1:7" s="11" customFormat="1" ht="26.25" customHeight="1">
      <c r="A21" s="104"/>
      <c r="B21" s="104"/>
      <c r="C21" s="104"/>
      <c r="D21" s="97" t="s">
        <v>147</v>
      </c>
      <c r="E21" s="22"/>
      <c r="F21" s="137" t="s">
        <v>148</v>
      </c>
      <c r="G21" s="3">
        <f>+G23</f>
        <v>-900803</v>
      </c>
    </row>
    <row r="22" spans="1:7" s="11" customFormat="1">
      <c r="A22" s="34"/>
      <c r="B22" s="34"/>
      <c r="C22" s="34"/>
      <c r="D22" s="51"/>
      <c r="E22" s="22"/>
      <c r="F22" s="1" t="s">
        <v>4</v>
      </c>
      <c r="G22" s="3"/>
    </row>
    <row r="23" spans="1:7" s="11" customFormat="1">
      <c r="A23" s="34"/>
      <c r="B23" s="34"/>
      <c r="C23" s="34"/>
      <c r="D23" s="51"/>
      <c r="E23" s="155" t="s">
        <v>150</v>
      </c>
      <c r="F23" s="155" t="s">
        <v>151</v>
      </c>
      <c r="G23" s="46">
        <f>G25</f>
        <v>-900803</v>
      </c>
    </row>
    <row r="24" spans="1:7">
      <c r="A24" s="34"/>
      <c r="B24" s="34"/>
      <c r="C24" s="34"/>
      <c r="D24" s="51"/>
      <c r="E24" s="137"/>
      <c r="F24" s="137" t="s">
        <v>10</v>
      </c>
      <c r="G24" s="3"/>
    </row>
    <row r="25" spans="1:7" s="53" customFormat="1" ht="51.75">
      <c r="A25" s="34"/>
      <c r="B25" s="34"/>
      <c r="C25" s="34"/>
      <c r="D25" s="51"/>
      <c r="E25" s="137"/>
      <c r="F25" s="156" t="s">
        <v>149</v>
      </c>
      <c r="G25" s="3">
        <f>G27</f>
        <v>-900803</v>
      </c>
    </row>
    <row r="26" spans="1:7" ht="34.5">
      <c r="A26" s="34"/>
      <c r="B26" s="34"/>
      <c r="C26" s="34"/>
      <c r="D26" s="51"/>
      <c r="E26" s="137"/>
      <c r="F26" s="137" t="s">
        <v>11</v>
      </c>
      <c r="G26" s="3"/>
    </row>
    <row r="27" spans="1:7">
      <c r="A27" s="34"/>
      <c r="B27" s="34"/>
      <c r="C27" s="34"/>
      <c r="D27" s="51"/>
      <c r="E27" s="137"/>
      <c r="F27" s="137" t="s">
        <v>5</v>
      </c>
      <c r="G27" s="3">
        <f>+G28</f>
        <v>-900803</v>
      </c>
    </row>
    <row r="28" spans="1:7" ht="21.75" customHeight="1">
      <c r="A28" s="34"/>
      <c r="B28" s="34"/>
      <c r="C28" s="34"/>
      <c r="D28" s="51"/>
      <c r="E28" s="137"/>
      <c r="F28" s="137" t="s">
        <v>57</v>
      </c>
      <c r="G28" s="3">
        <f>G29</f>
        <v>-900803</v>
      </c>
    </row>
    <row r="29" spans="1:7" ht="21.75" customHeight="1">
      <c r="A29" s="34"/>
      <c r="B29" s="34"/>
      <c r="C29" s="34"/>
      <c r="D29" s="51"/>
      <c r="E29" s="137"/>
      <c r="F29" s="137" t="s">
        <v>58</v>
      </c>
      <c r="G29" s="3">
        <f>G30+G32</f>
        <v>-900803</v>
      </c>
    </row>
    <row r="30" spans="1:7" ht="21.75" customHeight="1">
      <c r="A30" s="34"/>
      <c r="B30" s="34"/>
      <c r="C30" s="34"/>
      <c r="D30" s="51"/>
      <c r="E30" s="137"/>
      <c r="F30" s="137" t="s">
        <v>59</v>
      </c>
      <c r="G30" s="3">
        <f>G31</f>
        <v>-77529.3</v>
      </c>
    </row>
    <row r="31" spans="1:7" ht="21.75" customHeight="1">
      <c r="A31" s="34"/>
      <c r="B31" s="34"/>
      <c r="C31" s="34"/>
      <c r="D31" s="51"/>
      <c r="E31" s="137"/>
      <c r="F31" s="137" t="s">
        <v>143</v>
      </c>
      <c r="G31" s="3">
        <f>Հ2!E14</f>
        <v>-77529.3</v>
      </c>
    </row>
    <row r="32" spans="1:7" ht="21.75" customHeight="1">
      <c r="A32" s="131"/>
      <c r="B32" s="131"/>
      <c r="C32" s="131"/>
      <c r="D32" s="132"/>
      <c r="E32" s="137"/>
      <c r="F32" s="206" t="s">
        <v>216</v>
      </c>
      <c r="G32" s="133">
        <f>G33</f>
        <v>-823273.7</v>
      </c>
    </row>
    <row r="33" spans="1:8" ht="21.75" customHeight="1">
      <c r="A33" s="131"/>
      <c r="B33" s="131"/>
      <c r="C33" s="131"/>
      <c r="D33" s="132"/>
      <c r="E33" s="137"/>
      <c r="F33" s="137" t="s">
        <v>217</v>
      </c>
      <c r="G33" s="133">
        <f>Հ2!G14</f>
        <v>-823273.7</v>
      </c>
    </row>
    <row r="34" spans="1:8" s="11" customFormat="1">
      <c r="A34" s="104"/>
      <c r="B34" s="104" t="s">
        <v>51</v>
      </c>
      <c r="C34" s="105"/>
      <c r="D34" s="106"/>
      <c r="E34" s="51"/>
      <c r="F34" s="4" t="s">
        <v>52</v>
      </c>
      <c r="G34" s="3">
        <f>G36</f>
        <v>900802.99999999953</v>
      </c>
    </row>
    <row r="35" spans="1:8" s="11" customFormat="1">
      <c r="A35" s="104"/>
      <c r="B35" s="104"/>
      <c r="C35" s="105"/>
      <c r="D35" s="106"/>
      <c r="E35" s="51"/>
      <c r="F35" s="1" t="s">
        <v>4</v>
      </c>
      <c r="G35" s="3"/>
    </row>
    <row r="36" spans="1:8" s="11" customFormat="1">
      <c r="A36" s="104"/>
      <c r="B36" s="104"/>
      <c r="C36" s="104" t="s">
        <v>24</v>
      </c>
      <c r="D36" s="107"/>
      <c r="E36" s="51"/>
      <c r="F36" s="1" t="s">
        <v>53</v>
      </c>
      <c r="G36" s="3">
        <f>+G38</f>
        <v>900802.99999999953</v>
      </c>
    </row>
    <row r="37" spans="1:8" s="11" customFormat="1">
      <c r="A37" s="104"/>
      <c r="B37" s="104"/>
      <c r="C37" s="104"/>
      <c r="D37" s="107"/>
      <c r="E37" s="51"/>
      <c r="F37" s="1" t="s">
        <v>4</v>
      </c>
      <c r="G37" s="3"/>
    </row>
    <row r="38" spans="1:8" s="11" customFormat="1" ht="34.5">
      <c r="A38" s="104"/>
      <c r="B38" s="104"/>
      <c r="C38" s="104"/>
      <c r="D38" s="107"/>
      <c r="E38" s="51"/>
      <c r="F38" s="1" t="s">
        <v>12</v>
      </c>
      <c r="G38" s="3">
        <f>+G40</f>
        <v>900802.99999999953</v>
      </c>
    </row>
    <row r="39" spans="1:8" s="11" customFormat="1">
      <c r="A39" s="104"/>
      <c r="B39" s="104"/>
      <c r="C39" s="104"/>
      <c r="D39" s="107"/>
      <c r="E39" s="51"/>
      <c r="F39" s="1" t="s">
        <v>4</v>
      </c>
      <c r="G39" s="3"/>
    </row>
    <row r="40" spans="1:8" s="11" customFormat="1" ht="26.25" customHeight="1">
      <c r="A40" s="104"/>
      <c r="B40" s="104"/>
      <c r="C40" s="104"/>
      <c r="D40" s="108" t="s">
        <v>54</v>
      </c>
      <c r="E40" s="22"/>
      <c r="F40" s="52" t="s">
        <v>55</v>
      </c>
      <c r="G40" s="46">
        <f>+G42+G53</f>
        <v>900802.99999999953</v>
      </c>
    </row>
    <row r="41" spans="1:8" s="11" customFormat="1">
      <c r="A41" s="34"/>
      <c r="B41" s="34"/>
      <c r="C41" s="34"/>
      <c r="D41" s="51"/>
      <c r="E41" s="22"/>
      <c r="F41" s="1" t="s">
        <v>4</v>
      </c>
      <c r="G41" s="3"/>
    </row>
    <row r="42" spans="1:8" s="11" customFormat="1" ht="34.5">
      <c r="A42" s="34"/>
      <c r="B42" s="34"/>
      <c r="C42" s="34"/>
      <c r="D42" s="51"/>
      <c r="E42" s="97" t="str">
        <f>Հ2!B15</f>
        <v>21001</v>
      </c>
      <c r="F42" s="98" t="str">
        <f>Հ2!C15</f>
        <v>Պետական նշանակության ավտոճանապարհների հիմնանորոգում</v>
      </c>
      <c r="G42" s="46">
        <f>G44</f>
        <v>766432.6999999996</v>
      </c>
    </row>
    <row r="43" spans="1:8">
      <c r="A43" s="34"/>
      <c r="B43" s="34"/>
      <c r="C43" s="34"/>
      <c r="D43" s="51"/>
      <c r="E43" s="51"/>
      <c r="F43" s="1" t="s">
        <v>56</v>
      </c>
      <c r="G43" s="3"/>
    </row>
    <row r="44" spans="1:8" s="53" customFormat="1" ht="34.5">
      <c r="A44" s="34"/>
      <c r="B44" s="34"/>
      <c r="C44" s="34"/>
      <c r="D44" s="51"/>
      <c r="E44" s="51"/>
      <c r="F44" s="2" t="s">
        <v>13</v>
      </c>
      <c r="G44" s="3">
        <f>G46</f>
        <v>766432.6999999996</v>
      </c>
    </row>
    <row r="45" spans="1:8" ht="34.5">
      <c r="A45" s="34"/>
      <c r="B45" s="34"/>
      <c r="C45" s="34"/>
      <c r="D45" s="51"/>
      <c r="E45" s="51"/>
      <c r="F45" s="1" t="s">
        <v>9</v>
      </c>
      <c r="G45" s="3"/>
    </row>
    <row r="46" spans="1:8" ht="21.75" customHeight="1">
      <c r="A46" s="34"/>
      <c r="B46" s="34"/>
      <c r="C46" s="34"/>
      <c r="D46" s="51"/>
      <c r="E46" s="51"/>
      <c r="F46" s="1" t="s">
        <v>5</v>
      </c>
      <c r="G46" s="3">
        <f>+G47</f>
        <v>766432.6999999996</v>
      </c>
    </row>
    <row r="47" spans="1:8" ht="21.75" customHeight="1">
      <c r="A47" s="34"/>
      <c r="B47" s="34"/>
      <c r="C47" s="34"/>
      <c r="D47" s="51"/>
      <c r="E47" s="51"/>
      <c r="F47" s="1" t="s">
        <v>57</v>
      </c>
      <c r="G47" s="3">
        <f>G48</f>
        <v>766432.6999999996</v>
      </c>
    </row>
    <row r="48" spans="1:8" ht="21.75" customHeight="1">
      <c r="A48" s="34"/>
      <c r="B48" s="34"/>
      <c r="C48" s="34"/>
      <c r="D48" s="51"/>
      <c r="E48" s="51"/>
      <c r="F48" s="1" t="s">
        <v>58</v>
      </c>
      <c r="G48" s="3">
        <f>G49+G51</f>
        <v>766432.6999999996</v>
      </c>
      <c r="H48" s="54"/>
    </row>
    <row r="49" spans="1:8" ht="21.75" customHeight="1">
      <c r="A49" s="34"/>
      <c r="B49" s="34"/>
      <c r="C49" s="34"/>
      <c r="D49" s="51"/>
      <c r="E49" s="51"/>
      <c r="F49" s="1" t="s">
        <v>59</v>
      </c>
      <c r="G49" s="3">
        <f>G50</f>
        <v>762785.1999999996</v>
      </c>
    </row>
    <row r="50" spans="1:8" ht="21.75" customHeight="1">
      <c r="A50" s="34"/>
      <c r="B50" s="34"/>
      <c r="C50" s="34"/>
      <c r="D50" s="51"/>
      <c r="E50" s="51"/>
      <c r="F50" s="1" t="s">
        <v>60</v>
      </c>
      <c r="G50" s="3">
        <f>Հ2!F15</f>
        <v>762785.1999999996</v>
      </c>
      <c r="H50" s="109"/>
    </row>
    <row r="51" spans="1:8" ht="21.75" customHeight="1">
      <c r="A51" s="131"/>
      <c r="B51" s="131"/>
      <c r="C51" s="131"/>
      <c r="D51" s="132"/>
      <c r="E51" s="137"/>
      <c r="F51" s="137" t="s">
        <v>216</v>
      </c>
      <c r="G51" s="133">
        <f>G52</f>
        <v>3647.5</v>
      </c>
    </row>
    <row r="52" spans="1:8" ht="21.75" customHeight="1">
      <c r="A52" s="131"/>
      <c r="B52" s="131"/>
      <c r="C52" s="131"/>
      <c r="D52" s="132"/>
      <c r="E52" s="137"/>
      <c r="F52" s="207" t="s">
        <v>217</v>
      </c>
      <c r="G52" s="133">
        <f>Հ2!G15</f>
        <v>3647.5</v>
      </c>
    </row>
    <row r="53" spans="1:8" s="11" customFormat="1" ht="34.5" customHeight="1">
      <c r="A53" s="34"/>
      <c r="B53" s="34"/>
      <c r="C53" s="34"/>
      <c r="D53" s="51"/>
      <c r="E53" s="97" t="str">
        <f>Հ2!B59</f>
        <v>21002</v>
      </c>
      <c r="F53" s="97" t="str">
        <f>Հ2!C59</f>
        <v>Տրանսպորտային օբյեկտների հիմնանորոգում</v>
      </c>
      <c r="G53" s="46">
        <f>G55</f>
        <v>134370.29999999999</v>
      </c>
    </row>
    <row r="54" spans="1:8">
      <c r="A54" s="34"/>
      <c r="B54" s="34"/>
      <c r="C54" s="34"/>
      <c r="D54" s="51"/>
      <c r="E54" s="51"/>
      <c r="F54" s="1" t="s">
        <v>10</v>
      </c>
      <c r="G54" s="3"/>
    </row>
    <row r="55" spans="1:8" s="53" customFormat="1" ht="34.5">
      <c r="A55" s="34"/>
      <c r="B55" s="34"/>
      <c r="C55" s="34"/>
      <c r="D55" s="51"/>
      <c r="E55" s="51"/>
      <c r="F55" s="2" t="s">
        <v>13</v>
      </c>
      <c r="G55" s="3">
        <f>G57</f>
        <v>134370.29999999999</v>
      </c>
    </row>
    <row r="56" spans="1:8" ht="34.5">
      <c r="A56" s="34"/>
      <c r="B56" s="34"/>
      <c r="C56" s="34"/>
      <c r="D56" s="51"/>
      <c r="E56" s="51"/>
      <c r="F56" s="1" t="s">
        <v>9</v>
      </c>
      <c r="G56" s="3"/>
    </row>
    <row r="57" spans="1:8" ht="20.25" customHeight="1">
      <c r="A57" s="34"/>
      <c r="B57" s="34"/>
      <c r="C57" s="34"/>
      <c r="D57" s="51"/>
      <c r="E57" s="51"/>
      <c r="F57" s="1" t="s">
        <v>5</v>
      </c>
      <c r="G57" s="3">
        <f>+G58</f>
        <v>134370.29999999999</v>
      </c>
    </row>
    <row r="58" spans="1:8" ht="20.25" customHeight="1">
      <c r="A58" s="34"/>
      <c r="B58" s="34"/>
      <c r="C58" s="34"/>
      <c r="D58" s="51"/>
      <c r="E58" s="51"/>
      <c r="F58" s="1" t="s">
        <v>57</v>
      </c>
      <c r="G58" s="3">
        <f t="shared" ref="G58" si="0">G59</f>
        <v>134370.29999999999</v>
      </c>
    </row>
    <row r="59" spans="1:8" ht="20.25" customHeight="1">
      <c r="A59" s="34"/>
      <c r="B59" s="34"/>
      <c r="C59" s="34"/>
      <c r="D59" s="51"/>
      <c r="E59" s="51"/>
      <c r="F59" s="1" t="s">
        <v>58</v>
      </c>
      <c r="G59" s="3">
        <f>G60+G62</f>
        <v>134370.29999999999</v>
      </c>
    </row>
    <row r="60" spans="1:8" ht="21" customHeight="1">
      <c r="A60" s="34"/>
      <c r="B60" s="34"/>
      <c r="C60" s="34"/>
      <c r="D60" s="51"/>
      <c r="E60" s="51"/>
      <c r="F60" s="1" t="s">
        <v>59</v>
      </c>
      <c r="G60" s="3">
        <f t="shared" ref="G60" si="1">G61</f>
        <v>129520.4</v>
      </c>
    </row>
    <row r="61" spans="1:8" ht="21" customHeight="1">
      <c r="A61" s="34"/>
      <c r="B61" s="34"/>
      <c r="C61" s="34"/>
      <c r="D61" s="51"/>
      <c r="E61" s="51"/>
      <c r="F61" s="1" t="s">
        <v>60</v>
      </c>
      <c r="G61" s="3">
        <f>Հ2!F59</f>
        <v>129520.4</v>
      </c>
    </row>
    <row r="62" spans="1:8" ht="21.75" customHeight="1">
      <c r="A62" s="131"/>
      <c r="B62" s="131"/>
      <c r="C62" s="131"/>
      <c r="D62" s="132"/>
      <c r="E62" s="137"/>
      <c r="F62" s="137" t="s">
        <v>216</v>
      </c>
      <c r="G62" s="133">
        <f>G63</f>
        <v>4849.8999999999996</v>
      </c>
    </row>
    <row r="63" spans="1:8" ht="21.75" customHeight="1">
      <c r="A63" s="131"/>
      <c r="B63" s="131"/>
      <c r="C63" s="131"/>
      <c r="D63" s="132"/>
      <c r="E63" s="137"/>
      <c r="F63" s="207" t="s">
        <v>217</v>
      </c>
      <c r="G63" s="133">
        <f>Հ2!G59</f>
        <v>4849.8999999999996</v>
      </c>
    </row>
  </sheetData>
  <mergeCells count="4">
    <mergeCell ref="A5:G5"/>
    <mergeCell ref="A8:C8"/>
    <mergeCell ref="D8:E8"/>
    <mergeCell ref="F8:F9"/>
  </mergeCells>
  <pageMargins left="0.11811023622047245" right="0.11811023622047245" top="0" bottom="0" header="0.31496062992125984" footer="0.31496062992125984"/>
  <pageSetup paperSize="9" scale="79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25" zoomScaleNormal="100" workbookViewId="0">
      <selection activeCell="D25" sqref="D25"/>
    </sheetView>
  </sheetViews>
  <sheetFormatPr defaultRowHeight="17.25"/>
  <cols>
    <col min="1" max="1" width="7.28515625" style="58" customWidth="1"/>
    <col min="2" max="2" width="12" style="58" customWidth="1"/>
    <col min="3" max="3" width="15.7109375" style="58" customWidth="1"/>
    <col min="4" max="4" width="68.140625" style="193" customWidth="1"/>
    <col min="5" max="5" width="30" style="57" customWidth="1"/>
    <col min="6" max="6" width="21" style="58" customWidth="1"/>
    <col min="7" max="7" width="19.85546875" style="58" customWidth="1"/>
    <col min="8" max="8" width="17.85546875" style="58" customWidth="1"/>
    <col min="9" max="9" width="18.5703125" style="58" customWidth="1"/>
    <col min="10" max="256" width="9.140625" style="58"/>
    <col min="257" max="257" width="7.28515625" style="58" customWidth="1"/>
    <col min="258" max="258" width="12" style="58" customWidth="1"/>
    <col min="259" max="259" width="11.85546875" style="58" customWidth="1"/>
    <col min="260" max="260" width="64.28515625" style="58" customWidth="1"/>
    <col min="261" max="261" width="16.85546875" style="58" customWidth="1"/>
    <col min="262" max="262" width="17.7109375" style="58" customWidth="1"/>
    <col min="263" max="263" width="12.85546875" style="58" customWidth="1"/>
    <col min="264" max="264" width="14.140625" style="58" customWidth="1"/>
    <col min="265" max="265" width="10.7109375" style="58" customWidth="1"/>
    <col min="266" max="512" width="9.140625" style="58"/>
    <col min="513" max="513" width="7.28515625" style="58" customWidth="1"/>
    <col min="514" max="514" width="12" style="58" customWidth="1"/>
    <col min="515" max="515" width="11.85546875" style="58" customWidth="1"/>
    <col min="516" max="516" width="64.28515625" style="58" customWidth="1"/>
    <col min="517" max="517" width="16.85546875" style="58" customWidth="1"/>
    <col min="518" max="518" width="17.7109375" style="58" customWidth="1"/>
    <col min="519" max="519" width="12.85546875" style="58" customWidth="1"/>
    <col min="520" max="520" width="14.140625" style="58" customWidth="1"/>
    <col min="521" max="521" width="10.7109375" style="58" customWidth="1"/>
    <col min="522" max="768" width="9.140625" style="58"/>
    <col min="769" max="769" width="7.28515625" style="58" customWidth="1"/>
    <col min="770" max="770" width="12" style="58" customWidth="1"/>
    <col min="771" max="771" width="11.85546875" style="58" customWidth="1"/>
    <col min="772" max="772" width="64.28515625" style="58" customWidth="1"/>
    <col min="773" max="773" width="16.85546875" style="58" customWidth="1"/>
    <col min="774" max="774" width="17.7109375" style="58" customWidth="1"/>
    <col min="775" max="775" width="12.85546875" style="58" customWidth="1"/>
    <col min="776" max="776" width="14.140625" style="58" customWidth="1"/>
    <col min="777" max="777" width="10.7109375" style="58" customWidth="1"/>
    <col min="778" max="1024" width="9.140625" style="58"/>
    <col min="1025" max="1025" width="7.28515625" style="58" customWidth="1"/>
    <col min="1026" max="1026" width="12" style="58" customWidth="1"/>
    <col min="1027" max="1027" width="11.85546875" style="58" customWidth="1"/>
    <col min="1028" max="1028" width="64.28515625" style="58" customWidth="1"/>
    <col min="1029" max="1029" width="16.85546875" style="58" customWidth="1"/>
    <col min="1030" max="1030" width="17.7109375" style="58" customWidth="1"/>
    <col min="1031" max="1031" width="12.85546875" style="58" customWidth="1"/>
    <col min="1032" max="1032" width="14.140625" style="58" customWidth="1"/>
    <col min="1033" max="1033" width="10.7109375" style="58" customWidth="1"/>
    <col min="1034" max="1280" width="9.140625" style="58"/>
    <col min="1281" max="1281" width="7.28515625" style="58" customWidth="1"/>
    <col min="1282" max="1282" width="12" style="58" customWidth="1"/>
    <col min="1283" max="1283" width="11.85546875" style="58" customWidth="1"/>
    <col min="1284" max="1284" width="64.28515625" style="58" customWidth="1"/>
    <col min="1285" max="1285" width="16.85546875" style="58" customWidth="1"/>
    <col min="1286" max="1286" width="17.7109375" style="58" customWidth="1"/>
    <col min="1287" max="1287" width="12.85546875" style="58" customWidth="1"/>
    <col min="1288" max="1288" width="14.140625" style="58" customWidth="1"/>
    <col min="1289" max="1289" width="10.7109375" style="58" customWidth="1"/>
    <col min="1290" max="1536" width="9.140625" style="58"/>
    <col min="1537" max="1537" width="7.28515625" style="58" customWidth="1"/>
    <col min="1538" max="1538" width="12" style="58" customWidth="1"/>
    <col min="1539" max="1539" width="11.85546875" style="58" customWidth="1"/>
    <col min="1540" max="1540" width="64.28515625" style="58" customWidth="1"/>
    <col min="1541" max="1541" width="16.85546875" style="58" customWidth="1"/>
    <col min="1542" max="1542" width="17.7109375" style="58" customWidth="1"/>
    <col min="1543" max="1543" width="12.85546875" style="58" customWidth="1"/>
    <col min="1544" max="1544" width="14.140625" style="58" customWidth="1"/>
    <col min="1545" max="1545" width="10.7109375" style="58" customWidth="1"/>
    <col min="1546" max="1792" width="9.140625" style="58"/>
    <col min="1793" max="1793" width="7.28515625" style="58" customWidth="1"/>
    <col min="1794" max="1794" width="12" style="58" customWidth="1"/>
    <col min="1795" max="1795" width="11.85546875" style="58" customWidth="1"/>
    <col min="1796" max="1796" width="64.28515625" style="58" customWidth="1"/>
    <col min="1797" max="1797" width="16.85546875" style="58" customWidth="1"/>
    <col min="1798" max="1798" width="17.7109375" style="58" customWidth="1"/>
    <col min="1799" max="1799" width="12.85546875" style="58" customWidth="1"/>
    <col min="1800" max="1800" width="14.140625" style="58" customWidth="1"/>
    <col min="1801" max="1801" width="10.7109375" style="58" customWidth="1"/>
    <col min="1802" max="2048" width="9.140625" style="58"/>
    <col min="2049" max="2049" width="7.28515625" style="58" customWidth="1"/>
    <col min="2050" max="2050" width="12" style="58" customWidth="1"/>
    <col min="2051" max="2051" width="11.85546875" style="58" customWidth="1"/>
    <col min="2052" max="2052" width="64.28515625" style="58" customWidth="1"/>
    <col min="2053" max="2053" width="16.85546875" style="58" customWidth="1"/>
    <col min="2054" max="2054" width="17.7109375" style="58" customWidth="1"/>
    <col min="2055" max="2055" width="12.85546875" style="58" customWidth="1"/>
    <col min="2056" max="2056" width="14.140625" style="58" customWidth="1"/>
    <col min="2057" max="2057" width="10.7109375" style="58" customWidth="1"/>
    <col min="2058" max="2304" width="9.140625" style="58"/>
    <col min="2305" max="2305" width="7.28515625" style="58" customWidth="1"/>
    <col min="2306" max="2306" width="12" style="58" customWidth="1"/>
    <col min="2307" max="2307" width="11.85546875" style="58" customWidth="1"/>
    <col min="2308" max="2308" width="64.28515625" style="58" customWidth="1"/>
    <col min="2309" max="2309" width="16.85546875" style="58" customWidth="1"/>
    <col min="2310" max="2310" width="17.7109375" style="58" customWidth="1"/>
    <col min="2311" max="2311" width="12.85546875" style="58" customWidth="1"/>
    <col min="2312" max="2312" width="14.140625" style="58" customWidth="1"/>
    <col min="2313" max="2313" width="10.7109375" style="58" customWidth="1"/>
    <col min="2314" max="2560" width="9.140625" style="58"/>
    <col min="2561" max="2561" width="7.28515625" style="58" customWidth="1"/>
    <col min="2562" max="2562" width="12" style="58" customWidth="1"/>
    <col min="2563" max="2563" width="11.85546875" style="58" customWidth="1"/>
    <col min="2564" max="2564" width="64.28515625" style="58" customWidth="1"/>
    <col min="2565" max="2565" width="16.85546875" style="58" customWidth="1"/>
    <col min="2566" max="2566" width="17.7109375" style="58" customWidth="1"/>
    <col min="2567" max="2567" width="12.85546875" style="58" customWidth="1"/>
    <col min="2568" max="2568" width="14.140625" style="58" customWidth="1"/>
    <col min="2569" max="2569" width="10.7109375" style="58" customWidth="1"/>
    <col min="2570" max="2816" width="9.140625" style="58"/>
    <col min="2817" max="2817" width="7.28515625" style="58" customWidth="1"/>
    <col min="2818" max="2818" width="12" style="58" customWidth="1"/>
    <col min="2819" max="2819" width="11.85546875" style="58" customWidth="1"/>
    <col min="2820" max="2820" width="64.28515625" style="58" customWidth="1"/>
    <col min="2821" max="2821" width="16.85546875" style="58" customWidth="1"/>
    <col min="2822" max="2822" width="17.7109375" style="58" customWidth="1"/>
    <col min="2823" max="2823" width="12.85546875" style="58" customWidth="1"/>
    <col min="2824" max="2824" width="14.140625" style="58" customWidth="1"/>
    <col min="2825" max="2825" width="10.7109375" style="58" customWidth="1"/>
    <col min="2826" max="3072" width="9.140625" style="58"/>
    <col min="3073" max="3073" width="7.28515625" style="58" customWidth="1"/>
    <col min="3074" max="3074" width="12" style="58" customWidth="1"/>
    <col min="3075" max="3075" width="11.85546875" style="58" customWidth="1"/>
    <col min="3076" max="3076" width="64.28515625" style="58" customWidth="1"/>
    <col min="3077" max="3077" width="16.85546875" style="58" customWidth="1"/>
    <col min="3078" max="3078" width="17.7109375" style="58" customWidth="1"/>
    <col min="3079" max="3079" width="12.85546875" style="58" customWidth="1"/>
    <col min="3080" max="3080" width="14.140625" style="58" customWidth="1"/>
    <col min="3081" max="3081" width="10.7109375" style="58" customWidth="1"/>
    <col min="3082" max="3328" width="9.140625" style="58"/>
    <col min="3329" max="3329" width="7.28515625" style="58" customWidth="1"/>
    <col min="3330" max="3330" width="12" style="58" customWidth="1"/>
    <col min="3331" max="3331" width="11.85546875" style="58" customWidth="1"/>
    <col min="3332" max="3332" width="64.28515625" style="58" customWidth="1"/>
    <col min="3333" max="3333" width="16.85546875" style="58" customWidth="1"/>
    <col min="3334" max="3334" width="17.7109375" style="58" customWidth="1"/>
    <col min="3335" max="3335" width="12.85546875" style="58" customWidth="1"/>
    <col min="3336" max="3336" width="14.140625" style="58" customWidth="1"/>
    <col min="3337" max="3337" width="10.7109375" style="58" customWidth="1"/>
    <col min="3338" max="3584" width="9.140625" style="58"/>
    <col min="3585" max="3585" width="7.28515625" style="58" customWidth="1"/>
    <col min="3586" max="3586" width="12" style="58" customWidth="1"/>
    <col min="3587" max="3587" width="11.85546875" style="58" customWidth="1"/>
    <col min="3588" max="3588" width="64.28515625" style="58" customWidth="1"/>
    <col min="3589" max="3589" width="16.85546875" style="58" customWidth="1"/>
    <col min="3590" max="3590" width="17.7109375" style="58" customWidth="1"/>
    <col min="3591" max="3591" width="12.85546875" style="58" customWidth="1"/>
    <col min="3592" max="3592" width="14.140625" style="58" customWidth="1"/>
    <col min="3593" max="3593" width="10.7109375" style="58" customWidth="1"/>
    <col min="3594" max="3840" width="9.140625" style="58"/>
    <col min="3841" max="3841" width="7.28515625" style="58" customWidth="1"/>
    <col min="3842" max="3842" width="12" style="58" customWidth="1"/>
    <col min="3843" max="3843" width="11.85546875" style="58" customWidth="1"/>
    <col min="3844" max="3844" width="64.28515625" style="58" customWidth="1"/>
    <col min="3845" max="3845" width="16.85546875" style="58" customWidth="1"/>
    <col min="3846" max="3846" width="17.7109375" style="58" customWidth="1"/>
    <col min="3847" max="3847" width="12.85546875" style="58" customWidth="1"/>
    <col min="3848" max="3848" width="14.140625" style="58" customWidth="1"/>
    <col min="3849" max="3849" width="10.7109375" style="58" customWidth="1"/>
    <col min="3850" max="4096" width="9.140625" style="58"/>
    <col min="4097" max="4097" width="7.28515625" style="58" customWidth="1"/>
    <col min="4098" max="4098" width="12" style="58" customWidth="1"/>
    <col min="4099" max="4099" width="11.85546875" style="58" customWidth="1"/>
    <col min="4100" max="4100" width="64.28515625" style="58" customWidth="1"/>
    <col min="4101" max="4101" width="16.85546875" style="58" customWidth="1"/>
    <col min="4102" max="4102" width="17.7109375" style="58" customWidth="1"/>
    <col min="4103" max="4103" width="12.85546875" style="58" customWidth="1"/>
    <col min="4104" max="4104" width="14.140625" style="58" customWidth="1"/>
    <col min="4105" max="4105" width="10.7109375" style="58" customWidth="1"/>
    <col min="4106" max="4352" width="9.140625" style="58"/>
    <col min="4353" max="4353" width="7.28515625" style="58" customWidth="1"/>
    <col min="4354" max="4354" width="12" style="58" customWidth="1"/>
    <col min="4355" max="4355" width="11.85546875" style="58" customWidth="1"/>
    <col min="4356" max="4356" width="64.28515625" style="58" customWidth="1"/>
    <col min="4357" max="4357" width="16.85546875" style="58" customWidth="1"/>
    <col min="4358" max="4358" width="17.7109375" style="58" customWidth="1"/>
    <col min="4359" max="4359" width="12.85546875" style="58" customWidth="1"/>
    <col min="4360" max="4360" width="14.140625" style="58" customWidth="1"/>
    <col min="4361" max="4361" width="10.7109375" style="58" customWidth="1"/>
    <col min="4362" max="4608" width="9.140625" style="58"/>
    <col min="4609" max="4609" width="7.28515625" style="58" customWidth="1"/>
    <col min="4610" max="4610" width="12" style="58" customWidth="1"/>
    <col min="4611" max="4611" width="11.85546875" style="58" customWidth="1"/>
    <col min="4612" max="4612" width="64.28515625" style="58" customWidth="1"/>
    <col min="4613" max="4613" width="16.85546875" style="58" customWidth="1"/>
    <col min="4614" max="4614" width="17.7109375" style="58" customWidth="1"/>
    <col min="4615" max="4615" width="12.85546875" style="58" customWidth="1"/>
    <col min="4616" max="4616" width="14.140625" style="58" customWidth="1"/>
    <col min="4617" max="4617" width="10.7109375" style="58" customWidth="1"/>
    <col min="4618" max="4864" width="9.140625" style="58"/>
    <col min="4865" max="4865" width="7.28515625" style="58" customWidth="1"/>
    <col min="4866" max="4866" width="12" style="58" customWidth="1"/>
    <col min="4867" max="4867" width="11.85546875" style="58" customWidth="1"/>
    <col min="4868" max="4868" width="64.28515625" style="58" customWidth="1"/>
    <col min="4869" max="4869" width="16.85546875" style="58" customWidth="1"/>
    <col min="4870" max="4870" width="17.7109375" style="58" customWidth="1"/>
    <col min="4871" max="4871" width="12.85546875" style="58" customWidth="1"/>
    <col min="4872" max="4872" width="14.140625" style="58" customWidth="1"/>
    <col min="4873" max="4873" width="10.7109375" style="58" customWidth="1"/>
    <col min="4874" max="5120" width="9.140625" style="58"/>
    <col min="5121" max="5121" width="7.28515625" style="58" customWidth="1"/>
    <col min="5122" max="5122" width="12" style="58" customWidth="1"/>
    <col min="5123" max="5123" width="11.85546875" style="58" customWidth="1"/>
    <col min="5124" max="5124" width="64.28515625" style="58" customWidth="1"/>
    <col min="5125" max="5125" width="16.85546875" style="58" customWidth="1"/>
    <col min="5126" max="5126" width="17.7109375" style="58" customWidth="1"/>
    <col min="5127" max="5127" width="12.85546875" style="58" customWidth="1"/>
    <col min="5128" max="5128" width="14.140625" style="58" customWidth="1"/>
    <col min="5129" max="5129" width="10.7109375" style="58" customWidth="1"/>
    <col min="5130" max="5376" width="9.140625" style="58"/>
    <col min="5377" max="5377" width="7.28515625" style="58" customWidth="1"/>
    <col min="5378" max="5378" width="12" style="58" customWidth="1"/>
    <col min="5379" max="5379" width="11.85546875" style="58" customWidth="1"/>
    <col min="5380" max="5380" width="64.28515625" style="58" customWidth="1"/>
    <col min="5381" max="5381" width="16.85546875" style="58" customWidth="1"/>
    <col min="5382" max="5382" width="17.7109375" style="58" customWidth="1"/>
    <col min="5383" max="5383" width="12.85546875" style="58" customWidth="1"/>
    <col min="5384" max="5384" width="14.140625" style="58" customWidth="1"/>
    <col min="5385" max="5385" width="10.7109375" style="58" customWidth="1"/>
    <col min="5386" max="5632" width="9.140625" style="58"/>
    <col min="5633" max="5633" width="7.28515625" style="58" customWidth="1"/>
    <col min="5634" max="5634" width="12" style="58" customWidth="1"/>
    <col min="5635" max="5635" width="11.85546875" style="58" customWidth="1"/>
    <col min="5636" max="5636" width="64.28515625" style="58" customWidth="1"/>
    <col min="5637" max="5637" width="16.85546875" style="58" customWidth="1"/>
    <col min="5638" max="5638" width="17.7109375" style="58" customWidth="1"/>
    <col min="5639" max="5639" width="12.85546875" style="58" customWidth="1"/>
    <col min="5640" max="5640" width="14.140625" style="58" customWidth="1"/>
    <col min="5641" max="5641" width="10.7109375" style="58" customWidth="1"/>
    <col min="5642" max="5888" width="9.140625" style="58"/>
    <col min="5889" max="5889" width="7.28515625" style="58" customWidth="1"/>
    <col min="5890" max="5890" width="12" style="58" customWidth="1"/>
    <col min="5891" max="5891" width="11.85546875" style="58" customWidth="1"/>
    <col min="5892" max="5892" width="64.28515625" style="58" customWidth="1"/>
    <col min="5893" max="5893" width="16.85546875" style="58" customWidth="1"/>
    <col min="5894" max="5894" width="17.7109375" style="58" customWidth="1"/>
    <col min="5895" max="5895" width="12.85546875" style="58" customWidth="1"/>
    <col min="5896" max="5896" width="14.140625" style="58" customWidth="1"/>
    <col min="5897" max="5897" width="10.7109375" style="58" customWidth="1"/>
    <col min="5898" max="6144" width="9.140625" style="58"/>
    <col min="6145" max="6145" width="7.28515625" style="58" customWidth="1"/>
    <col min="6146" max="6146" width="12" style="58" customWidth="1"/>
    <col min="6147" max="6147" width="11.85546875" style="58" customWidth="1"/>
    <col min="6148" max="6148" width="64.28515625" style="58" customWidth="1"/>
    <col min="6149" max="6149" width="16.85546875" style="58" customWidth="1"/>
    <col min="6150" max="6150" width="17.7109375" style="58" customWidth="1"/>
    <col min="6151" max="6151" width="12.85546875" style="58" customWidth="1"/>
    <col min="6152" max="6152" width="14.140625" style="58" customWidth="1"/>
    <col min="6153" max="6153" width="10.7109375" style="58" customWidth="1"/>
    <col min="6154" max="6400" width="9.140625" style="58"/>
    <col min="6401" max="6401" width="7.28515625" style="58" customWidth="1"/>
    <col min="6402" max="6402" width="12" style="58" customWidth="1"/>
    <col min="6403" max="6403" width="11.85546875" style="58" customWidth="1"/>
    <col min="6404" max="6404" width="64.28515625" style="58" customWidth="1"/>
    <col min="6405" max="6405" width="16.85546875" style="58" customWidth="1"/>
    <col min="6406" max="6406" width="17.7109375" style="58" customWidth="1"/>
    <col min="6407" max="6407" width="12.85546875" style="58" customWidth="1"/>
    <col min="6408" max="6408" width="14.140625" style="58" customWidth="1"/>
    <col min="6409" max="6409" width="10.7109375" style="58" customWidth="1"/>
    <col min="6410" max="6656" width="9.140625" style="58"/>
    <col min="6657" max="6657" width="7.28515625" style="58" customWidth="1"/>
    <col min="6658" max="6658" width="12" style="58" customWidth="1"/>
    <col min="6659" max="6659" width="11.85546875" style="58" customWidth="1"/>
    <col min="6660" max="6660" width="64.28515625" style="58" customWidth="1"/>
    <col min="6661" max="6661" width="16.85546875" style="58" customWidth="1"/>
    <col min="6662" max="6662" width="17.7109375" style="58" customWidth="1"/>
    <col min="6663" max="6663" width="12.85546875" style="58" customWidth="1"/>
    <col min="6664" max="6664" width="14.140625" style="58" customWidth="1"/>
    <col min="6665" max="6665" width="10.7109375" style="58" customWidth="1"/>
    <col min="6666" max="6912" width="9.140625" style="58"/>
    <col min="6913" max="6913" width="7.28515625" style="58" customWidth="1"/>
    <col min="6914" max="6914" width="12" style="58" customWidth="1"/>
    <col min="6915" max="6915" width="11.85546875" style="58" customWidth="1"/>
    <col min="6916" max="6916" width="64.28515625" style="58" customWidth="1"/>
    <col min="6917" max="6917" width="16.85546875" style="58" customWidth="1"/>
    <col min="6918" max="6918" width="17.7109375" style="58" customWidth="1"/>
    <col min="6919" max="6919" width="12.85546875" style="58" customWidth="1"/>
    <col min="6920" max="6920" width="14.140625" style="58" customWidth="1"/>
    <col min="6921" max="6921" width="10.7109375" style="58" customWidth="1"/>
    <col min="6922" max="7168" width="9.140625" style="58"/>
    <col min="7169" max="7169" width="7.28515625" style="58" customWidth="1"/>
    <col min="7170" max="7170" width="12" style="58" customWidth="1"/>
    <col min="7171" max="7171" width="11.85546875" style="58" customWidth="1"/>
    <col min="7172" max="7172" width="64.28515625" style="58" customWidth="1"/>
    <col min="7173" max="7173" width="16.85546875" style="58" customWidth="1"/>
    <col min="7174" max="7174" width="17.7109375" style="58" customWidth="1"/>
    <col min="7175" max="7175" width="12.85546875" style="58" customWidth="1"/>
    <col min="7176" max="7176" width="14.140625" style="58" customWidth="1"/>
    <col min="7177" max="7177" width="10.7109375" style="58" customWidth="1"/>
    <col min="7178" max="7424" width="9.140625" style="58"/>
    <col min="7425" max="7425" width="7.28515625" style="58" customWidth="1"/>
    <col min="7426" max="7426" width="12" style="58" customWidth="1"/>
    <col min="7427" max="7427" width="11.85546875" style="58" customWidth="1"/>
    <col min="7428" max="7428" width="64.28515625" style="58" customWidth="1"/>
    <col min="7429" max="7429" width="16.85546875" style="58" customWidth="1"/>
    <col min="7430" max="7430" width="17.7109375" style="58" customWidth="1"/>
    <col min="7431" max="7431" width="12.85546875" style="58" customWidth="1"/>
    <col min="7432" max="7432" width="14.140625" style="58" customWidth="1"/>
    <col min="7433" max="7433" width="10.7109375" style="58" customWidth="1"/>
    <col min="7434" max="7680" width="9.140625" style="58"/>
    <col min="7681" max="7681" width="7.28515625" style="58" customWidth="1"/>
    <col min="7682" max="7682" width="12" style="58" customWidth="1"/>
    <col min="7683" max="7683" width="11.85546875" style="58" customWidth="1"/>
    <col min="7684" max="7684" width="64.28515625" style="58" customWidth="1"/>
    <col min="7685" max="7685" width="16.85546875" style="58" customWidth="1"/>
    <col min="7686" max="7686" width="17.7109375" style="58" customWidth="1"/>
    <col min="7687" max="7687" width="12.85546875" style="58" customWidth="1"/>
    <col min="7688" max="7688" width="14.140625" style="58" customWidth="1"/>
    <col min="7689" max="7689" width="10.7109375" style="58" customWidth="1"/>
    <col min="7690" max="7936" width="9.140625" style="58"/>
    <col min="7937" max="7937" width="7.28515625" style="58" customWidth="1"/>
    <col min="7938" max="7938" width="12" style="58" customWidth="1"/>
    <col min="7939" max="7939" width="11.85546875" style="58" customWidth="1"/>
    <col min="7940" max="7940" width="64.28515625" style="58" customWidth="1"/>
    <col min="7941" max="7941" width="16.85546875" style="58" customWidth="1"/>
    <col min="7942" max="7942" width="17.7109375" style="58" customWidth="1"/>
    <col min="7943" max="7943" width="12.85546875" style="58" customWidth="1"/>
    <col min="7944" max="7944" width="14.140625" style="58" customWidth="1"/>
    <col min="7945" max="7945" width="10.7109375" style="58" customWidth="1"/>
    <col min="7946" max="8192" width="9.140625" style="58"/>
    <col min="8193" max="8193" width="7.28515625" style="58" customWidth="1"/>
    <col min="8194" max="8194" width="12" style="58" customWidth="1"/>
    <col min="8195" max="8195" width="11.85546875" style="58" customWidth="1"/>
    <col min="8196" max="8196" width="64.28515625" style="58" customWidth="1"/>
    <col min="8197" max="8197" width="16.85546875" style="58" customWidth="1"/>
    <col min="8198" max="8198" width="17.7109375" style="58" customWidth="1"/>
    <col min="8199" max="8199" width="12.85546875" style="58" customWidth="1"/>
    <col min="8200" max="8200" width="14.140625" style="58" customWidth="1"/>
    <col min="8201" max="8201" width="10.7109375" style="58" customWidth="1"/>
    <col min="8202" max="8448" width="9.140625" style="58"/>
    <col min="8449" max="8449" width="7.28515625" style="58" customWidth="1"/>
    <col min="8450" max="8450" width="12" style="58" customWidth="1"/>
    <col min="8451" max="8451" width="11.85546875" style="58" customWidth="1"/>
    <col min="8452" max="8452" width="64.28515625" style="58" customWidth="1"/>
    <col min="8453" max="8453" width="16.85546875" style="58" customWidth="1"/>
    <col min="8454" max="8454" width="17.7109375" style="58" customWidth="1"/>
    <col min="8455" max="8455" width="12.85546875" style="58" customWidth="1"/>
    <col min="8456" max="8456" width="14.140625" style="58" customWidth="1"/>
    <col min="8457" max="8457" width="10.7109375" style="58" customWidth="1"/>
    <col min="8458" max="8704" width="9.140625" style="58"/>
    <col min="8705" max="8705" width="7.28515625" style="58" customWidth="1"/>
    <col min="8706" max="8706" width="12" style="58" customWidth="1"/>
    <col min="8707" max="8707" width="11.85546875" style="58" customWidth="1"/>
    <col min="8708" max="8708" width="64.28515625" style="58" customWidth="1"/>
    <col min="8709" max="8709" width="16.85546875" style="58" customWidth="1"/>
    <col min="8710" max="8710" width="17.7109375" style="58" customWidth="1"/>
    <col min="8711" max="8711" width="12.85546875" style="58" customWidth="1"/>
    <col min="8712" max="8712" width="14.140625" style="58" customWidth="1"/>
    <col min="8713" max="8713" width="10.7109375" style="58" customWidth="1"/>
    <col min="8714" max="8960" width="9.140625" style="58"/>
    <col min="8961" max="8961" width="7.28515625" style="58" customWidth="1"/>
    <col min="8962" max="8962" width="12" style="58" customWidth="1"/>
    <col min="8963" max="8963" width="11.85546875" style="58" customWidth="1"/>
    <col min="8964" max="8964" width="64.28515625" style="58" customWidth="1"/>
    <col min="8965" max="8965" width="16.85546875" style="58" customWidth="1"/>
    <col min="8966" max="8966" width="17.7109375" style="58" customWidth="1"/>
    <col min="8967" max="8967" width="12.85546875" style="58" customWidth="1"/>
    <col min="8968" max="8968" width="14.140625" style="58" customWidth="1"/>
    <col min="8969" max="8969" width="10.7109375" style="58" customWidth="1"/>
    <col min="8970" max="9216" width="9.140625" style="58"/>
    <col min="9217" max="9217" width="7.28515625" style="58" customWidth="1"/>
    <col min="9218" max="9218" width="12" style="58" customWidth="1"/>
    <col min="9219" max="9219" width="11.85546875" style="58" customWidth="1"/>
    <col min="9220" max="9220" width="64.28515625" style="58" customWidth="1"/>
    <col min="9221" max="9221" width="16.85546875" style="58" customWidth="1"/>
    <col min="9222" max="9222" width="17.7109375" style="58" customWidth="1"/>
    <col min="9223" max="9223" width="12.85546875" style="58" customWidth="1"/>
    <col min="9224" max="9224" width="14.140625" style="58" customWidth="1"/>
    <col min="9225" max="9225" width="10.7109375" style="58" customWidth="1"/>
    <col min="9226" max="9472" width="9.140625" style="58"/>
    <col min="9473" max="9473" width="7.28515625" style="58" customWidth="1"/>
    <col min="9474" max="9474" width="12" style="58" customWidth="1"/>
    <col min="9475" max="9475" width="11.85546875" style="58" customWidth="1"/>
    <col min="9476" max="9476" width="64.28515625" style="58" customWidth="1"/>
    <col min="9477" max="9477" width="16.85546875" style="58" customWidth="1"/>
    <col min="9478" max="9478" width="17.7109375" style="58" customWidth="1"/>
    <col min="9479" max="9479" width="12.85546875" style="58" customWidth="1"/>
    <col min="9480" max="9480" width="14.140625" style="58" customWidth="1"/>
    <col min="9481" max="9481" width="10.7109375" style="58" customWidth="1"/>
    <col min="9482" max="9728" width="9.140625" style="58"/>
    <col min="9729" max="9729" width="7.28515625" style="58" customWidth="1"/>
    <col min="9730" max="9730" width="12" style="58" customWidth="1"/>
    <col min="9731" max="9731" width="11.85546875" style="58" customWidth="1"/>
    <col min="9732" max="9732" width="64.28515625" style="58" customWidth="1"/>
    <col min="9733" max="9733" width="16.85546875" style="58" customWidth="1"/>
    <col min="9734" max="9734" width="17.7109375" style="58" customWidth="1"/>
    <col min="9735" max="9735" width="12.85546875" style="58" customWidth="1"/>
    <col min="9736" max="9736" width="14.140625" style="58" customWidth="1"/>
    <col min="9737" max="9737" width="10.7109375" style="58" customWidth="1"/>
    <col min="9738" max="9984" width="9.140625" style="58"/>
    <col min="9985" max="9985" width="7.28515625" style="58" customWidth="1"/>
    <col min="9986" max="9986" width="12" style="58" customWidth="1"/>
    <col min="9987" max="9987" width="11.85546875" style="58" customWidth="1"/>
    <col min="9988" max="9988" width="64.28515625" style="58" customWidth="1"/>
    <col min="9989" max="9989" width="16.85546875" style="58" customWidth="1"/>
    <col min="9990" max="9990" width="17.7109375" style="58" customWidth="1"/>
    <col min="9991" max="9991" width="12.85546875" style="58" customWidth="1"/>
    <col min="9992" max="9992" width="14.140625" style="58" customWidth="1"/>
    <col min="9993" max="9993" width="10.7109375" style="58" customWidth="1"/>
    <col min="9994" max="10240" width="9.140625" style="58"/>
    <col min="10241" max="10241" width="7.28515625" style="58" customWidth="1"/>
    <col min="10242" max="10242" width="12" style="58" customWidth="1"/>
    <col min="10243" max="10243" width="11.85546875" style="58" customWidth="1"/>
    <col min="10244" max="10244" width="64.28515625" style="58" customWidth="1"/>
    <col min="10245" max="10245" width="16.85546875" style="58" customWidth="1"/>
    <col min="10246" max="10246" width="17.7109375" style="58" customWidth="1"/>
    <col min="10247" max="10247" width="12.85546875" style="58" customWidth="1"/>
    <col min="10248" max="10248" width="14.140625" style="58" customWidth="1"/>
    <col min="10249" max="10249" width="10.7109375" style="58" customWidth="1"/>
    <col min="10250" max="10496" width="9.140625" style="58"/>
    <col min="10497" max="10497" width="7.28515625" style="58" customWidth="1"/>
    <col min="10498" max="10498" width="12" style="58" customWidth="1"/>
    <col min="10499" max="10499" width="11.85546875" style="58" customWidth="1"/>
    <col min="10500" max="10500" width="64.28515625" style="58" customWidth="1"/>
    <col min="10501" max="10501" width="16.85546875" style="58" customWidth="1"/>
    <col min="10502" max="10502" width="17.7109375" style="58" customWidth="1"/>
    <col min="10503" max="10503" width="12.85546875" style="58" customWidth="1"/>
    <col min="10504" max="10504" width="14.140625" style="58" customWidth="1"/>
    <col min="10505" max="10505" width="10.7109375" style="58" customWidth="1"/>
    <col min="10506" max="10752" width="9.140625" style="58"/>
    <col min="10753" max="10753" width="7.28515625" style="58" customWidth="1"/>
    <col min="10754" max="10754" width="12" style="58" customWidth="1"/>
    <col min="10755" max="10755" width="11.85546875" style="58" customWidth="1"/>
    <col min="10756" max="10756" width="64.28515625" style="58" customWidth="1"/>
    <col min="10757" max="10757" width="16.85546875" style="58" customWidth="1"/>
    <col min="10758" max="10758" width="17.7109375" style="58" customWidth="1"/>
    <col min="10759" max="10759" width="12.85546875" style="58" customWidth="1"/>
    <col min="10760" max="10760" width="14.140625" style="58" customWidth="1"/>
    <col min="10761" max="10761" width="10.7109375" style="58" customWidth="1"/>
    <col min="10762" max="11008" width="9.140625" style="58"/>
    <col min="11009" max="11009" width="7.28515625" style="58" customWidth="1"/>
    <col min="11010" max="11010" width="12" style="58" customWidth="1"/>
    <col min="11011" max="11011" width="11.85546875" style="58" customWidth="1"/>
    <col min="11012" max="11012" width="64.28515625" style="58" customWidth="1"/>
    <col min="11013" max="11013" width="16.85546875" style="58" customWidth="1"/>
    <col min="11014" max="11014" width="17.7109375" style="58" customWidth="1"/>
    <col min="11015" max="11015" width="12.85546875" style="58" customWidth="1"/>
    <col min="11016" max="11016" width="14.140625" style="58" customWidth="1"/>
    <col min="11017" max="11017" width="10.7109375" style="58" customWidth="1"/>
    <col min="11018" max="11264" width="9.140625" style="58"/>
    <col min="11265" max="11265" width="7.28515625" style="58" customWidth="1"/>
    <col min="11266" max="11266" width="12" style="58" customWidth="1"/>
    <col min="11267" max="11267" width="11.85546875" style="58" customWidth="1"/>
    <col min="11268" max="11268" width="64.28515625" style="58" customWidth="1"/>
    <col min="11269" max="11269" width="16.85546875" style="58" customWidth="1"/>
    <col min="11270" max="11270" width="17.7109375" style="58" customWidth="1"/>
    <col min="11271" max="11271" width="12.85546875" style="58" customWidth="1"/>
    <col min="11272" max="11272" width="14.140625" style="58" customWidth="1"/>
    <col min="11273" max="11273" width="10.7109375" style="58" customWidth="1"/>
    <col min="11274" max="11520" width="9.140625" style="58"/>
    <col min="11521" max="11521" width="7.28515625" style="58" customWidth="1"/>
    <col min="11522" max="11522" width="12" style="58" customWidth="1"/>
    <col min="11523" max="11523" width="11.85546875" style="58" customWidth="1"/>
    <col min="11524" max="11524" width="64.28515625" style="58" customWidth="1"/>
    <col min="11525" max="11525" width="16.85546875" style="58" customWidth="1"/>
    <col min="11526" max="11526" width="17.7109375" style="58" customWidth="1"/>
    <col min="11527" max="11527" width="12.85546875" style="58" customWidth="1"/>
    <col min="11528" max="11528" width="14.140625" style="58" customWidth="1"/>
    <col min="11529" max="11529" width="10.7109375" style="58" customWidth="1"/>
    <col min="11530" max="11776" width="9.140625" style="58"/>
    <col min="11777" max="11777" width="7.28515625" style="58" customWidth="1"/>
    <col min="11778" max="11778" width="12" style="58" customWidth="1"/>
    <col min="11779" max="11779" width="11.85546875" style="58" customWidth="1"/>
    <col min="11780" max="11780" width="64.28515625" style="58" customWidth="1"/>
    <col min="11781" max="11781" width="16.85546875" style="58" customWidth="1"/>
    <col min="11782" max="11782" width="17.7109375" style="58" customWidth="1"/>
    <col min="11783" max="11783" width="12.85546875" style="58" customWidth="1"/>
    <col min="11784" max="11784" width="14.140625" style="58" customWidth="1"/>
    <col min="11785" max="11785" width="10.7109375" style="58" customWidth="1"/>
    <col min="11786" max="12032" width="9.140625" style="58"/>
    <col min="12033" max="12033" width="7.28515625" style="58" customWidth="1"/>
    <col min="12034" max="12034" width="12" style="58" customWidth="1"/>
    <col min="12035" max="12035" width="11.85546875" style="58" customWidth="1"/>
    <col min="12036" max="12036" width="64.28515625" style="58" customWidth="1"/>
    <col min="12037" max="12037" width="16.85546875" style="58" customWidth="1"/>
    <col min="12038" max="12038" width="17.7109375" style="58" customWidth="1"/>
    <col min="12039" max="12039" width="12.85546875" style="58" customWidth="1"/>
    <col min="12040" max="12040" width="14.140625" style="58" customWidth="1"/>
    <col min="12041" max="12041" width="10.7109375" style="58" customWidth="1"/>
    <col min="12042" max="12288" width="9.140625" style="58"/>
    <col min="12289" max="12289" width="7.28515625" style="58" customWidth="1"/>
    <col min="12290" max="12290" width="12" style="58" customWidth="1"/>
    <col min="12291" max="12291" width="11.85546875" style="58" customWidth="1"/>
    <col min="12292" max="12292" width="64.28515625" style="58" customWidth="1"/>
    <col min="12293" max="12293" width="16.85546875" style="58" customWidth="1"/>
    <col min="12294" max="12294" width="17.7109375" style="58" customWidth="1"/>
    <col min="12295" max="12295" width="12.85546875" style="58" customWidth="1"/>
    <col min="12296" max="12296" width="14.140625" style="58" customWidth="1"/>
    <col min="12297" max="12297" width="10.7109375" style="58" customWidth="1"/>
    <col min="12298" max="12544" width="9.140625" style="58"/>
    <col min="12545" max="12545" width="7.28515625" style="58" customWidth="1"/>
    <col min="12546" max="12546" width="12" style="58" customWidth="1"/>
    <col min="12547" max="12547" width="11.85546875" style="58" customWidth="1"/>
    <col min="12548" max="12548" width="64.28515625" style="58" customWidth="1"/>
    <col min="12549" max="12549" width="16.85546875" style="58" customWidth="1"/>
    <col min="12550" max="12550" width="17.7109375" style="58" customWidth="1"/>
    <col min="12551" max="12551" width="12.85546875" style="58" customWidth="1"/>
    <col min="12552" max="12552" width="14.140625" style="58" customWidth="1"/>
    <col min="12553" max="12553" width="10.7109375" style="58" customWidth="1"/>
    <col min="12554" max="12800" width="9.140625" style="58"/>
    <col min="12801" max="12801" width="7.28515625" style="58" customWidth="1"/>
    <col min="12802" max="12802" width="12" style="58" customWidth="1"/>
    <col min="12803" max="12803" width="11.85546875" style="58" customWidth="1"/>
    <col min="12804" max="12804" width="64.28515625" style="58" customWidth="1"/>
    <col min="12805" max="12805" width="16.85546875" style="58" customWidth="1"/>
    <col min="12806" max="12806" width="17.7109375" style="58" customWidth="1"/>
    <col min="12807" max="12807" width="12.85546875" style="58" customWidth="1"/>
    <col min="12808" max="12808" width="14.140625" style="58" customWidth="1"/>
    <col min="12809" max="12809" width="10.7109375" style="58" customWidth="1"/>
    <col min="12810" max="13056" width="9.140625" style="58"/>
    <col min="13057" max="13057" width="7.28515625" style="58" customWidth="1"/>
    <col min="13058" max="13058" width="12" style="58" customWidth="1"/>
    <col min="13059" max="13059" width="11.85546875" style="58" customWidth="1"/>
    <col min="13060" max="13060" width="64.28515625" style="58" customWidth="1"/>
    <col min="13061" max="13061" width="16.85546875" style="58" customWidth="1"/>
    <col min="13062" max="13062" width="17.7109375" style="58" customWidth="1"/>
    <col min="13063" max="13063" width="12.85546875" style="58" customWidth="1"/>
    <col min="13064" max="13064" width="14.140625" style="58" customWidth="1"/>
    <col min="13065" max="13065" width="10.7109375" style="58" customWidth="1"/>
    <col min="13066" max="13312" width="9.140625" style="58"/>
    <col min="13313" max="13313" width="7.28515625" style="58" customWidth="1"/>
    <col min="13314" max="13314" width="12" style="58" customWidth="1"/>
    <col min="13315" max="13315" width="11.85546875" style="58" customWidth="1"/>
    <col min="13316" max="13316" width="64.28515625" style="58" customWidth="1"/>
    <col min="13317" max="13317" width="16.85546875" style="58" customWidth="1"/>
    <col min="13318" max="13318" width="17.7109375" style="58" customWidth="1"/>
    <col min="13319" max="13319" width="12.85546875" style="58" customWidth="1"/>
    <col min="13320" max="13320" width="14.140625" style="58" customWidth="1"/>
    <col min="13321" max="13321" width="10.7109375" style="58" customWidth="1"/>
    <col min="13322" max="13568" width="9.140625" style="58"/>
    <col min="13569" max="13569" width="7.28515625" style="58" customWidth="1"/>
    <col min="13570" max="13570" width="12" style="58" customWidth="1"/>
    <col min="13571" max="13571" width="11.85546875" style="58" customWidth="1"/>
    <col min="13572" max="13572" width="64.28515625" style="58" customWidth="1"/>
    <col min="13573" max="13573" width="16.85546875" style="58" customWidth="1"/>
    <col min="13574" max="13574" width="17.7109375" style="58" customWidth="1"/>
    <col min="13575" max="13575" width="12.85546875" style="58" customWidth="1"/>
    <col min="13576" max="13576" width="14.140625" style="58" customWidth="1"/>
    <col min="13577" max="13577" width="10.7109375" style="58" customWidth="1"/>
    <col min="13578" max="13824" width="9.140625" style="58"/>
    <col min="13825" max="13825" width="7.28515625" style="58" customWidth="1"/>
    <col min="13826" max="13826" width="12" style="58" customWidth="1"/>
    <col min="13827" max="13827" width="11.85546875" style="58" customWidth="1"/>
    <col min="13828" max="13828" width="64.28515625" style="58" customWidth="1"/>
    <col min="13829" max="13829" width="16.85546875" style="58" customWidth="1"/>
    <col min="13830" max="13830" width="17.7109375" style="58" customWidth="1"/>
    <col min="13831" max="13831" width="12.85546875" style="58" customWidth="1"/>
    <col min="13832" max="13832" width="14.140625" style="58" customWidth="1"/>
    <col min="13833" max="13833" width="10.7109375" style="58" customWidth="1"/>
    <col min="13834" max="14080" width="9.140625" style="58"/>
    <col min="14081" max="14081" width="7.28515625" style="58" customWidth="1"/>
    <col min="14082" max="14082" width="12" style="58" customWidth="1"/>
    <col min="14083" max="14083" width="11.85546875" style="58" customWidth="1"/>
    <col min="14084" max="14084" width="64.28515625" style="58" customWidth="1"/>
    <col min="14085" max="14085" width="16.85546875" style="58" customWidth="1"/>
    <col min="14086" max="14086" width="17.7109375" style="58" customWidth="1"/>
    <col min="14087" max="14087" width="12.85546875" style="58" customWidth="1"/>
    <col min="14088" max="14088" width="14.140625" style="58" customWidth="1"/>
    <col min="14089" max="14089" width="10.7109375" style="58" customWidth="1"/>
    <col min="14090" max="14336" width="9.140625" style="58"/>
    <col min="14337" max="14337" width="7.28515625" style="58" customWidth="1"/>
    <col min="14338" max="14338" width="12" style="58" customWidth="1"/>
    <col min="14339" max="14339" width="11.85546875" style="58" customWidth="1"/>
    <col min="14340" max="14340" width="64.28515625" style="58" customWidth="1"/>
    <col min="14341" max="14341" width="16.85546875" style="58" customWidth="1"/>
    <col min="14342" max="14342" width="17.7109375" style="58" customWidth="1"/>
    <col min="14343" max="14343" width="12.85546875" style="58" customWidth="1"/>
    <col min="14344" max="14344" width="14.140625" style="58" customWidth="1"/>
    <col min="14345" max="14345" width="10.7109375" style="58" customWidth="1"/>
    <col min="14346" max="14592" width="9.140625" style="58"/>
    <col min="14593" max="14593" width="7.28515625" style="58" customWidth="1"/>
    <col min="14594" max="14594" width="12" style="58" customWidth="1"/>
    <col min="14595" max="14595" width="11.85546875" style="58" customWidth="1"/>
    <col min="14596" max="14596" width="64.28515625" style="58" customWidth="1"/>
    <col min="14597" max="14597" width="16.85546875" style="58" customWidth="1"/>
    <col min="14598" max="14598" width="17.7109375" style="58" customWidth="1"/>
    <col min="14599" max="14599" width="12.85546875" style="58" customWidth="1"/>
    <col min="14600" max="14600" width="14.140625" style="58" customWidth="1"/>
    <col min="14601" max="14601" width="10.7109375" style="58" customWidth="1"/>
    <col min="14602" max="14848" width="9.140625" style="58"/>
    <col min="14849" max="14849" width="7.28515625" style="58" customWidth="1"/>
    <col min="14850" max="14850" width="12" style="58" customWidth="1"/>
    <col min="14851" max="14851" width="11.85546875" style="58" customWidth="1"/>
    <col min="14852" max="14852" width="64.28515625" style="58" customWidth="1"/>
    <col min="14853" max="14853" width="16.85546875" style="58" customWidth="1"/>
    <col min="14854" max="14854" width="17.7109375" style="58" customWidth="1"/>
    <col min="14855" max="14855" width="12.85546875" style="58" customWidth="1"/>
    <col min="14856" max="14856" width="14.140625" style="58" customWidth="1"/>
    <col min="14857" max="14857" width="10.7109375" style="58" customWidth="1"/>
    <col min="14858" max="15104" width="9.140625" style="58"/>
    <col min="15105" max="15105" width="7.28515625" style="58" customWidth="1"/>
    <col min="15106" max="15106" width="12" style="58" customWidth="1"/>
    <col min="15107" max="15107" width="11.85546875" style="58" customWidth="1"/>
    <col min="15108" max="15108" width="64.28515625" style="58" customWidth="1"/>
    <col min="15109" max="15109" width="16.85546875" style="58" customWidth="1"/>
    <col min="15110" max="15110" width="17.7109375" style="58" customWidth="1"/>
    <col min="15111" max="15111" width="12.85546875" style="58" customWidth="1"/>
    <col min="15112" max="15112" width="14.140625" style="58" customWidth="1"/>
    <col min="15113" max="15113" width="10.7109375" style="58" customWidth="1"/>
    <col min="15114" max="15360" width="9.140625" style="58"/>
    <col min="15361" max="15361" width="7.28515625" style="58" customWidth="1"/>
    <col min="15362" max="15362" width="12" style="58" customWidth="1"/>
    <col min="15363" max="15363" width="11.85546875" style="58" customWidth="1"/>
    <col min="15364" max="15364" width="64.28515625" style="58" customWidth="1"/>
    <col min="15365" max="15365" width="16.85546875" style="58" customWidth="1"/>
    <col min="15366" max="15366" width="17.7109375" style="58" customWidth="1"/>
    <col min="15367" max="15367" width="12.85546875" style="58" customWidth="1"/>
    <col min="15368" max="15368" width="14.140625" style="58" customWidth="1"/>
    <col min="15369" max="15369" width="10.7109375" style="58" customWidth="1"/>
    <col min="15370" max="15616" width="9.140625" style="58"/>
    <col min="15617" max="15617" width="7.28515625" style="58" customWidth="1"/>
    <col min="15618" max="15618" width="12" style="58" customWidth="1"/>
    <col min="15619" max="15619" width="11.85546875" style="58" customWidth="1"/>
    <col min="15620" max="15620" width="64.28515625" style="58" customWidth="1"/>
    <col min="15621" max="15621" width="16.85546875" style="58" customWidth="1"/>
    <col min="15622" max="15622" width="17.7109375" style="58" customWidth="1"/>
    <col min="15623" max="15623" width="12.85546875" style="58" customWidth="1"/>
    <col min="15624" max="15624" width="14.140625" style="58" customWidth="1"/>
    <col min="15625" max="15625" width="10.7109375" style="58" customWidth="1"/>
    <col min="15626" max="15872" width="9.140625" style="58"/>
    <col min="15873" max="15873" width="7.28515625" style="58" customWidth="1"/>
    <col min="15874" max="15874" width="12" style="58" customWidth="1"/>
    <col min="15875" max="15875" width="11.85546875" style="58" customWidth="1"/>
    <col min="15876" max="15876" width="64.28515625" style="58" customWidth="1"/>
    <col min="15877" max="15877" width="16.85546875" style="58" customWidth="1"/>
    <col min="15878" max="15878" width="17.7109375" style="58" customWidth="1"/>
    <col min="15879" max="15879" width="12.85546875" style="58" customWidth="1"/>
    <col min="15880" max="15880" width="14.140625" style="58" customWidth="1"/>
    <col min="15881" max="15881" width="10.7109375" style="58" customWidth="1"/>
    <col min="15882" max="16128" width="9.140625" style="58"/>
    <col min="16129" max="16129" width="7.28515625" style="58" customWidth="1"/>
    <col min="16130" max="16130" width="12" style="58" customWidth="1"/>
    <col min="16131" max="16131" width="11.85546875" style="58" customWidth="1"/>
    <col min="16132" max="16132" width="64.28515625" style="58" customWidth="1"/>
    <col min="16133" max="16133" width="16.85546875" style="58" customWidth="1"/>
    <col min="16134" max="16134" width="17.7109375" style="58" customWidth="1"/>
    <col min="16135" max="16135" width="12.85546875" style="58" customWidth="1"/>
    <col min="16136" max="16136" width="14.140625" style="58" customWidth="1"/>
    <col min="16137" max="16137" width="10.7109375" style="58" customWidth="1"/>
    <col min="16138" max="16384" width="9.140625" style="58"/>
  </cols>
  <sheetData>
    <row r="1" spans="1:7">
      <c r="E1" s="55" t="s">
        <v>161</v>
      </c>
      <c r="F1" s="59"/>
    </row>
    <row r="2" spans="1:7">
      <c r="E2" s="55" t="s">
        <v>93</v>
      </c>
    </row>
    <row r="3" spans="1:7">
      <c r="E3" s="55" t="s">
        <v>1</v>
      </c>
    </row>
    <row r="5" spans="1:7" ht="57" customHeight="1">
      <c r="A5" s="241" t="s">
        <v>92</v>
      </c>
      <c r="B5" s="241"/>
      <c r="C5" s="241"/>
      <c r="D5" s="241"/>
      <c r="E5" s="241"/>
      <c r="F5" s="60"/>
    </row>
    <row r="7" spans="1:7">
      <c r="E7" s="127" t="s">
        <v>142</v>
      </c>
    </row>
    <row r="8" spans="1:7" s="61" customFormat="1" ht="110.25" customHeight="1">
      <c r="B8" s="242" t="s">
        <v>26</v>
      </c>
      <c r="C8" s="243"/>
      <c r="D8" s="244" t="s">
        <v>27</v>
      </c>
      <c r="E8" s="128" t="s">
        <v>33</v>
      </c>
    </row>
    <row r="9" spans="1:7" s="61" customFormat="1" ht="39.75" customHeight="1">
      <c r="B9" s="42" t="s">
        <v>29</v>
      </c>
      <c r="C9" s="42" t="s">
        <v>30</v>
      </c>
      <c r="D9" s="245"/>
      <c r="E9" s="56" t="s">
        <v>28</v>
      </c>
    </row>
    <row r="10" spans="1:7" s="61" customFormat="1">
      <c r="B10" s="62"/>
      <c r="C10" s="62"/>
      <c r="D10" s="182" t="s">
        <v>70</v>
      </c>
      <c r="E10" s="43">
        <f>+E12</f>
        <v>0</v>
      </c>
      <c r="G10" s="172"/>
    </row>
    <row r="11" spans="1:7" s="61" customFormat="1">
      <c r="B11" s="62"/>
      <c r="C11" s="62"/>
      <c r="D11" s="182" t="s">
        <v>71</v>
      </c>
      <c r="E11" s="43"/>
    </row>
    <row r="12" spans="1:7" s="61" customFormat="1" ht="34.5">
      <c r="B12" s="63"/>
      <c r="C12" s="64"/>
      <c r="D12" s="194" t="s">
        <v>72</v>
      </c>
      <c r="E12" s="43">
        <f>+E17+E63+E14</f>
        <v>0</v>
      </c>
      <c r="G12" s="125"/>
    </row>
    <row r="13" spans="1:7" s="61" customFormat="1">
      <c r="B13" s="63"/>
      <c r="C13" s="63"/>
      <c r="D13" s="182" t="s">
        <v>31</v>
      </c>
      <c r="E13" s="43"/>
    </row>
    <row r="14" spans="1:7" s="61" customFormat="1">
      <c r="B14" s="158" t="str">
        <f>Հ2!A14</f>
        <v xml:space="preserve"> 1004</v>
      </c>
      <c r="C14" s="158" t="str">
        <f>Հ2!B14</f>
        <v xml:space="preserve"> 31013</v>
      </c>
      <c r="D14" s="208" t="str">
        <f>Հ2!C14</f>
        <v xml:space="preserve"> Փոքր և միջին ջրամբարների կառուցում</v>
      </c>
      <c r="E14" s="44">
        <f>E16</f>
        <v>-900803</v>
      </c>
    </row>
    <row r="15" spans="1:7" s="61" customFormat="1" ht="23.25" customHeight="1">
      <c r="B15" s="158"/>
      <c r="C15" s="158"/>
      <c r="D15" s="156" t="s">
        <v>10</v>
      </c>
      <c r="E15" s="159"/>
    </row>
    <row r="16" spans="1:7" s="61" customFormat="1" ht="34.5">
      <c r="B16" s="138"/>
      <c r="C16" s="138"/>
      <c r="D16" s="156" t="s">
        <v>149</v>
      </c>
      <c r="E16" s="43">
        <f>Հ2!D14</f>
        <v>-900803</v>
      </c>
    </row>
    <row r="17" spans="2:9" s="61" customFormat="1" ht="34.5">
      <c r="B17" s="65">
        <v>1049</v>
      </c>
      <c r="C17" s="65">
        <v>21001</v>
      </c>
      <c r="D17" s="195" t="s">
        <v>73</v>
      </c>
      <c r="E17" s="44">
        <f>E19</f>
        <v>766432.69999999972</v>
      </c>
    </row>
    <row r="18" spans="2:9" s="61" customFormat="1" ht="24.75" customHeight="1">
      <c r="B18" s="66"/>
      <c r="C18" s="66"/>
      <c r="D18" s="196" t="s">
        <v>56</v>
      </c>
      <c r="E18" s="43"/>
    </row>
    <row r="19" spans="2:9" s="61" customFormat="1" ht="34.5">
      <c r="B19" s="69"/>
      <c r="C19" s="69"/>
      <c r="D19" s="197" t="s">
        <v>32</v>
      </c>
      <c r="E19" s="44">
        <f>E21+E35+E49</f>
        <v>766432.69999999972</v>
      </c>
      <c r="F19" s="70"/>
      <c r="G19" s="70"/>
      <c r="H19" s="70"/>
      <c r="I19" s="70"/>
    </row>
    <row r="20" spans="2:9" ht="22.5" customHeight="1">
      <c r="B20" s="67"/>
      <c r="C20" s="67"/>
      <c r="D20" s="196" t="s">
        <v>74</v>
      </c>
      <c r="E20" s="43"/>
    </row>
    <row r="21" spans="2:9" ht="34.5">
      <c r="B21" s="63"/>
      <c r="C21" s="71" t="s">
        <v>75</v>
      </c>
      <c r="D21" s="198" t="str">
        <f>Հ2!C17</f>
        <v>Միջպետական նշանակության ավտոճանապարհներ, այդ թվում</v>
      </c>
      <c r="E21" s="44">
        <f>SUM(E22:E34)</f>
        <v>-2330402.0000000005</v>
      </c>
    </row>
    <row r="22" spans="2:9" ht="63.75" customHeight="1">
      <c r="B22" s="63"/>
      <c r="C22" s="73"/>
      <c r="D22" s="199" t="str">
        <f>Հ2!C18</f>
        <v>Մ-1, Երևան-Գյումրի-ՀՀ սահման միջպետական նշանակության ավտոճանապարհի կմ160+200-կմ171+700 հատվածի հիմնանորոգում</v>
      </c>
      <c r="E22" s="43">
        <f>Հ2!D18</f>
        <v>-1245.9000000000001</v>
      </c>
    </row>
    <row r="23" spans="2:9" ht="63.75" customHeight="1">
      <c r="B23" s="63"/>
      <c r="C23" s="73"/>
      <c r="D23" s="199" t="str">
        <f>Հ2!C19</f>
        <v>Մ-2, Երևան-Երասխ-Գորիս-ՄեղրիՀՀ սահման միջպետական նշանակության ավտոճանապարհի կմ142+000 - կմ150+700 հատվածի հիմնանորոգում</v>
      </c>
      <c r="E23" s="43">
        <f>Հ2!D19</f>
        <v>112059.3</v>
      </c>
    </row>
    <row r="24" spans="2:9" ht="63.75" customHeight="1">
      <c r="B24" s="63"/>
      <c r="C24" s="73"/>
      <c r="D24" s="199" t="str">
        <f>Հ2!C20</f>
        <v>Մ-2, Երևան-Երասխ-Գորիս-Մեղրի-ՀՀ սահման միջպետական նշանակության ավտոճանապարհի կմ182+532 - կմ190+000 հատվածի հիմնանորոգում</v>
      </c>
      <c r="E24" s="43">
        <f>Հ2!D20</f>
        <v>-13761.4</v>
      </c>
    </row>
    <row r="25" spans="2:9" ht="79.5" customHeight="1">
      <c r="B25" s="63"/>
      <c r="C25" s="73"/>
      <c r="D25" s="199" t="str">
        <f>Հ2!C21</f>
        <v>Մ-2, Երևան-Երասխ-Գորիս-Մեղրի-ՀՀ սահման միջպետական նշանակության ավտոճանապարհի կմ297+800-կմ311+250 հատվածի հիմնանորոգման աշխատանքների (1-ին տեղամաս՝ կմ297+800-կմ301+820 հատված)</v>
      </c>
      <c r="E25" s="43">
        <f>Հ2!D21</f>
        <v>-40876.6</v>
      </c>
    </row>
    <row r="26" spans="2:9" ht="79.5" customHeight="1">
      <c r="B26" s="63"/>
      <c r="C26" s="73"/>
      <c r="D26" s="199" t="str">
        <f>Հ2!C22</f>
        <v>Մ-2, Երևան-Երասխ-Գորիս-Մեղրի-ՀՀ սահման միջպետական նշանակության ավտոճանապարհի կմ297+800-կմ311+250 հատվածի հիմնանորոգման աշխատանքների (2-րդ տեղամաս՝ կմ301+820 - կմ311+250 հատված)</v>
      </c>
      <c r="E26" s="43">
        <f>Հ2!D22</f>
        <v>-65766.3</v>
      </c>
    </row>
    <row r="27" spans="2:9" ht="58.5" customHeight="1">
      <c r="B27" s="63"/>
      <c r="C27" s="73"/>
      <c r="D27" s="199" t="str">
        <f>Հ2!C23</f>
        <v>Մ-3, ՀՀ սահման-Մարգարա-Վանաձոր-Տաշիր-ՀՀ սահման միջպետական նշանակության ավտոճանապարհի կմ35+535-կմ39+500 հատվածի հիմնանորոգում</v>
      </c>
      <c r="E27" s="43">
        <f>Հ2!D23</f>
        <v>164500</v>
      </c>
    </row>
    <row r="28" spans="2:9" ht="96" customHeight="1">
      <c r="B28" s="63"/>
      <c r="C28" s="73"/>
      <c r="D28" s="199" t="str">
        <f>Հ2!C24</f>
        <v>Մ-4, Երևան-Սևան-Իջևան-ՀՀ սահման միջպետական նշանակության ավտոճանապարհի Դիլիջանից մինչև Հ-30 ավտոճանապարհի հետ հատման կետ հատվածում ջրհեղեղի հետևանքով ողողված և փլուզված թվով 10 տեղամասերի վերակառուցում</v>
      </c>
      <c r="E28" s="43">
        <f>Հ2!D24</f>
        <v>2410</v>
      </c>
    </row>
    <row r="29" spans="2:9" ht="116.25" customHeight="1">
      <c r="B29" s="63"/>
      <c r="C29" s="73"/>
      <c r="D29" s="199" t="str">
        <f>Հ2!C25</f>
        <v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v>
      </c>
      <c r="E29" s="43">
        <f>Հ2!D25</f>
        <v>-1930</v>
      </c>
    </row>
    <row r="30" spans="2:9" ht="63.75" customHeight="1">
      <c r="B30" s="63"/>
      <c r="C30" s="73"/>
      <c r="D30" s="199" t="str">
        <f>Հ2!C26</f>
        <v>Մ-10, Սևան-Մարտունի-Գետափ միջպետական նշանակության ավտոճանապարհի կմ79+060-կմ80+590 հատվածի վերակառուցում</v>
      </c>
      <c r="E30" s="43">
        <f>Հ2!D26</f>
        <v>71778.8</v>
      </c>
    </row>
    <row r="31" spans="2:9" ht="63.75" customHeight="1">
      <c r="B31" s="63"/>
      <c r="C31" s="73"/>
      <c r="D31" s="199" t="str">
        <f>Հ2!C27</f>
        <v>Մ-11, Մարտունի - Վարդենիս - ՀՀ սահման միջպետական նշանակության ավտոճանապարհի կմ25+500-կմ29+200 հատվածի հիմնանորոգում</v>
      </c>
      <c r="E31" s="43">
        <f>Հ2!D27</f>
        <v>-2513546.1</v>
      </c>
    </row>
    <row r="32" spans="2:9" ht="63.75" customHeight="1">
      <c r="B32" s="63"/>
      <c r="C32" s="73"/>
      <c r="D32" s="199" t="str">
        <f>Հ2!C28</f>
        <v>Մ-14, Մ-4-Շորժա-Վարդենիս միջպետական նշանակության ավտոճանապարհի կմ72+800 - կմ78+100 հատվածի հիմնանորոգում</v>
      </c>
      <c r="E32" s="43">
        <f>Հ2!D28</f>
        <v>-24958.6</v>
      </c>
    </row>
    <row r="33" spans="2:5" ht="75.75" customHeight="1">
      <c r="B33" s="63"/>
      <c r="C33" s="73"/>
      <c r="D33" s="199" t="str">
        <f>Հ2!C29</f>
        <v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v>
      </c>
      <c r="E33" s="43">
        <f>Հ2!D29</f>
        <v>-17712.7</v>
      </c>
    </row>
    <row r="34" spans="2:5" ht="80.25" customHeight="1">
      <c r="B34" s="63"/>
      <c r="C34" s="73"/>
      <c r="D34" s="199" t="str">
        <f>Հ2!C30</f>
        <v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v>
      </c>
      <c r="E34" s="43">
        <f>Հ2!D30</f>
        <v>-1352.5</v>
      </c>
    </row>
    <row r="35" spans="2:5" ht="38.25" customHeight="1">
      <c r="B35" s="63"/>
      <c r="C35" s="74">
        <v>2</v>
      </c>
      <c r="D35" s="200" t="str">
        <f>Հ2!C31</f>
        <v>Հանրապետական նշանակության ավտոճանապարհներ, այդ թվում</v>
      </c>
      <c r="E35" s="44">
        <f>SUM(E36:E48)</f>
        <v>1002182.7000000001</v>
      </c>
    </row>
    <row r="36" spans="2:5" ht="75" customHeight="1">
      <c r="B36" s="63"/>
      <c r="C36" s="74"/>
      <c r="D36" s="199" t="str">
        <f>Հ2!C32</f>
        <v>Հ-3, Երևան (Ջրաշխարհ, Մ-4-ի հետ հատման տեղ)-Գառնի –Գեղարդի վանք հանրապետական նշանակության ավտոճանապարհի կմ33+500-կմ38+100 հատվածի հիմնանորոգում</v>
      </c>
      <c r="E36" s="43">
        <f>Հ2!D32</f>
        <v>-4309.2</v>
      </c>
    </row>
    <row r="37" spans="2:5" ht="77.25" customHeight="1">
      <c r="B37" s="63"/>
      <c r="C37" s="74"/>
      <c r="D37" s="199" t="str">
        <f>Հ2!C33</f>
        <v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v>
      </c>
      <c r="E37" s="43">
        <f>Հ2!D33</f>
        <v>8024.9</v>
      </c>
    </row>
    <row r="38" spans="2:5" ht="80.25" customHeight="1">
      <c r="B38" s="63"/>
      <c r="C38" s="74"/>
      <c r="D38" s="199" t="str">
        <f>Հ2!C34</f>
        <v>Հ-7, /Հ-5/ - Կարենիս - Չարենցավան /Հ-1/ (Ֆանտան)հանրապետական նշանակության ավտոճանապարհի կմ7+580 - կմ10+200 հատվածի հիմնանորոգում</v>
      </c>
      <c r="E38" s="43">
        <f>Հ2!D34</f>
        <v>-10343</v>
      </c>
    </row>
    <row r="39" spans="2:5" ht="63.75" customHeight="1">
      <c r="B39" s="63"/>
      <c r="C39" s="74"/>
      <c r="D39" s="199" t="str">
        <f>Հ2!C35</f>
        <v>Հ-15, /Մ-5/(Նորապատ) -Արգավանդ –/Մ-3/ (Վարդանաշեն) հանրապետական նշանակության ավտոճանապարհի կմ0+000 - կմ3+000 հատվածի հիմնանորոգում</v>
      </c>
      <c r="E39" s="43">
        <f>Հ2!D35</f>
        <v>-1166.7</v>
      </c>
    </row>
    <row r="40" spans="2:5" ht="63.75" customHeight="1">
      <c r="B40" s="63"/>
      <c r="C40" s="74"/>
      <c r="D40" s="199" t="str">
        <f>Հ2!C36</f>
        <v>Հ-21, /Հ-75/ - Հոռոմ-Արթիկ-Ալագյազ հանրապետական նշանակության ավտոճանապարհի կմ29+600 - կմ32+700 հատվածի հիմնանորոգում</v>
      </c>
      <c r="E40" s="43">
        <f>Հ2!D36</f>
        <v>-20578.8</v>
      </c>
    </row>
    <row r="41" spans="2:5" ht="63.75" customHeight="1">
      <c r="B41" s="63"/>
      <c r="C41" s="74"/>
      <c r="D41" s="199" t="str">
        <f>Հ2!C37</f>
        <v>Հ-28,/Հ-55/ - Ջրառատ – Մեղրաձոր - Հանքավան հանրապետական նշանակության ավտոճանապարհի կմ 17+000-կմ 19+000 հատվածի հիմնանորոգում</v>
      </c>
      <c r="E41" s="43">
        <f>Հ2!D37</f>
        <v>-338.8</v>
      </c>
    </row>
    <row r="42" spans="2:5" ht="78" customHeight="1">
      <c r="B42" s="63"/>
      <c r="C42" s="74"/>
      <c r="D42" s="199" t="str">
        <f>Հ2!C38</f>
        <v>Հ-29,Սևան - Ծաղկունք – Զովաբեր հանրապետական նշանակության ավտոճանապարհի կմ 0+000-կմ 18+200 հատվածի հիմնորոգում (բացառությամբ կմ 11+000-կմ 12+000 հատվածի)</v>
      </c>
      <c r="E42" s="43">
        <f>Հ2!D38</f>
        <v>102925.7</v>
      </c>
    </row>
    <row r="43" spans="2:5" ht="63.75" customHeight="1">
      <c r="B43" s="63"/>
      <c r="C43" s="74"/>
      <c r="D43" s="199" t="str">
        <f>Հ2!C39</f>
        <v>Հ-30, /Մ-4/ - Ճամբարակ- /Հ-7/ հանրապետական նշանակության ավտոճանապարհի կմ 13+000-կմ38+000 հատվածում քարաթափման աշխատանքների իրականացում</v>
      </c>
      <c r="E43" s="43">
        <f>Հ2!D39</f>
        <v>1237.5</v>
      </c>
    </row>
    <row r="44" spans="2:5" ht="63.75" customHeight="1">
      <c r="B44" s="63"/>
      <c r="C44" s="74"/>
      <c r="D44" s="199" t="str">
        <f>Հ2!C40</f>
        <v>Հ-36, /Մ-4/ (Իջևան) - Նավուր - Բերդ - Այգեպար հանրապետական նշանակության ավտոճանապարհի կմ 5+600-կմ 42+100 հատվածի հիմնանորոգում</v>
      </c>
      <c r="E44" s="43">
        <f>Հ2!D40</f>
        <v>-21916.2</v>
      </c>
    </row>
    <row r="45" spans="2:5" ht="63.75" customHeight="1">
      <c r="B45" s="63"/>
      <c r="C45" s="74"/>
      <c r="D45" s="199" t="str">
        <f>Հ2!C41</f>
        <v>Հ38,/Հ-30/ (Թթուջուր) – /Հ-36/ (Նավուր) հանրապետական նշանակության ավտոճանապարհի կմ15+100 - կմ40+100 հատվածի հիմնանորոգում</v>
      </c>
      <c r="E45" s="43">
        <f>Հ2!D41</f>
        <v>-19533.400000000001</v>
      </c>
    </row>
    <row r="46" spans="2:5" ht="63.75" customHeight="1">
      <c r="B46" s="63"/>
      <c r="C46" s="74"/>
      <c r="D46" s="199" t="str">
        <f>Հ2!C42</f>
        <v>Հ-70, Մ-6 – Աթան հանրապետական նշանակության ավտոճանապարհի կմ0+000 - կմ27+500 հատվածի հիմնանորոգում</v>
      </c>
      <c r="E46" s="43">
        <f>Հ2!D42</f>
        <v>1027671.8</v>
      </c>
    </row>
    <row r="47" spans="2:5" ht="63.75" customHeight="1">
      <c r="B47" s="63"/>
      <c r="C47" s="74"/>
      <c r="D47" s="199" t="str">
        <f>Հ2!C43</f>
        <v>Հ-75, Մ-9-Իսահակյան-Գյումրի-Մ-7 հանրապետական նշանակության ավտոճանապարհի կմ23+250 - կմ37+500 և կմ45+300 - կմ60+200 հատվածների հիմնանորոգում</v>
      </c>
      <c r="E47" s="43">
        <f>Հ2!D43</f>
        <v>-44761.4</v>
      </c>
    </row>
    <row r="48" spans="2:5" ht="63.75" customHeight="1">
      <c r="B48" s="63"/>
      <c r="C48" s="74"/>
      <c r="D48" s="199" t="str">
        <f>Հ2!C44</f>
        <v>Հ85, /Հ-1/ - Հրազդան - /Հ-55/ հանրապետական նշանակության ավտոճանապարհի կմ1+600 - կմ3+300 հատվածների հիմնանորոգում</v>
      </c>
      <c r="E48" s="43">
        <f>Հ2!D44</f>
        <v>-14729.7</v>
      </c>
    </row>
    <row r="49" spans="2:7" ht="34.5">
      <c r="B49" s="63"/>
      <c r="C49" s="74">
        <v>3</v>
      </c>
      <c r="D49" s="201" t="s">
        <v>77</v>
      </c>
      <c r="E49" s="44">
        <f>SUM(E50:E62)</f>
        <v>2094652</v>
      </c>
      <c r="F49" s="75"/>
      <c r="G49" s="68"/>
    </row>
    <row r="50" spans="2:7" ht="39.75" customHeight="1">
      <c r="B50" s="63"/>
      <c r="C50" s="73"/>
      <c r="D50" s="199" t="str">
        <f>Հ2!C46</f>
        <v>Տ-1-44,/Մ-3/ (Ապարան) - Լուսագյուղ ավտոճանապարհի կմ0+000-կմ3+000 հատվածի հիմնանորոգում</v>
      </c>
      <c r="E50" s="43">
        <f>Հ2!D46</f>
        <v>39041.300000000003</v>
      </c>
      <c r="G50" s="57"/>
    </row>
    <row r="51" spans="2:7" ht="45" customHeight="1">
      <c r="B51" s="63"/>
      <c r="C51" s="73"/>
      <c r="D51" s="199" t="str">
        <f>Հ2!C47</f>
        <v>Զարինջա - Ձիթհանքով ավտոճանապարհի 4.3 կմ երկարությամբ հատվածի հիմնանորոգում</v>
      </c>
      <c r="E51" s="43">
        <f>Հ2!D47</f>
        <v>60815.9</v>
      </c>
    </row>
    <row r="52" spans="2:7" ht="62.25" customHeight="1">
      <c r="B52" s="63"/>
      <c r="C52" s="74"/>
      <c r="D52" s="199" t="str">
        <f>Հ2!C48</f>
        <v>Տ-1-68, Ներքին Բազմաբերդ (Տ-1-65) – Կաքավաձոր (Տ-1-60) ավտոճանապարհի կմ0+000 – կմ4+100 հատվածի հիմնանորոգում</v>
      </c>
      <c r="E52" s="43">
        <f>Հ2!D48</f>
        <v>-3792</v>
      </c>
    </row>
    <row r="53" spans="2:7" ht="62.25" customHeight="1">
      <c r="B53" s="63"/>
      <c r="C53" s="74"/>
      <c r="D53" s="199" t="str">
        <f>Հ2!C49</f>
        <v>Տ-3-11 /Հ-15/ (Արմավիր գ.) – Նալբանդյան – Գետաշեն – Նոր Կեսարիա – /Մ-5/ ավտոճանապարհի կմ6+000-կմ10+000 հատվածի հիմնանորոգում</v>
      </c>
      <c r="E53" s="43">
        <f>Հ2!D49</f>
        <v>-12520.6</v>
      </c>
    </row>
    <row r="54" spans="2:7" ht="44.25" customHeight="1">
      <c r="B54" s="63"/>
      <c r="C54" s="74"/>
      <c r="D54" s="199" t="str">
        <f>Հ2!C50</f>
        <v>Տ-3-16 Արևիկ (Տ-3-50) – /Հ-15/ (գ.Արմավիր) ավտոճանապարհի կմ0+000-կմ3+600 հատվածի հիմնանորոգում</v>
      </c>
      <c r="E54" s="43">
        <f>Հ2!D50</f>
        <v>-14978.7</v>
      </c>
    </row>
    <row r="55" spans="2:7" ht="62.25" customHeight="1">
      <c r="B55" s="63"/>
      <c r="C55" s="74"/>
      <c r="D55" s="199" t="str">
        <f>Հ2!C51</f>
        <v>Տ-3-44, /Մ-5/ – Ծիածան – Աղավնատուն – Լեռնամերձ ավտոճանապարհի կմ0+000-կմ7+300 հատվածի հիմնանորոգում</v>
      </c>
      <c r="E55" s="43">
        <f>Հ2!D51</f>
        <v>-5009.8</v>
      </c>
    </row>
    <row r="56" spans="2:7" ht="45" customHeight="1">
      <c r="B56" s="63"/>
      <c r="C56" s="74"/>
      <c r="D56" s="199" t="str">
        <f>Հ2!C52</f>
        <v>Տ-3-61, /Մ-5/ (Նորապատ) - /Հ-17/ ավտոճանապարհի կմ0+000-կմ1+700 հատվածի հիմնանորոգում</v>
      </c>
      <c r="E56" s="43">
        <f>Հ2!D52</f>
        <v>-1566.9</v>
      </c>
    </row>
    <row r="57" spans="2:7" ht="62.25" customHeight="1">
      <c r="B57" s="63"/>
      <c r="C57" s="74"/>
      <c r="D57" s="199" t="str">
        <f>Հ2!C53</f>
        <v>Տ-4-13,/Հ-39/ (Գավառ) – Գանձակ – Սարուխան – Գեղարքունիք ավտոճանապարհի կմ0+000-կմ12+900 հատվածի հիմնանորոգում</v>
      </c>
      <c r="E57" s="43">
        <f>Հ2!D53</f>
        <v>201748.2</v>
      </c>
    </row>
    <row r="58" spans="2:7" ht="62.25" customHeight="1">
      <c r="B58" s="63"/>
      <c r="C58" s="74"/>
      <c r="D58" s="199" t="str">
        <f>Հ2!C54</f>
        <v>Տ-4-78, /Տ-4-40/ - Նորակերտ - /Մ-14/ (Փոքր Մասրիկ) ավտոճանապարհի կմ5+200-կմ7+200 հատվածի հիմնանորոգում</v>
      </c>
      <c r="E58" s="43">
        <f>Հ2!D54</f>
        <v>-3731.7</v>
      </c>
    </row>
    <row r="59" spans="2:7" ht="52.5" customHeight="1">
      <c r="B59" s="63"/>
      <c r="C59" s="74"/>
      <c r="D59" s="199" t="str">
        <f>Հ2!C55</f>
        <v>Տ-8-13, /Մ-12/ - Վերիշեն - Խոզնավար ավտոճանապարհի կմ0+000 - կմ18+300 հատվածի հիմնանորոգում</v>
      </c>
      <c r="E59" s="43">
        <f>Հ2!D55</f>
        <v>13321.6</v>
      </c>
    </row>
    <row r="60" spans="2:7" ht="36.75" customHeight="1">
      <c r="B60" s="63"/>
      <c r="C60" s="74"/>
      <c r="D60" s="199" t="str">
        <f>Հ2!C56</f>
        <v>Որոտան-Խոտ ավտոճանապարհի վերակառուցում</v>
      </c>
      <c r="E60" s="43">
        <f>Հ2!D56</f>
        <v>1664843.5</v>
      </c>
    </row>
    <row r="61" spans="2:7" ht="44.25" customHeight="1">
      <c r="B61" s="63"/>
      <c r="C61" s="74"/>
      <c r="D61" s="199" t="str">
        <f>Հ2!C57</f>
        <v>/Մ-12/ - Խնձորեսկ - Ներքին Խնձորեսկ ավտոճանապարհի կմ0+000 - կմ10+100 հատվածի հիմնանորոգում</v>
      </c>
      <c r="E61" s="43">
        <f>Հ2!D57</f>
        <v>55001.9</v>
      </c>
    </row>
    <row r="62" spans="2:7" ht="77.25" customHeight="1">
      <c r="B62" s="63"/>
      <c r="C62" s="74"/>
      <c r="D62" s="199" t="str">
        <f>Հ2!C58</f>
        <v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v>
      </c>
      <c r="E62" s="43">
        <f>Հ2!D58</f>
        <v>101479.3</v>
      </c>
    </row>
    <row r="63" spans="2:7" ht="33.75" customHeight="1">
      <c r="B63" s="72">
        <v>1049</v>
      </c>
      <c r="C63" s="91" t="s">
        <v>102</v>
      </c>
      <c r="D63" s="90" t="s">
        <v>101</v>
      </c>
      <c r="E63" s="44">
        <f>E65</f>
        <v>134370.29999999999</v>
      </c>
    </row>
    <row r="64" spans="2:7" ht="27" customHeight="1">
      <c r="B64" s="72"/>
      <c r="C64" s="72"/>
      <c r="D64" s="191" t="s">
        <v>56</v>
      </c>
      <c r="E64" s="43"/>
    </row>
    <row r="65" spans="2:7" ht="39" customHeight="1">
      <c r="B65" s="67"/>
      <c r="C65" s="67"/>
      <c r="D65" s="197" t="s">
        <v>32</v>
      </c>
      <c r="E65" s="44">
        <f>SUM(E66:E71)</f>
        <v>134370.29999999999</v>
      </c>
      <c r="F65" s="57"/>
      <c r="G65" s="57"/>
    </row>
    <row r="66" spans="2:7" ht="26.25" customHeight="1">
      <c r="B66" s="67"/>
      <c r="C66" s="67"/>
      <c r="D66" s="196" t="s">
        <v>74</v>
      </c>
      <c r="E66" s="43"/>
    </row>
    <row r="67" spans="2:7" ht="63" customHeight="1">
      <c r="B67" s="63"/>
      <c r="C67" s="63"/>
      <c r="D67" s="202" t="str">
        <f>Հ2!C61</f>
        <v>Մ-7, /Մ-3/ - Սպիտակ – Գյումրի - ՀՀ սահման միջպետական նշանակության ավտոճանապարհի կմ4+500-ում գտնվող Նալբանդի թունելի հիմնանորոգում</v>
      </c>
      <c r="E67" s="43">
        <f>Հ2!D61</f>
        <v>999.9</v>
      </c>
      <c r="F67" s="57"/>
      <c r="G67" s="57"/>
    </row>
    <row r="68" spans="2:7" ht="92.25" customHeight="1">
      <c r="B68" s="76"/>
      <c r="C68" s="76"/>
      <c r="D68" s="202" t="str">
        <f>Հ2!C62</f>
        <v>Սանահին կայարանում քանդված կամրջի փոխարեն L=42մ պողպատե ֆերմաներով
թռիչքային կառուցվածքով ժամանակավոր կամրջի կառուցման համար անհրաժեշտ նախապատրաստական աշխատանքների իրականացում</v>
      </c>
      <c r="E68" s="43">
        <f>Հ2!D62</f>
        <v>48567.6</v>
      </c>
      <c r="F68" s="57"/>
      <c r="G68" s="57"/>
    </row>
    <row r="69" spans="2:7" ht="64.5" customHeight="1">
      <c r="B69" s="76"/>
      <c r="C69" s="76"/>
      <c r="D69" s="202" t="str">
        <f>Հ2!C63</f>
        <v>Մ-6 – Ախթալա ա/ճանապարհի վրա Դեբետ գետի հետ հատման հատվածում քանդված կամրջի փոխարեն ժամանակավոր կամրջի կառուցում</v>
      </c>
      <c r="E69" s="43">
        <f>Հ2!D63</f>
        <v>60546.8</v>
      </c>
    </row>
    <row r="70" spans="2:7" ht="61.5" customHeight="1">
      <c r="B70" s="76"/>
      <c r="C70" s="76"/>
      <c r="D70" s="202" t="str">
        <f>Հ2!C64</f>
        <v>Մ-6 ավտոճանապարհը Ախթալա բնակավայրի հետ կապող պողպատե ֆերմաներով L=39մ թռիչքային կառուցվածքով 2-րդ կամրջի կառուցում</v>
      </c>
      <c r="E70" s="43">
        <f>Հ2!D64</f>
        <v>3850</v>
      </c>
    </row>
    <row r="71" spans="2:7" ht="51.75">
      <c r="B71" s="76"/>
      <c r="C71" s="76"/>
      <c r="D71" s="202" t="str">
        <f>Հ2!C65</f>
        <v>Մ-10, Սևան-Մարտունի-Գետափ միջպետական նշանակության ավտոճանապարհի կմ21+500-ում գտնվող փլուզված հողային պաստառի շեպի վերականգնում</v>
      </c>
      <c r="E71" s="43">
        <f>Հ2!D65</f>
        <v>20406</v>
      </c>
    </row>
  </sheetData>
  <mergeCells count="3">
    <mergeCell ref="A5:E5"/>
    <mergeCell ref="B8:C8"/>
    <mergeCell ref="D8:D9"/>
  </mergeCells>
  <pageMargins left="0.31496062992126" right="0" top="0.35433070866141703" bottom="0.35433070866141703" header="0.31496062992126" footer="0.31496062992126"/>
  <pageSetup paperSize="9" scale="85" orientation="landscape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B35" zoomScaleNormal="100" workbookViewId="0">
      <selection activeCell="B35" sqref="B35"/>
    </sheetView>
  </sheetViews>
  <sheetFormatPr defaultRowHeight="17.25"/>
  <cols>
    <col min="1" max="1" width="4.7109375" style="12" customWidth="1"/>
    <col min="2" max="2" width="26.140625" style="12" customWidth="1"/>
    <col min="3" max="3" width="67.85546875" style="12" customWidth="1"/>
    <col min="4" max="4" width="30.85546875" style="12" customWidth="1"/>
    <col min="5" max="5" width="16.28515625" style="12" customWidth="1"/>
    <col min="6" max="6" width="14.7109375" style="12" customWidth="1"/>
    <col min="7" max="7" width="14" style="12" customWidth="1"/>
    <col min="8" max="8" width="13.5703125" style="12" customWidth="1"/>
    <col min="9" max="9" width="10.42578125" style="12" customWidth="1"/>
    <col min="10" max="252" width="9.140625" style="12"/>
    <col min="253" max="253" width="4.7109375" style="12" customWidth="1"/>
    <col min="254" max="254" width="19.85546875" style="12" customWidth="1"/>
    <col min="255" max="255" width="72.140625" style="12" customWidth="1"/>
    <col min="256" max="256" width="0" style="12" hidden="1" customWidth="1"/>
    <col min="257" max="257" width="18.28515625" style="12" customWidth="1"/>
    <col min="258" max="258" width="17.5703125" style="12" customWidth="1"/>
    <col min="259" max="264" width="9" style="12" customWidth="1"/>
    <col min="265" max="508" width="9.140625" style="12"/>
    <col min="509" max="509" width="4.7109375" style="12" customWidth="1"/>
    <col min="510" max="510" width="19.85546875" style="12" customWidth="1"/>
    <col min="511" max="511" width="72.140625" style="12" customWidth="1"/>
    <col min="512" max="512" width="0" style="12" hidden="1" customWidth="1"/>
    <col min="513" max="513" width="18.28515625" style="12" customWidth="1"/>
    <col min="514" max="514" width="17.5703125" style="12" customWidth="1"/>
    <col min="515" max="520" width="9" style="12" customWidth="1"/>
    <col min="521" max="764" width="9.140625" style="12"/>
    <col min="765" max="765" width="4.7109375" style="12" customWidth="1"/>
    <col min="766" max="766" width="19.85546875" style="12" customWidth="1"/>
    <col min="767" max="767" width="72.140625" style="12" customWidth="1"/>
    <col min="768" max="768" width="0" style="12" hidden="1" customWidth="1"/>
    <col min="769" max="769" width="18.28515625" style="12" customWidth="1"/>
    <col min="770" max="770" width="17.5703125" style="12" customWidth="1"/>
    <col min="771" max="776" width="9" style="12" customWidth="1"/>
    <col min="777" max="1020" width="9.140625" style="12"/>
    <col min="1021" max="1021" width="4.7109375" style="12" customWidth="1"/>
    <col min="1022" max="1022" width="19.85546875" style="12" customWidth="1"/>
    <col min="1023" max="1023" width="72.140625" style="12" customWidth="1"/>
    <col min="1024" max="1024" width="0" style="12" hidden="1" customWidth="1"/>
    <col min="1025" max="1025" width="18.28515625" style="12" customWidth="1"/>
    <col min="1026" max="1026" width="17.5703125" style="12" customWidth="1"/>
    <col min="1027" max="1032" width="9" style="12" customWidth="1"/>
    <col min="1033" max="1276" width="9.140625" style="12"/>
    <col min="1277" max="1277" width="4.7109375" style="12" customWidth="1"/>
    <col min="1278" max="1278" width="19.85546875" style="12" customWidth="1"/>
    <col min="1279" max="1279" width="72.140625" style="12" customWidth="1"/>
    <col min="1280" max="1280" width="0" style="12" hidden="1" customWidth="1"/>
    <col min="1281" max="1281" width="18.28515625" style="12" customWidth="1"/>
    <col min="1282" max="1282" width="17.5703125" style="12" customWidth="1"/>
    <col min="1283" max="1288" width="9" style="12" customWidth="1"/>
    <col min="1289" max="1532" width="9.140625" style="12"/>
    <col min="1533" max="1533" width="4.7109375" style="12" customWidth="1"/>
    <col min="1534" max="1534" width="19.85546875" style="12" customWidth="1"/>
    <col min="1535" max="1535" width="72.140625" style="12" customWidth="1"/>
    <col min="1536" max="1536" width="0" style="12" hidden="1" customWidth="1"/>
    <col min="1537" max="1537" width="18.28515625" style="12" customWidth="1"/>
    <col min="1538" max="1538" width="17.5703125" style="12" customWidth="1"/>
    <col min="1539" max="1544" width="9" style="12" customWidth="1"/>
    <col min="1545" max="1788" width="9.140625" style="12"/>
    <col min="1789" max="1789" width="4.7109375" style="12" customWidth="1"/>
    <col min="1790" max="1790" width="19.85546875" style="12" customWidth="1"/>
    <col min="1791" max="1791" width="72.140625" style="12" customWidth="1"/>
    <col min="1792" max="1792" width="0" style="12" hidden="1" customWidth="1"/>
    <col min="1793" max="1793" width="18.28515625" style="12" customWidth="1"/>
    <col min="1794" max="1794" width="17.5703125" style="12" customWidth="1"/>
    <col min="1795" max="1800" width="9" style="12" customWidth="1"/>
    <col min="1801" max="2044" width="9.140625" style="12"/>
    <col min="2045" max="2045" width="4.7109375" style="12" customWidth="1"/>
    <col min="2046" max="2046" width="19.85546875" style="12" customWidth="1"/>
    <col min="2047" max="2047" width="72.140625" style="12" customWidth="1"/>
    <col min="2048" max="2048" width="0" style="12" hidden="1" customWidth="1"/>
    <col min="2049" max="2049" width="18.28515625" style="12" customWidth="1"/>
    <col min="2050" max="2050" width="17.5703125" style="12" customWidth="1"/>
    <col min="2051" max="2056" width="9" style="12" customWidth="1"/>
    <col min="2057" max="2300" width="9.140625" style="12"/>
    <col min="2301" max="2301" width="4.7109375" style="12" customWidth="1"/>
    <col min="2302" max="2302" width="19.85546875" style="12" customWidth="1"/>
    <col min="2303" max="2303" width="72.140625" style="12" customWidth="1"/>
    <col min="2304" max="2304" width="0" style="12" hidden="1" customWidth="1"/>
    <col min="2305" max="2305" width="18.28515625" style="12" customWidth="1"/>
    <col min="2306" max="2306" width="17.5703125" style="12" customWidth="1"/>
    <col min="2307" max="2312" width="9" style="12" customWidth="1"/>
    <col min="2313" max="2556" width="9.140625" style="12"/>
    <col min="2557" max="2557" width="4.7109375" style="12" customWidth="1"/>
    <col min="2558" max="2558" width="19.85546875" style="12" customWidth="1"/>
    <col min="2559" max="2559" width="72.140625" style="12" customWidth="1"/>
    <col min="2560" max="2560" width="0" style="12" hidden="1" customWidth="1"/>
    <col min="2561" max="2561" width="18.28515625" style="12" customWidth="1"/>
    <col min="2562" max="2562" width="17.5703125" style="12" customWidth="1"/>
    <col min="2563" max="2568" width="9" style="12" customWidth="1"/>
    <col min="2569" max="2812" width="9.140625" style="12"/>
    <col min="2813" max="2813" width="4.7109375" style="12" customWidth="1"/>
    <col min="2814" max="2814" width="19.85546875" style="12" customWidth="1"/>
    <col min="2815" max="2815" width="72.140625" style="12" customWidth="1"/>
    <col min="2816" max="2816" width="0" style="12" hidden="1" customWidth="1"/>
    <col min="2817" max="2817" width="18.28515625" style="12" customWidth="1"/>
    <col min="2818" max="2818" width="17.5703125" style="12" customWidth="1"/>
    <col min="2819" max="2824" width="9" style="12" customWidth="1"/>
    <col min="2825" max="3068" width="9.140625" style="12"/>
    <col min="3069" max="3069" width="4.7109375" style="12" customWidth="1"/>
    <col min="3070" max="3070" width="19.85546875" style="12" customWidth="1"/>
    <col min="3071" max="3071" width="72.140625" style="12" customWidth="1"/>
    <col min="3072" max="3072" width="0" style="12" hidden="1" customWidth="1"/>
    <col min="3073" max="3073" width="18.28515625" style="12" customWidth="1"/>
    <col min="3074" max="3074" width="17.5703125" style="12" customWidth="1"/>
    <col min="3075" max="3080" width="9" style="12" customWidth="1"/>
    <col min="3081" max="3324" width="9.140625" style="12"/>
    <col min="3325" max="3325" width="4.7109375" style="12" customWidth="1"/>
    <col min="3326" max="3326" width="19.85546875" style="12" customWidth="1"/>
    <col min="3327" max="3327" width="72.140625" style="12" customWidth="1"/>
    <col min="3328" max="3328" width="0" style="12" hidden="1" customWidth="1"/>
    <col min="3329" max="3329" width="18.28515625" style="12" customWidth="1"/>
    <col min="3330" max="3330" width="17.5703125" style="12" customWidth="1"/>
    <col min="3331" max="3336" width="9" style="12" customWidth="1"/>
    <col min="3337" max="3580" width="9.140625" style="12"/>
    <col min="3581" max="3581" width="4.7109375" style="12" customWidth="1"/>
    <col min="3582" max="3582" width="19.85546875" style="12" customWidth="1"/>
    <col min="3583" max="3583" width="72.140625" style="12" customWidth="1"/>
    <col min="3584" max="3584" width="0" style="12" hidden="1" customWidth="1"/>
    <col min="3585" max="3585" width="18.28515625" style="12" customWidth="1"/>
    <col min="3586" max="3586" width="17.5703125" style="12" customWidth="1"/>
    <col min="3587" max="3592" width="9" style="12" customWidth="1"/>
    <col min="3593" max="3836" width="9.140625" style="12"/>
    <col min="3837" max="3837" width="4.7109375" style="12" customWidth="1"/>
    <col min="3838" max="3838" width="19.85546875" style="12" customWidth="1"/>
    <col min="3839" max="3839" width="72.140625" style="12" customWidth="1"/>
    <col min="3840" max="3840" width="0" style="12" hidden="1" customWidth="1"/>
    <col min="3841" max="3841" width="18.28515625" style="12" customWidth="1"/>
    <col min="3842" max="3842" width="17.5703125" style="12" customWidth="1"/>
    <col min="3843" max="3848" width="9" style="12" customWidth="1"/>
    <col min="3849" max="4092" width="9.140625" style="12"/>
    <col min="4093" max="4093" width="4.7109375" style="12" customWidth="1"/>
    <col min="4094" max="4094" width="19.85546875" style="12" customWidth="1"/>
    <col min="4095" max="4095" width="72.140625" style="12" customWidth="1"/>
    <col min="4096" max="4096" width="0" style="12" hidden="1" customWidth="1"/>
    <col min="4097" max="4097" width="18.28515625" style="12" customWidth="1"/>
    <col min="4098" max="4098" width="17.5703125" style="12" customWidth="1"/>
    <col min="4099" max="4104" width="9" style="12" customWidth="1"/>
    <col min="4105" max="4348" width="9.140625" style="12"/>
    <col min="4349" max="4349" width="4.7109375" style="12" customWidth="1"/>
    <col min="4350" max="4350" width="19.85546875" style="12" customWidth="1"/>
    <col min="4351" max="4351" width="72.140625" style="12" customWidth="1"/>
    <col min="4352" max="4352" width="0" style="12" hidden="1" customWidth="1"/>
    <col min="4353" max="4353" width="18.28515625" style="12" customWidth="1"/>
    <col min="4354" max="4354" width="17.5703125" style="12" customWidth="1"/>
    <col min="4355" max="4360" width="9" style="12" customWidth="1"/>
    <col min="4361" max="4604" width="9.140625" style="12"/>
    <col min="4605" max="4605" width="4.7109375" style="12" customWidth="1"/>
    <col min="4606" max="4606" width="19.85546875" style="12" customWidth="1"/>
    <col min="4607" max="4607" width="72.140625" style="12" customWidth="1"/>
    <col min="4608" max="4608" width="0" style="12" hidden="1" customWidth="1"/>
    <col min="4609" max="4609" width="18.28515625" style="12" customWidth="1"/>
    <col min="4610" max="4610" width="17.5703125" style="12" customWidth="1"/>
    <col min="4611" max="4616" width="9" style="12" customWidth="1"/>
    <col min="4617" max="4860" width="9.140625" style="12"/>
    <col min="4861" max="4861" width="4.7109375" style="12" customWidth="1"/>
    <col min="4862" max="4862" width="19.85546875" style="12" customWidth="1"/>
    <col min="4863" max="4863" width="72.140625" style="12" customWidth="1"/>
    <col min="4864" max="4864" width="0" style="12" hidden="1" customWidth="1"/>
    <col min="4865" max="4865" width="18.28515625" style="12" customWidth="1"/>
    <col min="4866" max="4866" width="17.5703125" style="12" customWidth="1"/>
    <col min="4867" max="4872" width="9" style="12" customWidth="1"/>
    <col min="4873" max="5116" width="9.140625" style="12"/>
    <col min="5117" max="5117" width="4.7109375" style="12" customWidth="1"/>
    <col min="5118" max="5118" width="19.85546875" style="12" customWidth="1"/>
    <col min="5119" max="5119" width="72.140625" style="12" customWidth="1"/>
    <col min="5120" max="5120" width="0" style="12" hidden="1" customWidth="1"/>
    <col min="5121" max="5121" width="18.28515625" style="12" customWidth="1"/>
    <col min="5122" max="5122" width="17.5703125" style="12" customWidth="1"/>
    <col min="5123" max="5128" width="9" style="12" customWidth="1"/>
    <col min="5129" max="5372" width="9.140625" style="12"/>
    <col min="5373" max="5373" width="4.7109375" style="12" customWidth="1"/>
    <col min="5374" max="5374" width="19.85546875" style="12" customWidth="1"/>
    <col min="5375" max="5375" width="72.140625" style="12" customWidth="1"/>
    <col min="5376" max="5376" width="0" style="12" hidden="1" customWidth="1"/>
    <col min="5377" max="5377" width="18.28515625" style="12" customWidth="1"/>
    <col min="5378" max="5378" width="17.5703125" style="12" customWidth="1"/>
    <col min="5379" max="5384" width="9" style="12" customWidth="1"/>
    <col min="5385" max="5628" width="9.140625" style="12"/>
    <col min="5629" max="5629" width="4.7109375" style="12" customWidth="1"/>
    <col min="5630" max="5630" width="19.85546875" style="12" customWidth="1"/>
    <col min="5631" max="5631" width="72.140625" style="12" customWidth="1"/>
    <col min="5632" max="5632" width="0" style="12" hidden="1" customWidth="1"/>
    <col min="5633" max="5633" width="18.28515625" style="12" customWidth="1"/>
    <col min="5634" max="5634" width="17.5703125" style="12" customWidth="1"/>
    <col min="5635" max="5640" width="9" style="12" customWidth="1"/>
    <col min="5641" max="5884" width="9.140625" style="12"/>
    <col min="5885" max="5885" width="4.7109375" style="12" customWidth="1"/>
    <col min="5886" max="5886" width="19.85546875" style="12" customWidth="1"/>
    <col min="5887" max="5887" width="72.140625" style="12" customWidth="1"/>
    <col min="5888" max="5888" width="0" style="12" hidden="1" customWidth="1"/>
    <col min="5889" max="5889" width="18.28515625" style="12" customWidth="1"/>
    <col min="5890" max="5890" width="17.5703125" style="12" customWidth="1"/>
    <col min="5891" max="5896" width="9" style="12" customWidth="1"/>
    <col min="5897" max="6140" width="9.140625" style="12"/>
    <col min="6141" max="6141" width="4.7109375" style="12" customWidth="1"/>
    <col min="6142" max="6142" width="19.85546875" style="12" customWidth="1"/>
    <col min="6143" max="6143" width="72.140625" style="12" customWidth="1"/>
    <col min="6144" max="6144" width="0" style="12" hidden="1" customWidth="1"/>
    <col min="6145" max="6145" width="18.28515625" style="12" customWidth="1"/>
    <col min="6146" max="6146" width="17.5703125" style="12" customWidth="1"/>
    <col min="6147" max="6152" width="9" style="12" customWidth="1"/>
    <col min="6153" max="6396" width="9.140625" style="12"/>
    <col min="6397" max="6397" width="4.7109375" style="12" customWidth="1"/>
    <col min="6398" max="6398" width="19.85546875" style="12" customWidth="1"/>
    <col min="6399" max="6399" width="72.140625" style="12" customWidth="1"/>
    <col min="6400" max="6400" width="0" style="12" hidden="1" customWidth="1"/>
    <col min="6401" max="6401" width="18.28515625" style="12" customWidth="1"/>
    <col min="6402" max="6402" width="17.5703125" style="12" customWidth="1"/>
    <col min="6403" max="6408" width="9" style="12" customWidth="1"/>
    <col min="6409" max="6652" width="9.140625" style="12"/>
    <col min="6653" max="6653" width="4.7109375" style="12" customWidth="1"/>
    <col min="6654" max="6654" width="19.85546875" style="12" customWidth="1"/>
    <col min="6655" max="6655" width="72.140625" style="12" customWidth="1"/>
    <col min="6656" max="6656" width="0" style="12" hidden="1" customWidth="1"/>
    <col min="6657" max="6657" width="18.28515625" style="12" customWidth="1"/>
    <col min="6658" max="6658" width="17.5703125" style="12" customWidth="1"/>
    <col min="6659" max="6664" width="9" style="12" customWidth="1"/>
    <col min="6665" max="6908" width="9.140625" style="12"/>
    <col min="6909" max="6909" width="4.7109375" style="12" customWidth="1"/>
    <col min="6910" max="6910" width="19.85546875" style="12" customWidth="1"/>
    <col min="6911" max="6911" width="72.140625" style="12" customWidth="1"/>
    <col min="6912" max="6912" width="0" style="12" hidden="1" customWidth="1"/>
    <col min="6913" max="6913" width="18.28515625" style="12" customWidth="1"/>
    <col min="6914" max="6914" width="17.5703125" style="12" customWidth="1"/>
    <col min="6915" max="6920" width="9" style="12" customWidth="1"/>
    <col min="6921" max="7164" width="9.140625" style="12"/>
    <col min="7165" max="7165" width="4.7109375" style="12" customWidth="1"/>
    <col min="7166" max="7166" width="19.85546875" style="12" customWidth="1"/>
    <col min="7167" max="7167" width="72.140625" style="12" customWidth="1"/>
    <col min="7168" max="7168" width="0" style="12" hidden="1" customWidth="1"/>
    <col min="7169" max="7169" width="18.28515625" style="12" customWidth="1"/>
    <col min="7170" max="7170" width="17.5703125" style="12" customWidth="1"/>
    <col min="7171" max="7176" width="9" style="12" customWidth="1"/>
    <col min="7177" max="7420" width="9.140625" style="12"/>
    <col min="7421" max="7421" width="4.7109375" style="12" customWidth="1"/>
    <col min="7422" max="7422" width="19.85546875" style="12" customWidth="1"/>
    <col min="7423" max="7423" width="72.140625" style="12" customWidth="1"/>
    <col min="7424" max="7424" width="0" style="12" hidden="1" customWidth="1"/>
    <col min="7425" max="7425" width="18.28515625" style="12" customWidth="1"/>
    <col min="7426" max="7426" width="17.5703125" style="12" customWidth="1"/>
    <col min="7427" max="7432" width="9" style="12" customWidth="1"/>
    <col min="7433" max="7676" width="9.140625" style="12"/>
    <col min="7677" max="7677" width="4.7109375" style="12" customWidth="1"/>
    <col min="7678" max="7678" width="19.85546875" style="12" customWidth="1"/>
    <col min="7679" max="7679" width="72.140625" style="12" customWidth="1"/>
    <col min="7680" max="7680" width="0" style="12" hidden="1" customWidth="1"/>
    <col min="7681" max="7681" width="18.28515625" style="12" customWidth="1"/>
    <col min="7682" max="7682" width="17.5703125" style="12" customWidth="1"/>
    <col min="7683" max="7688" width="9" style="12" customWidth="1"/>
    <col min="7689" max="7932" width="9.140625" style="12"/>
    <col min="7933" max="7933" width="4.7109375" style="12" customWidth="1"/>
    <col min="7934" max="7934" width="19.85546875" style="12" customWidth="1"/>
    <col min="7935" max="7935" width="72.140625" style="12" customWidth="1"/>
    <col min="7936" max="7936" width="0" style="12" hidden="1" customWidth="1"/>
    <col min="7937" max="7937" width="18.28515625" style="12" customWidth="1"/>
    <col min="7938" max="7938" width="17.5703125" style="12" customWidth="1"/>
    <col min="7939" max="7944" width="9" style="12" customWidth="1"/>
    <col min="7945" max="8188" width="9.140625" style="12"/>
    <col min="8189" max="8189" width="4.7109375" style="12" customWidth="1"/>
    <col min="8190" max="8190" width="19.85546875" style="12" customWidth="1"/>
    <col min="8191" max="8191" width="72.140625" style="12" customWidth="1"/>
    <col min="8192" max="8192" width="0" style="12" hidden="1" customWidth="1"/>
    <col min="8193" max="8193" width="18.28515625" style="12" customWidth="1"/>
    <col min="8194" max="8194" width="17.5703125" style="12" customWidth="1"/>
    <col min="8195" max="8200" width="9" style="12" customWidth="1"/>
    <col min="8201" max="8444" width="9.140625" style="12"/>
    <col min="8445" max="8445" width="4.7109375" style="12" customWidth="1"/>
    <col min="8446" max="8446" width="19.85546875" style="12" customWidth="1"/>
    <col min="8447" max="8447" width="72.140625" style="12" customWidth="1"/>
    <col min="8448" max="8448" width="0" style="12" hidden="1" customWidth="1"/>
    <col min="8449" max="8449" width="18.28515625" style="12" customWidth="1"/>
    <col min="8450" max="8450" width="17.5703125" style="12" customWidth="1"/>
    <col min="8451" max="8456" width="9" style="12" customWidth="1"/>
    <col min="8457" max="8700" width="9.140625" style="12"/>
    <col min="8701" max="8701" width="4.7109375" style="12" customWidth="1"/>
    <col min="8702" max="8702" width="19.85546875" style="12" customWidth="1"/>
    <col min="8703" max="8703" width="72.140625" style="12" customWidth="1"/>
    <col min="8704" max="8704" width="0" style="12" hidden="1" customWidth="1"/>
    <col min="8705" max="8705" width="18.28515625" style="12" customWidth="1"/>
    <col min="8706" max="8706" width="17.5703125" style="12" customWidth="1"/>
    <col min="8707" max="8712" width="9" style="12" customWidth="1"/>
    <col min="8713" max="8956" width="9.140625" style="12"/>
    <col min="8957" max="8957" width="4.7109375" style="12" customWidth="1"/>
    <col min="8958" max="8958" width="19.85546875" style="12" customWidth="1"/>
    <col min="8959" max="8959" width="72.140625" style="12" customWidth="1"/>
    <col min="8960" max="8960" width="0" style="12" hidden="1" customWidth="1"/>
    <col min="8961" max="8961" width="18.28515625" style="12" customWidth="1"/>
    <col min="8962" max="8962" width="17.5703125" style="12" customWidth="1"/>
    <col min="8963" max="8968" width="9" style="12" customWidth="1"/>
    <col min="8969" max="9212" width="9.140625" style="12"/>
    <col min="9213" max="9213" width="4.7109375" style="12" customWidth="1"/>
    <col min="9214" max="9214" width="19.85546875" style="12" customWidth="1"/>
    <col min="9215" max="9215" width="72.140625" style="12" customWidth="1"/>
    <col min="9216" max="9216" width="0" style="12" hidden="1" customWidth="1"/>
    <col min="9217" max="9217" width="18.28515625" style="12" customWidth="1"/>
    <col min="9218" max="9218" width="17.5703125" style="12" customWidth="1"/>
    <col min="9219" max="9224" width="9" style="12" customWidth="1"/>
    <col min="9225" max="9468" width="9.140625" style="12"/>
    <col min="9469" max="9469" width="4.7109375" style="12" customWidth="1"/>
    <col min="9470" max="9470" width="19.85546875" style="12" customWidth="1"/>
    <col min="9471" max="9471" width="72.140625" style="12" customWidth="1"/>
    <col min="9472" max="9472" width="0" style="12" hidden="1" customWidth="1"/>
    <col min="9473" max="9473" width="18.28515625" style="12" customWidth="1"/>
    <col min="9474" max="9474" width="17.5703125" style="12" customWidth="1"/>
    <col min="9475" max="9480" width="9" style="12" customWidth="1"/>
    <col min="9481" max="9724" width="9.140625" style="12"/>
    <col min="9725" max="9725" width="4.7109375" style="12" customWidth="1"/>
    <col min="9726" max="9726" width="19.85546875" style="12" customWidth="1"/>
    <col min="9727" max="9727" width="72.140625" style="12" customWidth="1"/>
    <col min="9728" max="9728" width="0" style="12" hidden="1" customWidth="1"/>
    <col min="9729" max="9729" width="18.28515625" style="12" customWidth="1"/>
    <col min="9730" max="9730" width="17.5703125" style="12" customWidth="1"/>
    <col min="9731" max="9736" width="9" style="12" customWidth="1"/>
    <col min="9737" max="9980" width="9.140625" style="12"/>
    <col min="9981" max="9981" width="4.7109375" style="12" customWidth="1"/>
    <col min="9982" max="9982" width="19.85546875" style="12" customWidth="1"/>
    <col min="9983" max="9983" width="72.140625" style="12" customWidth="1"/>
    <col min="9984" max="9984" width="0" style="12" hidden="1" customWidth="1"/>
    <col min="9985" max="9985" width="18.28515625" style="12" customWidth="1"/>
    <col min="9986" max="9986" width="17.5703125" style="12" customWidth="1"/>
    <col min="9987" max="9992" width="9" style="12" customWidth="1"/>
    <col min="9993" max="10236" width="9.140625" style="12"/>
    <col min="10237" max="10237" width="4.7109375" style="12" customWidth="1"/>
    <col min="10238" max="10238" width="19.85546875" style="12" customWidth="1"/>
    <col min="10239" max="10239" width="72.140625" style="12" customWidth="1"/>
    <col min="10240" max="10240" width="0" style="12" hidden="1" customWidth="1"/>
    <col min="10241" max="10241" width="18.28515625" style="12" customWidth="1"/>
    <col min="10242" max="10242" width="17.5703125" style="12" customWidth="1"/>
    <col min="10243" max="10248" width="9" style="12" customWidth="1"/>
    <col min="10249" max="10492" width="9.140625" style="12"/>
    <col min="10493" max="10493" width="4.7109375" style="12" customWidth="1"/>
    <col min="10494" max="10494" width="19.85546875" style="12" customWidth="1"/>
    <col min="10495" max="10495" width="72.140625" style="12" customWidth="1"/>
    <col min="10496" max="10496" width="0" style="12" hidden="1" customWidth="1"/>
    <col min="10497" max="10497" width="18.28515625" style="12" customWidth="1"/>
    <col min="10498" max="10498" width="17.5703125" style="12" customWidth="1"/>
    <col min="10499" max="10504" width="9" style="12" customWidth="1"/>
    <col min="10505" max="10748" width="9.140625" style="12"/>
    <col min="10749" max="10749" width="4.7109375" style="12" customWidth="1"/>
    <col min="10750" max="10750" width="19.85546875" style="12" customWidth="1"/>
    <col min="10751" max="10751" width="72.140625" style="12" customWidth="1"/>
    <col min="10752" max="10752" width="0" style="12" hidden="1" customWidth="1"/>
    <col min="10753" max="10753" width="18.28515625" style="12" customWidth="1"/>
    <col min="10754" max="10754" width="17.5703125" style="12" customWidth="1"/>
    <col min="10755" max="10760" width="9" style="12" customWidth="1"/>
    <col min="10761" max="11004" width="9.140625" style="12"/>
    <col min="11005" max="11005" width="4.7109375" style="12" customWidth="1"/>
    <col min="11006" max="11006" width="19.85546875" style="12" customWidth="1"/>
    <col min="11007" max="11007" width="72.140625" style="12" customWidth="1"/>
    <col min="11008" max="11008" width="0" style="12" hidden="1" customWidth="1"/>
    <col min="11009" max="11009" width="18.28515625" style="12" customWidth="1"/>
    <col min="11010" max="11010" width="17.5703125" style="12" customWidth="1"/>
    <col min="11011" max="11016" width="9" style="12" customWidth="1"/>
    <col min="11017" max="11260" width="9.140625" style="12"/>
    <col min="11261" max="11261" width="4.7109375" style="12" customWidth="1"/>
    <col min="11262" max="11262" width="19.85546875" style="12" customWidth="1"/>
    <col min="11263" max="11263" width="72.140625" style="12" customWidth="1"/>
    <col min="11264" max="11264" width="0" style="12" hidden="1" customWidth="1"/>
    <col min="11265" max="11265" width="18.28515625" style="12" customWidth="1"/>
    <col min="11266" max="11266" width="17.5703125" style="12" customWidth="1"/>
    <col min="11267" max="11272" width="9" style="12" customWidth="1"/>
    <col min="11273" max="11516" width="9.140625" style="12"/>
    <col min="11517" max="11517" width="4.7109375" style="12" customWidth="1"/>
    <col min="11518" max="11518" width="19.85546875" style="12" customWidth="1"/>
    <col min="11519" max="11519" width="72.140625" style="12" customWidth="1"/>
    <col min="11520" max="11520" width="0" style="12" hidden="1" customWidth="1"/>
    <col min="11521" max="11521" width="18.28515625" style="12" customWidth="1"/>
    <col min="11522" max="11522" width="17.5703125" style="12" customWidth="1"/>
    <col min="11523" max="11528" width="9" style="12" customWidth="1"/>
    <col min="11529" max="11772" width="9.140625" style="12"/>
    <col min="11773" max="11773" width="4.7109375" style="12" customWidth="1"/>
    <col min="11774" max="11774" width="19.85546875" style="12" customWidth="1"/>
    <col min="11775" max="11775" width="72.140625" style="12" customWidth="1"/>
    <col min="11776" max="11776" width="0" style="12" hidden="1" customWidth="1"/>
    <col min="11777" max="11777" width="18.28515625" style="12" customWidth="1"/>
    <col min="11778" max="11778" width="17.5703125" style="12" customWidth="1"/>
    <col min="11779" max="11784" width="9" style="12" customWidth="1"/>
    <col min="11785" max="12028" width="9.140625" style="12"/>
    <col min="12029" max="12029" width="4.7109375" style="12" customWidth="1"/>
    <col min="12030" max="12030" width="19.85546875" style="12" customWidth="1"/>
    <col min="12031" max="12031" width="72.140625" style="12" customWidth="1"/>
    <col min="12032" max="12032" width="0" style="12" hidden="1" customWidth="1"/>
    <col min="12033" max="12033" width="18.28515625" style="12" customWidth="1"/>
    <col min="12034" max="12034" width="17.5703125" style="12" customWidth="1"/>
    <col min="12035" max="12040" width="9" style="12" customWidth="1"/>
    <col min="12041" max="12284" width="9.140625" style="12"/>
    <col min="12285" max="12285" width="4.7109375" style="12" customWidth="1"/>
    <col min="12286" max="12286" width="19.85546875" style="12" customWidth="1"/>
    <col min="12287" max="12287" width="72.140625" style="12" customWidth="1"/>
    <col min="12288" max="12288" width="0" style="12" hidden="1" customWidth="1"/>
    <col min="12289" max="12289" width="18.28515625" style="12" customWidth="1"/>
    <col min="12290" max="12290" width="17.5703125" style="12" customWidth="1"/>
    <col min="12291" max="12296" width="9" style="12" customWidth="1"/>
    <col min="12297" max="12540" width="9.140625" style="12"/>
    <col min="12541" max="12541" width="4.7109375" style="12" customWidth="1"/>
    <col min="12542" max="12542" width="19.85546875" style="12" customWidth="1"/>
    <col min="12543" max="12543" width="72.140625" style="12" customWidth="1"/>
    <col min="12544" max="12544" width="0" style="12" hidden="1" customWidth="1"/>
    <col min="12545" max="12545" width="18.28515625" style="12" customWidth="1"/>
    <col min="12546" max="12546" width="17.5703125" style="12" customWidth="1"/>
    <col min="12547" max="12552" width="9" style="12" customWidth="1"/>
    <col min="12553" max="12796" width="9.140625" style="12"/>
    <col min="12797" max="12797" width="4.7109375" style="12" customWidth="1"/>
    <col min="12798" max="12798" width="19.85546875" style="12" customWidth="1"/>
    <col min="12799" max="12799" width="72.140625" style="12" customWidth="1"/>
    <col min="12800" max="12800" width="0" style="12" hidden="1" customWidth="1"/>
    <col min="12801" max="12801" width="18.28515625" style="12" customWidth="1"/>
    <col min="12802" max="12802" width="17.5703125" style="12" customWidth="1"/>
    <col min="12803" max="12808" width="9" style="12" customWidth="1"/>
    <col min="12809" max="13052" width="9.140625" style="12"/>
    <col min="13053" max="13053" width="4.7109375" style="12" customWidth="1"/>
    <col min="13054" max="13054" width="19.85546875" style="12" customWidth="1"/>
    <col min="13055" max="13055" width="72.140625" style="12" customWidth="1"/>
    <col min="13056" max="13056" width="0" style="12" hidden="1" customWidth="1"/>
    <col min="13057" max="13057" width="18.28515625" style="12" customWidth="1"/>
    <col min="13058" max="13058" width="17.5703125" style="12" customWidth="1"/>
    <col min="13059" max="13064" width="9" style="12" customWidth="1"/>
    <col min="13065" max="13308" width="9.140625" style="12"/>
    <col min="13309" max="13309" width="4.7109375" style="12" customWidth="1"/>
    <col min="13310" max="13310" width="19.85546875" style="12" customWidth="1"/>
    <col min="13311" max="13311" width="72.140625" style="12" customWidth="1"/>
    <col min="13312" max="13312" width="0" style="12" hidden="1" customWidth="1"/>
    <col min="13313" max="13313" width="18.28515625" style="12" customWidth="1"/>
    <col min="13314" max="13314" width="17.5703125" style="12" customWidth="1"/>
    <col min="13315" max="13320" width="9" style="12" customWidth="1"/>
    <col min="13321" max="13564" width="9.140625" style="12"/>
    <col min="13565" max="13565" width="4.7109375" style="12" customWidth="1"/>
    <col min="13566" max="13566" width="19.85546875" style="12" customWidth="1"/>
    <col min="13567" max="13567" width="72.140625" style="12" customWidth="1"/>
    <col min="13568" max="13568" width="0" style="12" hidden="1" customWidth="1"/>
    <col min="13569" max="13569" width="18.28515625" style="12" customWidth="1"/>
    <col min="13570" max="13570" width="17.5703125" style="12" customWidth="1"/>
    <col min="13571" max="13576" width="9" style="12" customWidth="1"/>
    <col min="13577" max="13820" width="9.140625" style="12"/>
    <col min="13821" max="13821" width="4.7109375" style="12" customWidth="1"/>
    <col min="13822" max="13822" width="19.85546875" style="12" customWidth="1"/>
    <col min="13823" max="13823" width="72.140625" style="12" customWidth="1"/>
    <col min="13824" max="13824" width="0" style="12" hidden="1" customWidth="1"/>
    <col min="13825" max="13825" width="18.28515625" style="12" customWidth="1"/>
    <col min="13826" max="13826" width="17.5703125" style="12" customWidth="1"/>
    <col min="13827" max="13832" width="9" style="12" customWidth="1"/>
    <col min="13833" max="14076" width="9.140625" style="12"/>
    <col min="14077" max="14077" width="4.7109375" style="12" customWidth="1"/>
    <col min="14078" max="14078" width="19.85546875" style="12" customWidth="1"/>
    <col min="14079" max="14079" width="72.140625" style="12" customWidth="1"/>
    <col min="14080" max="14080" width="0" style="12" hidden="1" customWidth="1"/>
    <col min="14081" max="14081" width="18.28515625" style="12" customWidth="1"/>
    <col min="14082" max="14082" width="17.5703125" style="12" customWidth="1"/>
    <col min="14083" max="14088" width="9" style="12" customWidth="1"/>
    <col min="14089" max="14332" width="9.140625" style="12"/>
    <col min="14333" max="14333" width="4.7109375" style="12" customWidth="1"/>
    <col min="14334" max="14334" width="19.85546875" style="12" customWidth="1"/>
    <col min="14335" max="14335" width="72.140625" style="12" customWidth="1"/>
    <col min="14336" max="14336" width="0" style="12" hidden="1" customWidth="1"/>
    <col min="14337" max="14337" width="18.28515625" style="12" customWidth="1"/>
    <col min="14338" max="14338" width="17.5703125" style="12" customWidth="1"/>
    <col min="14339" max="14344" width="9" style="12" customWidth="1"/>
    <col min="14345" max="14588" width="9.140625" style="12"/>
    <col min="14589" max="14589" width="4.7109375" style="12" customWidth="1"/>
    <col min="14590" max="14590" width="19.85546875" style="12" customWidth="1"/>
    <col min="14591" max="14591" width="72.140625" style="12" customWidth="1"/>
    <col min="14592" max="14592" width="0" style="12" hidden="1" customWidth="1"/>
    <col min="14593" max="14593" width="18.28515625" style="12" customWidth="1"/>
    <col min="14594" max="14594" width="17.5703125" style="12" customWidth="1"/>
    <col min="14595" max="14600" width="9" style="12" customWidth="1"/>
    <col min="14601" max="14844" width="9.140625" style="12"/>
    <col min="14845" max="14845" width="4.7109375" style="12" customWidth="1"/>
    <col min="14846" max="14846" width="19.85546875" style="12" customWidth="1"/>
    <col min="14847" max="14847" width="72.140625" style="12" customWidth="1"/>
    <col min="14848" max="14848" width="0" style="12" hidden="1" customWidth="1"/>
    <col min="14849" max="14849" width="18.28515625" style="12" customWidth="1"/>
    <col min="14850" max="14850" width="17.5703125" style="12" customWidth="1"/>
    <col min="14851" max="14856" width="9" style="12" customWidth="1"/>
    <col min="14857" max="15100" width="9.140625" style="12"/>
    <col min="15101" max="15101" width="4.7109375" style="12" customWidth="1"/>
    <col min="15102" max="15102" width="19.85546875" style="12" customWidth="1"/>
    <col min="15103" max="15103" width="72.140625" style="12" customWidth="1"/>
    <col min="15104" max="15104" width="0" style="12" hidden="1" customWidth="1"/>
    <col min="15105" max="15105" width="18.28515625" style="12" customWidth="1"/>
    <col min="15106" max="15106" width="17.5703125" style="12" customWidth="1"/>
    <col min="15107" max="15112" width="9" style="12" customWidth="1"/>
    <col min="15113" max="15356" width="9.140625" style="12"/>
    <col min="15357" max="15357" width="4.7109375" style="12" customWidth="1"/>
    <col min="15358" max="15358" width="19.85546875" style="12" customWidth="1"/>
    <col min="15359" max="15359" width="72.140625" style="12" customWidth="1"/>
    <col min="15360" max="15360" width="0" style="12" hidden="1" customWidth="1"/>
    <col min="15361" max="15361" width="18.28515625" style="12" customWidth="1"/>
    <col min="15362" max="15362" width="17.5703125" style="12" customWidth="1"/>
    <col min="15363" max="15368" width="9" style="12" customWidth="1"/>
    <col min="15369" max="15612" width="9.140625" style="12"/>
    <col min="15613" max="15613" width="4.7109375" style="12" customWidth="1"/>
    <col min="15614" max="15614" width="19.85546875" style="12" customWidth="1"/>
    <col min="15615" max="15615" width="72.140625" style="12" customWidth="1"/>
    <col min="15616" max="15616" width="0" style="12" hidden="1" customWidth="1"/>
    <col min="15617" max="15617" width="18.28515625" style="12" customWidth="1"/>
    <col min="15618" max="15618" width="17.5703125" style="12" customWidth="1"/>
    <col min="15619" max="15624" width="9" style="12" customWidth="1"/>
    <col min="15625" max="15868" width="9.140625" style="12"/>
    <col min="15869" max="15869" width="4.7109375" style="12" customWidth="1"/>
    <col min="15870" max="15870" width="19.85546875" style="12" customWidth="1"/>
    <col min="15871" max="15871" width="72.140625" style="12" customWidth="1"/>
    <col min="15872" max="15872" width="0" style="12" hidden="1" customWidth="1"/>
    <col min="15873" max="15873" width="18.28515625" style="12" customWidth="1"/>
    <col min="15874" max="15874" width="17.5703125" style="12" customWidth="1"/>
    <col min="15875" max="15880" width="9" style="12" customWidth="1"/>
    <col min="15881" max="16124" width="9.140625" style="12"/>
    <col min="16125" max="16125" width="4.7109375" style="12" customWidth="1"/>
    <col min="16126" max="16126" width="19.85546875" style="12" customWidth="1"/>
    <col min="16127" max="16127" width="72.140625" style="12" customWidth="1"/>
    <col min="16128" max="16128" width="0" style="12" hidden="1" customWidth="1"/>
    <col min="16129" max="16129" width="18.28515625" style="12" customWidth="1"/>
    <col min="16130" max="16130" width="17.5703125" style="12" customWidth="1"/>
    <col min="16131" max="16136" width="9" style="12" customWidth="1"/>
    <col min="16137" max="16384" width="9.140625" style="12"/>
  </cols>
  <sheetData>
    <row r="1" spans="2:4">
      <c r="D1" s="13" t="s">
        <v>99</v>
      </c>
    </row>
    <row r="2" spans="2:4">
      <c r="D2" s="13" t="s">
        <v>93</v>
      </c>
    </row>
    <row r="3" spans="2:4">
      <c r="D3" s="13" t="s">
        <v>1</v>
      </c>
    </row>
    <row r="4" spans="2:4" ht="14.25" customHeight="1"/>
    <row r="5" spans="2:4" ht="40.5" customHeight="1">
      <c r="B5" s="246" t="s">
        <v>98</v>
      </c>
      <c r="C5" s="246"/>
      <c r="D5" s="246"/>
    </row>
    <row r="6" spans="2:4" ht="18" customHeight="1">
      <c r="B6" s="39"/>
      <c r="C6" s="39"/>
      <c r="D6" s="39"/>
    </row>
    <row r="7" spans="2:4">
      <c r="D7" s="6" t="s">
        <v>97</v>
      </c>
    </row>
    <row r="8" spans="2:4" ht="24" customHeight="1">
      <c r="B8" s="247" t="s">
        <v>13</v>
      </c>
      <c r="C8" s="247"/>
      <c r="D8" s="247"/>
    </row>
    <row r="9" spans="2:4">
      <c r="B9" s="12" t="s">
        <v>173</v>
      </c>
    </row>
    <row r="10" spans="2:4" ht="24" customHeight="1"/>
    <row r="11" spans="2:4">
      <c r="B11" s="17" t="s">
        <v>14</v>
      </c>
      <c r="C11" s="17" t="s">
        <v>15</v>
      </c>
    </row>
    <row r="12" spans="2:4">
      <c r="B12" s="14">
        <v>1004</v>
      </c>
      <c r="C12" s="47" t="str">
        <f>'Հ1 '!D13</f>
        <v xml:space="preserve"> Ոռոգման համակարգի առողջացում</v>
      </c>
    </row>
    <row r="13" spans="2:4">
      <c r="B13" s="16"/>
      <c r="C13" s="16"/>
    </row>
    <row r="14" spans="2:4" ht="16.5" customHeight="1"/>
    <row r="15" spans="2:4" ht="73.5" customHeight="1">
      <c r="B15" s="7" t="s">
        <v>17</v>
      </c>
      <c r="C15" s="1">
        <v>1004</v>
      </c>
      <c r="D15" s="134" t="s">
        <v>35</v>
      </c>
    </row>
    <row r="16" spans="2:4" ht="34.5">
      <c r="B16" s="7" t="s">
        <v>18</v>
      </c>
      <c r="C16" s="4">
        <v>31013</v>
      </c>
      <c r="D16" s="8" t="s">
        <v>28</v>
      </c>
    </row>
    <row r="17" spans="2:4" ht="34.5">
      <c r="B17" s="7" t="s">
        <v>19</v>
      </c>
      <c r="C17" s="4" t="str">
        <f>'Հ1 '!D19</f>
        <v xml:space="preserve"> Փոքր և միջին ջրամբարների կառուցում</v>
      </c>
      <c r="D17" s="9"/>
    </row>
    <row r="18" spans="2:4" ht="30" customHeight="1">
      <c r="B18" s="7" t="s">
        <v>20</v>
      </c>
      <c r="C18" s="4" t="str">
        <f>'Հ1 '!D21</f>
        <v xml:space="preserve"> Փոքր և միջին ջրամբարների կառուցման աշխատանքներ</v>
      </c>
      <c r="D18" s="9"/>
    </row>
    <row r="19" spans="2:4" ht="39.75" customHeight="1">
      <c r="B19" s="7" t="s">
        <v>21</v>
      </c>
      <c r="C19" s="4" t="str">
        <f>'Հ1 '!D23</f>
        <v xml:space="preserve"> Պետական մարմինների կողմից օգտագործվող ոչ ֆինանսական ակտիվների հետ գործառնություններ</v>
      </c>
      <c r="D19" s="9"/>
    </row>
    <row r="20" spans="2:4" ht="51.75">
      <c r="B20" s="169" t="s">
        <v>163</v>
      </c>
      <c r="C20" s="53" t="s">
        <v>162</v>
      </c>
      <c r="D20" s="9"/>
    </row>
    <row r="21" spans="2:4">
      <c r="B21" s="250" t="s">
        <v>0</v>
      </c>
      <c r="C21" s="251"/>
      <c r="D21" s="10"/>
    </row>
    <row r="22" spans="2:4">
      <c r="B22" s="248" t="s">
        <v>25</v>
      </c>
      <c r="C22" s="249"/>
      <c r="D22" s="136">
        <f>'Հ1 '!E19</f>
        <v>-900803</v>
      </c>
    </row>
    <row r="23" spans="2:4" ht="37.5" customHeight="1">
      <c r="B23" s="16"/>
      <c r="C23" s="16"/>
      <c r="D23" s="16"/>
    </row>
    <row r="24" spans="2:4">
      <c r="B24" s="17" t="s">
        <v>14</v>
      </c>
      <c r="C24" s="17" t="s">
        <v>15</v>
      </c>
    </row>
    <row r="25" spans="2:4">
      <c r="B25" s="14">
        <v>1049</v>
      </c>
      <c r="C25" s="47" t="s">
        <v>55</v>
      </c>
    </row>
    <row r="26" spans="2:4">
      <c r="B26" s="16"/>
      <c r="C26" s="16"/>
    </row>
    <row r="27" spans="2:4">
      <c r="B27" s="41" t="s">
        <v>16</v>
      </c>
      <c r="C27" s="40"/>
      <c r="D27" s="127"/>
    </row>
    <row r="28" spans="2:4" ht="102" customHeight="1">
      <c r="B28" s="17" t="s">
        <v>17</v>
      </c>
      <c r="C28" s="2">
        <v>1049</v>
      </c>
      <c r="D28" s="128" t="s">
        <v>33</v>
      </c>
    </row>
    <row r="29" spans="2:4" ht="34.5">
      <c r="B29" s="17" t="s">
        <v>18</v>
      </c>
      <c r="C29" s="2" t="s">
        <v>79</v>
      </c>
      <c r="D29" s="8" t="s">
        <v>28</v>
      </c>
    </row>
    <row r="30" spans="2:4" ht="34.5">
      <c r="B30" s="17" t="s">
        <v>19</v>
      </c>
      <c r="C30" s="2" t="s">
        <v>80</v>
      </c>
      <c r="D30" s="23"/>
    </row>
    <row r="31" spans="2:4" ht="51.75">
      <c r="B31" s="18" t="s">
        <v>20</v>
      </c>
      <c r="C31" s="2" t="s">
        <v>81</v>
      </c>
      <c r="D31" s="24"/>
    </row>
    <row r="32" spans="2:4" ht="34.5">
      <c r="B32" s="18" t="s">
        <v>21</v>
      </c>
      <c r="C32" s="2" t="s">
        <v>82</v>
      </c>
      <c r="D32" s="24"/>
    </row>
    <row r="33" spans="2:4" ht="51.75">
      <c r="B33" s="18" t="s">
        <v>83</v>
      </c>
      <c r="C33" s="2" t="s">
        <v>84</v>
      </c>
      <c r="D33" s="25"/>
    </row>
    <row r="34" spans="2:4">
      <c r="B34" s="252" t="s">
        <v>0</v>
      </c>
      <c r="C34" s="253"/>
      <c r="D34" s="19"/>
    </row>
    <row r="35" spans="2:4">
      <c r="B35" s="110" t="s">
        <v>219</v>
      </c>
      <c r="C35" s="110"/>
      <c r="D35" s="157">
        <v>-2.1</v>
      </c>
    </row>
    <row r="36" spans="2:4">
      <c r="B36" s="110" t="s">
        <v>171</v>
      </c>
      <c r="C36" s="111"/>
      <c r="D36" s="43">
        <v>8</v>
      </c>
    </row>
    <row r="37" spans="2:4">
      <c r="B37" s="110" t="s">
        <v>172</v>
      </c>
      <c r="C37" s="112"/>
      <c r="D37" s="43">
        <v>6.4</v>
      </c>
    </row>
    <row r="38" spans="2:4">
      <c r="B38" s="20" t="s">
        <v>22</v>
      </c>
      <c r="C38" s="21"/>
      <c r="D38" s="136">
        <f>Հ3!G42</f>
        <v>766432.6999999996</v>
      </c>
    </row>
    <row r="39" spans="2:4" ht="42.75" customHeight="1"/>
    <row r="40" spans="2:4" ht="73.5" customHeight="1">
      <c r="B40" s="7" t="s">
        <v>17</v>
      </c>
      <c r="C40" s="1" t="s">
        <v>78</v>
      </c>
      <c r="D40" s="128" t="s">
        <v>34</v>
      </c>
    </row>
    <row r="41" spans="2:4" ht="34.5">
      <c r="B41" s="7" t="s">
        <v>18</v>
      </c>
      <c r="C41" s="4" t="s">
        <v>103</v>
      </c>
      <c r="D41" s="8" t="s">
        <v>28</v>
      </c>
    </row>
    <row r="42" spans="2:4" ht="34.5">
      <c r="B42" s="7" t="s">
        <v>19</v>
      </c>
      <c r="C42" s="4" t="s">
        <v>104</v>
      </c>
      <c r="D42" s="9"/>
    </row>
    <row r="43" spans="2:4" ht="34.5">
      <c r="B43" s="7" t="s">
        <v>20</v>
      </c>
      <c r="C43" s="1" t="s">
        <v>105</v>
      </c>
      <c r="D43" s="9"/>
    </row>
    <row r="44" spans="2:4" ht="39.75" customHeight="1">
      <c r="B44" s="7" t="s">
        <v>21</v>
      </c>
      <c r="C44" s="4" t="s">
        <v>82</v>
      </c>
      <c r="D44" s="9"/>
    </row>
    <row r="45" spans="2:4" ht="51.75">
      <c r="B45" s="7" t="s">
        <v>83</v>
      </c>
      <c r="C45" s="4" t="s">
        <v>84</v>
      </c>
      <c r="D45" s="9"/>
    </row>
    <row r="46" spans="2:4">
      <c r="B46" s="250" t="s">
        <v>0</v>
      </c>
      <c r="C46" s="251"/>
      <c r="D46" s="10"/>
    </row>
    <row r="47" spans="2:4">
      <c r="B47" s="248" t="s">
        <v>106</v>
      </c>
      <c r="C47" s="249"/>
      <c r="D47" s="211">
        <f>D48</f>
        <v>3</v>
      </c>
    </row>
    <row r="48" spans="2:4" ht="23.25" customHeight="1">
      <c r="B48" s="254" t="s">
        <v>107</v>
      </c>
      <c r="C48" s="255"/>
      <c r="D48" s="211">
        <f>D49</f>
        <v>3</v>
      </c>
    </row>
    <row r="49" spans="1:4" s="11" customFormat="1" ht="19.5" customHeight="1">
      <c r="A49" s="170"/>
      <c r="B49" s="256" t="s">
        <v>122</v>
      </c>
      <c r="C49" s="257"/>
      <c r="D49" s="212">
        <v>3</v>
      </c>
    </row>
    <row r="50" spans="1:4">
      <c r="B50" s="248" t="s">
        <v>25</v>
      </c>
      <c r="C50" s="249"/>
      <c r="D50" s="136">
        <f>Հ3!G53</f>
        <v>134370.29999999999</v>
      </c>
    </row>
  </sheetData>
  <mergeCells count="10">
    <mergeCell ref="B5:D5"/>
    <mergeCell ref="B8:D8"/>
    <mergeCell ref="B50:C50"/>
    <mergeCell ref="B46:C46"/>
    <mergeCell ref="B34:C34"/>
    <mergeCell ref="B47:C47"/>
    <mergeCell ref="B48:C48"/>
    <mergeCell ref="B49:C49"/>
    <mergeCell ref="B21:C21"/>
    <mergeCell ref="B22:C22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zoomScaleNormal="100" workbookViewId="0">
      <selection activeCell="G10" sqref="G10"/>
    </sheetView>
  </sheetViews>
  <sheetFormatPr defaultRowHeight="17.25"/>
  <cols>
    <col min="1" max="1" width="4.7109375" style="12" customWidth="1"/>
    <col min="2" max="2" width="33.140625" style="12" customWidth="1"/>
    <col min="3" max="3" width="80.5703125" style="12" customWidth="1"/>
    <col min="4" max="4" width="31.85546875" style="12" customWidth="1"/>
    <col min="5" max="5" width="12.5703125" style="12" customWidth="1"/>
    <col min="6" max="6" width="12.140625" style="12" customWidth="1"/>
    <col min="7" max="7" width="12.85546875" style="12" customWidth="1"/>
    <col min="8" max="9" width="12.7109375" style="12" customWidth="1"/>
    <col min="10" max="10" width="11.42578125" style="12" customWidth="1"/>
    <col min="11" max="11" width="11.140625" style="12" customWidth="1"/>
    <col min="12" max="12" width="10.28515625" style="12" customWidth="1"/>
    <col min="13" max="13" width="10.5703125" style="12" customWidth="1"/>
    <col min="14" max="252" width="9.140625" style="12"/>
    <col min="253" max="253" width="4.7109375" style="12" customWidth="1"/>
    <col min="254" max="254" width="19.85546875" style="12" customWidth="1"/>
    <col min="255" max="255" width="72.140625" style="12" customWidth="1"/>
    <col min="256" max="256" width="0" style="12" hidden="1" customWidth="1"/>
    <col min="257" max="257" width="18.28515625" style="12" customWidth="1"/>
    <col min="258" max="258" width="17.5703125" style="12" customWidth="1"/>
    <col min="259" max="264" width="9" style="12" customWidth="1"/>
    <col min="265" max="508" width="9.140625" style="12"/>
    <col min="509" max="509" width="4.7109375" style="12" customWidth="1"/>
    <col min="510" max="510" width="19.85546875" style="12" customWidth="1"/>
    <col min="511" max="511" width="72.140625" style="12" customWidth="1"/>
    <col min="512" max="512" width="0" style="12" hidden="1" customWidth="1"/>
    <col min="513" max="513" width="18.28515625" style="12" customWidth="1"/>
    <col min="514" max="514" width="17.5703125" style="12" customWidth="1"/>
    <col min="515" max="520" width="9" style="12" customWidth="1"/>
    <col min="521" max="764" width="9.140625" style="12"/>
    <col min="765" max="765" width="4.7109375" style="12" customWidth="1"/>
    <col min="766" max="766" width="19.85546875" style="12" customWidth="1"/>
    <col min="767" max="767" width="72.140625" style="12" customWidth="1"/>
    <col min="768" max="768" width="0" style="12" hidden="1" customWidth="1"/>
    <col min="769" max="769" width="18.28515625" style="12" customWidth="1"/>
    <col min="770" max="770" width="17.5703125" style="12" customWidth="1"/>
    <col min="771" max="776" width="9" style="12" customWidth="1"/>
    <col min="777" max="1020" width="9.140625" style="12"/>
    <col min="1021" max="1021" width="4.7109375" style="12" customWidth="1"/>
    <col min="1022" max="1022" width="19.85546875" style="12" customWidth="1"/>
    <col min="1023" max="1023" width="72.140625" style="12" customWidth="1"/>
    <col min="1024" max="1024" width="0" style="12" hidden="1" customWidth="1"/>
    <col min="1025" max="1025" width="18.28515625" style="12" customWidth="1"/>
    <col min="1026" max="1026" width="17.5703125" style="12" customWidth="1"/>
    <col min="1027" max="1032" width="9" style="12" customWidth="1"/>
    <col min="1033" max="1276" width="9.140625" style="12"/>
    <col min="1277" max="1277" width="4.7109375" style="12" customWidth="1"/>
    <col min="1278" max="1278" width="19.85546875" style="12" customWidth="1"/>
    <col min="1279" max="1279" width="72.140625" style="12" customWidth="1"/>
    <col min="1280" max="1280" width="0" style="12" hidden="1" customWidth="1"/>
    <col min="1281" max="1281" width="18.28515625" style="12" customWidth="1"/>
    <col min="1282" max="1282" width="17.5703125" style="12" customWidth="1"/>
    <col min="1283" max="1288" width="9" style="12" customWidth="1"/>
    <col min="1289" max="1532" width="9.140625" style="12"/>
    <col min="1533" max="1533" width="4.7109375" style="12" customWidth="1"/>
    <col min="1534" max="1534" width="19.85546875" style="12" customWidth="1"/>
    <col min="1535" max="1535" width="72.140625" style="12" customWidth="1"/>
    <col min="1536" max="1536" width="0" style="12" hidden="1" customWidth="1"/>
    <col min="1537" max="1537" width="18.28515625" style="12" customWidth="1"/>
    <col min="1538" max="1538" width="17.5703125" style="12" customWidth="1"/>
    <col min="1539" max="1544" width="9" style="12" customWidth="1"/>
    <col min="1545" max="1788" width="9.140625" style="12"/>
    <col min="1789" max="1789" width="4.7109375" style="12" customWidth="1"/>
    <col min="1790" max="1790" width="19.85546875" style="12" customWidth="1"/>
    <col min="1791" max="1791" width="72.140625" style="12" customWidth="1"/>
    <col min="1792" max="1792" width="0" style="12" hidden="1" customWidth="1"/>
    <col min="1793" max="1793" width="18.28515625" style="12" customWidth="1"/>
    <col min="1794" max="1794" width="17.5703125" style="12" customWidth="1"/>
    <col min="1795" max="1800" width="9" style="12" customWidth="1"/>
    <col min="1801" max="2044" width="9.140625" style="12"/>
    <col min="2045" max="2045" width="4.7109375" style="12" customWidth="1"/>
    <col min="2046" max="2046" width="19.85546875" style="12" customWidth="1"/>
    <col min="2047" max="2047" width="72.140625" style="12" customWidth="1"/>
    <col min="2048" max="2048" width="0" style="12" hidden="1" customWidth="1"/>
    <col min="2049" max="2049" width="18.28515625" style="12" customWidth="1"/>
    <col min="2050" max="2050" width="17.5703125" style="12" customWidth="1"/>
    <col min="2051" max="2056" width="9" style="12" customWidth="1"/>
    <col min="2057" max="2300" width="9.140625" style="12"/>
    <col min="2301" max="2301" width="4.7109375" style="12" customWidth="1"/>
    <col min="2302" max="2302" width="19.85546875" style="12" customWidth="1"/>
    <col min="2303" max="2303" width="72.140625" style="12" customWidth="1"/>
    <col min="2304" max="2304" width="0" style="12" hidden="1" customWidth="1"/>
    <col min="2305" max="2305" width="18.28515625" style="12" customWidth="1"/>
    <col min="2306" max="2306" width="17.5703125" style="12" customWidth="1"/>
    <col min="2307" max="2312" width="9" style="12" customWidth="1"/>
    <col min="2313" max="2556" width="9.140625" style="12"/>
    <col min="2557" max="2557" width="4.7109375" style="12" customWidth="1"/>
    <col min="2558" max="2558" width="19.85546875" style="12" customWidth="1"/>
    <col min="2559" max="2559" width="72.140625" style="12" customWidth="1"/>
    <col min="2560" max="2560" width="0" style="12" hidden="1" customWidth="1"/>
    <col min="2561" max="2561" width="18.28515625" style="12" customWidth="1"/>
    <col min="2562" max="2562" width="17.5703125" style="12" customWidth="1"/>
    <col min="2563" max="2568" width="9" style="12" customWidth="1"/>
    <col min="2569" max="2812" width="9.140625" style="12"/>
    <col min="2813" max="2813" width="4.7109375" style="12" customWidth="1"/>
    <col min="2814" max="2814" width="19.85546875" style="12" customWidth="1"/>
    <col min="2815" max="2815" width="72.140625" style="12" customWidth="1"/>
    <col min="2816" max="2816" width="0" style="12" hidden="1" customWidth="1"/>
    <col min="2817" max="2817" width="18.28515625" style="12" customWidth="1"/>
    <col min="2818" max="2818" width="17.5703125" style="12" customWidth="1"/>
    <col min="2819" max="2824" width="9" style="12" customWidth="1"/>
    <col min="2825" max="3068" width="9.140625" style="12"/>
    <col min="3069" max="3069" width="4.7109375" style="12" customWidth="1"/>
    <col min="3070" max="3070" width="19.85546875" style="12" customWidth="1"/>
    <col min="3071" max="3071" width="72.140625" style="12" customWidth="1"/>
    <col min="3072" max="3072" width="0" style="12" hidden="1" customWidth="1"/>
    <col min="3073" max="3073" width="18.28515625" style="12" customWidth="1"/>
    <col min="3074" max="3074" width="17.5703125" style="12" customWidth="1"/>
    <col min="3075" max="3080" width="9" style="12" customWidth="1"/>
    <col min="3081" max="3324" width="9.140625" style="12"/>
    <col min="3325" max="3325" width="4.7109375" style="12" customWidth="1"/>
    <col min="3326" max="3326" width="19.85546875" style="12" customWidth="1"/>
    <col min="3327" max="3327" width="72.140625" style="12" customWidth="1"/>
    <col min="3328" max="3328" width="0" style="12" hidden="1" customWidth="1"/>
    <col min="3329" max="3329" width="18.28515625" style="12" customWidth="1"/>
    <col min="3330" max="3330" width="17.5703125" style="12" customWidth="1"/>
    <col min="3331" max="3336" width="9" style="12" customWidth="1"/>
    <col min="3337" max="3580" width="9.140625" style="12"/>
    <col min="3581" max="3581" width="4.7109375" style="12" customWidth="1"/>
    <col min="3582" max="3582" width="19.85546875" style="12" customWidth="1"/>
    <col min="3583" max="3583" width="72.140625" style="12" customWidth="1"/>
    <col min="3584" max="3584" width="0" style="12" hidden="1" customWidth="1"/>
    <col min="3585" max="3585" width="18.28515625" style="12" customWidth="1"/>
    <col min="3586" max="3586" width="17.5703125" style="12" customWidth="1"/>
    <col min="3587" max="3592" width="9" style="12" customWidth="1"/>
    <col min="3593" max="3836" width="9.140625" style="12"/>
    <col min="3837" max="3837" width="4.7109375" style="12" customWidth="1"/>
    <col min="3838" max="3838" width="19.85546875" style="12" customWidth="1"/>
    <col min="3839" max="3839" width="72.140625" style="12" customWidth="1"/>
    <col min="3840" max="3840" width="0" style="12" hidden="1" customWidth="1"/>
    <col min="3841" max="3841" width="18.28515625" style="12" customWidth="1"/>
    <col min="3842" max="3842" width="17.5703125" style="12" customWidth="1"/>
    <col min="3843" max="3848" width="9" style="12" customWidth="1"/>
    <col min="3849" max="4092" width="9.140625" style="12"/>
    <col min="4093" max="4093" width="4.7109375" style="12" customWidth="1"/>
    <col min="4094" max="4094" width="19.85546875" style="12" customWidth="1"/>
    <col min="4095" max="4095" width="72.140625" style="12" customWidth="1"/>
    <col min="4096" max="4096" width="0" style="12" hidden="1" customWidth="1"/>
    <col min="4097" max="4097" width="18.28515625" style="12" customWidth="1"/>
    <col min="4098" max="4098" width="17.5703125" style="12" customWidth="1"/>
    <col min="4099" max="4104" width="9" style="12" customWidth="1"/>
    <col min="4105" max="4348" width="9.140625" style="12"/>
    <col min="4349" max="4349" width="4.7109375" style="12" customWidth="1"/>
    <col min="4350" max="4350" width="19.85546875" style="12" customWidth="1"/>
    <col min="4351" max="4351" width="72.140625" style="12" customWidth="1"/>
    <col min="4352" max="4352" width="0" style="12" hidden="1" customWidth="1"/>
    <col min="4353" max="4353" width="18.28515625" style="12" customWidth="1"/>
    <col min="4354" max="4354" width="17.5703125" style="12" customWidth="1"/>
    <col min="4355" max="4360" width="9" style="12" customWidth="1"/>
    <col min="4361" max="4604" width="9.140625" style="12"/>
    <col min="4605" max="4605" width="4.7109375" style="12" customWidth="1"/>
    <col min="4606" max="4606" width="19.85546875" style="12" customWidth="1"/>
    <col min="4607" max="4607" width="72.140625" style="12" customWidth="1"/>
    <col min="4608" max="4608" width="0" style="12" hidden="1" customWidth="1"/>
    <col min="4609" max="4609" width="18.28515625" style="12" customWidth="1"/>
    <col min="4610" max="4610" width="17.5703125" style="12" customWidth="1"/>
    <col min="4611" max="4616" width="9" style="12" customWidth="1"/>
    <col min="4617" max="4860" width="9.140625" style="12"/>
    <col min="4861" max="4861" width="4.7109375" style="12" customWidth="1"/>
    <col min="4862" max="4862" width="19.85546875" style="12" customWidth="1"/>
    <col min="4863" max="4863" width="72.140625" style="12" customWidth="1"/>
    <col min="4864" max="4864" width="0" style="12" hidden="1" customWidth="1"/>
    <col min="4865" max="4865" width="18.28515625" style="12" customWidth="1"/>
    <col min="4866" max="4866" width="17.5703125" style="12" customWidth="1"/>
    <col min="4867" max="4872" width="9" style="12" customWidth="1"/>
    <col min="4873" max="5116" width="9.140625" style="12"/>
    <col min="5117" max="5117" width="4.7109375" style="12" customWidth="1"/>
    <col min="5118" max="5118" width="19.85546875" style="12" customWidth="1"/>
    <col min="5119" max="5119" width="72.140625" style="12" customWidth="1"/>
    <col min="5120" max="5120" width="0" style="12" hidden="1" customWidth="1"/>
    <col min="5121" max="5121" width="18.28515625" style="12" customWidth="1"/>
    <col min="5122" max="5122" width="17.5703125" style="12" customWidth="1"/>
    <col min="5123" max="5128" width="9" style="12" customWidth="1"/>
    <col min="5129" max="5372" width="9.140625" style="12"/>
    <col min="5373" max="5373" width="4.7109375" style="12" customWidth="1"/>
    <col min="5374" max="5374" width="19.85546875" style="12" customWidth="1"/>
    <col min="5375" max="5375" width="72.140625" style="12" customWidth="1"/>
    <col min="5376" max="5376" width="0" style="12" hidden="1" customWidth="1"/>
    <col min="5377" max="5377" width="18.28515625" style="12" customWidth="1"/>
    <col min="5378" max="5378" width="17.5703125" style="12" customWidth="1"/>
    <col min="5379" max="5384" width="9" style="12" customWidth="1"/>
    <col min="5385" max="5628" width="9.140625" style="12"/>
    <col min="5629" max="5629" width="4.7109375" style="12" customWidth="1"/>
    <col min="5630" max="5630" width="19.85546875" style="12" customWidth="1"/>
    <col min="5631" max="5631" width="72.140625" style="12" customWidth="1"/>
    <col min="5632" max="5632" width="0" style="12" hidden="1" customWidth="1"/>
    <col min="5633" max="5633" width="18.28515625" style="12" customWidth="1"/>
    <col min="5634" max="5634" width="17.5703125" style="12" customWidth="1"/>
    <col min="5635" max="5640" width="9" style="12" customWidth="1"/>
    <col min="5641" max="5884" width="9.140625" style="12"/>
    <col min="5885" max="5885" width="4.7109375" style="12" customWidth="1"/>
    <col min="5886" max="5886" width="19.85546875" style="12" customWidth="1"/>
    <col min="5887" max="5887" width="72.140625" style="12" customWidth="1"/>
    <col min="5888" max="5888" width="0" style="12" hidden="1" customWidth="1"/>
    <col min="5889" max="5889" width="18.28515625" style="12" customWidth="1"/>
    <col min="5890" max="5890" width="17.5703125" style="12" customWidth="1"/>
    <col min="5891" max="5896" width="9" style="12" customWidth="1"/>
    <col min="5897" max="6140" width="9.140625" style="12"/>
    <col min="6141" max="6141" width="4.7109375" style="12" customWidth="1"/>
    <col min="6142" max="6142" width="19.85546875" style="12" customWidth="1"/>
    <col min="6143" max="6143" width="72.140625" style="12" customWidth="1"/>
    <col min="6144" max="6144" width="0" style="12" hidden="1" customWidth="1"/>
    <col min="6145" max="6145" width="18.28515625" style="12" customWidth="1"/>
    <col min="6146" max="6146" width="17.5703125" style="12" customWidth="1"/>
    <col min="6147" max="6152" width="9" style="12" customWidth="1"/>
    <col min="6153" max="6396" width="9.140625" style="12"/>
    <col min="6397" max="6397" width="4.7109375" style="12" customWidth="1"/>
    <col min="6398" max="6398" width="19.85546875" style="12" customWidth="1"/>
    <col min="6399" max="6399" width="72.140625" style="12" customWidth="1"/>
    <col min="6400" max="6400" width="0" style="12" hidden="1" customWidth="1"/>
    <col min="6401" max="6401" width="18.28515625" style="12" customWidth="1"/>
    <col min="6402" max="6402" width="17.5703125" style="12" customWidth="1"/>
    <col min="6403" max="6408" width="9" style="12" customWidth="1"/>
    <col min="6409" max="6652" width="9.140625" style="12"/>
    <col min="6653" max="6653" width="4.7109375" style="12" customWidth="1"/>
    <col min="6654" max="6654" width="19.85546875" style="12" customWidth="1"/>
    <col min="6655" max="6655" width="72.140625" style="12" customWidth="1"/>
    <col min="6656" max="6656" width="0" style="12" hidden="1" customWidth="1"/>
    <col min="6657" max="6657" width="18.28515625" style="12" customWidth="1"/>
    <col min="6658" max="6658" width="17.5703125" style="12" customWidth="1"/>
    <col min="6659" max="6664" width="9" style="12" customWidth="1"/>
    <col min="6665" max="6908" width="9.140625" style="12"/>
    <col min="6909" max="6909" width="4.7109375" style="12" customWidth="1"/>
    <col min="6910" max="6910" width="19.85546875" style="12" customWidth="1"/>
    <col min="6911" max="6911" width="72.140625" style="12" customWidth="1"/>
    <col min="6912" max="6912" width="0" style="12" hidden="1" customWidth="1"/>
    <col min="6913" max="6913" width="18.28515625" style="12" customWidth="1"/>
    <col min="6914" max="6914" width="17.5703125" style="12" customWidth="1"/>
    <col min="6915" max="6920" width="9" style="12" customWidth="1"/>
    <col min="6921" max="7164" width="9.140625" style="12"/>
    <col min="7165" max="7165" width="4.7109375" style="12" customWidth="1"/>
    <col min="7166" max="7166" width="19.85546875" style="12" customWidth="1"/>
    <col min="7167" max="7167" width="72.140625" style="12" customWidth="1"/>
    <col min="7168" max="7168" width="0" style="12" hidden="1" customWidth="1"/>
    <col min="7169" max="7169" width="18.28515625" style="12" customWidth="1"/>
    <col min="7170" max="7170" width="17.5703125" style="12" customWidth="1"/>
    <col min="7171" max="7176" width="9" style="12" customWidth="1"/>
    <col min="7177" max="7420" width="9.140625" style="12"/>
    <col min="7421" max="7421" width="4.7109375" style="12" customWidth="1"/>
    <col min="7422" max="7422" width="19.85546875" style="12" customWidth="1"/>
    <col min="7423" max="7423" width="72.140625" style="12" customWidth="1"/>
    <col min="7424" max="7424" width="0" style="12" hidden="1" customWidth="1"/>
    <col min="7425" max="7425" width="18.28515625" style="12" customWidth="1"/>
    <col min="7426" max="7426" width="17.5703125" style="12" customWidth="1"/>
    <col min="7427" max="7432" width="9" style="12" customWidth="1"/>
    <col min="7433" max="7676" width="9.140625" style="12"/>
    <col min="7677" max="7677" width="4.7109375" style="12" customWidth="1"/>
    <col min="7678" max="7678" width="19.85546875" style="12" customWidth="1"/>
    <col min="7679" max="7679" width="72.140625" style="12" customWidth="1"/>
    <col min="7680" max="7680" width="0" style="12" hidden="1" customWidth="1"/>
    <col min="7681" max="7681" width="18.28515625" style="12" customWidth="1"/>
    <col min="7682" max="7682" width="17.5703125" style="12" customWidth="1"/>
    <col min="7683" max="7688" width="9" style="12" customWidth="1"/>
    <col min="7689" max="7932" width="9.140625" style="12"/>
    <col min="7933" max="7933" width="4.7109375" style="12" customWidth="1"/>
    <col min="7934" max="7934" width="19.85546875" style="12" customWidth="1"/>
    <col min="7935" max="7935" width="72.140625" style="12" customWidth="1"/>
    <col min="7936" max="7936" width="0" style="12" hidden="1" customWidth="1"/>
    <col min="7937" max="7937" width="18.28515625" style="12" customWidth="1"/>
    <col min="7938" max="7938" width="17.5703125" style="12" customWidth="1"/>
    <col min="7939" max="7944" width="9" style="12" customWidth="1"/>
    <col min="7945" max="8188" width="9.140625" style="12"/>
    <col min="8189" max="8189" width="4.7109375" style="12" customWidth="1"/>
    <col min="8190" max="8190" width="19.85546875" style="12" customWidth="1"/>
    <col min="8191" max="8191" width="72.140625" style="12" customWidth="1"/>
    <col min="8192" max="8192" width="0" style="12" hidden="1" customWidth="1"/>
    <col min="8193" max="8193" width="18.28515625" style="12" customWidth="1"/>
    <col min="8194" max="8194" width="17.5703125" style="12" customWidth="1"/>
    <col min="8195" max="8200" width="9" style="12" customWidth="1"/>
    <col min="8201" max="8444" width="9.140625" style="12"/>
    <col min="8445" max="8445" width="4.7109375" style="12" customWidth="1"/>
    <col min="8446" max="8446" width="19.85546875" style="12" customWidth="1"/>
    <col min="8447" max="8447" width="72.140625" style="12" customWidth="1"/>
    <col min="8448" max="8448" width="0" style="12" hidden="1" customWidth="1"/>
    <col min="8449" max="8449" width="18.28515625" style="12" customWidth="1"/>
    <col min="8450" max="8450" width="17.5703125" style="12" customWidth="1"/>
    <col min="8451" max="8456" width="9" style="12" customWidth="1"/>
    <col min="8457" max="8700" width="9.140625" style="12"/>
    <col min="8701" max="8701" width="4.7109375" style="12" customWidth="1"/>
    <col min="8702" max="8702" width="19.85546875" style="12" customWidth="1"/>
    <col min="8703" max="8703" width="72.140625" style="12" customWidth="1"/>
    <col min="8704" max="8704" width="0" style="12" hidden="1" customWidth="1"/>
    <col min="8705" max="8705" width="18.28515625" style="12" customWidth="1"/>
    <col min="8706" max="8706" width="17.5703125" style="12" customWidth="1"/>
    <col min="8707" max="8712" width="9" style="12" customWidth="1"/>
    <col min="8713" max="8956" width="9.140625" style="12"/>
    <col min="8957" max="8957" width="4.7109375" style="12" customWidth="1"/>
    <col min="8958" max="8958" width="19.85546875" style="12" customWidth="1"/>
    <col min="8959" max="8959" width="72.140625" style="12" customWidth="1"/>
    <col min="8960" max="8960" width="0" style="12" hidden="1" customWidth="1"/>
    <col min="8961" max="8961" width="18.28515625" style="12" customWidth="1"/>
    <col min="8962" max="8962" width="17.5703125" style="12" customWidth="1"/>
    <col min="8963" max="8968" width="9" style="12" customWidth="1"/>
    <col min="8969" max="9212" width="9.140625" style="12"/>
    <col min="9213" max="9213" width="4.7109375" style="12" customWidth="1"/>
    <col min="9214" max="9214" width="19.85546875" style="12" customWidth="1"/>
    <col min="9215" max="9215" width="72.140625" style="12" customWidth="1"/>
    <col min="9216" max="9216" width="0" style="12" hidden="1" customWidth="1"/>
    <col min="9217" max="9217" width="18.28515625" style="12" customWidth="1"/>
    <col min="9218" max="9218" width="17.5703125" style="12" customWidth="1"/>
    <col min="9219" max="9224" width="9" style="12" customWidth="1"/>
    <col min="9225" max="9468" width="9.140625" style="12"/>
    <col min="9469" max="9469" width="4.7109375" style="12" customWidth="1"/>
    <col min="9470" max="9470" width="19.85546875" style="12" customWidth="1"/>
    <col min="9471" max="9471" width="72.140625" style="12" customWidth="1"/>
    <col min="9472" max="9472" width="0" style="12" hidden="1" customWidth="1"/>
    <col min="9473" max="9473" width="18.28515625" style="12" customWidth="1"/>
    <col min="9474" max="9474" width="17.5703125" style="12" customWidth="1"/>
    <col min="9475" max="9480" width="9" style="12" customWidth="1"/>
    <col min="9481" max="9724" width="9.140625" style="12"/>
    <col min="9725" max="9725" width="4.7109375" style="12" customWidth="1"/>
    <col min="9726" max="9726" width="19.85546875" style="12" customWidth="1"/>
    <col min="9727" max="9727" width="72.140625" style="12" customWidth="1"/>
    <col min="9728" max="9728" width="0" style="12" hidden="1" customWidth="1"/>
    <col min="9729" max="9729" width="18.28515625" style="12" customWidth="1"/>
    <col min="9730" max="9730" width="17.5703125" style="12" customWidth="1"/>
    <col min="9731" max="9736" width="9" style="12" customWidth="1"/>
    <col min="9737" max="9980" width="9.140625" style="12"/>
    <col min="9981" max="9981" width="4.7109375" style="12" customWidth="1"/>
    <col min="9982" max="9982" width="19.85546875" style="12" customWidth="1"/>
    <col min="9983" max="9983" width="72.140625" style="12" customWidth="1"/>
    <col min="9984" max="9984" width="0" style="12" hidden="1" customWidth="1"/>
    <col min="9985" max="9985" width="18.28515625" style="12" customWidth="1"/>
    <col min="9986" max="9986" width="17.5703125" style="12" customWidth="1"/>
    <col min="9987" max="9992" width="9" style="12" customWidth="1"/>
    <col min="9993" max="10236" width="9.140625" style="12"/>
    <col min="10237" max="10237" width="4.7109375" style="12" customWidth="1"/>
    <col min="10238" max="10238" width="19.85546875" style="12" customWidth="1"/>
    <col min="10239" max="10239" width="72.140625" style="12" customWidth="1"/>
    <col min="10240" max="10240" width="0" style="12" hidden="1" customWidth="1"/>
    <col min="10241" max="10241" width="18.28515625" style="12" customWidth="1"/>
    <col min="10242" max="10242" width="17.5703125" style="12" customWidth="1"/>
    <col min="10243" max="10248" width="9" style="12" customWidth="1"/>
    <col min="10249" max="10492" width="9.140625" style="12"/>
    <col min="10493" max="10493" width="4.7109375" style="12" customWidth="1"/>
    <col min="10494" max="10494" width="19.85546875" style="12" customWidth="1"/>
    <col min="10495" max="10495" width="72.140625" style="12" customWidth="1"/>
    <col min="10496" max="10496" width="0" style="12" hidden="1" customWidth="1"/>
    <col min="10497" max="10497" width="18.28515625" style="12" customWidth="1"/>
    <col min="10498" max="10498" width="17.5703125" style="12" customWidth="1"/>
    <col min="10499" max="10504" width="9" style="12" customWidth="1"/>
    <col min="10505" max="10748" width="9.140625" style="12"/>
    <col min="10749" max="10749" width="4.7109375" style="12" customWidth="1"/>
    <col min="10750" max="10750" width="19.85546875" style="12" customWidth="1"/>
    <col min="10751" max="10751" width="72.140625" style="12" customWidth="1"/>
    <col min="10752" max="10752" width="0" style="12" hidden="1" customWidth="1"/>
    <col min="10753" max="10753" width="18.28515625" style="12" customWidth="1"/>
    <col min="10754" max="10754" width="17.5703125" style="12" customWidth="1"/>
    <col min="10755" max="10760" width="9" style="12" customWidth="1"/>
    <col min="10761" max="11004" width="9.140625" style="12"/>
    <col min="11005" max="11005" width="4.7109375" style="12" customWidth="1"/>
    <col min="11006" max="11006" width="19.85546875" style="12" customWidth="1"/>
    <col min="11007" max="11007" width="72.140625" style="12" customWidth="1"/>
    <col min="11008" max="11008" width="0" style="12" hidden="1" customWidth="1"/>
    <col min="11009" max="11009" width="18.28515625" style="12" customWidth="1"/>
    <col min="11010" max="11010" width="17.5703125" style="12" customWidth="1"/>
    <col min="11011" max="11016" width="9" style="12" customWidth="1"/>
    <col min="11017" max="11260" width="9.140625" style="12"/>
    <col min="11261" max="11261" width="4.7109375" style="12" customWidth="1"/>
    <col min="11262" max="11262" width="19.85546875" style="12" customWidth="1"/>
    <col min="11263" max="11263" width="72.140625" style="12" customWidth="1"/>
    <col min="11264" max="11264" width="0" style="12" hidden="1" customWidth="1"/>
    <col min="11265" max="11265" width="18.28515625" style="12" customWidth="1"/>
    <col min="11266" max="11266" width="17.5703125" style="12" customWidth="1"/>
    <col min="11267" max="11272" width="9" style="12" customWidth="1"/>
    <col min="11273" max="11516" width="9.140625" style="12"/>
    <col min="11517" max="11517" width="4.7109375" style="12" customWidth="1"/>
    <col min="11518" max="11518" width="19.85546875" style="12" customWidth="1"/>
    <col min="11519" max="11519" width="72.140625" style="12" customWidth="1"/>
    <col min="11520" max="11520" width="0" style="12" hidden="1" customWidth="1"/>
    <col min="11521" max="11521" width="18.28515625" style="12" customWidth="1"/>
    <col min="11522" max="11522" width="17.5703125" style="12" customWidth="1"/>
    <col min="11523" max="11528" width="9" style="12" customWidth="1"/>
    <col min="11529" max="11772" width="9.140625" style="12"/>
    <col min="11773" max="11773" width="4.7109375" style="12" customWidth="1"/>
    <col min="11774" max="11774" width="19.85546875" style="12" customWidth="1"/>
    <col min="11775" max="11775" width="72.140625" style="12" customWidth="1"/>
    <col min="11776" max="11776" width="0" style="12" hidden="1" customWidth="1"/>
    <col min="11777" max="11777" width="18.28515625" style="12" customWidth="1"/>
    <col min="11778" max="11778" width="17.5703125" style="12" customWidth="1"/>
    <col min="11779" max="11784" width="9" style="12" customWidth="1"/>
    <col min="11785" max="12028" width="9.140625" style="12"/>
    <col min="12029" max="12029" width="4.7109375" style="12" customWidth="1"/>
    <col min="12030" max="12030" width="19.85546875" style="12" customWidth="1"/>
    <col min="12031" max="12031" width="72.140625" style="12" customWidth="1"/>
    <col min="12032" max="12032" width="0" style="12" hidden="1" customWidth="1"/>
    <col min="12033" max="12033" width="18.28515625" style="12" customWidth="1"/>
    <col min="12034" max="12034" width="17.5703125" style="12" customWidth="1"/>
    <col min="12035" max="12040" width="9" style="12" customWidth="1"/>
    <col min="12041" max="12284" width="9.140625" style="12"/>
    <col min="12285" max="12285" width="4.7109375" style="12" customWidth="1"/>
    <col min="12286" max="12286" width="19.85546875" style="12" customWidth="1"/>
    <col min="12287" max="12287" width="72.140625" style="12" customWidth="1"/>
    <col min="12288" max="12288" width="0" style="12" hidden="1" customWidth="1"/>
    <col min="12289" max="12289" width="18.28515625" style="12" customWidth="1"/>
    <col min="12290" max="12290" width="17.5703125" style="12" customWidth="1"/>
    <col min="12291" max="12296" width="9" style="12" customWidth="1"/>
    <col min="12297" max="12540" width="9.140625" style="12"/>
    <col min="12541" max="12541" width="4.7109375" style="12" customWidth="1"/>
    <col min="12542" max="12542" width="19.85546875" style="12" customWidth="1"/>
    <col min="12543" max="12543" width="72.140625" style="12" customWidth="1"/>
    <col min="12544" max="12544" width="0" style="12" hidden="1" customWidth="1"/>
    <col min="12545" max="12545" width="18.28515625" style="12" customWidth="1"/>
    <col min="12546" max="12546" width="17.5703125" style="12" customWidth="1"/>
    <col min="12547" max="12552" width="9" style="12" customWidth="1"/>
    <col min="12553" max="12796" width="9.140625" style="12"/>
    <col min="12797" max="12797" width="4.7109375" style="12" customWidth="1"/>
    <col min="12798" max="12798" width="19.85546875" style="12" customWidth="1"/>
    <col min="12799" max="12799" width="72.140625" style="12" customWidth="1"/>
    <col min="12800" max="12800" width="0" style="12" hidden="1" customWidth="1"/>
    <col min="12801" max="12801" width="18.28515625" style="12" customWidth="1"/>
    <col min="12802" max="12802" width="17.5703125" style="12" customWidth="1"/>
    <col min="12803" max="12808" width="9" style="12" customWidth="1"/>
    <col min="12809" max="13052" width="9.140625" style="12"/>
    <col min="13053" max="13053" width="4.7109375" style="12" customWidth="1"/>
    <col min="13054" max="13054" width="19.85546875" style="12" customWidth="1"/>
    <col min="13055" max="13055" width="72.140625" style="12" customWidth="1"/>
    <col min="13056" max="13056" width="0" style="12" hidden="1" customWidth="1"/>
    <col min="13057" max="13057" width="18.28515625" style="12" customWidth="1"/>
    <col min="13058" max="13058" width="17.5703125" style="12" customWidth="1"/>
    <col min="13059" max="13064" width="9" style="12" customWidth="1"/>
    <col min="13065" max="13308" width="9.140625" style="12"/>
    <col min="13309" max="13309" width="4.7109375" style="12" customWidth="1"/>
    <col min="13310" max="13310" width="19.85546875" style="12" customWidth="1"/>
    <col min="13311" max="13311" width="72.140625" style="12" customWidth="1"/>
    <col min="13312" max="13312" width="0" style="12" hidden="1" customWidth="1"/>
    <col min="13313" max="13313" width="18.28515625" style="12" customWidth="1"/>
    <col min="13314" max="13314" width="17.5703125" style="12" customWidth="1"/>
    <col min="13315" max="13320" width="9" style="12" customWidth="1"/>
    <col min="13321" max="13564" width="9.140625" style="12"/>
    <col min="13565" max="13565" width="4.7109375" style="12" customWidth="1"/>
    <col min="13566" max="13566" width="19.85546875" style="12" customWidth="1"/>
    <col min="13567" max="13567" width="72.140625" style="12" customWidth="1"/>
    <col min="13568" max="13568" width="0" style="12" hidden="1" customWidth="1"/>
    <col min="13569" max="13569" width="18.28515625" style="12" customWidth="1"/>
    <col min="13570" max="13570" width="17.5703125" style="12" customWidth="1"/>
    <col min="13571" max="13576" width="9" style="12" customWidth="1"/>
    <col min="13577" max="13820" width="9.140625" style="12"/>
    <col min="13821" max="13821" width="4.7109375" style="12" customWidth="1"/>
    <col min="13822" max="13822" width="19.85546875" style="12" customWidth="1"/>
    <col min="13823" max="13823" width="72.140625" style="12" customWidth="1"/>
    <col min="13824" max="13824" width="0" style="12" hidden="1" customWidth="1"/>
    <col min="13825" max="13825" width="18.28515625" style="12" customWidth="1"/>
    <col min="13826" max="13826" width="17.5703125" style="12" customWidth="1"/>
    <col min="13827" max="13832" width="9" style="12" customWidth="1"/>
    <col min="13833" max="14076" width="9.140625" style="12"/>
    <col min="14077" max="14077" width="4.7109375" style="12" customWidth="1"/>
    <col min="14078" max="14078" width="19.85546875" style="12" customWidth="1"/>
    <col min="14079" max="14079" width="72.140625" style="12" customWidth="1"/>
    <col min="14080" max="14080" width="0" style="12" hidden="1" customWidth="1"/>
    <col min="14081" max="14081" width="18.28515625" style="12" customWidth="1"/>
    <col min="14082" max="14082" width="17.5703125" style="12" customWidth="1"/>
    <col min="14083" max="14088" width="9" style="12" customWidth="1"/>
    <col min="14089" max="14332" width="9.140625" style="12"/>
    <col min="14333" max="14333" width="4.7109375" style="12" customWidth="1"/>
    <col min="14334" max="14334" width="19.85546875" style="12" customWidth="1"/>
    <col min="14335" max="14335" width="72.140625" style="12" customWidth="1"/>
    <col min="14336" max="14336" width="0" style="12" hidden="1" customWidth="1"/>
    <col min="14337" max="14337" width="18.28515625" style="12" customWidth="1"/>
    <col min="14338" max="14338" width="17.5703125" style="12" customWidth="1"/>
    <col min="14339" max="14344" width="9" style="12" customWidth="1"/>
    <col min="14345" max="14588" width="9.140625" style="12"/>
    <col min="14589" max="14589" width="4.7109375" style="12" customWidth="1"/>
    <col min="14590" max="14590" width="19.85546875" style="12" customWidth="1"/>
    <col min="14591" max="14591" width="72.140625" style="12" customWidth="1"/>
    <col min="14592" max="14592" width="0" style="12" hidden="1" customWidth="1"/>
    <col min="14593" max="14593" width="18.28515625" style="12" customWidth="1"/>
    <col min="14594" max="14594" width="17.5703125" style="12" customWidth="1"/>
    <col min="14595" max="14600" width="9" style="12" customWidth="1"/>
    <col min="14601" max="14844" width="9.140625" style="12"/>
    <col min="14845" max="14845" width="4.7109375" style="12" customWidth="1"/>
    <col min="14846" max="14846" width="19.85546875" style="12" customWidth="1"/>
    <col min="14847" max="14847" width="72.140625" style="12" customWidth="1"/>
    <col min="14848" max="14848" width="0" style="12" hidden="1" customWidth="1"/>
    <col min="14849" max="14849" width="18.28515625" style="12" customWidth="1"/>
    <col min="14850" max="14850" width="17.5703125" style="12" customWidth="1"/>
    <col min="14851" max="14856" width="9" style="12" customWidth="1"/>
    <col min="14857" max="15100" width="9.140625" style="12"/>
    <col min="15101" max="15101" width="4.7109375" style="12" customWidth="1"/>
    <col min="15102" max="15102" width="19.85546875" style="12" customWidth="1"/>
    <col min="15103" max="15103" width="72.140625" style="12" customWidth="1"/>
    <col min="15104" max="15104" width="0" style="12" hidden="1" customWidth="1"/>
    <col min="15105" max="15105" width="18.28515625" style="12" customWidth="1"/>
    <col min="15106" max="15106" width="17.5703125" style="12" customWidth="1"/>
    <col min="15107" max="15112" width="9" style="12" customWidth="1"/>
    <col min="15113" max="15356" width="9.140625" style="12"/>
    <col min="15357" max="15357" width="4.7109375" style="12" customWidth="1"/>
    <col min="15358" max="15358" width="19.85546875" style="12" customWidth="1"/>
    <col min="15359" max="15359" width="72.140625" style="12" customWidth="1"/>
    <col min="15360" max="15360" width="0" style="12" hidden="1" customWidth="1"/>
    <col min="15361" max="15361" width="18.28515625" style="12" customWidth="1"/>
    <col min="15362" max="15362" width="17.5703125" style="12" customWidth="1"/>
    <col min="15363" max="15368" width="9" style="12" customWidth="1"/>
    <col min="15369" max="15612" width="9.140625" style="12"/>
    <col min="15613" max="15613" width="4.7109375" style="12" customWidth="1"/>
    <col min="15614" max="15614" width="19.85546875" style="12" customWidth="1"/>
    <col min="15615" max="15615" width="72.140625" style="12" customWidth="1"/>
    <col min="15616" max="15616" width="0" style="12" hidden="1" customWidth="1"/>
    <col min="15617" max="15617" width="18.28515625" style="12" customWidth="1"/>
    <col min="15618" max="15618" width="17.5703125" style="12" customWidth="1"/>
    <col min="15619" max="15624" width="9" style="12" customWidth="1"/>
    <col min="15625" max="15868" width="9.140625" style="12"/>
    <col min="15869" max="15869" width="4.7109375" style="12" customWidth="1"/>
    <col min="15870" max="15870" width="19.85546875" style="12" customWidth="1"/>
    <col min="15871" max="15871" width="72.140625" style="12" customWidth="1"/>
    <col min="15872" max="15872" width="0" style="12" hidden="1" customWidth="1"/>
    <col min="15873" max="15873" width="18.28515625" style="12" customWidth="1"/>
    <col min="15874" max="15874" width="17.5703125" style="12" customWidth="1"/>
    <col min="15875" max="15880" width="9" style="12" customWidth="1"/>
    <col min="15881" max="16124" width="9.140625" style="12"/>
    <col min="16125" max="16125" width="4.7109375" style="12" customWidth="1"/>
    <col min="16126" max="16126" width="19.85546875" style="12" customWidth="1"/>
    <col min="16127" max="16127" width="72.140625" style="12" customWidth="1"/>
    <col min="16128" max="16128" width="0" style="12" hidden="1" customWidth="1"/>
    <col min="16129" max="16129" width="18.28515625" style="12" customWidth="1"/>
    <col min="16130" max="16130" width="17.5703125" style="12" customWidth="1"/>
    <col min="16131" max="16136" width="9" style="12" customWidth="1"/>
    <col min="16137" max="16384" width="9.140625" style="12"/>
  </cols>
  <sheetData>
    <row r="1" spans="2:4">
      <c r="D1" s="13" t="s">
        <v>96</v>
      </c>
    </row>
    <row r="2" spans="2:4">
      <c r="D2" s="13" t="s">
        <v>93</v>
      </c>
    </row>
    <row r="3" spans="2:4">
      <c r="D3" s="13" t="s">
        <v>1</v>
      </c>
    </row>
    <row r="5" spans="2:4" ht="39" customHeight="1">
      <c r="B5" s="246" t="s">
        <v>226</v>
      </c>
      <c r="C5" s="246"/>
      <c r="D5" s="246"/>
    </row>
    <row r="6" spans="2:4" ht="9.75" customHeight="1">
      <c r="B6" s="39"/>
      <c r="C6" s="39"/>
      <c r="D6" s="39"/>
    </row>
    <row r="7" spans="2:4">
      <c r="D7" s="6" t="s">
        <v>164</v>
      </c>
    </row>
    <row r="8" spans="2:4" ht="24.75" customHeight="1">
      <c r="B8" s="260" t="s">
        <v>165</v>
      </c>
      <c r="C8" s="260"/>
      <c r="D8" s="260"/>
    </row>
    <row r="9" spans="2:4">
      <c r="B9" s="12" t="s">
        <v>23</v>
      </c>
    </row>
    <row r="11" spans="2:4">
      <c r="B11" s="17" t="s">
        <v>14</v>
      </c>
      <c r="C11" s="17" t="s">
        <v>15</v>
      </c>
    </row>
    <row r="12" spans="2:4">
      <c r="B12" s="14">
        <v>1004</v>
      </c>
      <c r="C12" s="47" t="str">
        <f>'Հ1 '!D13</f>
        <v xml:space="preserve"> Ոռոգման համակարգի առողջացում</v>
      </c>
    </row>
    <row r="13" spans="2:4">
      <c r="B13" s="16"/>
      <c r="C13" s="16"/>
    </row>
    <row r="14" spans="2:4" ht="42.75" customHeight="1"/>
    <row r="15" spans="2:4" ht="73.5" customHeight="1">
      <c r="B15" s="7" t="s">
        <v>17</v>
      </c>
      <c r="C15" s="1">
        <v>1004</v>
      </c>
      <c r="D15" s="134" t="s">
        <v>35</v>
      </c>
    </row>
    <row r="16" spans="2:4">
      <c r="B16" s="7" t="s">
        <v>18</v>
      </c>
      <c r="C16" s="4">
        <v>31013</v>
      </c>
      <c r="D16" s="8" t="s">
        <v>28</v>
      </c>
    </row>
    <row r="17" spans="2:4">
      <c r="B17" s="7" t="s">
        <v>19</v>
      </c>
      <c r="C17" s="4" t="str">
        <f>'Հ1 '!D19</f>
        <v xml:space="preserve"> Փոքր և միջին ջրամբարների կառուցում</v>
      </c>
      <c r="D17" s="9"/>
    </row>
    <row r="18" spans="2:4" ht="30" customHeight="1">
      <c r="B18" s="7" t="s">
        <v>20</v>
      </c>
      <c r="C18" s="4" t="str">
        <f>'Հ1 '!D21</f>
        <v xml:space="preserve"> Փոքր և միջին ջրամբարների կառուցման աշխատանքներ</v>
      </c>
      <c r="D18" s="9"/>
    </row>
    <row r="19" spans="2:4" ht="39.75" customHeight="1">
      <c r="B19" s="7" t="s">
        <v>21</v>
      </c>
      <c r="C19" s="4" t="str">
        <f>'Հ1 '!D23</f>
        <v xml:space="preserve"> Պետական մարմինների կողմից օգտագործվող ոչ ֆինանսական ակտիվների հետ գործառնություններ</v>
      </c>
      <c r="D19" s="9"/>
    </row>
    <row r="20" spans="2:4" ht="51.75">
      <c r="B20" s="169" t="s">
        <v>163</v>
      </c>
      <c r="C20" s="53" t="s">
        <v>162</v>
      </c>
      <c r="D20" s="9"/>
    </row>
    <row r="21" spans="2:4">
      <c r="B21" s="250" t="s">
        <v>0</v>
      </c>
      <c r="C21" s="251"/>
      <c r="D21" s="10"/>
    </row>
    <row r="22" spans="2:4">
      <c r="B22" s="248" t="s">
        <v>25</v>
      </c>
      <c r="C22" s="249"/>
      <c r="D22" s="136">
        <f>'Հ1 '!E19</f>
        <v>-900803</v>
      </c>
    </row>
    <row r="23" spans="2:4">
      <c r="B23" s="40"/>
      <c r="C23" s="40"/>
    </row>
    <row r="24" spans="2:4">
      <c r="D24" s="6" t="s">
        <v>36</v>
      </c>
    </row>
    <row r="25" spans="2:4" ht="24" customHeight="1">
      <c r="B25" s="260" t="s">
        <v>13</v>
      </c>
      <c r="C25" s="260"/>
      <c r="D25" s="260"/>
    </row>
    <row r="26" spans="2:4">
      <c r="B26" s="12" t="s">
        <v>23</v>
      </c>
    </row>
    <row r="27" spans="2:4" ht="19.5" customHeight="1">
      <c r="B27" s="16"/>
      <c r="C27" s="16"/>
    </row>
    <row r="28" spans="2:4">
      <c r="B28" s="17" t="s">
        <v>14</v>
      </c>
      <c r="C28" s="17" t="s">
        <v>15</v>
      </c>
    </row>
    <row r="29" spans="2:4">
      <c r="B29" s="14">
        <v>1049</v>
      </c>
      <c r="C29" s="15" t="s">
        <v>55</v>
      </c>
    </row>
    <row r="30" spans="2:4">
      <c r="B30" s="16"/>
      <c r="C30" s="16"/>
    </row>
    <row r="31" spans="2:4">
      <c r="B31" s="41" t="s">
        <v>16</v>
      </c>
      <c r="C31" s="40"/>
    </row>
    <row r="32" spans="2:4" ht="109.5" customHeight="1">
      <c r="B32" s="17" t="s">
        <v>17</v>
      </c>
      <c r="C32" s="2">
        <v>1049</v>
      </c>
      <c r="D32" s="128" t="s">
        <v>33</v>
      </c>
    </row>
    <row r="33" spans="2:4">
      <c r="B33" s="17" t="s">
        <v>18</v>
      </c>
      <c r="C33" s="2" t="s">
        <v>79</v>
      </c>
      <c r="D33" s="8" t="s">
        <v>28</v>
      </c>
    </row>
    <row r="34" spans="2:4">
      <c r="B34" s="17" t="s">
        <v>19</v>
      </c>
      <c r="C34" s="2" t="s">
        <v>80</v>
      </c>
      <c r="D34" s="23"/>
    </row>
    <row r="35" spans="2:4" ht="51.75">
      <c r="B35" s="18" t="s">
        <v>20</v>
      </c>
      <c r="C35" s="2" t="s">
        <v>81</v>
      </c>
      <c r="D35" s="24"/>
    </row>
    <row r="36" spans="2:4" ht="34.5">
      <c r="B36" s="18" t="s">
        <v>21</v>
      </c>
      <c r="C36" s="2" t="s">
        <v>82</v>
      </c>
      <c r="D36" s="24"/>
    </row>
    <row r="37" spans="2:4" ht="34.5">
      <c r="B37" s="18" t="s">
        <v>83</v>
      </c>
      <c r="C37" s="2" t="s">
        <v>84</v>
      </c>
      <c r="D37" s="25"/>
    </row>
    <row r="38" spans="2:4">
      <c r="B38" s="252" t="s">
        <v>0</v>
      </c>
      <c r="C38" s="253"/>
      <c r="D38" s="19"/>
    </row>
    <row r="39" spans="2:4">
      <c r="B39" s="110" t="s">
        <v>219</v>
      </c>
      <c r="C39" s="215"/>
      <c r="D39" s="43">
        <f>Հ5!D35</f>
        <v>-2.1</v>
      </c>
    </row>
    <row r="40" spans="2:4">
      <c r="B40" s="110" t="s">
        <v>171</v>
      </c>
      <c r="C40" s="111"/>
      <c r="D40" s="43">
        <f>Հ5!D36</f>
        <v>8</v>
      </c>
    </row>
    <row r="41" spans="2:4">
      <c r="B41" s="110" t="s">
        <v>172</v>
      </c>
      <c r="C41" s="112"/>
      <c r="D41" s="43">
        <f>Հ5!D37</f>
        <v>6.4</v>
      </c>
    </row>
    <row r="42" spans="2:4" ht="18.75" customHeight="1">
      <c r="B42" s="20" t="s">
        <v>22</v>
      </c>
      <c r="C42" s="21"/>
      <c r="D42" s="135">
        <f>Հ3!G44</f>
        <v>766432.6999999996</v>
      </c>
    </row>
    <row r="43" spans="2:4" ht="44.25" customHeight="1"/>
    <row r="44" spans="2:4" ht="78" customHeight="1">
      <c r="B44" s="7" t="s">
        <v>17</v>
      </c>
      <c r="C44" s="1" t="s">
        <v>78</v>
      </c>
      <c r="D44" s="134" t="s">
        <v>34</v>
      </c>
    </row>
    <row r="45" spans="2:4">
      <c r="B45" s="7" t="s">
        <v>18</v>
      </c>
      <c r="C45" s="4" t="str">
        <f>Հ5!C41</f>
        <v xml:space="preserve"> 21002 </v>
      </c>
      <c r="D45" s="8" t="s">
        <v>28</v>
      </c>
    </row>
    <row r="46" spans="2:4">
      <c r="B46" s="7" t="s">
        <v>19</v>
      </c>
      <c r="C46" s="99" t="str">
        <f>Հ5!C42</f>
        <v xml:space="preserve"> Տրանսպորտային օբյեկտների հիմնանորոգում </v>
      </c>
      <c r="D46" s="9"/>
    </row>
    <row r="47" spans="2:4" ht="42" customHeight="1">
      <c r="B47" s="7" t="s">
        <v>20</v>
      </c>
      <c r="C47" s="99" t="str">
        <f>Հ5!C43</f>
        <v xml:space="preserve"> Ավտոմոբիլային ճանապարհների վրա գտնվող կամուրջների հիմնանորոգում </v>
      </c>
      <c r="D47" s="9"/>
    </row>
    <row r="48" spans="2:4" ht="43.5" customHeight="1">
      <c r="B48" s="7" t="s">
        <v>21</v>
      </c>
      <c r="C48" s="99" t="str">
        <f>Հ5!C44</f>
        <v xml:space="preserve"> Հանրության կողմից անմիջականորեն օգտագործվող ակտիվների հետ կապված միջոցառումներ </v>
      </c>
      <c r="D48" s="9"/>
    </row>
    <row r="49" spans="1:4" ht="34.5">
      <c r="B49" s="7" t="s">
        <v>83</v>
      </c>
      <c r="C49" s="99" t="str">
        <f>Հ5!C45</f>
        <v xml:space="preserve">  Մասնագիտացված միավոր </v>
      </c>
      <c r="D49" s="9"/>
    </row>
    <row r="50" spans="1:4">
      <c r="B50" s="250" t="s">
        <v>0</v>
      </c>
      <c r="C50" s="251"/>
      <c r="D50" s="100"/>
    </row>
    <row r="51" spans="1:4">
      <c r="B51" s="248" t="s">
        <v>106</v>
      </c>
      <c r="C51" s="249"/>
      <c r="D51" s="113">
        <f>D52</f>
        <v>3</v>
      </c>
    </row>
    <row r="52" spans="1:4" ht="23.25" customHeight="1">
      <c r="B52" s="254" t="s">
        <v>107</v>
      </c>
      <c r="C52" s="255"/>
      <c r="D52" s="113">
        <f>D53</f>
        <v>3</v>
      </c>
    </row>
    <row r="53" spans="1:4" s="48" customFormat="1" ht="19.5" customHeight="1">
      <c r="A53" s="37"/>
      <c r="B53" s="256" t="s">
        <v>122</v>
      </c>
      <c r="C53" s="257"/>
      <c r="D53" s="114">
        <f>Հ5!D49</f>
        <v>3</v>
      </c>
    </row>
    <row r="54" spans="1:4">
      <c r="B54" s="258" t="s">
        <v>25</v>
      </c>
      <c r="C54" s="259"/>
      <c r="D54" s="136">
        <f>Հ3!G55</f>
        <v>134370.29999999999</v>
      </c>
    </row>
    <row r="57" spans="1:4" ht="17.25" customHeight="1"/>
  </sheetData>
  <mergeCells count="11">
    <mergeCell ref="B53:C53"/>
    <mergeCell ref="B54:C54"/>
    <mergeCell ref="B52:C52"/>
    <mergeCell ref="B5:D5"/>
    <mergeCell ref="B8:D8"/>
    <mergeCell ref="B38:C38"/>
    <mergeCell ref="B50:C50"/>
    <mergeCell ref="B51:C51"/>
    <mergeCell ref="B21:C21"/>
    <mergeCell ref="B22:C22"/>
    <mergeCell ref="B25:D25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96"/>
  <sheetViews>
    <sheetView tabSelected="1" topLeftCell="A79" zoomScaleNormal="100" zoomScaleSheetLayoutView="100" workbookViewId="0">
      <selection activeCell="J82" sqref="J82"/>
    </sheetView>
  </sheetViews>
  <sheetFormatPr defaultRowHeight="17.25"/>
  <cols>
    <col min="1" max="1" width="4.85546875" style="28" customWidth="1"/>
    <col min="2" max="2" width="16" style="32" customWidth="1"/>
    <col min="3" max="3" width="60.140625" style="28" customWidth="1"/>
    <col min="4" max="4" width="13" style="28" customWidth="1"/>
    <col min="5" max="5" width="10.7109375" style="28" customWidth="1"/>
    <col min="6" max="6" width="19.7109375" style="33" customWidth="1"/>
    <col min="7" max="7" width="10.85546875" style="33" customWidth="1"/>
    <col min="8" max="8" width="19.140625" style="33" customWidth="1"/>
    <col min="9" max="11" width="9.140625" style="28"/>
    <col min="12" max="12" width="20.7109375" style="28" customWidth="1"/>
    <col min="13" max="14" width="9.140625" style="28"/>
    <col min="15" max="15" width="11.28515625" style="28" bestFit="1" customWidth="1"/>
    <col min="16" max="16384" width="9.140625" style="28"/>
  </cols>
  <sheetData>
    <row r="1" spans="2:12" s="27" customFormat="1">
      <c r="B1" s="26"/>
      <c r="C1" s="26"/>
      <c r="D1" s="26"/>
      <c r="E1" s="26"/>
      <c r="F1" s="26"/>
      <c r="G1" s="26"/>
      <c r="H1" s="171" t="s">
        <v>153</v>
      </c>
    </row>
    <row r="2" spans="2:12" s="27" customFormat="1">
      <c r="B2" s="26"/>
      <c r="C2" s="26"/>
      <c r="D2" s="26"/>
      <c r="E2" s="26"/>
      <c r="F2" s="26"/>
      <c r="G2" s="26"/>
      <c r="H2" s="13" t="s">
        <v>93</v>
      </c>
    </row>
    <row r="3" spans="2:12" s="27" customFormat="1">
      <c r="B3" s="26"/>
      <c r="C3" s="26"/>
      <c r="D3" s="26"/>
      <c r="E3" s="26"/>
      <c r="F3" s="26"/>
      <c r="G3" s="26"/>
      <c r="H3" s="13" t="s">
        <v>1</v>
      </c>
    </row>
    <row r="4" spans="2:12" ht="8.25" customHeight="1"/>
    <row r="5" spans="2:12" ht="48" customHeight="1">
      <c r="B5" s="261" t="s">
        <v>94</v>
      </c>
      <c r="C5" s="261"/>
      <c r="D5" s="261"/>
      <c r="E5" s="261"/>
      <c r="F5" s="261"/>
      <c r="G5" s="261"/>
      <c r="H5" s="261"/>
    </row>
    <row r="6" spans="2:12" ht="75" customHeight="1">
      <c r="B6" s="262" t="s">
        <v>40</v>
      </c>
      <c r="C6" s="263" t="s">
        <v>41</v>
      </c>
      <c r="D6" s="263" t="s">
        <v>42</v>
      </c>
      <c r="E6" s="263" t="s">
        <v>43</v>
      </c>
      <c r="F6" s="264" t="s">
        <v>44</v>
      </c>
      <c r="G6" s="264" t="s">
        <v>108</v>
      </c>
      <c r="H6" s="264"/>
    </row>
    <row r="7" spans="2:12" ht="44.25" customHeight="1">
      <c r="B7" s="262"/>
      <c r="C7" s="263"/>
      <c r="D7" s="263"/>
      <c r="E7" s="263"/>
      <c r="F7" s="264"/>
      <c r="G7" s="140" t="s">
        <v>45</v>
      </c>
      <c r="H7" s="140" t="s">
        <v>46</v>
      </c>
    </row>
    <row r="8" spans="2:12" ht="26.25" customHeight="1">
      <c r="B8" s="268" t="s">
        <v>32</v>
      </c>
      <c r="C8" s="268"/>
      <c r="D8" s="268"/>
      <c r="E8" s="268"/>
      <c r="F8" s="268"/>
      <c r="G8" s="268"/>
      <c r="H8" s="179">
        <f>+H9</f>
        <v>780717.26900000009</v>
      </c>
      <c r="I8" s="29"/>
      <c r="L8" s="30"/>
    </row>
    <row r="9" spans="2:12">
      <c r="B9" s="142" t="s">
        <v>85</v>
      </c>
      <c r="C9" s="143" t="s">
        <v>86</v>
      </c>
      <c r="D9" s="143" t="s">
        <v>47</v>
      </c>
      <c r="E9" s="269" t="s">
        <v>53</v>
      </c>
      <c r="F9" s="269"/>
      <c r="G9" s="269"/>
      <c r="H9" s="179">
        <f>+H10+H72</f>
        <v>780717.26900000009</v>
      </c>
      <c r="J9" s="29"/>
      <c r="L9" s="31"/>
    </row>
    <row r="10" spans="2:12">
      <c r="B10" s="144" t="s">
        <v>87</v>
      </c>
      <c r="C10" s="268" t="s">
        <v>73</v>
      </c>
      <c r="D10" s="268"/>
      <c r="E10" s="268"/>
      <c r="F10" s="268"/>
      <c r="G10" s="268"/>
      <c r="H10" s="179">
        <f>SUM(H11+H47)</f>
        <v>646347.09700000007</v>
      </c>
    </row>
    <row r="11" spans="2:12" s="36" customFormat="1" ht="21.75" customHeight="1">
      <c r="B11" s="270" t="s">
        <v>110</v>
      </c>
      <c r="C11" s="271"/>
      <c r="D11" s="271"/>
      <c r="E11" s="271"/>
      <c r="F11" s="271"/>
      <c r="G11" s="272"/>
      <c r="H11" s="179">
        <f>SUM(H12:H46)</f>
        <v>603190.27600000007</v>
      </c>
    </row>
    <row r="12" spans="2:12">
      <c r="B12" s="145" t="s">
        <v>268</v>
      </c>
      <c r="C12" s="146" t="s">
        <v>111</v>
      </c>
      <c r="D12" s="143" t="s">
        <v>88</v>
      </c>
      <c r="E12" s="143" t="s">
        <v>48</v>
      </c>
      <c r="F12" s="147"/>
      <c r="G12" s="143"/>
      <c r="H12" s="148">
        <v>-1245.999</v>
      </c>
    </row>
    <row r="13" spans="2:12">
      <c r="B13" s="145" t="s">
        <v>227</v>
      </c>
      <c r="C13" s="146" t="s">
        <v>111</v>
      </c>
      <c r="D13" s="143" t="s">
        <v>88</v>
      </c>
      <c r="E13" s="143" t="s">
        <v>48</v>
      </c>
      <c r="F13" s="149"/>
      <c r="G13" s="143"/>
      <c r="H13" s="148">
        <v>-13761.412</v>
      </c>
    </row>
    <row r="14" spans="2:12">
      <c r="B14" s="145" t="s">
        <v>228</v>
      </c>
      <c r="C14" s="146" t="s">
        <v>111</v>
      </c>
      <c r="D14" s="143" t="s">
        <v>112</v>
      </c>
      <c r="E14" s="143" t="s">
        <v>48</v>
      </c>
      <c r="F14" s="149"/>
      <c r="G14" s="143"/>
      <c r="H14" s="148">
        <v>-40876.65</v>
      </c>
    </row>
    <row r="15" spans="2:12">
      <c r="B15" s="145" t="s">
        <v>229</v>
      </c>
      <c r="C15" s="146" t="s">
        <v>111</v>
      </c>
      <c r="D15" s="143" t="s">
        <v>112</v>
      </c>
      <c r="E15" s="143" t="s">
        <v>48</v>
      </c>
      <c r="F15" s="149"/>
      <c r="G15" s="143"/>
      <c r="H15" s="148">
        <v>-65766.384999999995</v>
      </c>
    </row>
    <row r="16" spans="2:12">
      <c r="B16" s="145" t="s">
        <v>230</v>
      </c>
      <c r="C16" s="146" t="s">
        <v>111</v>
      </c>
      <c r="D16" s="143" t="s">
        <v>88</v>
      </c>
      <c r="E16" s="143" t="s">
        <v>48</v>
      </c>
      <c r="F16" s="149">
        <v>164500000</v>
      </c>
      <c r="G16" s="143">
        <v>1</v>
      </c>
      <c r="H16" s="148">
        <f t="shared" ref="H16:H46" si="0">+G16*F16/1000</f>
        <v>164500</v>
      </c>
    </row>
    <row r="17" spans="2:8">
      <c r="B17" s="145" t="s">
        <v>231</v>
      </c>
      <c r="C17" s="146" t="s">
        <v>111</v>
      </c>
      <c r="D17" s="143" t="s">
        <v>112</v>
      </c>
      <c r="E17" s="143" t="s">
        <v>48</v>
      </c>
      <c r="F17" s="149"/>
      <c r="G17" s="143"/>
      <c r="H17" s="148">
        <v>-1930.0350000000001</v>
      </c>
    </row>
    <row r="18" spans="2:8">
      <c r="B18" s="145" t="s">
        <v>269</v>
      </c>
      <c r="C18" s="146" t="s">
        <v>111</v>
      </c>
      <c r="D18" s="143" t="s">
        <v>88</v>
      </c>
      <c r="E18" s="143" t="s">
        <v>48</v>
      </c>
      <c r="F18" s="149">
        <v>70710803</v>
      </c>
      <c r="G18" s="143">
        <v>1</v>
      </c>
      <c r="H18" s="148">
        <f t="shared" si="0"/>
        <v>70710.803</v>
      </c>
    </row>
    <row r="19" spans="2:8">
      <c r="B19" s="145" t="s">
        <v>233</v>
      </c>
      <c r="C19" s="146" t="s">
        <v>111</v>
      </c>
      <c r="D19" s="143" t="s">
        <v>88</v>
      </c>
      <c r="E19" s="143" t="s">
        <v>48</v>
      </c>
      <c r="F19" s="149"/>
      <c r="G19" s="143"/>
      <c r="H19" s="148">
        <v>-2491000</v>
      </c>
    </row>
    <row r="20" spans="2:8">
      <c r="B20" s="145" t="s">
        <v>234</v>
      </c>
      <c r="C20" s="146" t="s">
        <v>111</v>
      </c>
      <c r="D20" s="143" t="s">
        <v>88</v>
      </c>
      <c r="E20" s="143" t="s">
        <v>48</v>
      </c>
      <c r="F20" s="149"/>
      <c r="G20" s="143"/>
      <c r="H20" s="148">
        <v>-24958.68</v>
      </c>
    </row>
    <row r="21" spans="2:8">
      <c r="B21" s="145" t="s">
        <v>235</v>
      </c>
      <c r="C21" s="146" t="s">
        <v>111</v>
      </c>
      <c r="D21" s="143" t="s">
        <v>112</v>
      </c>
      <c r="E21" s="143" t="s">
        <v>48</v>
      </c>
      <c r="F21" s="149"/>
      <c r="G21" s="143"/>
      <c r="H21" s="148">
        <v>-17712.721000000001</v>
      </c>
    </row>
    <row r="22" spans="2:8">
      <c r="B22" s="145" t="s">
        <v>236</v>
      </c>
      <c r="C22" s="146" t="s">
        <v>111</v>
      </c>
      <c r="D22" s="143" t="s">
        <v>112</v>
      </c>
      <c r="E22" s="143" t="s">
        <v>48</v>
      </c>
      <c r="F22" s="149"/>
      <c r="G22" s="143"/>
      <c r="H22" s="148">
        <v>-1352.5360000000001</v>
      </c>
    </row>
    <row r="23" spans="2:8">
      <c r="B23" s="145" t="s">
        <v>270</v>
      </c>
      <c r="C23" s="146" t="s">
        <v>111</v>
      </c>
      <c r="D23" s="143" t="s">
        <v>88</v>
      </c>
      <c r="E23" s="143" t="s">
        <v>48</v>
      </c>
      <c r="F23" s="149"/>
      <c r="G23" s="143"/>
      <c r="H23" s="148">
        <v>-4309.2150000000001</v>
      </c>
    </row>
    <row r="24" spans="2:8">
      <c r="B24" s="145" t="s">
        <v>237</v>
      </c>
      <c r="C24" s="146" t="s">
        <v>111</v>
      </c>
      <c r="D24" s="143" t="s">
        <v>88</v>
      </c>
      <c r="E24" s="143" t="s">
        <v>48</v>
      </c>
      <c r="F24" s="149"/>
      <c r="G24" s="143"/>
      <c r="H24" s="148">
        <v>-10343.025</v>
      </c>
    </row>
    <row r="25" spans="2:8">
      <c r="B25" s="145" t="s">
        <v>238</v>
      </c>
      <c r="C25" s="146" t="s">
        <v>111</v>
      </c>
      <c r="D25" s="143" t="s">
        <v>88</v>
      </c>
      <c r="E25" s="143" t="s">
        <v>48</v>
      </c>
      <c r="F25" s="149"/>
      <c r="G25" s="143"/>
      <c r="H25" s="148">
        <v>-1166.7</v>
      </c>
    </row>
    <row r="26" spans="2:8">
      <c r="B26" s="145" t="s">
        <v>239</v>
      </c>
      <c r="C26" s="146" t="s">
        <v>111</v>
      </c>
      <c r="D26" s="143" t="s">
        <v>112</v>
      </c>
      <c r="E26" s="143" t="s">
        <v>48</v>
      </c>
      <c r="F26" s="149"/>
      <c r="G26" s="143"/>
      <c r="H26" s="148">
        <v>-20578.875</v>
      </c>
    </row>
    <row r="27" spans="2:8">
      <c r="B27" s="145" t="s">
        <v>271</v>
      </c>
      <c r="C27" s="146" t="s">
        <v>111</v>
      </c>
      <c r="D27" s="143" t="s">
        <v>88</v>
      </c>
      <c r="E27" s="143" t="s">
        <v>48</v>
      </c>
      <c r="F27" s="149">
        <v>101606000</v>
      </c>
      <c r="G27" s="143">
        <v>1</v>
      </c>
      <c r="H27" s="148">
        <f t="shared" si="0"/>
        <v>101606</v>
      </c>
    </row>
    <row r="28" spans="2:8">
      <c r="B28" s="145" t="s">
        <v>240</v>
      </c>
      <c r="C28" s="146" t="s">
        <v>111</v>
      </c>
      <c r="D28" s="143" t="s">
        <v>88</v>
      </c>
      <c r="E28" s="143" t="s">
        <v>48</v>
      </c>
      <c r="F28" s="149"/>
      <c r="G28" s="143"/>
      <c r="H28" s="148">
        <v>-338.858</v>
      </c>
    </row>
    <row r="29" spans="2:8">
      <c r="B29" s="145" t="s">
        <v>241</v>
      </c>
      <c r="C29" s="146" t="s">
        <v>111</v>
      </c>
      <c r="D29" s="143" t="s">
        <v>112</v>
      </c>
      <c r="E29" s="143" t="s">
        <v>48</v>
      </c>
      <c r="F29" s="149"/>
      <c r="G29" s="143"/>
      <c r="H29" s="148">
        <v>-21916.284</v>
      </c>
    </row>
    <row r="30" spans="2:8">
      <c r="B30" s="145" t="s">
        <v>242</v>
      </c>
      <c r="C30" s="146" t="s">
        <v>111</v>
      </c>
      <c r="D30" s="143" t="s">
        <v>112</v>
      </c>
      <c r="E30" s="143" t="s">
        <v>48</v>
      </c>
      <c r="F30" s="149"/>
      <c r="G30" s="143"/>
      <c r="H30" s="148">
        <v>-19533.41</v>
      </c>
    </row>
    <row r="31" spans="2:8">
      <c r="B31" s="145" t="s">
        <v>243</v>
      </c>
      <c r="C31" s="146" t="s">
        <v>111</v>
      </c>
      <c r="D31" s="143" t="s">
        <v>112</v>
      </c>
      <c r="E31" s="143" t="s">
        <v>48</v>
      </c>
      <c r="F31" s="149">
        <v>1000000000</v>
      </c>
      <c r="G31" s="143">
        <v>1</v>
      </c>
      <c r="H31" s="148">
        <f t="shared" si="0"/>
        <v>1000000</v>
      </c>
    </row>
    <row r="32" spans="2:8">
      <c r="B32" s="145" t="s">
        <v>244</v>
      </c>
      <c r="C32" s="146" t="s">
        <v>111</v>
      </c>
      <c r="D32" s="143" t="s">
        <v>112</v>
      </c>
      <c r="E32" s="143" t="s">
        <v>48</v>
      </c>
      <c r="F32" s="149"/>
      <c r="G32" s="143"/>
      <c r="H32" s="148">
        <v>-44761.464</v>
      </c>
    </row>
    <row r="33" spans="2:8">
      <c r="B33" s="145" t="s">
        <v>245</v>
      </c>
      <c r="C33" s="146" t="s">
        <v>111</v>
      </c>
      <c r="D33" s="143" t="s">
        <v>112</v>
      </c>
      <c r="E33" s="143" t="s">
        <v>48</v>
      </c>
      <c r="F33" s="149"/>
      <c r="G33" s="143"/>
      <c r="H33" s="148">
        <v>-14729.714</v>
      </c>
    </row>
    <row r="34" spans="2:8">
      <c r="B34" s="145" t="s">
        <v>246</v>
      </c>
      <c r="C34" s="146" t="s">
        <v>111</v>
      </c>
      <c r="D34" s="143" t="s">
        <v>112</v>
      </c>
      <c r="E34" s="143" t="s">
        <v>48</v>
      </c>
      <c r="F34" s="149">
        <v>39041265</v>
      </c>
      <c r="G34" s="143">
        <v>1</v>
      </c>
      <c r="H34" s="148">
        <f t="shared" si="0"/>
        <v>39041.264999999999</v>
      </c>
    </row>
    <row r="35" spans="2:8">
      <c r="B35" s="145" t="s">
        <v>272</v>
      </c>
      <c r="C35" s="146" t="s">
        <v>111</v>
      </c>
      <c r="D35" s="143" t="s">
        <v>88</v>
      </c>
      <c r="E35" s="143" t="s">
        <v>48</v>
      </c>
      <c r="F35" s="149">
        <v>59841347</v>
      </c>
      <c r="G35" s="143">
        <v>1</v>
      </c>
      <c r="H35" s="148">
        <f t="shared" si="0"/>
        <v>59841.347000000002</v>
      </c>
    </row>
    <row r="36" spans="2:8">
      <c r="B36" s="145" t="s">
        <v>247</v>
      </c>
      <c r="C36" s="146" t="s">
        <v>111</v>
      </c>
      <c r="D36" s="143" t="s">
        <v>112</v>
      </c>
      <c r="E36" s="143" t="s">
        <v>48</v>
      </c>
      <c r="F36" s="149"/>
      <c r="G36" s="143"/>
      <c r="H36" s="148">
        <v>-3792.0369999999998</v>
      </c>
    </row>
    <row r="37" spans="2:8">
      <c r="B37" s="145" t="s">
        <v>248</v>
      </c>
      <c r="C37" s="146" t="s">
        <v>111</v>
      </c>
      <c r="D37" s="143" t="s">
        <v>112</v>
      </c>
      <c r="E37" s="143" t="s">
        <v>48</v>
      </c>
      <c r="F37" s="149"/>
      <c r="G37" s="143"/>
      <c r="H37" s="148">
        <v>-12520.644</v>
      </c>
    </row>
    <row r="38" spans="2:8">
      <c r="B38" s="145" t="s">
        <v>249</v>
      </c>
      <c r="C38" s="146" t="s">
        <v>111</v>
      </c>
      <c r="D38" s="143" t="s">
        <v>112</v>
      </c>
      <c r="E38" s="143" t="s">
        <v>48</v>
      </c>
      <c r="F38" s="149"/>
      <c r="G38" s="143"/>
      <c r="H38" s="148">
        <v>-14978.742</v>
      </c>
    </row>
    <row r="39" spans="2:8">
      <c r="B39" s="145" t="s">
        <v>250</v>
      </c>
      <c r="C39" s="146" t="s">
        <v>111</v>
      </c>
      <c r="D39" s="143" t="s">
        <v>112</v>
      </c>
      <c r="E39" s="143" t="s">
        <v>48</v>
      </c>
      <c r="F39" s="149"/>
      <c r="G39" s="143"/>
      <c r="H39" s="148">
        <v>-5009.8850000000002</v>
      </c>
    </row>
    <row r="40" spans="2:8">
      <c r="B40" s="145" t="s">
        <v>251</v>
      </c>
      <c r="C40" s="146" t="s">
        <v>111</v>
      </c>
      <c r="D40" s="143" t="s">
        <v>112</v>
      </c>
      <c r="E40" s="143" t="s">
        <v>48</v>
      </c>
      <c r="F40" s="149"/>
      <c r="G40" s="143"/>
      <c r="H40" s="148">
        <v>-1566.903</v>
      </c>
    </row>
    <row r="41" spans="2:8">
      <c r="B41" s="145" t="s">
        <v>252</v>
      </c>
      <c r="C41" s="146" t="s">
        <v>111</v>
      </c>
      <c r="D41" s="143" t="s">
        <v>112</v>
      </c>
      <c r="E41" s="143" t="s">
        <v>48</v>
      </c>
      <c r="F41" s="149">
        <v>200000000</v>
      </c>
      <c r="G41" s="143">
        <v>1</v>
      </c>
      <c r="H41" s="148">
        <f t="shared" si="0"/>
        <v>200000</v>
      </c>
    </row>
    <row r="42" spans="2:8">
      <c r="B42" s="145" t="s">
        <v>253</v>
      </c>
      <c r="C42" s="146" t="s">
        <v>111</v>
      </c>
      <c r="D42" s="143" t="s">
        <v>88</v>
      </c>
      <c r="E42" s="143" t="s">
        <v>48</v>
      </c>
      <c r="F42" s="149"/>
      <c r="G42" s="143"/>
      <c r="H42" s="148">
        <v>-3731.703</v>
      </c>
    </row>
    <row r="43" spans="2:8">
      <c r="B43" s="145" t="s">
        <v>269</v>
      </c>
      <c r="C43" s="146" t="s">
        <v>111</v>
      </c>
      <c r="D43" s="143" t="s">
        <v>88</v>
      </c>
      <c r="E43" s="143" t="s">
        <v>48</v>
      </c>
      <c r="F43" s="149">
        <v>13133920</v>
      </c>
      <c r="G43" s="143">
        <v>1</v>
      </c>
      <c r="H43" s="148">
        <f>+G43*F43/1000</f>
        <v>13133.92</v>
      </c>
    </row>
    <row r="44" spans="2:8">
      <c r="B44" s="145" t="s">
        <v>232</v>
      </c>
      <c r="C44" s="146" t="s">
        <v>111</v>
      </c>
      <c r="D44" s="143" t="s">
        <v>118</v>
      </c>
      <c r="E44" s="143" t="s">
        <v>48</v>
      </c>
      <c r="F44" s="149">
        <v>1637739159</v>
      </c>
      <c r="G44" s="143">
        <v>1</v>
      </c>
      <c r="H44" s="148">
        <f>+G44*F44/1000</f>
        <v>1637739.159</v>
      </c>
    </row>
    <row r="45" spans="2:8">
      <c r="B45" s="145" t="s">
        <v>273</v>
      </c>
      <c r="C45" s="146" t="s">
        <v>111</v>
      </c>
      <c r="D45" s="143" t="s">
        <v>112</v>
      </c>
      <c r="E45" s="143" t="s">
        <v>48</v>
      </c>
      <c r="F45" s="149">
        <v>54499659</v>
      </c>
      <c r="G45" s="143">
        <v>1</v>
      </c>
      <c r="H45" s="148">
        <f t="shared" si="0"/>
        <v>54499.659</v>
      </c>
    </row>
    <row r="46" spans="2:8">
      <c r="B46" s="145" t="s">
        <v>274</v>
      </c>
      <c r="C46" s="146" t="s">
        <v>154</v>
      </c>
      <c r="D46" s="143" t="s">
        <v>88</v>
      </c>
      <c r="E46" s="143" t="s">
        <v>48</v>
      </c>
      <c r="F46" s="149">
        <v>100000000</v>
      </c>
      <c r="G46" s="143">
        <v>1</v>
      </c>
      <c r="H46" s="148">
        <f t="shared" si="0"/>
        <v>100000</v>
      </c>
    </row>
    <row r="47" spans="2:8">
      <c r="B47" s="270" t="s">
        <v>113</v>
      </c>
      <c r="C47" s="271"/>
      <c r="D47" s="271"/>
      <c r="E47" s="271"/>
      <c r="F47" s="271"/>
      <c r="G47" s="272"/>
      <c r="H47" s="141">
        <f>SUM(H48:H71)</f>
        <v>43156.820999999989</v>
      </c>
    </row>
    <row r="48" spans="2:8">
      <c r="B48" s="145" t="s">
        <v>275</v>
      </c>
      <c r="C48" s="130" t="s">
        <v>255</v>
      </c>
      <c r="D48" s="143" t="s">
        <v>112</v>
      </c>
      <c r="E48" s="143" t="s">
        <v>48</v>
      </c>
      <c r="F48" s="149">
        <v>2010000</v>
      </c>
      <c r="G48" s="143">
        <v>1</v>
      </c>
      <c r="H48" s="148">
        <f t="shared" ref="H48:H62" si="1">+G48*F48/1000</f>
        <v>2010</v>
      </c>
    </row>
    <row r="49" spans="1:85">
      <c r="B49" s="145" t="s">
        <v>276</v>
      </c>
      <c r="C49" s="130" t="s">
        <v>255</v>
      </c>
      <c r="D49" s="143" t="s">
        <v>112</v>
      </c>
      <c r="E49" s="143" t="s">
        <v>48</v>
      </c>
      <c r="F49" s="149">
        <v>1125000</v>
      </c>
      <c r="G49" s="143">
        <v>1</v>
      </c>
      <c r="H49" s="148">
        <f t="shared" si="1"/>
        <v>1125</v>
      </c>
    </row>
    <row r="50" spans="1:85">
      <c r="B50" s="145" t="s">
        <v>277</v>
      </c>
      <c r="C50" s="130" t="s">
        <v>256</v>
      </c>
      <c r="D50" s="143" t="s">
        <v>257</v>
      </c>
      <c r="E50" s="143" t="s">
        <v>48</v>
      </c>
      <c r="F50" s="149">
        <v>400000</v>
      </c>
      <c r="G50" s="143">
        <v>1</v>
      </c>
      <c r="H50" s="148">
        <f t="shared" si="1"/>
        <v>400</v>
      </c>
    </row>
    <row r="51" spans="1:85">
      <c r="B51" s="145" t="s">
        <v>278</v>
      </c>
      <c r="C51" s="130" t="s">
        <v>256</v>
      </c>
      <c r="D51" s="143" t="s">
        <v>257</v>
      </c>
      <c r="E51" s="143" t="s">
        <v>48</v>
      </c>
      <c r="F51" s="149">
        <v>112500</v>
      </c>
      <c r="G51" s="143">
        <v>1</v>
      </c>
      <c r="H51" s="148">
        <f t="shared" si="1"/>
        <v>112.5</v>
      </c>
    </row>
    <row r="52" spans="1:85">
      <c r="B52" s="145" t="s">
        <v>279</v>
      </c>
      <c r="C52" s="130" t="s">
        <v>114</v>
      </c>
      <c r="D52" s="143" t="s">
        <v>112</v>
      </c>
      <c r="E52" s="143" t="s">
        <v>48</v>
      </c>
      <c r="F52" s="149"/>
      <c r="G52" s="143"/>
      <c r="H52" s="148">
        <v>-7700</v>
      </c>
    </row>
    <row r="53" spans="1:85">
      <c r="B53" s="145" t="s">
        <v>280</v>
      </c>
      <c r="C53" s="130" t="s">
        <v>114</v>
      </c>
      <c r="D53" s="143" t="s">
        <v>88</v>
      </c>
      <c r="E53" s="143" t="s">
        <v>48</v>
      </c>
      <c r="F53" s="149">
        <v>545608</v>
      </c>
      <c r="G53" s="143">
        <v>1</v>
      </c>
      <c r="H53" s="148">
        <f t="shared" si="1"/>
        <v>545.60799999999995</v>
      </c>
    </row>
    <row r="54" spans="1:85">
      <c r="B54" s="145" t="s">
        <v>258</v>
      </c>
      <c r="C54" s="130" t="s">
        <v>114</v>
      </c>
      <c r="D54" s="143" t="s">
        <v>88</v>
      </c>
      <c r="E54" s="143" t="s">
        <v>48</v>
      </c>
      <c r="F54" s="149">
        <v>464872</v>
      </c>
      <c r="G54" s="143">
        <v>1</v>
      </c>
      <c r="H54" s="148">
        <f t="shared" si="1"/>
        <v>464.87200000000001</v>
      </c>
    </row>
    <row r="55" spans="1:85">
      <c r="B55" s="145" t="s">
        <v>259</v>
      </c>
      <c r="C55" s="130" t="s">
        <v>114</v>
      </c>
      <c r="D55" s="143" t="s">
        <v>112</v>
      </c>
      <c r="E55" s="143" t="s">
        <v>48</v>
      </c>
      <c r="F55" s="149">
        <v>25329470</v>
      </c>
      <c r="G55" s="143">
        <v>1</v>
      </c>
      <c r="H55" s="148">
        <f t="shared" si="1"/>
        <v>25329.47</v>
      </c>
    </row>
    <row r="56" spans="1:85">
      <c r="B56" s="145" t="s">
        <v>260</v>
      </c>
      <c r="C56" s="130" t="s">
        <v>114</v>
      </c>
      <c r="D56" s="143" t="s">
        <v>88</v>
      </c>
      <c r="E56" s="143" t="s">
        <v>48</v>
      </c>
      <c r="F56" s="149">
        <v>503170</v>
      </c>
      <c r="G56" s="143">
        <v>1</v>
      </c>
      <c r="H56" s="148">
        <f t="shared" si="1"/>
        <v>503.17</v>
      </c>
    </row>
    <row r="57" spans="1:85">
      <c r="B57" s="145" t="s">
        <v>261</v>
      </c>
      <c r="C57" s="130" t="s">
        <v>114</v>
      </c>
      <c r="D57" s="143" t="s">
        <v>112</v>
      </c>
      <c r="E57" s="143" t="s">
        <v>48</v>
      </c>
      <c r="F57" s="149">
        <v>772438</v>
      </c>
      <c r="G57" s="143">
        <v>1</v>
      </c>
      <c r="H57" s="148">
        <f t="shared" si="1"/>
        <v>772.43799999999999</v>
      </c>
    </row>
    <row r="58" spans="1:85">
      <c r="B58" s="145" t="s">
        <v>281</v>
      </c>
      <c r="C58" s="130" t="s">
        <v>114</v>
      </c>
      <c r="D58" s="143" t="s">
        <v>88</v>
      </c>
      <c r="E58" s="143" t="s">
        <v>48</v>
      </c>
      <c r="F58" s="149">
        <v>90105</v>
      </c>
      <c r="G58" s="143">
        <v>1</v>
      </c>
      <c r="H58" s="148">
        <f t="shared" si="1"/>
        <v>90.105000000000004</v>
      </c>
    </row>
    <row r="59" spans="1:85">
      <c r="B59" s="145" t="s">
        <v>282</v>
      </c>
      <c r="C59" s="130" t="s">
        <v>114</v>
      </c>
      <c r="D59" s="143" t="s">
        <v>155</v>
      </c>
      <c r="E59" s="143" t="s">
        <v>48</v>
      </c>
      <c r="F59" s="149">
        <v>16057848</v>
      </c>
      <c r="G59" s="143">
        <v>1</v>
      </c>
      <c r="H59" s="148">
        <f t="shared" si="1"/>
        <v>16057.848</v>
      </c>
    </row>
    <row r="60" spans="1:85">
      <c r="B60" s="145" t="s">
        <v>283</v>
      </c>
      <c r="C60" s="130" t="s">
        <v>114</v>
      </c>
      <c r="D60" s="143" t="s">
        <v>112</v>
      </c>
      <c r="E60" s="143" t="s">
        <v>48</v>
      </c>
      <c r="F60" s="149">
        <v>181007</v>
      </c>
      <c r="G60" s="143">
        <v>1</v>
      </c>
      <c r="H60" s="148">
        <f t="shared" si="1"/>
        <v>181.00700000000001</v>
      </c>
    </row>
    <row r="61" spans="1:85">
      <c r="B61" s="145" t="s">
        <v>284</v>
      </c>
      <c r="C61" s="130" t="s">
        <v>114</v>
      </c>
      <c r="D61" s="143" t="s">
        <v>88</v>
      </c>
      <c r="E61" s="143" t="s">
        <v>48</v>
      </c>
      <c r="F61" s="149">
        <v>691073</v>
      </c>
      <c r="G61" s="143">
        <v>1</v>
      </c>
      <c r="H61" s="148">
        <f t="shared" si="1"/>
        <v>691.07299999999998</v>
      </c>
    </row>
    <row r="62" spans="1:85" s="103" customFormat="1">
      <c r="A62" s="28"/>
      <c r="B62" s="151" t="s">
        <v>116</v>
      </c>
      <c r="C62" s="128" t="s">
        <v>117</v>
      </c>
      <c r="D62" s="150" t="s">
        <v>118</v>
      </c>
      <c r="E62" s="150" t="s">
        <v>48</v>
      </c>
      <c r="F62" s="149">
        <v>522347</v>
      </c>
      <c r="G62" s="150">
        <v>1</v>
      </c>
      <c r="H62" s="152">
        <f t="shared" si="1"/>
        <v>522.34699999999998</v>
      </c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2"/>
      <c r="BB62" s="102"/>
      <c r="BC62" s="102"/>
      <c r="BD62" s="102"/>
      <c r="BE62" s="102"/>
      <c r="BF62" s="102"/>
      <c r="BG62" s="102"/>
      <c r="BH62" s="102"/>
      <c r="BI62" s="102"/>
      <c r="BJ62" s="102"/>
      <c r="BK62" s="102"/>
      <c r="BL62" s="102"/>
      <c r="BM62" s="102"/>
      <c r="BN62" s="102"/>
      <c r="BO62" s="102"/>
      <c r="BP62" s="102"/>
      <c r="BQ62" s="102"/>
      <c r="BR62" s="102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</row>
    <row r="63" spans="1:85" s="103" customFormat="1">
      <c r="A63" s="28"/>
      <c r="B63" s="151" t="s">
        <v>285</v>
      </c>
      <c r="C63" s="128" t="s">
        <v>117</v>
      </c>
      <c r="D63" s="150" t="s">
        <v>118</v>
      </c>
      <c r="E63" s="150" t="s">
        <v>48</v>
      </c>
      <c r="F63" s="149"/>
      <c r="G63" s="150"/>
      <c r="H63" s="152">
        <v>-14846.174999999999</v>
      </c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  <c r="BS63" s="102"/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</row>
    <row r="64" spans="1:85" s="103" customFormat="1">
      <c r="A64" s="28"/>
      <c r="B64" s="151" t="s">
        <v>116</v>
      </c>
      <c r="C64" s="128" t="s">
        <v>117</v>
      </c>
      <c r="D64" s="150" t="s">
        <v>118</v>
      </c>
      <c r="E64" s="150" t="s">
        <v>48</v>
      </c>
      <c r="F64" s="149">
        <v>854740</v>
      </c>
      <c r="G64" s="150">
        <v>1</v>
      </c>
      <c r="H64" s="152">
        <f>+G64*F64/1000</f>
        <v>854.74</v>
      </c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2"/>
      <c r="BB64" s="102"/>
      <c r="BC64" s="102"/>
      <c r="BD64" s="102"/>
      <c r="BE64" s="102"/>
      <c r="BF64" s="102"/>
      <c r="BG64" s="102"/>
      <c r="BH64" s="102"/>
      <c r="BI64" s="102"/>
      <c r="BJ64" s="102"/>
      <c r="BK64" s="102"/>
      <c r="BL64" s="102"/>
      <c r="BM64" s="102"/>
      <c r="BN64" s="102"/>
      <c r="BO64" s="102"/>
      <c r="BP64" s="102"/>
      <c r="BQ64" s="102"/>
      <c r="BR64" s="102"/>
      <c r="BS64" s="102"/>
      <c r="BT64" s="102"/>
      <c r="BU64" s="102"/>
      <c r="BV64" s="102"/>
      <c r="BW64" s="102"/>
      <c r="BX64" s="102"/>
      <c r="BY64" s="102"/>
      <c r="BZ64" s="102"/>
      <c r="CA64" s="102"/>
      <c r="CB64" s="102"/>
      <c r="CC64" s="102"/>
      <c r="CD64" s="102"/>
      <c r="CE64" s="102"/>
      <c r="CF64" s="102"/>
      <c r="CG64" s="102"/>
    </row>
    <row r="65" spans="1:85" s="103" customFormat="1">
      <c r="A65" s="28"/>
      <c r="B65" s="151" t="s">
        <v>262</v>
      </c>
      <c r="C65" s="128" t="s">
        <v>117</v>
      </c>
      <c r="D65" s="150" t="s">
        <v>118</v>
      </c>
      <c r="E65" s="150" t="s">
        <v>48</v>
      </c>
      <c r="F65" s="149">
        <v>2342323</v>
      </c>
      <c r="G65" s="150">
        <v>1</v>
      </c>
      <c r="H65" s="152">
        <f t="shared" ref="H65:H71" si="2">+G65*F65/1000</f>
        <v>2342.3229999999999</v>
      </c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2"/>
      <c r="BB65" s="102"/>
      <c r="BC65" s="102"/>
      <c r="BD65" s="102"/>
      <c r="BE65" s="102"/>
      <c r="BF65" s="102"/>
      <c r="BG65" s="102"/>
      <c r="BH65" s="102"/>
      <c r="BI65" s="102"/>
      <c r="BJ65" s="102"/>
      <c r="BK65" s="102"/>
      <c r="BL65" s="102"/>
      <c r="BM65" s="102"/>
      <c r="BN65" s="102"/>
      <c r="BO65" s="102"/>
      <c r="BP65" s="102"/>
      <c r="BQ65" s="102"/>
      <c r="BR65" s="102"/>
      <c r="BS65" s="102"/>
      <c r="BT65" s="102"/>
      <c r="BU65" s="102"/>
      <c r="BV65" s="102"/>
      <c r="BW65" s="102"/>
      <c r="BX65" s="102"/>
      <c r="BY65" s="102"/>
      <c r="BZ65" s="102"/>
      <c r="CA65" s="102"/>
      <c r="CB65" s="102"/>
      <c r="CC65" s="102"/>
      <c r="CD65" s="102"/>
      <c r="CE65" s="102"/>
      <c r="CF65" s="102"/>
      <c r="CG65" s="102"/>
    </row>
    <row r="66" spans="1:85" s="103" customFormat="1">
      <c r="A66" s="28"/>
      <c r="B66" s="151" t="s">
        <v>116</v>
      </c>
      <c r="C66" s="128" t="s">
        <v>117</v>
      </c>
      <c r="D66" s="150" t="s">
        <v>118</v>
      </c>
      <c r="E66" s="150" t="s">
        <v>48</v>
      </c>
      <c r="F66" s="149">
        <v>471354</v>
      </c>
      <c r="G66" s="150">
        <v>1</v>
      </c>
      <c r="H66" s="152">
        <f t="shared" si="2"/>
        <v>471.35399999999998</v>
      </c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102"/>
      <c r="AU66" s="102"/>
      <c r="AV66" s="102"/>
      <c r="AW66" s="102"/>
      <c r="AX66" s="102"/>
      <c r="AY66" s="102"/>
      <c r="AZ66" s="102"/>
      <c r="BA66" s="102"/>
      <c r="BB66" s="102"/>
      <c r="BC66" s="102"/>
      <c r="BD66" s="102"/>
      <c r="BE66" s="102"/>
      <c r="BF66" s="102"/>
      <c r="BG66" s="102"/>
      <c r="BH66" s="102"/>
      <c r="BI66" s="102"/>
      <c r="BJ66" s="102"/>
      <c r="BK66" s="102"/>
      <c r="BL66" s="102"/>
      <c r="BM66" s="102"/>
      <c r="BN66" s="102"/>
      <c r="BO66" s="102"/>
      <c r="BP66" s="102"/>
      <c r="BQ66" s="102"/>
      <c r="BR66" s="102"/>
      <c r="BS66" s="102"/>
      <c r="BT66" s="102"/>
      <c r="BU66" s="102"/>
      <c r="BV66" s="102"/>
      <c r="BW66" s="102"/>
      <c r="BX66" s="102"/>
      <c r="BY66" s="102"/>
      <c r="BZ66" s="102"/>
      <c r="CA66" s="102"/>
      <c r="CB66" s="102"/>
      <c r="CC66" s="102"/>
      <c r="CD66" s="102"/>
      <c r="CE66" s="102"/>
      <c r="CF66" s="102"/>
      <c r="CG66" s="102"/>
    </row>
    <row r="67" spans="1:85" s="103" customFormat="1">
      <c r="A67" s="28"/>
      <c r="B67" s="151" t="s">
        <v>116</v>
      </c>
      <c r="C67" s="128" t="s">
        <v>117</v>
      </c>
      <c r="D67" s="150" t="s">
        <v>118</v>
      </c>
      <c r="E67" s="150" t="s">
        <v>48</v>
      </c>
      <c r="F67" s="149">
        <v>975761</v>
      </c>
      <c r="G67" s="150">
        <v>1</v>
      </c>
      <c r="H67" s="152">
        <f t="shared" si="2"/>
        <v>975.76099999999997</v>
      </c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2"/>
      <c r="BB67" s="102"/>
      <c r="BC67" s="102"/>
      <c r="BD67" s="102"/>
      <c r="BE67" s="102"/>
      <c r="BF67" s="102"/>
      <c r="BG67" s="102"/>
      <c r="BH67" s="102"/>
      <c r="BI67" s="102"/>
      <c r="BJ67" s="102"/>
      <c r="BK67" s="102"/>
      <c r="BL67" s="102"/>
      <c r="BM67" s="102"/>
      <c r="BN67" s="102"/>
      <c r="BO67" s="102"/>
      <c r="BP67" s="102"/>
      <c r="BQ67" s="102"/>
      <c r="BR67" s="102"/>
      <c r="BS67" s="102"/>
      <c r="BT67" s="102"/>
      <c r="BU67" s="102"/>
      <c r="BV67" s="102"/>
      <c r="BW67" s="102"/>
      <c r="BX67" s="102"/>
      <c r="BY67" s="102"/>
      <c r="BZ67" s="102"/>
      <c r="CA67" s="102"/>
      <c r="CB67" s="102"/>
      <c r="CC67" s="102"/>
      <c r="CD67" s="102"/>
      <c r="CE67" s="102"/>
      <c r="CF67" s="102"/>
      <c r="CG67" s="102"/>
    </row>
    <row r="68" spans="1:85" s="103" customFormat="1">
      <c r="A68" s="28"/>
      <c r="B68" s="151" t="s">
        <v>116</v>
      </c>
      <c r="C68" s="128" t="s">
        <v>117</v>
      </c>
      <c r="D68" s="150" t="s">
        <v>118</v>
      </c>
      <c r="E68" s="150" t="s">
        <v>48</v>
      </c>
      <c r="F68" s="149">
        <v>97547</v>
      </c>
      <c r="G68" s="150">
        <v>1</v>
      </c>
      <c r="H68" s="152">
        <f t="shared" si="2"/>
        <v>97.546999999999997</v>
      </c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102"/>
      <c r="AI68" s="102"/>
      <c r="AJ68" s="102"/>
      <c r="AK68" s="102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2"/>
      <c r="BB68" s="102"/>
      <c r="BC68" s="102"/>
      <c r="BD68" s="102"/>
      <c r="BE68" s="102"/>
      <c r="BF68" s="102"/>
      <c r="BG68" s="102"/>
      <c r="BH68" s="102"/>
      <c r="BI68" s="102"/>
      <c r="BJ68" s="102"/>
      <c r="BK68" s="102"/>
      <c r="BL68" s="102"/>
      <c r="BM68" s="102"/>
      <c r="BN68" s="102"/>
      <c r="BO68" s="102"/>
      <c r="BP68" s="102"/>
      <c r="BQ68" s="102"/>
      <c r="BR68" s="102"/>
      <c r="BS68" s="102"/>
      <c r="BT68" s="102"/>
      <c r="BU68" s="102"/>
      <c r="BV68" s="102"/>
      <c r="BW68" s="102"/>
      <c r="BX68" s="102"/>
      <c r="BY68" s="102"/>
      <c r="BZ68" s="102"/>
      <c r="CA68" s="102"/>
      <c r="CB68" s="102"/>
      <c r="CC68" s="102"/>
      <c r="CD68" s="102"/>
      <c r="CE68" s="102"/>
      <c r="CF68" s="102"/>
      <c r="CG68" s="102"/>
    </row>
    <row r="69" spans="1:85" s="103" customFormat="1">
      <c r="A69" s="28"/>
      <c r="B69" s="151" t="s">
        <v>286</v>
      </c>
      <c r="C69" s="128" t="s">
        <v>117</v>
      </c>
      <c r="D69" s="150" t="s">
        <v>118</v>
      </c>
      <c r="E69" s="150" t="s">
        <v>48</v>
      </c>
      <c r="F69" s="149">
        <v>11046472</v>
      </c>
      <c r="G69" s="150">
        <v>1</v>
      </c>
      <c r="H69" s="152">
        <f t="shared" si="2"/>
        <v>11046.472</v>
      </c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2"/>
      <c r="BB69" s="102"/>
      <c r="BC69" s="102"/>
      <c r="BD69" s="102"/>
      <c r="BE69" s="102"/>
      <c r="BF69" s="102"/>
      <c r="BG69" s="102"/>
      <c r="BH69" s="102"/>
      <c r="BI69" s="102"/>
      <c r="BJ69" s="102"/>
      <c r="BK69" s="102"/>
      <c r="BL69" s="102"/>
      <c r="BM69" s="102"/>
      <c r="BN69" s="102"/>
      <c r="BO69" s="102"/>
      <c r="BP69" s="102"/>
      <c r="BQ69" s="102"/>
      <c r="BR69" s="102"/>
      <c r="BS69" s="102"/>
      <c r="BT69" s="102"/>
      <c r="BU69" s="102"/>
      <c r="BV69" s="102"/>
      <c r="BW69" s="102"/>
      <c r="BX69" s="102"/>
      <c r="BY69" s="102"/>
      <c r="BZ69" s="102"/>
      <c r="CA69" s="102"/>
      <c r="CB69" s="102"/>
      <c r="CC69" s="102"/>
      <c r="CD69" s="102"/>
      <c r="CE69" s="102"/>
      <c r="CF69" s="102"/>
      <c r="CG69" s="102"/>
    </row>
    <row r="70" spans="1:85" s="103" customFormat="1">
      <c r="A70" s="28"/>
      <c r="B70" s="151" t="s">
        <v>116</v>
      </c>
      <c r="C70" s="128" t="s">
        <v>117</v>
      </c>
      <c r="D70" s="150" t="s">
        <v>118</v>
      </c>
      <c r="E70" s="150" t="s">
        <v>48</v>
      </c>
      <c r="F70" s="149">
        <v>321144</v>
      </c>
      <c r="G70" s="150">
        <v>1</v>
      </c>
      <c r="H70" s="152">
        <f t="shared" si="2"/>
        <v>321.14400000000001</v>
      </c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2"/>
      <c r="BB70" s="102"/>
      <c r="BC70" s="102"/>
      <c r="BD70" s="102"/>
      <c r="BE70" s="102"/>
      <c r="BF70" s="102"/>
      <c r="BG70" s="102"/>
      <c r="BH70" s="102"/>
      <c r="BI70" s="102"/>
      <c r="BJ70" s="102"/>
      <c r="BK70" s="102"/>
      <c r="BL70" s="102"/>
      <c r="BM70" s="102"/>
      <c r="BN70" s="102"/>
      <c r="BO70" s="102"/>
      <c r="BP70" s="102"/>
      <c r="BQ70" s="102"/>
      <c r="BR70" s="102"/>
      <c r="BS70" s="102"/>
      <c r="BT70" s="102"/>
      <c r="BU70" s="102"/>
      <c r="BV70" s="102"/>
      <c r="BW70" s="102"/>
      <c r="BX70" s="102"/>
      <c r="BY70" s="102"/>
      <c r="BZ70" s="102"/>
      <c r="CA70" s="102"/>
      <c r="CB70" s="102"/>
      <c r="CC70" s="102"/>
      <c r="CD70" s="102"/>
      <c r="CE70" s="102"/>
      <c r="CF70" s="102"/>
      <c r="CG70" s="102"/>
    </row>
    <row r="71" spans="1:85" s="103" customFormat="1">
      <c r="A71" s="28"/>
      <c r="B71" s="151" t="s">
        <v>116</v>
      </c>
      <c r="C71" s="128" t="s">
        <v>117</v>
      </c>
      <c r="D71" s="150" t="s">
        <v>118</v>
      </c>
      <c r="E71" s="150" t="s">
        <v>48</v>
      </c>
      <c r="F71" s="149">
        <v>788217</v>
      </c>
      <c r="G71" s="150">
        <v>1</v>
      </c>
      <c r="H71" s="152">
        <f t="shared" si="2"/>
        <v>788.21699999999998</v>
      </c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2"/>
      <c r="BB71" s="102"/>
      <c r="BC71" s="102"/>
      <c r="BD71" s="102"/>
      <c r="BE71" s="102"/>
      <c r="BF71" s="102"/>
      <c r="BG71" s="102"/>
      <c r="BH71" s="102"/>
      <c r="BI71" s="102"/>
      <c r="BJ71" s="102"/>
      <c r="BK71" s="102"/>
      <c r="BL71" s="102"/>
      <c r="BM71" s="102"/>
      <c r="BN71" s="102"/>
      <c r="BO71" s="102"/>
      <c r="BP71" s="102"/>
      <c r="BQ71" s="102"/>
      <c r="BR71" s="102"/>
      <c r="BS71" s="102"/>
      <c r="BT71" s="102"/>
      <c r="BU71" s="102"/>
      <c r="BV71" s="102"/>
      <c r="BW71" s="102"/>
      <c r="BX71" s="102"/>
      <c r="BY71" s="102"/>
      <c r="BZ71" s="102"/>
      <c r="CA71" s="102"/>
      <c r="CB71" s="102"/>
      <c r="CC71" s="102"/>
      <c r="CD71" s="102"/>
      <c r="CE71" s="102"/>
      <c r="CF71" s="102"/>
      <c r="CG71" s="102"/>
    </row>
    <row r="72" spans="1:85" s="102" customFormat="1" ht="24.75" customHeight="1">
      <c r="B72" s="153" t="s">
        <v>109</v>
      </c>
      <c r="C72" s="268" t="s">
        <v>101</v>
      </c>
      <c r="D72" s="268"/>
      <c r="E72" s="268"/>
      <c r="F72" s="268"/>
      <c r="G72" s="268"/>
      <c r="H72" s="154">
        <f>H73+H77</f>
        <v>134370.17199999999</v>
      </c>
    </row>
    <row r="73" spans="1:85">
      <c r="B73" s="265" t="s">
        <v>119</v>
      </c>
      <c r="C73" s="266"/>
      <c r="D73" s="266"/>
      <c r="E73" s="266"/>
      <c r="F73" s="266"/>
      <c r="G73" s="267"/>
      <c r="H73" s="148">
        <f>SUM(H74:H76)</f>
        <v>126433.09600000001</v>
      </c>
    </row>
    <row r="74" spans="1:85" ht="34.5">
      <c r="B74" s="145" t="s">
        <v>263</v>
      </c>
      <c r="C74" s="146" t="s">
        <v>264</v>
      </c>
      <c r="D74" s="143" t="s">
        <v>155</v>
      </c>
      <c r="E74" s="143" t="s">
        <v>48</v>
      </c>
      <c r="F74" s="216">
        <v>47370900</v>
      </c>
      <c r="G74" s="143">
        <v>1</v>
      </c>
      <c r="H74" s="148">
        <f t="shared" ref="H74:H76" si="3">+G74*F74/1000</f>
        <v>47370.9</v>
      </c>
    </row>
    <row r="75" spans="1:85" ht="34.5">
      <c r="B75" s="145" t="s">
        <v>263</v>
      </c>
      <c r="C75" s="146" t="s">
        <v>264</v>
      </c>
      <c r="D75" s="143" t="s">
        <v>155</v>
      </c>
      <c r="E75" s="143" t="s">
        <v>48</v>
      </c>
      <c r="F75" s="216">
        <v>59167140</v>
      </c>
      <c r="G75" s="143">
        <v>1</v>
      </c>
      <c r="H75" s="148">
        <f t="shared" si="3"/>
        <v>59167.14</v>
      </c>
    </row>
    <row r="76" spans="1:85" ht="34.5">
      <c r="B76" s="145" t="s">
        <v>265</v>
      </c>
      <c r="C76" s="146" t="s">
        <v>121</v>
      </c>
      <c r="D76" s="143" t="s">
        <v>155</v>
      </c>
      <c r="E76" s="143" t="s">
        <v>48</v>
      </c>
      <c r="F76" s="216">
        <v>19895056</v>
      </c>
      <c r="G76" s="143">
        <v>1</v>
      </c>
      <c r="H76" s="148">
        <f t="shared" si="3"/>
        <v>19895.056</v>
      </c>
    </row>
    <row r="77" spans="1:85">
      <c r="B77" s="265" t="s">
        <v>120</v>
      </c>
      <c r="C77" s="266"/>
      <c r="D77" s="266"/>
      <c r="E77" s="266"/>
      <c r="F77" s="266"/>
      <c r="G77" s="267"/>
      <c r="H77" s="148">
        <f>SUM(H78:H88)</f>
        <v>7937.0759999999982</v>
      </c>
    </row>
    <row r="78" spans="1:85">
      <c r="B78" s="145" t="s">
        <v>254</v>
      </c>
      <c r="C78" s="130" t="s">
        <v>255</v>
      </c>
      <c r="D78" s="143" t="s">
        <v>155</v>
      </c>
      <c r="E78" s="143" t="s">
        <v>48</v>
      </c>
      <c r="F78" s="216">
        <v>3500000</v>
      </c>
      <c r="G78" s="143">
        <v>1</v>
      </c>
      <c r="H78" s="152">
        <f t="shared" ref="H78:H88" si="4">+G78*F78/1000</f>
        <v>3500</v>
      </c>
    </row>
    <row r="79" spans="1:85">
      <c r="B79" s="145" t="s">
        <v>287</v>
      </c>
      <c r="C79" s="130" t="s">
        <v>256</v>
      </c>
      <c r="D79" s="143" t="s">
        <v>257</v>
      </c>
      <c r="E79" s="143" t="s">
        <v>48</v>
      </c>
      <c r="F79" s="216">
        <v>999900</v>
      </c>
      <c r="G79" s="143">
        <v>1</v>
      </c>
      <c r="H79" s="152">
        <f t="shared" si="4"/>
        <v>999.9</v>
      </c>
    </row>
    <row r="80" spans="1:85">
      <c r="B80" s="145" t="s">
        <v>288</v>
      </c>
      <c r="C80" s="130" t="s">
        <v>256</v>
      </c>
      <c r="D80" s="143" t="s">
        <v>155</v>
      </c>
      <c r="E80" s="143" t="s">
        <v>48</v>
      </c>
      <c r="F80" s="216">
        <v>350000</v>
      </c>
      <c r="G80" s="143">
        <v>1</v>
      </c>
      <c r="H80" s="152">
        <f t="shared" si="4"/>
        <v>350</v>
      </c>
    </row>
    <row r="81" spans="2:12">
      <c r="B81" s="151" t="s">
        <v>115</v>
      </c>
      <c r="C81" s="128" t="s">
        <v>114</v>
      </c>
      <c r="D81" s="143" t="s">
        <v>155</v>
      </c>
      <c r="E81" s="150" t="s">
        <v>48</v>
      </c>
      <c r="F81" s="149">
        <v>920472</v>
      </c>
      <c r="G81" s="150">
        <v>1</v>
      </c>
      <c r="H81" s="152">
        <f t="shared" si="4"/>
        <v>920.47199999999998</v>
      </c>
    </row>
    <row r="82" spans="2:12">
      <c r="B82" s="151" t="s">
        <v>115</v>
      </c>
      <c r="C82" s="128" t="s">
        <v>114</v>
      </c>
      <c r="D82" s="143" t="s">
        <v>155</v>
      </c>
      <c r="E82" s="150" t="s">
        <v>48</v>
      </c>
      <c r="F82" s="149">
        <v>1034718</v>
      </c>
      <c r="G82" s="150">
        <v>1</v>
      </c>
      <c r="H82" s="152">
        <f t="shared" si="4"/>
        <v>1034.7180000000001</v>
      </c>
    </row>
    <row r="83" spans="2:12">
      <c r="B83" s="151" t="s">
        <v>115</v>
      </c>
      <c r="C83" s="128" t="s">
        <v>114</v>
      </c>
      <c r="D83" s="143" t="s">
        <v>155</v>
      </c>
      <c r="E83" s="150" t="s">
        <v>48</v>
      </c>
      <c r="F83" s="149">
        <v>393029</v>
      </c>
      <c r="G83" s="150">
        <v>1</v>
      </c>
      <c r="H83" s="152">
        <f t="shared" si="4"/>
        <v>393.029</v>
      </c>
    </row>
    <row r="84" spans="2:12" s="102" customFormat="1">
      <c r="B84" s="151" t="s">
        <v>289</v>
      </c>
      <c r="C84" s="128" t="s">
        <v>114</v>
      </c>
      <c r="D84" s="150" t="s">
        <v>88</v>
      </c>
      <c r="E84" s="150" t="s">
        <v>48</v>
      </c>
      <c r="F84" s="149"/>
      <c r="G84" s="150"/>
      <c r="H84" s="152">
        <v>-490.11799999999999</v>
      </c>
    </row>
    <row r="85" spans="2:12" s="102" customFormat="1">
      <c r="B85" s="151" t="s">
        <v>115</v>
      </c>
      <c r="C85" s="128" t="s">
        <v>114</v>
      </c>
      <c r="D85" s="150" t="s">
        <v>155</v>
      </c>
      <c r="E85" s="150" t="s">
        <v>48</v>
      </c>
      <c r="F85" s="149">
        <v>490118</v>
      </c>
      <c r="G85" s="150">
        <v>1</v>
      </c>
      <c r="H85" s="152">
        <v>490.11799999999999</v>
      </c>
    </row>
    <row r="86" spans="2:12">
      <c r="B86" s="151" t="s">
        <v>116</v>
      </c>
      <c r="C86" s="128" t="s">
        <v>117</v>
      </c>
      <c r="D86" s="150" t="s">
        <v>118</v>
      </c>
      <c r="E86" s="150" t="s">
        <v>48</v>
      </c>
      <c r="F86" s="149">
        <v>276142</v>
      </c>
      <c r="G86" s="150">
        <v>1</v>
      </c>
      <c r="H86" s="152">
        <f t="shared" si="4"/>
        <v>276.142</v>
      </c>
    </row>
    <row r="87" spans="2:12">
      <c r="B87" s="151" t="s">
        <v>116</v>
      </c>
      <c r="C87" s="128" t="s">
        <v>117</v>
      </c>
      <c r="D87" s="150" t="s">
        <v>118</v>
      </c>
      <c r="E87" s="150" t="s">
        <v>48</v>
      </c>
      <c r="F87" s="149">
        <v>344906</v>
      </c>
      <c r="G87" s="150">
        <v>1</v>
      </c>
      <c r="H87" s="152">
        <f t="shared" si="4"/>
        <v>344.90600000000001</v>
      </c>
    </row>
    <row r="88" spans="2:12">
      <c r="B88" s="151" t="s">
        <v>116</v>
      </c>
      <c r="C88" s="128" t="s">
        <v>117</v>
      </c>
      <c r="D88" s="150" t="s">
        <v>118</v>
      </c>
      <c r="E88" s="150" t="s">
        <v>48</v>
      </c>
      <c r="F88" s="149">
        <v>117909</v>
      </c>
      <c r="G88" s="150">
        <v>1</v>
      </c>
      <c r="H88" s="152">
        <f t="shared" si="4"/>
        <v>117.90900000000001</v>
      </c>
    </row>
    <row r="89" spans="2:12" ht="29.25" customHeight="1">
      <c r="B89" s="268" t="str">
        <f>[1]Հ6!B8</f>
        <v xml:space="preserve">ՀՀ տարածքային կառավարման և ենթակառուցվածքների նախարարության ջրային կոմիտե </v>
      </c>
      <c r="C89" s="268"/>
      <c r="D89" s="268"/>
      <c r="E89" s="268"/>
      <c r="F89" s="268"/>
      <c r="G89" s="268"/>
      <c r="H89" s="179">
        <f>+H90</f>
        <v>-900803</v>
      </c>
      <c r="I89" s="29"/>
      <c r="L89" s="30"/>
    </row>
    <row r="90" spans="2:12">
      <c r="B90" s="142" t="s">
        <v>85</v>
      </c>
      <c r="C90" s="143" t="s">
        <v>168</v>
      </c>
      <c r="D90" s="143" t="s">
        <v>169</v>
      </c>
      <c r="E90" s="269" t="str">
        <f>[1]Հ3!F17</f>
        <v xml:space="preserve"> Ոռոգում</v>
      </c>
      <c r="F90" s="269"/>
      <c r="G90" s="269"/>
      <c r="H90" s="179">
        <f>H91</f>
        <v>-900803</v>
      </c>
      <c r="J90" s="29"/>
      <c r="L90" s="31"/>
    </row>
    <row r="91" spans="2:12">
      <c r="B91" s="144" t="s">
        <v>167</v>
      </c>
      <c r="C91" s="268" t="str">
        <f>[1]Հ3!F23</f>
        <v xml:space="preserve"> Փոքր և միջին ջրամբարների կառուցում</v>
      </c>
      <c r="D91" s="268"/>
      <c r="E91" s="268"/>
      <c r="F91" s="268"/>
      <c r="G91" s="268"/>
      <c r="H91" s="179">
        <f>H92+H94</f>
        <v>-900803</v>
      </c>
    </row>
    <row r="92" spans="2:12" s="36" customFormat="1" ht="21.75" customHeight="1">
      <c r="B92" s="270" t="s">
        <v>110</v>
      </c>
      <c r="C92" s="271"/>
      <c r="D92" s="271"/>
      <c r="E92" s="271"/>
      <c r="F92" s="271"/>
      <c r="G92" s="272"/>
      <c r="H92" s="141">
        <f>H93</f>
        <v>-77529.3</v>
      </c>
    </row>
    <row r="93" spans="2:12">
      <c r="B93" s="217" t="s">
        <v>220</v>
      </c>
      <c r="C93" s="130" t="s">
        <v>166</v>
      </c>
      <c r="D93" s="143" t="s">
        <v>88</v>
      </c>
      <c r="E93" s="143" t="s">
        <v>48</v>
      </c>
      <c r="F93" s="149"/>
      <c r="G93" s="143"/>
      <c r="H93" s="148">
        <f>[1]Հ3!G31</f>
        <v>-77529.3</v>
      </c>
    </row>
    <row r="94" spans="2:12">
      <c r="B94" s="265" t="s">
        <v>120</v>
      </c>
      <c r="C94" s="266"/>
      <c r="D94" s="266"/>
      <c r="E94" s="266"/>
      <c r="F94" s="266"/>
      <c r="G94" s="267"/>
      <c r="H94" s="148">
        <f>SUM(H95:H96)</f>
        <v>-823273.7</v>
      </c>
    </row>
    <row r="95" spans="2:12">
      <c r="B95" s="218" t="s">
        <v>221</v>
      </c>
      <c r="C95" s="130" t="s">
        <v>223</v>
      </c>
      <c r="D95" s="143" t="s">
        <v>88</v>
      </c>
      <c r="E95" s="143" t="s">
        <v>48</v>
      </c>
      <c r="F95" s="146"/>
      <c r="G95" s="146"/>
      <c r="H95" s="148">
        <v>-589019.5</v>
      </c>
      <c r="L95" s="29"/>
    </row>
    <row r="96" spans="2:12">
      <c r="B96" s="218" t="s">
        <v>222</v>
      </c>
      <c r="C96" s="130" t="s">
        <v>224</v>
      </c>
      <c r="D96" s="143" t="s">
        <v>88</v>
      </c>
      <c r="E96" s="143" t="s">
        <v>48</v>
      </c>
      <c r="F96" s="146"/>
      <c r="G96" s="146"/>
      <c r="H96" s="148">
        <v>-234254.2</v>
      </c>
    </row>
  </sheetData>
  <mergeCells count="20">
    <mergeCell ref="B94:G94"/>
    <mergeCell ref="B73:G73"/>
    <mergeCell ref="B77:G77"/>
    <mergeCell ref="B8:G8"/>
    <mergeCell ref="E9:G9"/>
    <mergeCell ref="B92:G92"/>
    <mergeCell ref="C10:G10"/>
    <mergeCell ref="B11:G11"/>
    <mergeCell ref="B47:G47"/>
    <mergeCell ref="C72:G72"/>
    <mergeCell ref="B89:G89"/>
    <mergeCell ref="E90:G90"/>
    <mergeCell ref="C91:G91"/>
    <mergeCell ref="B5:H5"/>
    <mergeCell ref="B6:B7"/>
    <mergeCell ref="C6:C7"/>
    <mergeCell ref="D6:D7"/>
    <mergeCell ref="E6:E7"/>
    <mergeCell ref="F6:F7"/>
    <mergeCell ref="G6:H6"/>
  </mergeCells>
  <phoneticPr fontId="81" type="noConversion"/>
  <pageMargins left="0.7" right="0.7" top="0.75" bottom="0.75" header="0.3" footer="0.3"/>
  <pageSetup paperSize="9" scale="8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Հ1 </vt:lpstr>
      <vt:lpstr>Հ2</vt:lpstr>
      <vt:lpstr>Հ3</vt:lpstr>
      <vt:lpstr>Հ4</vt:lpstr>
      <vt:lpstr>Հ5</vt:lpstr>
      <vt:lpstr>Հ6</vt:lpstr>
      <vt:lpstr>Հ7</vt:lpstr>
      <vt:lpstr>Հ2!Print_Area</vt:lpstr>
      <vt:lpstr>Հ3!Print_Area</vt:lpstr>
      <vt:lpstr>Հ4!Print_Area</vt:lpstr>
      <vt:lpstr>Հ7!Print_Area</vt:lpstr>
      <vt:lpstr>'Հ1 '!Print_Titles</vt:lpstr>
      <vt:lpstr>Հ2!Print_Titles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Hovhannes Harutyunyan</cp:lastModifiedBy>
  <cp:lastPrinted>2024-11-18T10:57:42Z</cp:lastPrinted>
  <dcterms:created xsi:type="dcterms:W3CDTF">2020-05-26T05:50:11Z</dcterms:created>
  <dcterms:modified xsi:type="dcterms:W3CDTF">2024-11-20T18:08:41Z</dcterms:modified>
</cp:coreProperties>
</file>