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12 December\39813ՊՆ 1.8 մլրդ\attachments_1066922\"/>
    </mc:Choice>
  </mc:AlternateContent>
  <bookViews>
    <workbookView xWindow="0" yWindow="0" windowWidth="28800" windowHeight="12180" activeTab="3"/>
  </bookViews>
  <sheets>
    <sheet name="ՕՀ-1 Ա-2 և Հ-5 Ա-1" sheetId="39" r:id="rId1"/>
    <sheet name="ՕՀ-1 Ա-3" sheetId="38" r:id="rId2"/>
    <sheet name="Հ-3 և 4" sheetId="22" r:id="rId3"/>
    <sheet name="x" sheetId="42" r:id="rId4"/>
    <sheet name="Հ-5 Ա-2" sheetId="28" r:id="rId5"/>
    <sheet name="Հ-9 Ա-9.14" sheetId="29" r:id="rId6"/>
    <sheet name="Հ-9.1 Ա-9.1.14" sheetId="34" r:id="rId7"/>
    <sheet name="Հ-10" sheetId="40" r:id="rId8"/>
    <sheet name="Sheet1" sheetId="4" state="hidden" r:id="rId9"/>
  </sheets>
  <definedNames>
    <definedName name="_tab10" localSheetId="3">#REF!</definedName>
    <definedName name="_tab10" localSheetId="2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3">#REF!</definedName>
    <definedName name="_tab11" localSheetId="2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3">#REF!</definedName>
    <definedName name="_tab12" localSheetId="2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3">#REF!</definedName>
    <definedName name="_tab13" localSheetId="2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3">#REF!</definedName>
    <definedName name="_tab14" localSheetId="2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3">#REF!</definedName>
    <definedName name="_tab15" localSheetId="2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3">#REF!</definedName>
    <definedName name="_tab16" localSheetId="2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3">#REF!</definedName>
    <definedName name="_tab17" localSheetId="2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3">#REF!</definedName>
    <definedName name="_tab18" localSheetId="2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3">#REF!</definedName>
    <definedName name="_tab19" localSheetId="2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3">#REF!</definedName>
    <definedName name="_tab20" localSheetId="2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3">#REF!</definedName>
    <definedName name="_tab21" localSheetId="2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3">#REF!</definedName>
    <definedName name="_tab22" localSheetId="2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3">#REF!</definedName>
    <definedName name="_tab23" localSheetId="2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3">#REF!</definedName>
    <definedName name="_tab24" localSheetId="2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3">#REF!</definedName>
    <definedName name="_tab5" localSheetId="2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3">#REF!</definedName>
    <definedName name="_tab6" localSheetId="2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3">#REF!</definedName>
    <definedName name="_tab7" localSheetId="2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3">#REF!</definedName>
    <definedName name="_tab8" localSheetId="2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3">#REF!</definedName>
    <definedName name="_tab9" localSheetId="2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3">#REF!</definedName>
    <definedName name="åû" localSheetId="2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3">#REF!</definedName>
    <definedName name="mas" localSheetId="2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3">#REF!</definedName>
    <definedName name="mass" localSheetId="2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3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2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3">#REF!,#REF!,#REF!,#REF!</definedName>
    <definedName name="par_time" localSheetId="2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3">#REF!</definedName>
    <definedName name="par2.12s" localSheetId="2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2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3">#REF!,#REF!,#REF!,#REF!</definedName>
    <definedName name="par2.6s" localSheetId="2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3">#REF!,#REF!</definedName>
    <definedName name="par2.7s" localSheetId="2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2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3">#REF!,#REF!,#REF!,#REF!,#REF!</definedName>
    <definedName name="par4.11d" localSheetId="2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3">#REF!</definedName>
    <definedName name="par4.12d" localSheetId="2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3">#REF!</definedName>
    <definedName name="par4.13s" localSheetId="2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3">#REF!,#REF!,#REF!,#REF!,#REF!,#REF!</definedName>
    <definedName name="par4.14" localSheetId="2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3">#REF!,#REF!,#REF!</definedName>
    <definedName name="par4.15" localSheetId="2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3">#REF!,#REF!,#REF!</definedName>
    <definedName name="par4.16" localSheetId="2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3">#REF!,#REF!,#REF!,#REF!</definedName>
    <definedName name="par4.17" localSheetId="2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3">#REF!,#REF!</definedName>
    <definedName name="par4.18d" localSheetId="2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3">#REF!</definedName>
    <definedName name="par4.19s" localSheetId="2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3">#REF!</definedName>
    <definedName name="par4.20f" localSheetId="2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3">#REF!</definedName>
    <definedName name="par4.21f" localSheetId="2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3">#REF!</definedName>
    <definedName name="par4.22" localSheetId="2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3">#REF!</definedName>
    <definedName name="par4.4" localSheetId="2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3">#REF!</definedName>
    <definedName name="par4.5" localSheetId="2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3">#REF!</definedName>
    <definedName name="par4.6s" localSheetId="2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3">#REF!</definedName>
    <definedName name="par4.7s" localSheetId="2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3">#REF!,#REF!,#REF!,#REF!,#REF!</definedName>
    <definedName name="par4.8" localSheetId="2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3">#REF!,#REF!,#REF!,#REF!,#REF!,#REF!</definedName>
    <definedName name="par4.9" localSheetId="2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3">#REF!,#REF!</definedName>
    <definedName name="par5.1" localSheetId="2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3">#REF!,#REF!,#REF!,#REF!,#REF!,#REF!</definedName>
    <definedName name="par5.3" localSheetId="2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3">#REF!,#REF!,#REF!,#REF!,#REF!</definedName>
    <definedName name="par5.4" localSheetId="2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3">#REF!</definedName>
    <definedName name="par5.5" localSheetId="2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3">#REF!,#REF!</definedName>
    <definedName name="par5.6" localSheetId="2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3">x!$A$1:$I$48</definedName>
    <definedName name="_xlnm.Print_Area" localSheetId="7">'Հ-10'!$A$1:$K$126</definedName>
    <definedName name="_xlnm.Print_Area" localSheetId="2">'Հ-3 և 4'!$A$1:$I$73</definedName>
    <definedName name="_xlnm.Print_Area" localSheetId="4">'Հ-5 Ա-2'!$A$1:$F$17</definedName>
    <definedName name="_xlnm.Print_Area" localSheetId="5">'Հ-9 Ա-9.14'!$A$1:$E$60</definedName>
    <definedName name="_xlnm.Print_Area" localSheetId="6">'Հ-9.1 Ա-9.1.14'!$A$1:$E$60</definedName>
    <definedName name="_xlnm.Print_Area" localSheetId="0">'ՕՀ-1 Ա-2 և Հ-5 Ա-1'!$A$1:$F$51</definedName>
    <definedName name="_xlnm.Print_Area" localSheetId="1">'ՕՀ-1 Ա-3'!$A$1:$H$15</definedName>
    <definedName name="_xlnm.Print_Titles" localSheetId="3">x!$7:$8</definedName>
    <definedName name="_xlnm.Print_Titles" localSheetId="2">'Հ-3 և 4'!$8:$9</definedName>
    <definedName name="_xlnm.Print_Titles" localSheetId="4">'Հ-5 Ա-2'!$8:$9</definedName>
    <definedName name="_xlnm.Print_Titles" localSheetId="0">'ՕՀ-1 Ա-2 և Հ-5 Ա-1'!$B:$E,'ՕՀ-1 Ա-2 և Հ-5 Ա-1'!$7:$8</definedName>
    <definedName name="program" localSheetId="3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 localSheetId="2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0" i="22" l="1"/>
  <c r="H28" i="42" l="1"/>
  <c r="H27" i="42" s="1"/>
  <c r="H26" i="42" s="1"/>
  <c r="H25" i="42" s="1"/>
  <c r="H24" i="42" s="1"/>
  <c r="H22" i="42" s="1"/>
  <c r="H20" i="42" s="1"/>
  <c r="H18" i="42" s="1"/>
  <c r="H16" i="42" s="1"/>
  <c r="H14" i="42" s="1"/>
  <c r="H12" i="42" s="1"/>
  <c r="H10" i="42" s="1"/>
  <c r="H28" i="22"/>
  <c r="H31" i="22"/>
  <c r="H30" i="22"/>
  <c r="H41" i="42" l="1"/>
  <c r="H39" i="42" s="1"/>
  <c r="H37" i="42" s="1"/>
  <c r="H35" i="42" s="1"/>
  <c r="H33" i="42" s="1"/>
  <c r="H31" i="42" s="1"/>
  <c r="H29" i="42" s="1"/>
  <c r="H9" i="42" s="1"/>
  <c r="H41" i="22" l="1"/>
  <c r="H29" i="22"/>
  <c r="J21" i="40"/>
  <c r="H43" i="22" l="1"/>
  <c r="H63" i="22"/>
  <c r="H39" i="22" l="1"/>
  <c r="H38" i="22" s="1"/>
  <c r="J125" i="40"/>
  <c r="J124" i="40"/>
  <c r="J123" i="40"/>
  <c r="J122" i="40"/>
  <c r="J121" i="40"/>
  <c r="J120" i="40"/>
  <c r="J119" i="40"/>
  <c r="J118" i="40"/>
  <c r="J117" i="40"/>
  <c r="J116" i="40"/>
  <c r="J115" i="40"/>
  <c r="J114" i="40"/>
  <c r="J113" i="40"/>
  <c r="J112" i="40"/>
  <c r="J111" i="40"/>
  <c r="J110" i="40"/>
  <c r="J109" i="40"/>
  <c r="J108" i="40"/>
  <c r="J107" i="40"/>
  <c r="J106" i="40"/>
  <c r="J105" i="40"/>
  <c r="J104" i="40"/>
  <c r="J103" i="40"/>
  <c r="J102" i="40"/>
  <c r="J101" i="40"/>
  <c r="J100" i="40"/>
  <c r="J99" i="40"/>
  <c r="J98" i="40"/>
  <c r="J97" i="40"/>
  <c r="J96" i="40"/>
  <c r="J95" i="40"/>
  <c r="J94" i="40"/>
  <c r="J93" i="40"/>
  <c r="J92" i="40"/>
  <c r="J91" i="40"/>
  <c r="J90" i="40"/>
  <c r="J89" i="40"/>
  <c r="J88" i="40"/>
  <c r="J87" i="40"/>
  <c r="J86" i="40"/>
  <c r="J85" i="40"/>
  <c r="J84" i="40"/>
  <c r="J83" i="40"/>
  <c r="J82" i="40"/>
  <c r="J81" i="40"/>
  <c r="J80" i="40"/>
  <c r="J79" i="40"/>
  <c r="J78" i="40"/>
  <c r="J77" i="40"/>
  <c r="J76" i="40"/>
  <c r="J75" i="40"/>
  <c r="J74" i="40"/>
  <c r="J73" i="40"/>
  <c r="J72" i="40"/>
  <c r="J71" i="40"/>
  <c r="J70" i="40"/>
  <c r="J69" i="40"/>
  <c r="J68" i="40"/>
  <c r="J67" i="40"/>
  <c r="J66" i="40"/>
  <c r="J65" i="40"/>
  <c r="J64" i="40"/>
  <c r="J63" i="40"/>
  <c r="J62" i="40"/>
  <c r="J61" i="40"/>
  <c r="J60" i="40"/>
  <c r="J59" i="40"/>
  <c r="J58" i="40"/>
  <c r="J57" i="40"/>
  <c r="J56" i="40"/>
  <c r="J55" i="40"/>
  <c r="J54" i="40"/>
  <c r="J53" i="40"/>
  <c r="J52" i="40"/>
  <c r="J51" i="40"/>
  <c r="J50" i="40"/>
  <c r="J49" i="40"/>
  <c r="J48" i="40"/>
  <c r="J47" i="40"/>
  <c r="J46" i="40"/>
  <c r="J45" i="40"/>
  <c r="J44" i="40"/>
  <c r="J43" i="40"/>
  <c r="J42" i="40"/>
  <c r="J41" i="40"/>
  <c r="J40" i="40"/>
  <c r="J39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0" i="40"/>
  <c r="J19" i="40"/>
  <c r="J18" i="40"/>
  <c r="J17" i="40"/>
  <c r="J16" i="40"/>
  <c r="J15" i="40"/>
  <c r="J14" i="40"/>
  <c r="J13" i="40"/>
  <c r="J12" i="40" l="1"/>
  <c r="J11" i="40" l="1"/>
  <c r="H62" i="22"/>
  <c r="D50" i="29"/>
  <c r="D59" i="29" s="1"/>
  <c r="E38" i="39"/>
  <c r="H71" i="22"/>
  <c r="H70" i="22" s="1"/>
  <c r="H69" i="22" s="1"/>
  <c r="H68" i="22" s="1"/>
  <c r="H66" i="22" s="1"/>
  <c r="H64" i="22" s="1"/>
  <c r="J10" i="40" l="1"/>
  <c r="J9" i="40" s="1"/>
  <c r="H61" i="22"/>
  <c r="H60" i="22" s="1"/>
  <c r="H59" i="22" s="1"/>
  <c r="H57" i="22" s="1"/>
  <c r="H55" i="22" s="1"/>
  <c r="H53" i="22" s="1"/>
  <c r="H51" i="22" s="1"/>
  <c r="H49" i="22" s="1"/>
  <c r="H47" i="22" s="1"/>
  <c r="H45" i="22" s="1"/>
  <c r="D50" i="34"/>
  <c r="D59" i="34" s="1"/>
  <c r="H27" i="22" l="1"/>
  <c r="H26" i="22" s="1"/>
  <c r="H25" i="22" l="1"/>
  <c r="H23" i="22" s="1"/>
  <c r="H21" i="22" s="1"/>
  <c r="E18" i="39" s="1"/>
  <c r="D25" i="29" l="1"/>
  <c r="D25" i="34"/>
  <c r="B5" i="34"/>
  <c r="B3" i="34"/>
  <c r="B2" i="34"/>
  <c r="B3" i="29" l="1"/>
  <c r="B2" i="29"/>
  <c r="B5" i="29"/>
  <c r="B3" i="28"/>
  <c r="B2" i="28"/>
  <c r="B5" i="28"/>
  <c r="H37" i="22" l="1"/>
  <c r="H36" i="22" s="1"/>
  <c r="H34" i="22" s="1"/>
  <c r="H32" i="22" s="1"/>
  <c r="E24" i="39" s="1"/>
  <c r="E45" i="39" l="1"/>
  <c r="E31" i="39" s="1"/>
  <c r="E30" i="39" s="1"/>
  <c r="E11" i="39"/>
  <c r="E10" i="39" s="1"/>
  <c r="E14" i="38"/>
  <c r="D35" i="34"/>
  <c r="H19" i="22"/>
  <c r="H17" i="22" s="1"/>
  <c r="H15" i="22" s="1"/>
  <c r="H13" i="22" s="1"/>
  <c r="H11" i="22" s="1"/>
  <c r="H10" i="22" s="1"/>
  <c r="D35" i="29"/>
  <c r="E16" i="28"/>
  <c r="E14" i="28" s="1"/>
  <c r="E12" i="28" s="1"/>
  <c r="E10" i="28" s="1"/>
  <c r="E9" i="39" l="1"/>
  <c r="E12" i="38"/>
  <c r="E10" i="38" s="1"/>
  <c r="D14" i="38"/>
  <c r="D12" i="38" s="1"/>
  <c r="D10" i="38" s="1"/>
</calcChain>
</file>

<file path=xl/sharedStrings.xml><?xml version="1.0" encoding="utf-8"?>
<sst xmlns="http://schemas.openxmlformats.org/spreadsheetml/2006/main" count="867" uniqueCount="330">
  <si>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</si>
  <si>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</si>
  <si>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</si>
  <si>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</si>
  <si>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</si>
  <si>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</si>
  <si>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</si>
  <si>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</si>
  <si>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</si>
  <si>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</si>
  <si>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</si>
  <si>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</si>
  <si>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</si>
  <si>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</si>
  <si>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</si>
  <si>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</si>
  <si>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</si>
  <si>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</si>
  <si>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</si>
  <si>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</si>
  <si>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</si>
  <si>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</si>
  <si>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</si>
  <si>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</si>
  <si>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</si>
  <si>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</si>
  <si>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</si>
  <si>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</si>
  <si>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</si>
  <si>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</si>
  <si>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</si>
  <si>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</si>
  <si>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</si>
  <si>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</si>
  <si>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</si>
  <si>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</si>
  <si>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</si>
  <si>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</si>
  <si>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</si>
  <si>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</si>
  <si>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</si>
  <si>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</si>
  <si>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</si>
  <si>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</si>
  <si>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</si>
  <si>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</si>
  <si>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</si>
  <si>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</si>
  <si>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</si>
  <si>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</si>
  <si>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</si>
  <si>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</si>
  <si>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</si>
  <si>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</si>
  <si>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</si>
  <si>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</si>
  <si>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</si>
  <si>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</si>
  <si>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</si>
  <si>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</si>
  <si>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</si>
  <si>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</si>
  <si>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</si>
  <si>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</si>
  <si>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</si>
  <si>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</si>
  <si>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</si>
  <si>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</si>
  <si>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</si>
  <si>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</si>
  <si>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</si>
  <si>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</si>
  <si>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</si>
  <si>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</si>
  <si>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</si>
  <si>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</si>
  <si>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</si>
  <si>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</si>
  <si>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</si>
  <si>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</si>
  <si>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</si>
  <si>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</si>
  <si>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</si>
  <si>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</si>
  <si>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</si>
  <si>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</si>
  <si>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</si>
  <si>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</si>
  <si>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</si>
  <si>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- Այլ ծախսեր</t>
  </si>
  <si>
    <t xml:space="preserve"> Ծառայությունը մատուցող կազմակերպության(ների) անվանում(ներ)ը՛ </t>
  </si>
  <si>
    <t>Հավելված N 6</t>
  </si>
  <si>
    <t>հազար դրամով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</si>
  <si>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</si>
  <si>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</si>
  <si>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</si>
  <si>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</si>
  <si>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</si>
  <si>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</si>
  <si>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</si>
  <si>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</si>
  <si>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</si>
  <si>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</si>
  <si>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</si>
  <si>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 xml:space="preserve"> ՀՀ կառավարություն</t>
  </si>
  <si>
    <t xml:space="preserve"> 1139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</si>
  <si>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</si>
  <si>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</si>
  <si>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</si>
  <si>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</si>
  <si>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</si>
  <si>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</si>
  <si>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</si>
  <si>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</si>
  <si>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</si>
  <si>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</si>
  <si>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կառավարության պահուստային ֆոնդ</t>
  </si>
  <si>
    <t xml:space="preserve"> 11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</si>
  <si>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</si>
  <si>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</si>
  <si>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 </t>
  </si>
  <si>
    <t xml:space="preserve"> Ծրագրի անվանումը </t>
  </si>
  <si>
    <t xml:space="preserve">ՀՀ կառավարության պահուստային ֆոնդ </t>
  </si>
  <si>
    <t xml:space="preserve"> Ցուցանիշների փոփոխությունը (ավելացումները նշված են դրական նշանով)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</si>
  <si>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</si>
  <si>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</si>
  <si>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</si>
  <si>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</si>
  <si>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</si>
  <si>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ՈՐՈՇՄԱՆ N 9 ՀԱՎԵԼՎԱԾԻ N 9.14 ԵՎ N 9.48 ԱՂՅՈՒՍԱԿՆԵՐՈՒՄ ԿԱՏԱՐՎՈՂ ՓՈՓՈԽՈՒԹՅՈՒՆՆԵՐԸ </t>
  </si>
  <si>
    <t xml:space="preserve">ՈՐՈՇՄԱՆ N 9.1 ՀԱՎԵԼՎԱԾԻ N 9.1.14 ԵՎ N 9.1.58 ԱՂՅՈՒՍԱԿՆԵՐՈՒՄ ԿԱՏԱՐՎՈՂ ՓՈՓՈԽՈՒԹՅՈՒՆՆԵՐԸ 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</si>
  <si>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</si>
  <si>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</si>
  <si>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</si>
  <si>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</si>
  <si>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</si>
  <si>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</si>
  <si>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</si>
  <si>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</si>
  <si>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 xml:space="preserve">Բաժին N 02 </t>
  </si>
  <si>
    <t>Խումբ N 01</t>
  </si>
  <si>
    <t>Դաս N 01</t>
  </si>
  <si>
    <t>Ապրանքներ</t>
  </si>
  <si>
    <t>1169  31001</t>
  </si>
  <si>
    <t xml:space="preserve"> ՀՀ պաշտպանության նախարարության շենքային պայմանների բարելավում </t>
  </si>
  <si>
    <t>30195200/501</t>
  </si>
  <si>
    <t>էլեկտրոնային գրատախտակներ կամ պարագաներ</t>
  </si>
  <si>
    <t>ԳՀ</t>
  </si>
  <si>
    <t>հատ</t>
  </si>
  <si>
    <t>30211200/502</t>
  </si>
  <si>
    <t>դյուրակիր համակարգիչներ</t>
  </si>
  <si>
    <t>30211200/504</t>
  </si>
  <si>
    <t>30211220/501</t>
  </si>
  <si>
    <t>սեղանի համակարգիչներ</t>
  </si>
  <si>
    <t>30211220/502</t>
  </si>
  <si>
    <t>30211220/503</t>
  </si>
  <si>
    <t>30211220/505</t>
  </si>
  <si>
    <t>30211220/506</t>
  </si>
  <si>
    <t>30232110/501</t>
  </si>
  <si>
    <t>լազերային տպիչներ</t>
  </si>
  <si>
    <t>30232110/502</t>
  </si>
  <si>
    <t>30232110/503</t>
  </si>
  <si>
    <t>30232160/501</t>
  </si>
  <si>
    <t>ջերմային տպիչներ</t>
  </si>
  <si>
    <t>30237112/501</t>
  </si>
  <si>
    <t>սնուցման բլոկ</t>
  </si>
  <si>
    <t>30237490/501</t>
  </si>
  <si>
    <t>համակարգչային մոնիտոր</t>
  </si>
  <si>
    <t>31151120/501</t>
  </si>
  <si>
    <t>անխափան սնուցման աղբյուրներ</t>
  </si>
  <si>
    <t>31151120/502</t>
  </si>
  <si>
    <t>31151120/503</t>
  </si>
  <si>
    <t>31151170/501</t>
  </si>
  <si>
    <t>մարտկոցների լիցքավորիչներ</t>
  </si>
  <si>
    <t>31151170/502</t>
  </si>
  <si>
    <t>31171400/501</t>
  </si>
  <si>
    <t>սնուցման աղբյուրների փոխակերպիչներ</t>
  </si>
  <si>
    <t>31211260/502</t>
  </si>
  <si>
    <t>բաշխիչ ցանցի փոխակերպիչ</t>
  </si>
  <si>
    <t>31211260/503</t>
  </si>
  <si>
    <t>31211260/504</t>
  </si>
  <si>
    <t>31211270/501</t>
  </si>
  <si>
    <t>մալուխների բաշխման պահարան</t>
  </si>
  <si>
    <t>31211270/502</t>
  </si>
  <si>
    <t>31211270/503</t>
  </si>
  <si>
    <t>31211290/501</t>
  </si>
  <si>
    <t>կոմուտացիոն սարք</t>
  </si>
  <si>
    <t>31211290/502</t>
  </si>
  <si>
    <t>32321160/501</t>
  </si>
  <si>
    <t>գունավոր տեսամոնիտորներ</t>
  </si>
  <si>
    <t>32321160/503</t>
  </si>
  <si>
    <t>32321160/504</t>
  </si>
  <si>
    <t>32321160/505</t>
  </si>
  <si>
    <t>32321160/506</t>
  </si>
  <si>
    <t>32331500/501</t>
  </si>
  <si>
    <t>ձայնագրող սարքեր</t>
  </si>
  <si>
    <t>32331500/502</t>
  </si>
  <si>
    <t>32331500/503</t>
  </si>
  <si>
    <t>32351150/501</t>
  </si>
  <si>
    <t>ալեհավաքներ ― արտացոլիչներ</t>
  </si>
  <si>
    <t>32351150/502</t>
  </si>
  <si>
    <t>32421300/501</t>
  </si>
  <si>
    <t>ցանցային բաժանարար</t>
  </si>
  <si>
    <t>32421300/502</t>
  </si>
  <si>
    <t>32421300/503</t>
  </si>
  <si>
    <t>32421300/504</t>
  </si>
  <si>
    <t>32541400/501</t>
  </si>
  <si>
    <t>ավտոմատային հեռախոսային կայանների սարքեր</t>
  </si>
  <si>
    <t>32541500/501</t>
  </si>
  <si>
    <t>ավտոմատային հեռախոսային կայանների համակարգեր</t>
  </si>
  <si>
    <t>ԲՄ</t>
  </si>
  <si>
    <t>32551290/502</t>
  </si>
  <si>
    <t>մոդեմներ</t>
  </si>
  <si>
    <t>32551290/503</t>
  </si>
  <si>
    <t>35121320/501</t>
  </si>
  <si>
    <t>անվտանգության տեսախցիկներ</t>
  </si>
  <si>
    <t>35121320/502</t>
  </si>
  <si>
    <t>35121320/504</t>
  </si>
  <si>
    <t>35121330/501</t>
  </si>
  <si>
    <t>շտրիխ կոդերի սկանավորման սարքեր</t>
  </si>
  <si>
    <t>38341130/501</t>
  </si>
  <si>
    <t>էլեկտրական պարամետրերի չափման գործիքներ</t>
  </si>
  <si>
    <t>38551400/501</t>
  </si>
  <si>
    <t>էլեկտրականության չափման սարքեր</t>
  </si>
  <si>
    <t>42661300/501</t>
  </si>
  <si>
    <t>եռակցման սարքեր</t>
  </si>
  <si>
    <t>44511371/501</t>
  </si>
  <si>
    <t>գործիքների հավաքածուներ</t>
  </si>
  <si>
    <t>լրակազմ</t>
  </si>
  <si>
    <t>44611400/501</t>
  </si>
  <si>
    <t>արկղեր</t>
  </si>
  <si>
    <t>32231200/501</t>
  </si>
  <si>
    <t>տեսակոնֆերանսի սարքեր</t>
  </si>
  <si>
    <t>32341300/501</t>
  </si>
  <si>
    <t>ռադիոընդունիչներ</t>
  </si>
  <si>
    <t>30211220/508</t>
  </si>
  <si>
    <t>31131100/502</t>
  </si>
  <si>
    <t>միաֆազ շարժիչներ</t>
  </si>
  <si>
    <t>31211430/501</t>
  </si>
  <si>
    <t>էլեկտրական վահանակներ</t>
  </si>
  <si>
    <t>31211430/502</t>
  </si>
  <si>
    <t>37421131/501</t>
  </si>
  <si>
    <t>ձյուդոյի տատամի</t>
  </si>
  <si>
    <t>37421153/501</t>
  </si>
  <si>
    <t>մարմնամարզական նստարան</t>
  </si>
  <si>
    <t>37421153/502</t>
  </si>
  <si>
    <t>37421153/503</t>
  </si>
  <si>
    <t>37421161/501</t>
  </si>
  <si>
    <t>մարմնամարզության ժապավեն</t>
  </si>
  <si>
    <t>37421171/501</t>
  </si>
  <si>
    <t>մարմնամարզական գնդակ</t>
  </si>
  <si>
    <t>37421210/501</t>
  </si>
  <si>
    <t>վարժասարքեր</t>
  </si>
  <si>
    <t>37421210/502</t>
  </si>
  <si>
    <t>37421210/503</t>
  </si>
  <si>
    <t>37421210/504</t>
  </si>
  <si>
    <t>37421210/505</t>
  </si>
  <si>
    <t>37421210/506</t>
  </si>
  <si>
    <t>37421210/507</t>
  </si>
  <si>
    <t>37421210/508</t>
  </si>
  <si>
    <t>37421210/509</t>
  </si>
  <si>
    <t>37421210/510</t>
  </si>
  <si>
    <t>37421210/511</t>
  </si>
  <si>
    <t>37421210/512</t>
  </si>
  <si>
    <t>37421210/513</t>
  </si>
  <si>
    <t>37421210/514</t>
  </si>
  <si>
    <t>37421210/515</t>
  </si>
  <si>
    <t>37421210/516</t>
  </si>
  <si>
    <t>37421210/517</t>
  </si>
  <si>
    <t>37421300/501</t>
  </si>
  <si>
    <t>մարմնամարզական ներքնակներ</t>
  </si>
  <si>
    <t>37431100/501</t>
  </si>
  <si>
    <t>բռնցքամարտի ռինգեր</t>
  </si>
  <si>
    <t>37431110/501</t>
  </si>
  <si>
    <t>բռնցքամարտի տանձեր</t>
  </si>
  <si>
    <t>37431110/502</t>
  </si>
  <si>
    <t>37431141/501</t>
  </si>
  <si>
    <t>բռնցքամարտի խրտվիլակ</t>
  </si>
  <si>
    <t>37431260/501</t>
  </si>
  <si>
    <t>ծանր աթլեկտիկայի - մկանների մարզման սարքեր</t>
  </si>
  <si>
    <t>37431260/502</t>
  </si>
  <si>
    <t>37431280/501</t>
  </si>
  <si>
    <t>ծանրաձողեր</t>
  </si>
  <si>
    <t>37431282/501</t>
  </si>
  <si>
    <t>37431283/501</t>
  </si>
  <si>
    <t>ծանրաձողի հենակ</t>
  </si>
  <si>
    <t>37431311/501</t>
  </si>
  <si>
    <t>ծանրամարտի հարթակ</t>
  </si>
  <si>
    <t>37431340/501</t>
  </si>
  <si>
    <t>ձեռքի մկանների ուժեղացման սարքեր</t>
  </si>
  <si>
    <t>37451840/501</t>
  </si>
  <si>
    <t>գիր</t>
  </si>
  <si>
    <t>37451840/502</t>
  </si>
  <si>
    <t>37461160/501</t>
  </si>
  <si>
    <t>սեղանի թենիսի սեղաններ</t>
  </si>
  <si>
    <t>37491000/501</t>
  </si>
  <si>
    <t>համալիր վարժասարքեր</t>
  </si>
  <si>
    <t>37491000/502</t>
  </si>
  <si>
    <t>37491000/503</t>
  </si>
  <si>
    <t>37491000/504</t>
  </si>
  <si>
    <t>37491000/505</t>
  </si>
  <si>
    <t>38311400/501</t>
  </si>
  <si>
    <t>կշռաքարեր</t>
  </si>
  <si>
    <t>38311400/502</t>
  </si>
  <si>
    <t>39522180/501</t>
  </si>
  <si>
    <t>վրաններ</t>
  </si>
  <si>
    <t>42431000/502</t>
  </si>
  <si>
    <t>ամբարձիչներ</t>
  </si>
  <si>
    <t>44423652/501</t>
  </si>
  <si>
    <t>ռետինե օղակներ</t>
  </si>
  <si>
    <t>39181100/502</t>
  </si>
  <si>
    <t>լաբորատորիայի սեղաններ</t>
  </si>
  <si>
    <t>39181200/501</t>
  </si>
  <si>
    <t xml:space="preserve">լաբորատոր կահույք </t>
  </si>
  <si>
    <t>48731200/501</t>
  </si>
  <si>
    <t>տվյալների անվտանգության համակարգչային ծրագրային փաթեթներ</t>
  </si>
  <si>
    <t>- Տրանսպորտային սարքավորումներ</t>
  </si>
  <si>
    <t>ՄԵՔԵՆԱՆԵՐ ԵՎ ՍԱՐՔԱՎՈՐՈՒՄՆԵՐ</t>
  </si>
  <si>
    <t>- Վարչական սարքավորումներ</t>
  </si>
  <si>
    <t>- Այլ մեքենաներ և սարքավորումներ</t>
  </si>
  <si>
    <t>ԱՅԼ ՀԻՄՆԱԿԱՆ ՄԻՋՈՑՆԵՐ</t>
  </si>
  <si>
    <t>- Ոչ նյութական հիմնական միջոցներ</t>
  </si>
  <si>
    <t>Հավելված N 7</t>
  </si>
  <si>
    <t>ՀԱՅԱՍՏԱՆԻ ՀԱՆՐԱՊԵՏՈՒԹՅԱՆ ԿԱՌԱՎԱՐՈՒԹՅԱՆ 2023 ԹՎԱԿԱՆԻ ԴԵԿՏԵՄԲԵՐԻ 28-Ի N 2323-Ն ՈՐՈՇՄԱՆ N 10 ՀԱՎԵԼՎԱԾՈՒՄ ԿԱՏԱՐՎՈՂ ԼՐԱՑՈՒՄՆԵՐՆ ՈՒ ՓՈՓՈԽՈՒԹՅՈՒՆՆԵՐԸ</t>
  </si>
  <si>
    <t xml:space="preserve"> -  Պահուստային միջոցներ</t>
  </si>
  <si>
    <t xml:space="preserve"> ԱՅԼ  ԾԱԽՍԵՐ</t>
  </si>
  <si>
    <t>30232231/501</t>
  </si>
  <si>
    <t>համակարգչի կոշտ սկավառակ</t>
  </si>
  <si>
    <t>ՀԱՅԱՍՏԱՆԻ ՀԱՆՐԱՊԵՏՈՒԹՅԱՆ ԿԱՌԱՎԱՐՈՒԹՅԱՆ ՊԱՀՈՒՍՏԱՅԻՆ ՖՈՆԴԻՑ ՀԱՏԿԱՑՈՒՄՆԵՐ</t>
  </si>
  <si>
    <t>Հավելված 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</si>
</sst>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_(* #,##0.000_);_(* \(#,##0.000\);_(* &quot;-&quot;?_);_(@_)"/>
    <numFmt numFmtId="172" formatCode="#,##0.0_);[Red]\(#,##0.0\)"/>
  </numFmts>
  <fonts count="45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sz val="10"/>
      <color rgb="FF00B050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0"/>
      <color rgb="FFFF0000"/>
      <name val="GHEA Grapalat"/>
      <family val="3"/>
    </font>
    <font>
      <b/>
      <u/>
      <sz val="12"/>
      <color theme="1"/>
      <name val="GHEA Grapalat"/>
      <family val="3"/>
    </font>
    <font>
      <b/>
      <sz val="8"/>
      <name val="GHEA Grapalat"/>
      <family val="2"/>
    </font>
    <font>
      <sz val="10"/>
      <color rgb="FF0070C0"/>
      <name val="GHEA Grapalat"/>
      <family val="3"/>
    </font>
    <font>
      <i/>
      <sz val="10"/>
      <color rgb="FF7030A0"/>
      <name val="GHEA Grapalat"/>
      <family val="3"/>
    </font>
    <font>
      <sz val="10"/>
      <color rgb="FF7030A0"/>
      <name val="GHEA Grapalat"/>
      <family val="3"/>
    </font>
    <font>
      <i/>
      <sz val="10"/>
      <color theme="1"/>
      <name val="GHEA Grapalat"/>
      <family val="3"/>
    </font>
    <font>
      <sz val="12"/>
      <name val="Times Armenian"/>
      <family val="1"/>
    </font>
    <font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6" fillId="0" borderId="0"/>
    <xf numFmtId="0" fontId="5" fillId="0" borderId="0"/>
    <xf numFmtId="167" fontId="38" fillId="0" borderId="0" applyFill="0" applyBorder="0" applyProtection="0">
      <alignment horizontal="right" vertical="top"/>
    </xf>
    <xf numFmtId="0" fontId="43" fillId="0" borderId="0"/>
  </cellStyleXfs>
  <cellXfs count="343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2" fillId="0" borderId="0" xfId="3" applyFont="1"/>
    <xf numFmtId="0" fontId="12" fillId="0" borderId="0" xfId="3" applyFont="1" applyAlignment="1">
      <alignment horizontal="justify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0" borderId="0" xfId="3" applyFont="1"/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43" fontId="23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 wrapText="1"/>
    </xf>
    <xf numFmtId="170" fontId="15" fillId="0" borderId="2" xfId="3" applyNumberFormat="1" applyFont="1" applyBorder="1" applyAlignment="1">
      <alignment horizontal="right" vertical="center"/>
    </xf>
    <xf numFmtId="0" fontId="25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170" fontId="15" fillId="0" borderId="1" xfId="3" applyNumberFormat="1" applyFont="1" applyBorder="1" applyAlignment="1">
      <alignment horizontal="right" vertical="center"/>
    </xf>
    <xf numFmtId="170" fontId="16" fillId="0" borderId="1" xfId="6" applyNumberFormat="1" applyFont="1" applyBorder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0" borderId="0" xfId="3" applyFont="1"/>
    <xf numFmtId="0" fontId="14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2" applyFont="1" applyAlignment="1">
      <alignment horizontal="center" vertical="center" wrapText="1"/>
    </xf>
    <xf numFmtId="0" fontId="27" fillId="0" borderId="0" xfId="3" applyFont="1"/>
    <xf numFmtId="165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8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4" fontId="15" fillId="0" borderId="0" xfId="7" applyNumberFormat="1" applyFont="1" applyAlignment="1">
      <alignment horizontal="right" vertical="center" wrapText="1"/>
    </xf>
    <xf numFmtId="0" fontId="29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4" fontId="15" fillId="0" borderId="9" xfId="7" applyNumberFormat="1" applyFont="1" applyBorder="1" applyAlignment="1">
      <alignment vertical="center" wrapText="1"/>
    </xf>
    <xf numFmtId="164" fontId="15" fillId="0" borderId="9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164" fontId="30" fillId="0" borderId="1" xfId="0" applyNumberFormat="1" applyFont="1" applyBorder="1" applyAlignment="1">
      <alignment horizontal="center" vertical="center" wrapText="1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31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4" fillId="0" borderId="0" xfId="7" applyNumberFormat="1" applyFont="1" applyAlignment="1">
      <alignment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32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14" fillId="0" borderId="0" xfId="18" applyFont="1" applyFill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3" applyFont="1"/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5" fontId="34" fillId="0" borderId="1" xfId="3" applyNumberFormat="1" applyFont="1" applyBorder="1"/>
    <xf numFmtId="0" fontId="2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35" fillId="0" borderId="1" xfId="6" applyNumberFormat="1" applyFont="1" applyBorder="1" applyAlignment="1">
      <alignment horizontal="right"/>
    </xf>
    <xf numFmtId="49" fontId="33" fillId="0" borderId="1" xfId="7" applyNumberFormat="1" applyFont="1" applyBorder="1" applyAlignment="1">
      <alignment horizontal="center" vertical="center" textRotation="90" wrapText="1"/>
    </xf>
    <xf numFmtId="165" fontId="33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0" fontId="17" fillId="0" borderId="1" xfId="7" applyFont="1" applyBorder="1" applyAlignment="1">
      <alignment horizontal="center" vertical="center" wrapText="1"/>
    </xf>
    <xf numFmtId="0" fontId="37" fillId="0" borderId="1" xfId="7" applyFont="1" applyBorder="1" applyAlignment="1">
      <alignment horizontal="center" vertical="center" wrapText="1"/>
    </xf>
    <xf numFmtId="165" fontId="29" fillId="0" borderId="1" xfId="8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7" fontId="16" fillId="0" borderId="1" xfId="35" applyFont="1" applyBorder="1" applyAlignment="1">
      <alignment horizontal="right" vertical="center"/>
    </xf>
    <xf numFmtId="167" fontId="15" fillId="0" borderId="1" xfId="20" applyFont="1" applyBorder="1" applyAlignment="1">
      <alignment horizontal="right" vertical="center"/>
    </xf>
    <xf numFmtId="0" fontId="35" fillId="2" borderId="1" xfId="3" applyFont="1" applyFill="1" applyBorder="1" applyAlignment="1">
      <alignment horizontal="center" vertical="center" wrapText="1"/>
    </xf>
    <xf numFmtId="167" fontId="20" fillId="0" borderId="1" xfId="20" applyFont="1" applyBorder="1" applyAlignment="1">
      <alignment horizontal="right" vertical="center"/>
    </xf>
    <xf numFmtId="165" fontId="15" fillId="0" borderId="1" xfId="9" applyNumberFormat="1" applyFont="1" applyFill="1" applyBorder="1" applyAlignment="1">
      <alignment horizontal="right" vertical="center" wrapText="1"/>
    </xf>
    <xf numFmtId="0" fontId="15" fillId="0" borderId="0" xfId="18" applyFont="1" applyFill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4" fillId="2" borderId="1" xfId="3" applyFont="1" applyFill="1" applyBorder="1" applyAlignment="1">
      <alignment horizontal="center" vertical="center" wrapText="1"/>
    </xf>
    <xf numFmtId="167" fontId="16" fillId="0" borderId="1" xfId="20" applyFont="1" applyBorder="1" applyAlignment="1">
      <alignment horizontal="right" vertical="center"/>
    </xf>
    <xf numFmtId="0" fontId="17" fillId="2" borderId="0" xfId="18" applyFont="1" applyFill="1" applyAlignment="1">
      <alignment horizontal="left" vertical="center" wrapText="1"/>
    </xf>
    <xf numFmtId="0" fontId="16" fillId="2" borderId="0" xfId="18" applyFont="1" applyFill="1" applyAlignment="1">
      <alignment horizontal="center" vertical="center" wrapText="1"/>
    </xf>
    <xf numFmtId="0" fontId="16" fillId="2" borderId="0" xfId="18" applyFont="1" applyFill="1" applyAlignment="1">
      <alignment horizontal="left" vertical="center" wrapText="1"/>
    </xf>
    <xf numFmtId="0" fontId="39" fillId="2" borderId="1" xfId="3" applyFont="1" applyFill="1" applyBorder="1" applyAlignment="1">
      <alignment vertical="center" wrapText="1"/>
    </xf>
    <xf numFmtId="170" fontId="39" fillId="2" borderId="1" xfId="9" applyNumberFormat="1" applyFont="1" applyFill="1" applyBorder="1" applyAlignment="1">
      <alignment horizontal="right" vertical="center" wrapText="1"/>
    </xf>
    <xf numFmtId="0" fontId="36" fillId="2" borderId="4" xfId="3" applyFont="1" applyFill="1" applyBorder="1" applyAlignment="1">
      <alignment vertical="center" wrapText="1"/>
    </xf>
    <xf numFmtId="170" fontId="36" fillId="2" borderId="1" xfId="9" applyNumberFormat="1" applyFont="1" applyFill="1" applyBorder="1" applyAlignment="1">
      <alignment horizontal="right" vertical="center" wrapText="1"/>
    </xf>
    <xf numFmtId="0" fontId="40" fillId="2" borderId="4" xfId="3" applyFont="1" applyFill="1" applyBorder="1" applyAlignment="1">
      <alignment vertical="center" wrapText="1"/>
    </xf>
    <xf numFmtId="170" fontId="41" fillId="2" borderId="1" xfId="9" applyNumberFormat="1" applyFont="1" applyFill="1" applyBorder="1" applyAlignment="1">
      <alignment horizontal="right" vertical="center" wrapText="1"/>
    </xf>
    <xf numFmtId="0" fontId="17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165" fontId="36" fillId="0" borderId="1" xfId="6" applyNumberFormat="1" applyFont="1" applyBorder="1" applyAlignment="1">
      <alignment horizontal="right"/>
    </xf>
    <xf numFmtId="0" fontId="35" fillId="0" borderId="0" xfId="3" applyFont="1"/>
    <xf numFmtId="170" fontId="15" fillId="2" borderId="1" xfId="0" applyNumberFormat="1" applyFont="1" applyFill="1" applyBorder="1" applyAlignment="1">
      <alignment horizontal="right" vertical="center"/>
    </xf>
    <xf numFmtId="164" fontId="35" fillId="0" borderId="0" xfId="9" applyNumberFormat="1" applyFont="1" applyBorder="1" applyAlignment="1">
      <alignment horizontal="right"/>
    </xf>
    <xf numFmtId="0" fontId="35" fillId="2" borderId="1" xfId="3" applyFont="1" applyFill="1" applyBorder="1" applyAlignment="1">
      <alignment horizontal="left" vertical="center" wrapText="1"/>
    </xf>
    <xf numFmtId="0" fontId="42" fillId="2" borderId="1" xfId="3" applyFont="1" applyFill="1" applyBorder="1" applyAlignment="1">
      <alignment horizontal="left" vertical="center" wrapText="1"/>
    </xf>
    <xf numFmtId="0" fontId="35" fillId="2" borderId="1" xfId="3" applyFont="1" applyFill="1" applyBorder="1" applyAlignment="1">
      <alignment vertical="top" wrapText="1"/>
    </xf>
    <xf numFmtId="0" fontId="42" fillId="0" borderId="1" xfId="7" applyFont="1" applyBorder="1" applyAlignment="1">
      <alignment vertical="center" wrapText="1"/>
    </xf>
    <xf numFmtId="0" fontId="42" fillId="2" borderId="1" xfId="3" applyFont="1" applyFill="1" applyBorder="1" applyAlignment="1">
      <alignment vertical="center" wrapText="1"/>
    </xf>
    <xf numFmtId="0" fontId="35" fillId="0" borderId="1" xfId="3" applyFont="1" applyBorder="1"/>
    <xf numFmtId="0" fontId="34" fillId="0" borderId="0" xfId="3" applyFont="1" applyFill="1" applyAlignment="1">
      <alignment horizontal="left"/>
    </xf>
    <xf numFmtId="0" fontId="34" fillId="0" borderId="1" xfId="3" applyFont="1" applyFill="1" applyBorder="1" applyAlignment="1">
      <alignment vertical="center" wrapText="1"/>
    </xf>
    <xf numFmtId="0" fontId="35" fillId="0" borderId="0" xfId="3" applyFont="1" applyFill="1"/>
    <xf numFmtId="0" fontId="42" fillId="0" borderId="1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15" fillId="0" borderId="0" xfId="3" applyFont="1" applyBorder="1" applyAlignment="1">
      <alignment vertical="center"/>
    </xf>
    <xf numFmtId="170" fontId="15" fillId="0" borderId="0" xfId="3" applyNumberFormat="1" applyFont="1" applyBorder="1" applyAlignment="1">
      <alignment horizontal="right" vertical="center"/>
    </xf>
    <xf numFmtId="0" fontId="35" fillId="0" borderId="1" xfId="3" applyFont="1" applyBorder="1" applyAlignment="1">
      <alignment vertical="center"/>
    </xf>
    <xf numFmtId="0" fontId="15" fillId="0" borderId="0" xfId="3" applyFont="1" applyFill="1"/>
    <xf numFmtId="0" fontId="4" fillId="0" borderId="1" xfId="3" applyFont="1" applyFill="1" applyBorder="1" applyAlignment="1">
      <alignment vertical="center" wrapText="1"/>
    </xf>
    <xf numFmtId="0" fontId="12" fillId="0" borderId="0" xfId="3" applyFont="1" applyFill="1"/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0" fontId="12" fillId="0" borderId="1" xfId="7" applyNumberFormat="1" applyFont="1" applyFill="1" applyBorder="1" applyAlignment="1">
      <alignment horizontal="left" vertical="center" wrapText="1"/>
    </xf>
    <xf numFmtId="0" fontId="17" fillId="0" borderId="0" xfId="3" applyFont="1" applyFill="1" applyAlignment="1">
      <alignment horizontal="center" vertical="center" wrapText="1"/>
    </xf>
    <xf numFmtId="0" fontId="15" fillId="0" borderId="0" xfId="3" applyFont="1" applyFill="1" applyAlignment="1">
      <alignment vertical="center"/>
    </xf>
    <xf numFmtId="0" fontId="12" fillId="0" borderId="0" xfId="3" applyFont="1" applyFill="1" applyAlignment="1">
      <alignment horizontal="justify" vertical="center"/>
    </xf>
    <xf numFmtId="165" fontId="18" fillId="0" borderId="1" xfId="8" applyNumberFormat="1" applyFont="1" applyBorder="1" applyAlignment="1">
      <alignment horizontal="right" vertical="center" wrapText="1"/>
    </xf>
    <xf numFmtId="0" fontId="12" fillId="0" borderId="0" xfId="2" applyFont="1" applyAlignment="1">
      <alignment vertical="center" wrapText="1"/>
    </xf>
    <xf numFmtId="0" fontId="14" fillId="0" borderId="0" xfId="16" applyFont="1" applyAlignment="1">
      <alignment horizontal="center" vertical="center" wrapText="1"/>
    </xf>
    <xf numFmtId="43" fontId="12" fillId="0" borderId="0" xfId="6" applyFont="1" applyBorder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43" fontId="12" fillId="0" borderId="0" xfId="6" applyFont="1" applyBorder="1" applyAlignment="1">
      <alignment horizontal="center" vertical="center" wrapText="1"/>
    </xf>
    <xf numFmtId="168" fontId="12" fillId="0" borderId="1" xfId="3" applyNumberFormat="1" applyFont="1" applyBorder="1" applyAlignment="1">
      <alignment horizontal="center" vertical="center" wrapText="1"/>
    </xf>
    <xf numFmtId="168" fontId="12" fillId="2" borderId="1" xfId="3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23" fillId="0" borderId="0" xfId="2" applyFont="1" applyAlignment="1">
      <alignment horizontal="center" vertical="center" wrapText="1"/>
    </xf>
    <xf numFmtId="0" fontId="4" fillId="0" borderId="1" xfId="36" applyFont="1" applyBorder="1" applyAlignment="1">
      <alignment horizontal="center" vertical="center" wrapText="1"/>
    </xf>
    <xf numFmtId="0" fontId="4" fillId="0" borderId="1" xfId="36" applyFont="1" applyBorder="1" applyAlignment="1">
      <alignment horizontal="center" vertical="center"/>
    </xf>
    <xf numFmtId="0" fontId="4" fillId="0" borderId="2" xfId="36" applyFont="1" applyBorder="1" applyAlignment="1">
      <alignment vertical="center" wrapText="1"/>
    </xf>
    <xf numFmtId="43" fontId="23" fillId="0" borderId="0" xfId="6" applyFont="1" applyBorder="1" applyAlignment="1">
      <alignment horizontal="center" vertical="center" wrapText="1"/>
    </xf>
    <xf numFmtId="49" fontId="4" fillId="3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3" xfId="2" applyNumberFormat="1" applyFont="1" applyBorder="1" applyAlignment="1" applyProtection="1">
      <alignment vertical="center" wrapText="1"/>
      <protection locked="0"/>
    </xf>
    <xf numFmtId="0" fontId="14" fillId="0" borderId="1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164" fontId="12" fillId="0" borderId="1" xfId="36" applyNumberFormat="1" applyFont="1" applyBorder="1" applyAlignment="1">
      <alignment vertical="center" wrapText="1"/>
    </xf>
    <xf numFmtId="170" fontId="12" fillId="0" borderId="0" xfId="2" applyNumberFormat="1" applyFont="1" applyAlignment="1">
      <alignment horizontal="center" vertical="center" wrapText="1"/>
    </xf>
    <xf numFmtId="49" fontId="12" fillId="0" borderId="0" xfId="6" applyNumberFormat="1" applyFont="1" applyBorder="1" applyAlignment="1">
      <alignment horizontal="right" vertical="center" wrapText="1"/>
    </xf>
    <xf numFmtId="49" fontId="12" fillId="0" borderId="0" xfId="6" applyNumberFormat="1" applyFont="1" applyBorder="1" applyAlignment="1">
      <alignment horizontal="left" vertical="center" wrapText="1"/>
    </xf>
    <xf numFmtId="171" fontId="12" fillId="2" borderId="0" xfId="2" applyNumberFormat="1" applyFont="1" applyFill="1" applyAlignment="1">
      <alignment vertical="center" wrapText="1"/>
    </xf>
    <xf numFmtId="0" fontId="12" fillId="2" borderId="0" xfId="2" applyFont="1" applyFill="1" applyAlignment="1">
      <alignment vertical="center" wrapText="1"/>
    </xf>
    <xf numFmtId="0" fontId="15" fillId="0" borderId="0" xfId="3" applyFont="1" applyAlignment="1">
      <alignment horizontal="left" vertical="center"/>
    </xf>
    <xf numFmtId="172" fontId="17" fillId="2" borderId="1" xfId="6" applyNumberFormat="1" applyFont="1" applyFill="1" applyBorder="1" applyAlignment="1">
      <alignment horizontal="right" vertical="center"/>
    </xf>
    <xf numFmtId="172" fontId="17" fillId="0" borderId="1" xfId="6" applyNumberFormat="1" applyFont="1" applyFill="1" applyBorder="1" applyAlignment="1">
      <alignment horizontal="right" vertical="center"/>
    </xf>
    <xf numFmtId="172" fontId="17" fillId="3" borderId="1" xfId="6" applyNumberFormat="1" applyFont="1" applyFill="1" applyBorder="1" applyAlignment="1">
      <alignment horizontal="right" vertical="center"/>
    </xf>
    <xf numFmtId="172" fontId="14" fillId="0" borderId="1" xfId="6" applyNumberFormat="1" applyFont="1" applyBorder="1" applyAlignment="1">
      <alignment horizontal="right" vertical="center"/>
    </xf>
    <xf numFmtId="172" fontId="14" fillId="0" borderId="1" xfId="6" applyNumberFormat="1" applyFont="1" applyFill="1" applyBorder="1" applyAlignment="1">
      <alignment horizontal="right" vertical="center"/>
    </xf>
    <xf numFmtId="172" fontId="12" fillId="0" borderId="0" xfId="2" applyNumberFormat="1" applyFont="1" applyAlignment="1">
      <alignment horizontal="center" vertical="center" wrapText="1"/>
    </xf>
    <xf numFmtId="170" fontId="14" fillId="2" borderId="0" xfId="18" applyNumberFormat="1" applyFont="1" applyFill="1" applyAlignment="1">
      <alignment horizontal="left" vertical="center" wrapText="1"/>
    </xf>
    <xf numFmtId="170" fontId="16" fillId="0" borderId="1" xfId="6" applyNumberFormat="1" applyFont="1" applyFill="1" applyBorder="1" applyAlignment="1">
      <alignment horizontal="right" vertical="center" wrapText="1"/>
    </xf>
    <xf numFmtId="0" fontId="15" fillId="0" borderId="0" xfId="18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0" fontId="14" fillId="0" borderId="0" xfId="18" applyFont="1" applyAlignment="1">
      <alignment horizontal="center" vertical="center" wrapText="1"/>
    </xf>
    <xf numFmtId="0" fontId="14" fillId="0" borderId="0" xfId="18" applyFont="1" applyAlignment="1">
      <alignment horizontal="left" vertical="center" wrapText="1"/>
    </xf>
    <xf numFmtId="0" fontId="15" fillId="0" borderId="0" xfId="18" applyFont="1" applyAlignment="1">
      <alignment horizontal="right" vertical="center"/>
    </xf>
    <xf numFmtId="170" fontId="24" fillId="0" borderId="1" xfId="3" applyNumberFormat="1" applyFont="1" applyBorder="1" applyAlignment="1">
      <alignment horizontal="right" vertical="center" wrapText="1"/>
    </xf>
    <xf numFmtId="170" fontId="15" fillId="2" borderId="1" xfId="9" applyNumberFormat="1" applyFont="1" applyFill="1" applyBorder="1" applyAlignment="1">
      <alignment horizontal="right" vertical="center" wrapText="1"/>
    </xf>
    <xf numFmtId="0" fontId="15" fillId="2" borderId="4" xfId="3" applyFont="1" applyFill="1" applyBorder="1" applyAlignment="1">
      <alignment vertical="center" wrapText="1"/>
    </xf>
    <xf numFmtId="0" fontId="20" fillId="2" borderId="4" xfId="3" applyFont="1" applyFill="1" applyBorder="1" applyAlignment="1">
      <alignment vertical="center" wrapText="1"/>
    </xf>
    <xf numFmtId="170" fontId="15" fillId="2" borderId="1" xfId="3" applyNumberFormat="1" applyFont="1" applyFill="1" applyBorder="1" applyAlignment="1">
      <alignment vertical="center" wrapText="1"/>
    </xf>
    <xf numFmtId="170" fontId="15" fillId="2" borderId="1" xfId="3" applyNumberFormat="1" applyFont="1" applyFill="1" applyBorder="1" applyAlignment="1">
      <alignment vertical="center"/>
    </xf>
    <xf numFmtId="170" fontId="20" fillId="2" borderId="1" xfId="3" applyNumberFormat="1" applyFont="1" applyFill="1" applyBorder="1" applyAlignment="1">
      <alignment horizontal="right" vertical="center" wrapText="1"/>
    </xf>
    <xf numFmtId="49" fontId="15" fillId="2" borderId="1" xfId="3" applyNumberFormat="1" applyFont="1" applyFill="1" applyBorder="1" applyAlignment="1">
      <alignment vertical="center" wrapText="1"/>
    </xf>
    <xf numFmtId="170" fontId="15" fillId="2" borderId="1" xfId="3" applyNumberFormat="1" applyFont="1" applyFill="1" applyBorder="1" applyAlignment="1">
      <alignment horizontal="right" vertical="center" wrapText="1"/>
    </xf>
    <xf numFmtId="0" fontId="20" fillId="2" borderId="1" xfId="18" applyFont="1" applyFill="1" applyBorder="1" applyAlignment="1">
      <alignment horizontal="center" vertical="center" wrapText="1"/>
    </xf>
    <xf numFmtId="0" fontId="20" fillId="2" borderId="1" xfId="3" applyFont="1" applyFill="1" applyBorder="1" applyAlignment="1">
      <alignment horizontal="center" vertical="center" wrapText="1"/>
    </xf>
    <xf numFmtId="49" fontId="20" fillId="2" borderId="1" xfId="3" applyNumberFormat="1" applyFont="1" applyFill="1" applyBorder="1" applyAlignment="1">
      <alignment vertical="center" wrapText="1"/>
    </xf>
    <xf numFmtId="0" fontId="44" fillId="2" borderId="0" xfId="18" applyFont="1" applyFill="1" applyAlignment="1">
      <alignment horizontal="left" vertical="center" wrapText="1"/>
    </xf>
    <xf numFmtId="0" fontId="20" fillId="0" borderId="0" xfId="18" applyFont="1" applyAlignment="1">
      <alignment horizontal="center" vertical="center" wrapText="1"/>
    </xf>
    <xf numFmtId="0" fontId="20" fillId="2" borderId="0" xfId="18" applyFont="1" applyFill="1" applyAlignment="1">
      <alignment horizontal="left" vertical="center" wrapText="1"/>
    </xf>
    <xf numFmtId="0" fontId="4" fillId="2" borderId="1" xfId="3" applyFont="1" applyFill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5" fontId="35" fillId="0" borderId="4" xfId="6" applyNumberFormat="1" applyFont="1" applyBorder="1" applyAlignment="1">
      <alignment horizontal="right" vertical="center"/>
    </xf>
    <xf numFmtId="165" fontId="35" fillId="0" borderId="6" xfId="6" applyNumberFormat="1" applyFont="1" applyBorder="1" applyAlignment="1">
      <alignment horizontal="right" vertical="center"/>
    </xf>
    <xf numFmtId="165" fontId="35" fillId="0" borderId="5" xfId="6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165" fontId="15" fillId="0" borderId="4" xfId="6" applyNumberFormat="1" applyFont="1" applyBorder="1" applyAlignment="1">
      <alignment horizontal="right" vertical="center"/>
    </xf>
    <xf numFmtId="165" fontId="15" fillId="0" borderId="6" xfId="6" applyNumberFormat="1" applyFont="1" applyBorder="1" applyAlignment="1">
      <alignment horizontal="right" vertical="center"/>
    </xf>
    <xf numFmtId="165" fontId="15" fillId="0" borderId="5" xfId="6" applyNumberFormat="1" applyFont="1" applyBorder="1" applyAlignment="1">
      <alignment horizontal="right" vertical="center"/>
    </xf>
    <xf numFmtId="0" fontId="29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0" fontId="30" fillId="0" borderId="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64" fontId="30" fillId="0" borderId="4" xfId="0" applyNumberFormat="1" applyFont="1" applyBorder="1" applyAlignment="1">
      <alignment horizontal="center" vertical="center" wrapText="1"/>
    </xf>
    <xf numFmtId="164" fontId="30" fillId="0" borderId="5" xfId="0" applyNumberFormat="1" applyFont="1" applyBorder="1" applyAlignment="1">
      <alignment horizontal="center" vertical="center" wrapText="1"/>
    </xf>
    <xf numFmtId="164" fontId="30" fillId="0" borderId="8" xfId="0" applyNumberFormat="1" applyFont="1" applyBorder="1" applyAlignment="1">
      <alignment horizontal="center" vertical="center" wrapText="1"/>
    </xf>
    <xf numFmtId="164" fontId="30" fillId="0" borderId="9" xfId="0" applyNumberFormat="1" applyFont="1" applyBorder="1" applyAlignment="1">
      <alignment horizontal="center" vertical="center" wrapText="1"/>
    </xf>
    <xf numFmtId="164" fontId="30" fillId="0" borderId="10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35" fillId="2" borderId="3" xfId="3" applyFont="1" applyFill="1" applyBorder="1" applyAlignment="1">
      <alignment horizontal="center" vertical="center" wrapText="1"/>
    </xf>
    <xf numFmtId="0" fontId="35" fillId="2" borderId="2" xfId="3" applyFont="1" applyFill="1" applyBorder="1" applyAlignment="1">
      <alignment horizontal="center" vertical="center" wrapText="1"/>
    </xf>
    <xf numFmtId="0" fontId="29" fillId="0" borderId="0" xfId="3" applyFont="1" applyAlignment="1">
      <alignment horizontal="center"/>
    </xf>
    <xf numFmtId="0" fontId="29" fillId="0" borderId="0" xfId="3" applyFont="1" applyFill="1" applyAlignment="1">
      <alignment horizontal="left"/>
    </xf>
    <xf numFmtId="0" fontId="14" fillId="0" borderId="0" xfId="3" applyFont="1" applyAlignment="1">
      <alignment horizontal="right"/>
    </xf>
    <xf numFmtId="0" fontId="15" fillId="0" borderId="0" xfId="3" applyFont="1"/>
    <xf numFmtId="0" fontId="15" fillId="2" borderId="3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/>
    </xf>
    <xf numFmtId="0" fontId="17" fillId="0" borderId="0" xfId="16" applyFont="1" applyAlignment="1">
      <alignment horizontal="right" vertical="center" wrapText="1"/>
    </xf>
    <xf numFmtId="0" fontId="14" fillId="0" borderId="0" xfId="16" applyFont="1" applyAlignment="1">
      <alignment horizontal="right" vertical="center" wrapText="1"/>
    </xf>
    <xf numFmtId="0" fontId="17" fillId="0" borderId="0" xfId="16" applyFont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168" fontId="12" fillId="0" borderId="4" xfId="3" applyNumberFormat="1" applyFont="1" applyBorder="1" applyAlignment="1">
      <alignment horizontal="center" vertical="center" wrapText="1"/>
    </xf>
    <xf numFmtId="168" fontId="12" fillId="0" borderId="5" xfId="3" applyNumberFormat="1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2" xfId="3" applyFont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0" fontId="4" fillId="3" borderId="3" xfId="36" applyFont="1" applyFill="1" applyBorder="1" applyAlignment="1">
      <alignment horizontal="left" vertical="center" wrapText="1"/>
    </xf>
    <xf numFmtId="0" fontId="4" fillId="3" borderId="7" xfId="36" applyFont="1" applyFill="1" applyBorder="1" applyAlignment="1">
      <alignment horizontal="left" vertical="center" wrapText="1"/>
    </xf>
    <xf numFmtId="0" fontId="4" fillId="3" borderId="2" xfId="36" applyFont="1" applyFill="1" applyBorder="1" applyAlignment="1">
      <alignment horizontal="left" vertical="center" wrapText="1"/>
    </xf>
    <xf numFmtId="0" fontId="4" fillId="0" borderId="3" xfId="36" applyFont="1" applyBorder="1" applyAlignment="1">
      <alignment horizontal="left" vertical="center" wrapText="1"/>
    </xf>
    <xf numFmtId="0" fontId="4" fillId="0" borderId="7" xfId="36" applyFont="1" applyBorder="1" applyAlignment="1">
      <alignment horizontal="left" vertical="center" wrapText="1"/>
    </xf>
    <xf numFmtId="0" fontId="4" fillId="0" borderId="2" xfId="36" applyFont="1" applyBorder="1" applyAlignment="1">
      <alignment horizontal="left" vertical="center" wrapText="1"/>
    </xf>
    <xf numFmtId="0" fontId="4" fillId="0" borderId="3" xfId="36" applyFont="1" applyBorder="1" applyAlignment="1">
      <alignment horizontal="left" vertical="center"/>
    </xf>
    <xf numFmtId="0" fontId="4" fillId="0" borderId="7" xfId="36" applyFont="1" applyBorder="1" applyAlignment="1">
      <alignment horizontal="left" vertical="center"/>
    </xf>
    <xf numFmtId="49" fontId="4" fillId="2" borderId="3" xfId="2" applyNumberFormat="1" applyFont="1" applyFill="1" applyBorder="1" applyAlignment="1" applyProtection="1">
      <alignment horizontal="left" vertical="center" wrapText="1"/>
      <protection locked="0"/>
    </xf>
    <xf numFmtId="49" fontId="4" fillId="2" borderId="7" xfId="2" applyNumberFormat="1" applyFont="1" applyFill="1" applyBorder="1" applyAlignment="1" applyProtection="1">
      <alignment horizontal="left" vertical="center" wrapText="1"/>
      <protection locked="0"/>
    </xf>
    <xf numFmtId="49" fontId="4" fillId="2" borderId="2" xfId="2" applyNumberFormat="1" applyFont="1" applyFill="1" applyBorder="1" applyAlignment="1" applyProtection="1">
      <alignment horizontal="left" vertical="center" wrapText="1"/>
      <protection locked="0"/>
    </xf>
    <xf numFmtId="170" fontId="12" fillId="0" borderId="0" xfId="2" applyNumberFormat="1" applyFont="1" applyAlignment="1">
      <alignment horizontal="center" vertical="center" wrapText="1"/>
    </xf>
  </cellXfs>
  <cellStyles count="37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9" xfId="32"/>
    <cellStyle name="Normal 9 3_հավ1-3" xfId="4"/>
    <cellStyle name="Normal_2017 PLAN VERJNAKAN.23.12.16" xfId="2"/>
    <cellStyle name="Normal_Book1_1_2010 nax" xfId="36"/>
    <cellStyle name="Percent 2" xfId="19"/>
    <cellStyle name="SN_241" xfId="20"/>
    <cellStyle name="SN_b" xfId="35"/>
  </cellStyles>
  <dxfs count="0"/>
  <tableStyles count="0" defaultTableStyle="TableStyleMedium2" defaultPivotStyle="PivotStyleLight16"/>
  <colors>
    <mruColors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C50"/>
  <sheetViews>
    <sheetView view="pageBreakPreview" zoomScaleNormal="100" zoomScaleSheetLayoutView="100" workbookViewId="0">
      <pane ySplit="9" topLeftCell="A10" activePane="bottomLeft" state="frozen"/>
      <selection pane="bottomLeft" activeCell="B17" sqref="B17:D17"/>
    </sheetView>
  </sheetViews>
  <sheetFormatPr defaultColWidth="9.140625" defaultRowHeight="17.25" x14ac:dyDescent="0.25"/>
  <cols>
    <col min="1" max="1" width="1.7109375" style="81" customWidth="1"/>
    <col min="2" max="3" width="8.7109375" style="9" customWidth="1"/>
    <col min="4" max="4" width="120.7109375" style="81" customWidth="1"/>
    <col min="5" max="5" width="32.7109375" style="81" customWidth="1"/>
    <col min="6" max="6" width="1.7109375" style="81" customWidth="1"/>
    <col min="7" max="16384" width="9.140625" style="81"/>
  </cols>
  <sheetData>
    <row r="1" spans="2:55" s="156" customFormat="1" ht="20.25" customHeight="1" x14ac:dyDescent="0.25">
      <c r="B1" s="248" t="s">
        <v>83</v>
      </c>
      <c r="C1" s="248"/>
      <c r="D1" s="248"/>
      <c r="E1" s="248"/>
    </row>
    <row r="2" spans="2:55" s="157" customFormat="1" x14ac:dyDescent="0.25">
      <c r="B2" s="249" t="s">
        <v>71</v>
      </c>
      <c r="C2" s="249"/>
      <c r="D2" s="249"/>
      <c r="E2" s="249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</row>
    <row r="3" spans="2:55" s="157" customFormat="1" ht="19.5" customHeight="1" x14ac:dyDescent="0.25">
      <c r="B3" s="250" t="s">
        <v>101</v>
      </c>
      <c r="C3" s="250"/>
      <c r="D3" s="250"/>
      <c r="E3" s="250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</row>
    <row r="4" spans="2:55" s="156" customFormat="1" ht="14.1" customHeight="1" x14ac:dyDescent="0.25">
      <c r="B4" s="121"/>
      <c r="C4" s="121"/>
      <c r="D4" s="251"/>
      <c r="E4" s="251"/>
    </row>
    <row r="5" spans="2:55" ht="68.25" customHeight="1" x14ac:dyDescent="0.25">
      <c r="B5" s="252" t="s">
        <v>100</v>
      </c>
      <c r="C5" s="252"/>
      <c r="D5" s="252"/>
      <c r="E5" s="252"/>
    </row>
    <row r="6" spans="2:55" ht="18" customHeight="1" x14ac:dyDescent="0.25">
      <c r="C6" s="80"/>
      <c r="D6" s="80"/>
      <c r="E6" s="10" t="s">
        <v>47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</row>
    <row r="7" spans="2:55" ht="62.25" customHeight="1" x14ac:dyDescent="0.25">
      <c r="B7" s="253" t="s">
        <v>34</v>
      </c>
      <c r="C7" s="253"/>
      <c r="D7" s="253" t="s">
        <v>68</v>
      </c>
      <c r="E7" s="28" t="s">
        <v>82</v>
      </c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</row>
    <row r="8" spans="2:55" s="85" customFormat="1" ht="35.1" customHeight="1" x14ac:dyDescent="0.25">
      <c r="B8" s="84" t="s">
        <v>51</v>
      </c>
      <c r="C8" s="82" t="s">
        <v>56</v>
      </c>
      <c r="D8" s="253"/>
      <c r="E8" s="28" t="s">
        <v>50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</row>
    <row r="9" spans="2:55" s="85" customFormat="1" x14ac:dyDescent="0.25">
      <c r="B9" s="84"/>
      <c r="C9" s="84"/>
      <c r="D9" s="57" t="s">
        <v>33</v>
      </c>
      <c r="E9" s="74">
        <f>E10+E30</f>
        <v>2.3999999975785613E-2</v>
      </c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</row>
    <row r="10" spans="2:55" s="85" customFormat="1" x14ac:dyDescent="0.25">
      <c r="B10" s="35" t="s">
        <v>32</v>
      </c>
      <c r="C10" s="35"/>
      <c r="D10" s="58" t="s">
        <v>0</v>
      </c>
      <c r="E10" s="74">
        <f>E11</f>
        <v>2.3999999975785613E-2</v>
      </c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</row>
    <row r="11" spans="2:55" s="85" customFormat="1" x14ac:dyDescent="0.25">
      <c r="B11" s="254">
        <v>1169</v>
      </c>
      <c r="C11" s="254"/>
      <c r="D11" s="36" t="s">
        <v>31</v>
      </c>
      <c r="E11" s="257">
        <f t="shared" ref="E11" si="0">E24+E18</f>
        <v>2.3999999975785613E-2</v>
      </c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</row>
    <row r="12" spans="2:55" s="85" customFormat="1" x14ac:dyDescent="0.25">
      <c r="B12" s="255"/>
      <c r="C12" s="255"/>
      <c r="D12" s="34" t="s">
        <v>59</v>
      </c>
      <c r="E12" s="258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</row>
    <row r="13" spans="2:55" s="85" customFormat="1" x14ac:dyDescent="0.25">
      <c r="B13" s="255"/>
      <c r="C13" s="255"/>
      <c r="D13" s="17" t="s">
        <v>29</v>
      </c>
      <c r="E13" s="258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</row>
    <row r="14" spans="2:55" s="85" customFormat="1" ht="27" x14ac:dyDescent="0.25">
      <c r="B14" s="255"/>
      <c r="C14" s="255"/>
      <c r="D14" s="29" t="s">
        <v>60</v>
      </c>
      <c r="E14" s="258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</row>
    <row r="15" spans="2:55" s="85" customFormat="1" x14ac:dyDescent="0.25">
      <c r="B15" s="255"/>
      <c r="C15" s="255"/>
      <c r="D15" s="36" t="s">
        <v>28</v>
      </c>
      <c r="E15" s="258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</row>
    <row r="16" spans="2:55" s="85" customFormat="1" x14ac:dyDescent="0.25">
      <c r="B16" s="256"/>
      <c r="C16" s="256"/>
      <c r="D16" s="34" t="s">
        <v>61</v>
      </c>
      <c r="E16" s="25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</row>
    <row r="17" spans="2:55" s="85" customFormat="1" x14ac:dyDescent="0.25">
      <c r="B17" s="245" t="s">
        <v>27</v>
      </c>
      <c r="C17" s="245"/>
      <c r="D17" s="245"/>
      <c r="E17" s="83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</row>
    <row r="18" spans="2:55" s="85" customFormat="1" ht="13.5" x14ac:dyDescent="0.25">
      <c r="B18" s="246"/>
      <c r="C18" s="246">
        <v>11001</v>
      </c>
      <c r="D18" s="17" t="s">
        <v>26</v>
      </c>
      <c r="E18" s="247">
        <f>+'Հ-3 և 4'!H21</f>
        <v>-1821227.85</v>
      </c>
    </row>
    <row r="19" spans="2:55" s="85" customFormat="1" ht="13.5" x14ac:dyDescent="0.25">
      <c r="B19" s="246"/>
      <c r="C19" s="246"/>
      <c r="D19" s="34" t="s">
        <v>84</v>
      </c>
      <c r="E19" s="247"/>
    </row>
    <row r="20" spans="2:55" s="85" customFormat="1" ht="13.5" x14ac:dyDescent="0.25">
      <c r="B20" s="246"/>
      <c r="C20" s="246"/>
      <c r="D20" s="17" t="s">
        <v>25</v>
      </c>
      <c r="E20" s="247"/>
    </row>
    <row r="21" spans="2:55" s="85" customFormat="1" ht="13.5" x14ac:dyDescent="0.25">
      <c r="B21" s="246"/>
      <c r="C21" s="246"/>
      <c r="D21" s="34" t="s">
        <v>85</v>
      </c>
      <c r="E21" s="247"/>
    </row>
    <row r="22" spans="2:55" s="85" customFormat="1" ht="13.5" x14ac:dyDescent="0.25">
      <c r="B22" s="246"/>
      <c r="C22" s="246"/>
      <c r="D22" s="17" t="s">
        <v>24</v>
      </c>
      <c r="E22" s="247"/>
    </row>
    <row r="23" spans="2:55" s="85" customFormat="1" ht="13.5" x14ac:dyDescent="0.25">
      <c r="B23" s="246"/>
      <c r="C23" s="246"/>
      <c r="D23" s="37" t="s">
        <v>86</v>
      </c>
      <c r="E23" s="247"/>
    </row>
    <row r="24" spans="2:55" s="85" customFormat="1" ht="13.5" x14ac:dyDescent="0.25">
      <c r="B24" s="246"/>
      <c r="C24" s="246">
        <v>31001</v>
      </c>
      <c r="D24" s="17" t="s">
        <v>26</v>
      </c>
      <c r="E24" s="247">
        <f>'Հ-3 և 4'!H32</f>
        <v>1821227.8740000001</v>
      </c>
    </row>
    <row r="25" spans="2:55" s="85" customFormat="1" ht="13.5" x14ac:dyDescent="0.25">
      <c r="B25" s="246"/>
      <c r="C25" s="246"/>
      <c r="D25" s="34" t="s">
        <v>39</v>
      </c>
      <c r="E25" s="247"/>
    </row>
    <row r="26" spans="2:55" s="85" customFormat="1" ht="13.5" x14ac:dyDescent="0.25">
      <c r="B26" s="246"/>
      <c r="C26" s="246"/>
      <c r="D26" s="17" t="s">
        <v>25</v>
      </c>
      <c r="E26" s="247"/>
    </row>
    <row r="27" spans="2:55" s="85" customFormat="1" ht="13.5" x14ac:dyDescent="0.25">
      <c r="B27" s="246"/>
      <c r="C27" s="246"/>
      <c r="D27" s="34" t="s">
        <v>40</v>
      </c>
      <c r="E27" s="247"/>
    </row>
    <row r="28" spans="2:55" s="85" customFormat="1" ht="13.5" x14ac:dyDescent="0.25">
      <c r="B28" s="246"/>
      <c r="C28" s="246"/>
      <c r="D28" s="17" t="s">
        <v>24</v>
      </c>
      <c r="E28" s="247"/>
    </row>
    <row r="29" spans="2:55" s="85" customFormat="1" ht="13.5" x14ac:dyDescent="0.25">
      <c r="B29" s="246"/>
      <c r="C29" s="246"/>
      <c r="D29" s="37" t="s">
        <v>41</v>
      </c>
      <c r="E29" s="247"/>
    </row>
    <row r="30" spans="2:55" s="155" customFormat="1" x14ac:dyDescent="0.25">
      <c r="B30" s="125"/>
      <c r="C30" s="125"/>
      <c r="D30" s="125" t="s">
        <v>104</v>
      </c>
      <c r="E30" s="126">
        <f>+E31</f>
        <v>0</v>
      </c>
    </row>
    <row r="31" spans="2:55" x14ac:dyDescent="0.25">
      <c r="B31" s="260" t="s">
        <v>105</v>
      </c>
      <c r="C31" s="260"/>
      <c r="D31" s="127" t="s">
        <v>106</v>
      </c>
      <c r="E31" s="263">
        <f>E38+E45</f>
        <v>0</v>
      </c>
    </row>
    <row r="32" spans="2:55" x14ac:dyDescent="0.25">
      <c r="B32" s="261"/>
      <c r="C32" s="261"/>
      <c r="D32" s="128" t="s">
        <v>107</v>
      </c>
      <c r="E32" s="264"/>
    </row>
    <row r="33" spans="2:5" x14ac:dyDescent="0.25">
      <c r="B33" s="261"/>
      <c r="C33" s="261"/>
      <c r="D33" s="127" t="s">
        <v>108</v>
      </c>
      <c r="E33" s="264"/>
    </row>
    <row r="34" spans="2:5" x14ac:dyDescent="0.25">
      <c r="B34" s="261"/>
      <c r="C34" s="261"/>
      <c r="D34" s="128" t="s">
        <v>109</v>
      </c>
      <c r="E34" s="264"/>
    </row>
    <row r="35" spans="2:5" x14ac:dyDescent="0.25">
      <c r="B35" s="261"/>
      <c r="C35" s="261"/>
      <c r="D35" s="127" t="s">
        <v>110</v>
      </c>
      <c r="E35" s="264"/>
    </row>
    <row r="36" spans="2:5" x14ac:dyDescent="0.25">
      <c r="B36" s="262"/>
      <c r="C36" s="262"/>
      <c r="D36" s="128" t="s">
        <v>111</v>
      </c>
      <c r="E36" s="265"/>
    </row>
    <row r="37" spans="2:5" x14ac:dyDescent="0.25">
      <c r="B37" s="266" t="s">
        <v>112</v>
      </c>
      <c r="C37" s="266"/>
      <c r="D37" s="266"/>
      <c r="E37" s="129"/>
    </row>
    <row r="38" spans="2:5" x14ac:dyDescent="0.25">
      <c r="B38" s="260"/>
      <c r="C38" s="260" t="s">
        <v>77</v>
      </c>
      <c r="D38" s="127" t="s">
        <v>113</v>
      </c>
      <c r="E38" s="267">
        <f>'Հ-3 և 4'!H63</f>
        <v>1112561</v>
      </c>
    </row>
    <row r="39" spans="2:5" x14ac:dyDescent="0.25">
      <c r="B39" s="261"/>
      <c r="C39" s="261"/>
      <c r="D39" s="128" t="s">
        <v>107</v>
      </c>
      <c r="E39" s="268"/>
    </row>
    <row r="40" spans="2:5" x14ac:dyDescent="0.25">
      <c r="B40" s="261"/>
      <c r="C40" s="261"/>
      <c r="D40" s="127" t="s">
        <v>114</v>
      </c>
      <c r="E40" s="268"/>
    </row>
    <row r="41" spans="2:5" ht="27" x14ac:dyDescent="0.25">
      <c r="B41" s="261"/>
      <c r="C41" s="261"/>
      <c r="D41" s="128" t="s">
        <v>115</v>
      </c>
      <c r="E41" s="268"/>
    </row>
    <row r="42" spans="2:5" x14ac:dyDescent="0.25">
      <c r="B42" s="261"/>
      <c r="C42" s="261"/>
      <c r="D42" s="127" t="s">
        <v>24</v>
      </c>
      <c r="E42" s="268"/>
    </row>
    <row r="43" spans="2:5" x14ac:dyDescent="0.25">
      <c r="B43" s="262"/>
      <c r="C43" s="262"/>
      <c r="D43" s="128" t="s">
        <v>86</v>
      </c>
      <c r="E43" s="269"/>
    </row>
    <row r="44" spans="2:5" x14ac:dyDescent="0.25">
      <c r="B44" s="266" t="s">
        <v>112</v>
      </c>
      <c r="C44" s="266"/>
      <c r="D44" s="266"/>
      <c r="E44" s="159"/>
    </row>
    <row r="45" spans="2:5" x14ac:dyDescent="0.25">
      <c r="B45" s="260"/>
      <c r="C45" s="260" t="s">
        <v>77</v>
      </c>
      <c r="D45" s="127" t="s">
        <v>113</v>
      </c>
      <c r="E45" s="267">
        <f>-E38</f>
        <v>-1112561</v>
      </c>
    </row>
    <row r="46" spans="2:5" x14ac:dyDescent="0.25">
      <c r="B46" s="261"/>
      <c r="C46" s="261"/>
      <c r="D46" s="128" t="s">
        <v>107</v>
      </c>
      <c r="E46" s="268"/>
    </row>
    <row r="47" spans="2:5" x14ac:dyDescent="0.25">
      <c r="B47" s="261"/>
      <c r="C47" s="261"/>
      <c r="D47" s="127" t="s">
        <v>114</v>
      </c>
      <c r="E47" s="268"/>
    </row>
    <row r="48" spans="2:5" ht="27" x14ac:dyDescent="0.25">
      <c r="B48" s="261"/>
      <c r="C48" s="261"/>
      <c r="D48" s="128" t="s">
        <v>115</v>
      </c>
      <c r="E48" s="268"/>
    </row>
    <row r="49" spans="2:5" x14ac:dyDescent="0.25">
      <c r="B49" s="261"/>
      <c r="C49" s="261"/>
      <c r="D49" s="127" t="s">
        <v>24</v>
      </c>
      <c r="E49" s="268"/>
    </row>
    <row r="50" spans="2:5" x14ac:dyDescent="0.25">
      <c r="B50" s="262"/>
      <c r="C50" s="262"/>
      <c r="D50" s="128" t="s">
        <v>86</v>
      </c>
      <c r="E50" s="269"/>
    </row>
  </sheetData>
  <mergeCells count="28">
    <mergeCell ref="B45:B50"/>
    <mergeCell ref="C45:C50"/>
    <mergeCell ref="E45:E50"/>
    <mergeCell ref="B38:B43"/>
    <mergeCell ref="C38:C43"/>
    <mergeCell ref="E38:E43"/>
    <mergeCell ref="B44:D44"/>
    <mergeCell ref="B31:B36"/>
    <mergeCell ref="C31:C36"/>
    <mergeCell ref="E31:E36"/>
    <mergeCell ref="B37:D37"/>
    <mergeCell ref="B24:B29"/>
    <mergeCell ref="C24:C29"/>
    <mergeCell ref="E24:E29"/>
    <mergeCell ref="B17:D17"/>
    <mergeCell ref="B18:B23"/>
    <mergeCell ref="C18:C23"/>
    <mergeCell ref="E18:E23"/>
    <mergeCell ref="B1:E1"/>
    <mergeCell ref="B2:E2"/>
    <mergeCell ref="B3:E3"/>
    <mergeCell ref="D4:E4"/>
    <mergeCell ref="B5:E5"/>
    <mergeCell ref="B7:C7"/>
    <mergeCell ref="D7:D8"/>
    <mergeCell ref="B11:B16"/>
    <mergeCell ref="C11:C16"/>
    <mergeCell ref="E11:E16"/>
  </mergeCells>
  <printOptions horizontalCentered="1"/>
  <pageMargins left="0.25" right="0.25" top="0.5" bottom="0.25" header="0" footer="0"/>
  <pageSetup paperSize="9" scale="80" fitToHeight="4" orientation="landscape" r:id="rId1"/>
  <rowBreaks count="1" manualBreakCount="1">
    <brk id="29" max="6" man="1"/>
  </rowBreaks>
  <ignoredErrors>
    <ignoredError sqref="B38:D5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4"/>
  <sheetViews>
    <sheetView view="pageBreakPreview" zoomScale="115" zoomScaleNormal="115" zoomScaleSheetLayoutView="115" workbookViewId="0">
      <selection activeCell="F14" sqref="F14"/>
    </sheetView>
  </sheetViews>
  <sheetFormatPr defaultColWidth="9.140625" defaultRowHeight="17.25" x14ac:dyDescent="0.25"/>
  <cols>
    <col min="1" max="1" width="7.42578125" style="105" customWidth="1"/>
    <col min="2" max="2" width="8.7109375" style="105" customWidth="1"/>
    <col min="3" max="3" width="53.28515625" style="89" customWidth="1"/>
    <col min="4" max="4" width="15.85546875" style="113" customWidth="1"/>
    <col min="5" max="5" width="18.140625" style="113" customWidth="1"/>
    <col min="6" max="6" width="18.42578125" style="113" customWidth="1"/>
    <col min="7" max="7" width="17.5703125" style="113" customWidth="1"/>
    <col min="8" max="8" width="15.5703125" style="113" customWidth="1"/>
    <col min="9" max="9" width="9.5703125" style="89" customWidth="1"/>
    <col min="10" max="10" width="9.85546875" style="89" bestFit="1" customWidth="1"/>
    <col min="11" max="16384" width="9.140625" style="89"/>
  </cols>
  <sheetData>
    <row r="1" spans="1:10" x14ac:dyDescent="0.3">
      <c r="A1" s="87"/>
      <c r="B1" s="88"/>
      <c r="C1" s="87"/>
      <c r="D1" s="88"/>
      <c r="E1" s="87"/>
      <c r="F1" s="88"/>
      <c r="G1" s="87"/>
      <c r="H1" s="114" t="s">
        <v>102</v>
      </c>
    </row>
    <row r="2" spans="1:10" x14ac:dyDescent="0.3">
      <c r="A2" s="90"/>
      <c r="B2" s="91"/>
      <c r="C2" s="90"/>
      <c r="D2" s="91"/>
      <c r="E2" s="90"/>
      <c r="F2" s="91"/>
      <c r="G2" s="90"/>
      <c r="H2" s="91" t="s">
        <v>71</v>
      </c>
    </row>
    <row r="3" spans="1:10" x14ac:dyDescent="0.3">
      <c r="A3" s="90"/>
      <c r="B3" s="92"/>
      <c r="C3" s="90"/>
      <c r="D3" s="92"/>
      <c r="E3" s="90"/>
      <c r="F3" s="92"/>
      <c r="G3" s="90"/>
      <c r="H3" s="92" t="s">
        <v>103</v>
      </c>
    </row>
    <row r="4" spans="1:10" x14ac:dyDescent="0.25">
      <c r="A4" s="93"/>
      <c r="B4" s="93"/>
      <c r="C4" s="93"/>
      <c r="D4" s="93"/>
      <c r="E4" s="93"/>
      <c r="F4" s="93"/>
      <c r="G4" s="93"/>
      <c r="H4" s="93"/>
    </row>
    <row r="5" spans="1:10" ht="47.25" customHeight="1" x14ac:dyDescent="0.3">
      <c r="A5" s="270" t="s">
        <v>131</v>
      </c>
      <c r="B5" s="270"/>
      <c r="C5" s="270"/>
      <c r="D5" s="270"/>
      <c r="E5" s="270"/>
      <c r="F5" s="270"/>
      <c r="G5" s="270"/>
      <c r="H5" s="270"/>
      <c r="I5" s="94"/>
      <c r="J5" s="94"/>
    </row>
    <row r="6" spans="1:10" x14ac:dyDescent="0.25">
      <c r="A6" s="95"/>
      <c r="B6" s="95"/>
      <c r="C6" s="96"/>
      <c r="D6" s="97"/>
      <c r="E6" s="97"/>
      <c r="F6" s="97"/>
      <c r="G6" s="98"/>
      <c r="H6" s="99" t="s">
        <v>92</v>
      </c>
    </row>
    <row r="7" spans="1:10" s="100" customFormat="1" ht="36" customHeight="1" x14ac:dyDescent="0.25">
      <c r="A7" s="271" t="s">
        <v>42</v>
      </c>
      <c r="B7" s="272"/>
      <c r="C7" s="273" t="s">
        <v>43</v>
      </c>
      <c r="D7" s="276" t="s">
        <v>82</v>
      </c>
      <c r="E7" s="277"/>
      <c r="F7" s="277"/>
      <c r="G7" s="277"/>
      <c r="H7" s="278"/>
    </row>
    <row r="8" spans="1:10" s="100" customFormat="1" ht="15" customHeight="1" x14ac:dyDescent="0.25">
      <c r="A8" s="284" t="s">
        <v>94</v>
      </c>
      <c r="B8" s="284" t="s">
        <v>95</v>
      </c>
      <c r="C8" s="274"/>
      <c r="D8" s="279" t="s">
        <v>33</v>
      </c>
      <c r="E8" s="281" t="s">
        <v>93</v>
      </c>
      <c r="F8" s="282"/>
      <c r="G8" s="282"/>
      <c r="H8" s="283"/>
    </row>
    <row r="9" spans="1:10" s="100" customFormat="1" ht="99.75" customHeight="1" x14ac:dyDescent="0.25">
      <c r="A9" s="284"/>
      <c r="B9" s="284"/>
      <c r="C9" s="275"/>
      <c r="D9" s="280"/>
      <c r="E9" s="101" t="s">
        <v>96</v>
      </c>
      <c r="F9" s="101" t="s">
        <v>97</v>
      </c>
      <c r="G9" s="101" t="s">
        <v>98</v>
      </c>
      <c r="H9" s="101" t="s">
        <v>99</v>
      </c>
    </row>
    <row r="10" spans="1:10" s="132" customFormat="1" x14ac:dyDescent="0.25">
      <c r="A10" s="130"/>
      <c r="B10" s="130"/>
      <c r="C10" s="117" t="s">
        <v>44</v>
      </c>
      <c r="D10" s="131">
        <f>D12</f>
        <v>1821227.8740000001</v>
      </c>
      <c r="E10" s="131">
        <f>E12</f>
        <v>1821227.8740000001</v>
      </c>
      <c r="F10" s="131"/>
      <c r="G10" s="131"/>
      <c r="H10" s="131"/>
    </row>
    <row r="11" spans="1:10" x14ac:dyDescent="0.25">
      <c r="A11" s="102"/>
      <c r="B11" s="102"/>
      <c r="C11" s="103" t="s">
        <v>45</v>
      </c>
      <c r="D11" s="104"/>
      <c r="E11" s="104"/>
      <c r="F11" s="106"/>
      <c r="G11" s="106"/>
      <c r="H11" s="106"/>
    </row>
    <row r="12" spans="1:10" s="132" customFormat="1" x14ac:dyDescent="0.25">
      <c r="A12" s="133"/>
      <c r="B12" s="134"/>
      <c r="C12" s="115" t="s">
        <v>0</v>
      </c>
      <c r="D12" s="135">
        <f>+D14</f>
        <v>1821227.8740000001</v>
      </c>
      <c r="E12" s="135">
        <f>+E14</f>
        <v>1821227.8740000001</v>
      </c>
      <c r="F12" s="135"/>
      <c r="G12" s="135"/>
      <c r="H12" s="135"/>
    </row>
    <row r="13" spans="1:10" s="105" customFormat="1" x14ac:dyDescent="0.25">
      <c r="A13" s="107"/>
      <c r="B13" s="107"/>
      <c r="C13" s="110" t="s">
        <v>35</v>
      </c>
      <c r="D13" s="108"/>
      <c r="E13" s="108"/>
      <c r="F13" s="109"/>
      <c r="G13" s="109"/>
      <c r="H13" s="109"/>
    </row>
    <row r="14" spans="1:10" s="112" customFormat="1" ht="34.5" x14ac:dyDescent="0.25">
      <c r="A14" s="107">
        <v>1169</v>
      </c>
      <c r="B14" s="107">
        <v>31001</v>
      </c>
      <c r="C14" s="110" t="s">
        <v>39</v>
      </c>
      <c r="D14" s="108">
        <f>SUM(E14:H14)</f>
        <v>1821227.8740000001</v>
      </c>
      <c r="E14" s="111">
        <f>'ՕՀ-1 Ա-2 և Հ-5 Ա-1'!E24</f>
        <v>1821227.8740000001</v>
      </c>
      <c r="F14" s="109"/>
      <c r="G14" s="109"/>
      <c r="H14" s="116"/>
    </row>
  </sheetData>
  <mergeCells count="8">
    <mergeCell ref="A5:H5"/>
    <mergeCell ref="A7:B7"/>
    <mergeCell ref="C7:C9"/>
    <mergeCell ref="D7:H7"/>
    <mergeCell ref="D8:D9"/>
    <mergeCell ref="E8:H8"/>
    <mergeCell ref="B8:B9"/>
    <mergeCell ref="A8:A9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N72"/>
  <sheetViews>
    <sheetView view="pageBreakPreview" zoomScaleNormal="100" zoomScaleSheetLayoutView="100" workbookViewId="0">
      <pane ySplit="10" topLeftCell="A11" activePane="bottomLeft" state="frozen"/>
      <selection pane="bottomLeft" activeCell="G40" sqref="G40"/>
    </sheetView>
  </sheetViews>
  <sheetFormatPr defaultColWidth="9.140625" defaultRowHeight="17.25" x14ac:dyDescent="0.25"/>
  <cols>
    <col min="1" max="1" width="0.85546875" style="14" customWidth="1"/>
    <col min="2" max="4" width="6.7109375" style="15" customWidth="1"/>
    <col min="5" max="6" width="11.28515625" style="15" customWidth="1"/>
    <col min="7" max="7" width="108.140625" style="14" customWidth="1"/>
    <col min="8" max="8" width="27.42578125" style="14" customWidth="1"/>
    <col min="9" max="9" width="0.85546875" style="14" customWidth="1"/>
    <col min="10" max="10" width="8.140625" style="61" customWidth="1"/>
    <col min="11" max="11" width="5.85546875" style="63" customWidth="1"/>
    <col min="12" max="12" width="9.140625" style="14"/>
    <col min="13" max="13" width="14.140625" style="14" customWidth="1"/>
    <col min="14" max="14" width="13.85546875" style="14" bestFit="1" customWidth="1"/>
    <col min="15" max="16384" width="9.140625" style="14"/>
  </cols>
  <sheetData>
    <row r="1" spans="2:11" s="81" customFormat="1" ht="20.100000000000001" customHeight="1" x14ac:dyDescent="0.25">
      <c r="B1" s="285" t="s">
        <v>76</v>
      </c>
      <c r="C1" s="285"/>
      <c r="D1" s="285"/>
      <c r="E1" s="285"/>
      <c r="F1" s="285"/>
      <c r="G1" s="285"/>
      <c r="H1" s="285"/>
      <c r="J1" s="60"/>
      <c r="K1" s="211"/>
    </row>
    <row r="2" spans="2:11" s="8" customFormat="1" ht="20.100000000000001" customHeight="1" x14ac:dyDescent="0.25">
      <c r="B2" s="250" t="s">
        <v>71</v>
      </c>
      <c r="C2" s="250"/>
      <c r="D2" s="250"/>
      <c r="E2" s="250"/>
      <c r="F2" s="250"/>
      <c r="G2" s="250"/>
      <c r="H2" s="250"/>
      <c r="J2" s="60"/>
      <c r="K2" s="211"/>
    </row>
    <row r="3" spans="2:11" s="8" customFormat="1" ht="20.100000000000001" customHeight="1" x14ac:dyDescent="0.25">
      <c r="B3" s="250" t="s">
        <v>72</v>
      </c>
      <c r="C3" s="250"/>
      <c r="D3" s="250"/>
      <c r="E3" s="250"/>
      <c r="F3" s="250"/>
      <c r="G3" s="250"/>
      <c r="H3" s="250"/>
      <c r="J3" s="60"/>
      <c r="K3" s="211"/>
    </row>
    <row r="4" spans="2:11" s="81" customFormat="1" ht="15" customHeight="1" x14ac:dyDescent="0.25">
      <c r="B4" s="226"/>
      <c r="C4" s="226"/>
      <c r="D4" s="226"/>
      <c r="E4" s="286"/>
      <c r="F4" s="286"/>
      <c r="G4" s="286"/>
      <c r="H4" s="286"/>
      <c r="J4" s="60"/>
      <c r="K4" s="211"/>
    </row>
    <row r="5" spans="2:11" s="81" customFormat="1" ht="20.100000000000001" customHeight="1" x14ac:dyDescent="0.25">
      <c r="B5" s="252" t="s">
        <v>70</v>
      </c>
      <c r="C5" s="252"/>
      <c r="D5" s="252"/>
      <c r="E5" s="252"/>
      <c r="F5" s="252"/>
      <c r="G5" s="252"/>
      <c r="H5" s="252"/>
      <c r="J5" s="60"/>
      <c r="K5" s="211"/>
    </row>
    <row r="6" spans="2:11" s="81" customFormat="1" ht="20.100000000000001" customHeight="1" x14ac:dyDescent="0.25">
      <c r="B6" s="252" t="s">
        <v>67</v>
      </c>
      <c r="C6" s="252"/>
      <c r="D6" s="252"/>
      <c r="E6" s="252"/>
      <c r="F6" s="252"/>
      <c r="G6" s="252"/>
      <c r="H6" s="252"/>
      <c r="J6" s="60"/>
      <c r="K6" s="211"/>
    </row>
    <row r="7" spans="2:11" ht="20.100000000000001" customHeight="1" x14ac:dyDescent="0.25">
      <c r="B7" s="118"/>
      <c r="C7" s="118"/>
      <c r="D7" s="118"/>
      <c r="E7" s="118"/>
      <c r="F7" s="118"/>
      <c r="G7" s="119"/>
      <c r="H7" s="120" t="s">
        <v>47</v>
      </c>
    </row>
    <row r="8" spans="2:11" ht="90" customHeight="1" x14ac:dyDescent="0.25">
      <c r="B8" s="287" t="s">
        <v>23</v>
      </c>
      <c r="C8" s="287"/>
      <c r="D8" s="287"/>
      <c r="E8" s="287" t="s">
        <v>22</v>
      </c>
      <c r="F8" s="287"/>
      <c r="G8" s="287" t="s">
        <v>62</v>
      </c>
      <c r="H8" s="28" t="s">
        <v>82</v>
      </c>
    </row>
    <row r="9" spans="2:11" ht="25.5" customHeight="1" x14ac:dyDescent="0.25">
      <c r="B9" s="225" t="s">
        <v>53</v>
      </c>
      <c r="C9" s="225" t="s">
        <v>54</v>
      </c>
      <c r="D9" s="225" t="s">
        <v>55</v>
      </c>
      <c r="E9" s="225" t="s">
        <v>51</v>
      </c>
      <c r="F9" s="225" t="s">
        <v>52</v>
      </c>
      <c r="G9" s="287"/>
      <c r="H9" s="28" t="s">
        <v>50</v>
      </c>
    </row>
    <row r="10" spans="2:11" ht="15" customHeight="1" x14ac:dyDescent="0.25">
      <c r="B10" s="225"/>
      <c r="C10" s="225"/>
      <c r="D10" s="225"/>
      <c r="E10" s="225"/>
      <c r="F10" s="225"/>
      <c r="G10" s="68" t="s">
        <v>65</v>
      </c>
      <c r="H10" s="219">
        <f>H11+H45</f>
        <v>2.3999999975785613E-2</v>
      </c>
    </row>
    <row r="11" spans="2:11" ht="15" customHeight="1" x14ac:dyDescent="0.25">
      <c r="B11" s="25" t="s">
        <v>21</v>
      </c>
      <c r="C11" s="25"/>
      <c r="D11" s="25"/>
      <c r="E11" s="25"/>
      <c r="F11" s="25"/>
      <c r="G11" s="18" t="s">
        <v>20</v>
      </c>
      <c r="H11" s="40">
        <f t="shared" ref="H11" si="0">H13</f>
        <v>2.3999999975785613E-2</v>
      </c>
    </row>
    <row r="12" spans="2:11" ht="15" customHeight="1" x14ac:dyDescent="0.25">
      <c r="B12" s="225"/>
      <c r="C12" s="225"/>
      <c r="D12" s="225"/>
      <c r="E12" s="225"/>
      <c r="F12" s="225"/>
      <c r="G12" s="17" t="s">
        <v>18</v>
      </c>
      <c r="H12" s="39"/>
    </row>
    <row r="13" spans="2:11" ht="15" customHeight="1" x14ac:dyDescent="0.25">
      <c r="B13" s="25"/>
      <c r="C13" s="25" t="s">
        <v>19</v>
      </c>
      <c r="D13" s="25"/>
      <c r="E13" s="25"/>
      <c r="F13" s="25"/>
      <c r="G13" s="18" t="s">
        <v>1</v>
      </c>
      <c r="H13" s="40">
        <f t="shared" ref="H13" si="1">H15</f>
        <v>2.3999999975785613E-2</v>
      </c>
    </row>
    <row r="14" spans="2:11" ht="15" customHeight="1" x14ac:dyDescent="0.25">
      <c r="B14" s="225"/>
      <c r="C14" s="225"/>
      <c r="D14" s="225"/>
      <c r="E14" s="225"/>
      <c r="F14" s="225"/>
      <c r="G14" s="17" t="s">
        <v>18</v>
      </c>
      <c r="H14" s="39"/>
    </row>
    <row r="15" spans="2:11" ht="15" customHeight="1" x14ac:dyDescent="0.25">
      <c r="B15" s="25"/>
      <c r="C15" s="25"/>
      <c r="D15" s="25" t="s">
        <v>19</v>
      </c>
      <c r="E15" s="25"/>
      <c r="F15" s="25"/>
      <c r="G15" s="18" t="s">
        <v>1</v>
      </c>
      <c r="H15" s="40">
        <f t="shared" ref="H15" si="2">H17</f>
        <v>2.3999999975785613E-2</v>
      </c>
    </row>
    <row r="16" spans="2:11" ht="15" customHeight="1" x14ac:dyDescent="0.25">
      <c r="B16" s="225"/>
      <c r="C16" s="225"/>
      <c r="D16" s="225"/>
      <c r="E16" s="225"/>
      <c r="F16" s="225"/>
      <c r="G16" s="17" t="s">
        <v>18</v>
      </c>
      <c r="H16" s="39"/>
    </row>
    <row r="17" spans="2:11" ht="15" customHeight="1" x14ac:dyDescent="0.25">
      <c r="B17" s="225"/>
      <c r="C17" s="225"/>
      <c r="D17" s="225"/>
      <c r="E17" s="225"/>
      <c r="F17" s="67"/>
      <c r="G17" s="18" t="s">
        <v>57</v>
      </c>
      <c r="H17" s="41">
        <f t="shared" ref="H17" si="3">H19</f>
        <v>2.3999999975785613E-2</v>
      </c>
      <c r="J17" s="62"/>
      <c r="K17" s="64"/>
    </row>
    <row r="18" spans="2:11" ht="15" customHeight="1" x14ac:dyDescent="0.25">
      <c r="B18" s="225"/>
      <c r="C18" s="225"/>
      <c r="D18" s="225"/>
      <c r="E18" s="225"/>
      <c r="F18" s="67"/>
      <c r="G18" s="17" t="s">
        <v>18</v>
      </c>
      <c r="H18" s="41"/>
      <c r="J18" s="62"/>
      <c r="K18" s="64"/>
    </row>
    <row r="19" spans="2:11" ht="15" customHeight="1" x14ac:dyDescent="0.25">
      <c r="B19" s="225"/>
      <c r="C19" s="225"/>
      <c r="D19" s="225"/>
      <c r="E19" s="25" t="s">
        <v>17</v>
      </c>
      <c r="F19" s="25"/>
      <c r="G19" s="18" t="s">
        <v>30</v>
      </c>
      <c r="H19" s="40">
        <f>H32+H21</f>
        <v>2.3999999975785613E-2</v>
      </c>
      <c r="J19" s="62"/>
      <c r="K19" s="64"/>
    </row>
    <row r="20" spans="2:11" ht="15" customHeight="1" x14ac:dyDescent="0.25">
      <c r="B20" s="225"/>
      <c r="C20" s="225"/>
      <c r="D20" s="225"/>
      <c r="E20" s="25"/>
      <c r="F20" s="25"/>
      <c r="G20" s="17" t="s">
        <v>18</v>
      </c>
      <c r="H20" s="40"/>
      <c r="J20" s="62"/>
      <c r="K20" s="64"/>
    </row>
    <row r="21" spans="2:11" ht="15" customHeight="1" x14ac:dyDescent="0.25">
      <c r="B21" s="225"/>
      <c r="C21" s="225"/>
      <c r="D21" s="225"/>
      <c r="E21" s="25"/>
      <c r="F21" s="25" t="s">
        <v>77</v>
      </c>
      <c r="G21" s="18" t="s">
        <v>78</v>
      </c>
      <c r="H21" s="40">
        <f>H23</f>
        <v>-1821227.85</v>
      </c>
      <c r="J21" s="62"/>
      <c r="K21" s="64"/>
    </row>
    <row r="22" spans="2:11" ht="15" customHeight="1" x14ac:dyDescent="0.25">
      <c r="B22" s="225"/>
      <c r="C22" s="225"/>
      <c r="D22" s="225"/>
      <c r="E22" s="25"/>
      <c r="F22" s="225"/>
      <c r="G22" s="17" t="s">
        <v>15</v>
      </c>
      <c r="H22" s="39"/>
      <c r="J22" s="62"/>
      <c r="K22" s="64"/>
    </row>
    <row r="23" spans="2:11" ht="15" customHeight="1" x14ac:dyDescent="0.25">
      <c r="B23" s="225"/>
      <c r="C23" s="225"/>
      <c r="D23" s="225"/>
      <c r="E23" s="25"/>
      <c r="F23" s="225"/>
      <c r="G23" s="18" t="s">
        <v>79</v>
      </c>
      <c r="H23" s="40">
        <f>H25</f>
        <v>-1821227.85</v>
      </c>
      <c r="J23" s="62"/>
      <c r="K23" s="64"/>
    </row>
    <row r="24" spans="2:11" ht="15" customHeight="1" x14ac:dyDescent="0.25">
      <c r="B24" s="225"/>
      <c r="C24" s="225"/>
      <c r="D24" s="225"/>
      <c r="E24" s="25"/>
      <c r="F24" s="225"/>
      <c r="G24" s="17" t="s">
        <v>14</v>
      </c>
      <c r="H24" s="39"/>
      <c r="J24" s="62"/>
      <c r="K24" s="64"/>
    </row>
    <row r="25" spans="2:11" ht="15" customHeight="1" x14ac:dyDescent="0.25">
      <c r="B25" s="225"/>
      <c r="C25" s="225"/>
      <c r="D25" s="225"/>
      <c r="E25" s="25"/>
      <c r="F25" s="225"/>
      <c r="G25" s="18" t="s">
        <v>16</v>
      </c>
      <c r="H25" s="40">
        <f t="shared" ref="H25" si="4">H26</f>
        <v>-1821227.85</v>
      </c>
      <c r="J25" s="62"/>
      <c r="K25" s="64"/>
    </row>
    <row r="26" spans="2:11" ht="15" customHeight="1" x14ac:dyDescent="0.25">
      <c r="B26" s="225"/>
      <c r="C26" s="225"/>
      <c r="D26" s="225"/>
      <c r="E26" s="225"/>
      <c r="F26" s="225"/>
      <c r="G26" s="34" t="s">
        <v>80</v>
      </c>
      <c r="H26" s="231">
        <f>+H27</f>
        <v>-1821227.85</v>
      </c>
      <c r="J26" s="86"/>
      <c r="K26" s="64"/>
    </row>
    <row r="27" spans="2:11" ht="15" customHeight="1" x14ac:dyDescent="0.25">
      <c r="B27" s="225"/>
      <c r="C27" s="225"/>
      <c r="D27" s="225"/>
      <c r="E27" s="225"/>
      <c r="F27" s="19"/>
      <c r="G27" s="232" t="s">
        <v>81</v>
      </c>
      <c r="H27" s="231">
        <f>H28</f>
        <v>-1821227.85</v>
      </c>
      <c r="J27" s="86"/>
      <c r="K27" s="64"/>
    </row>
    <row r="28" spans="2:11" ht="15" customHeight="1" x14ac:dyDescent="0.25">
      <c r="B28" s="225"/>
      <c r="C28" s="225"/>
      <c r="D28" s="225"/>
      <c r="E28" s="225"/>
      <c r="F28" s="19"/>
      <c r="G28" s="233" t="s">
        <v>81</v>
      </c>
      <c r="H28" s="231">
        <f>SUM(H29:H31)</f>
        <v>-1821227.85</v>
      </c>
      <c r="J28" s="86"/>
      <c r="K28" s="64"/>
    </row>
    <row r="29" spans="2:11" ht="15" customHeight="1" x14ac:dyDescent="0.25">
      <c r="B29" s="225"/>
      <c r="C29" s="225"/>
      <c r="D29" s="225"/>
      <c r="E29" s="25"/>
      <c r="F29" s="67"/>
      <c r="G29" s="34" t="s">
        <v>89</v>
      </c>
      <c r="H29" s="234">
        <f>-1821227.85</f>
        <v>-1821227.85</v>
      </c>
      <c r="J29" s="86"/>
      <c r="K29" s="64"/>
    </row>
    <row r="30" spans="2:11" ht="15" customHeight="1" x14ac:dyDescent="0.25">
      <c r="B30" s="225"/>
      <c r="C30" s="225"/>
      <c r="D30" s="225"/>
      <c r="E30" s="25"/>
      <c r="F30" s="67"/>
      <c r="G30" s="34" t="s">
        <v>89</v>
      </c>
      <c r="H30" s="235">
        <f>'ՕՀ-1 Ա-2 և Հ-5 Ա-1'!E38</f>
        <v>1112561</v>
      </c>
      <c r="J30" s="86"/>
      <c r="K30" s="64"/>
    </row>
    <row r="31" spans="2:11" ht="15" customHeight="1" x14ac:dyDescent="0.25">
      <c r="B31" s="225"/>
      <c r="C31" s="225"/>
      <c r="D31" s="225"/>
      <c r="E31" s="25"/>
      <c r="F31" s="67"/>
      <c r="G31" s="34" t="s">
        <v>89</v>
      </c>
      <c r="H31" s="235">
        <f>'ՕՀ-1 Ա-2 և Հ-5 Ա-1'!E45</f>
        <v>-1112561</v>
      </c>
      <c r="J31" s="86"/>
      <c r="K31" s="64"/>
    </row>
    <row r="32" spans="2:11" ht="15" customHeight="1" x14ac:dyDescent="0.25">
      <c r="B32" s="25"/>
      <c r="C32" s="25"/>
      <c r="D32" s="25"/>
      <c r="E32" s="25"/>
      <c r="F32" s="26">
        <v>31001</v>
      </c>
      <c r="G32" s="18" t="s">
        <v>36</v>
      </c>
      <c r="H32" s="40">
        <f>H34</f>
        <v>1821227.8740000001</v>
      </c>
    </row>
    <row r="33" spans="2:14" ht="15" customHeight="1" x14ac:dyDescent="0.25">
      <c r="B33" s="225"/>
      <c r="C33" s="225"/>
      <c r="D33" s="225"/>
      <c r="E33" s="225"/>
      <c r="F33" s="67"/>
      <c r="G33" s="17" t="s">
        <v>15</v>
      </c>
      <c r="H33" s="39"/>
    </row>
    <row r="34" spans="2:14" ht="15" customHeight="1" x14ac:dyDescent="0.25">
      <c r="B34" s="225"/>
      <c r="C34" s="225"/>
      <c r="D34" s="225"/>
      <c r="E34" s="225"/>
      <c r="F34" s="67"/>
      <c r="G34" s="18" t="s">
        <v>57</v>
      </c>
      <c r="H34" s="40">
        <f>H36</f>
        <v>1821227.8740000001</v>
      </c>
    </row>
    <row r="35" spans="2:14" ht="15" customHeight="1" x14ac:dyDescent="0.25">
      <c r="B35" s="225"/>
      <c r="C35" s="225"/>
      <c r="D35" s="225"/>
      <c r="E35" s="225"/>
      <c r="F35" s="67"/>
      <c r="G35" s="17" t="s">
        <v>14</v>
      </c>
      <c r="H35" s="39"/>
    </row>
    <row r="36" spans="2:14" ht="15" customHeight="1" x14ac:dyDescent="0.25">
      <c r="B36" s="225"/>
      <c r="C36" s="225"/>
      <c r="D36" s="225"/>
      <c r="E36" s="225"/>
      <c r="F36" s="67"/>
      <c r="G36" s="18" t="s">
        <v>16</v>
      </c>
      <c r="H36" s="40">
        <f t="shared" ref="H36" si="5">H37</f>
        <v>1821227.8740000001</v>
      </c>
    </row>
    <row r="37" spans="2:14" ht="15" customHeight="1" x14ac:dyDescent="0.25">
      <c r="B37" s="225"/>
      <c r="C37" s="225"/>
      <c r="D37" s="225"/>
      <c r="E37" s="225"/>
      <c r="F37" s="67"/>
      <c r="G37" s="34" t="s">
        <v>37</v>
      </c>
      <c r="H37" s="231">
        <f>H38</f>
        <v>1821227.8740000001</v>
      </c>
    </row>
    <row r="38" spans="2:14" ht="15" customHeight="1" x14ac:dyDescent="0.25">
      <c r="B38" s="225"/>
      <c r="C38" s="225"/>
      <c r="D38" s="225"/>
      <c r="E38" s="225"/>
      <c r="F38" s="19"/>
      <c r="G38" s="232" t="s">
        <v>38</v>
      </c>
      <c r="H38" s="231">
        <f>H39+H43</f>
        <v>1821227.8740000001</v>
      </c>
    </row>
    <row r="39" spans="2:14" ht="15" customHeight="1" x14ac:dyDescent="0.25">
      <c r="B39" s="225"/>
      <c r="C39" s="225"/>
      <c r="D39" s="225"/>
      <c r="E39" s="225"/>
      <c r="F39" s="67"/>
      <c r="G39" s="17" t="s">
        <v>317</v>
      </c>
      <c r="H39" s="236">
        <f>H40+H41+H42</f>
        <v>1820902.8740000001</v>
      </c>
      <c r="J39" s="142"/>
    </row>
    <row r="40" spans="2:14" ht="15" customHeight="1" x14ac:dyDescent="0.25">
      <c r="B40" s="225"/>
      <c r="C40" s="225"/>
      <c r="D40" s="225"/>
      <c r="E40" s="225"/>
      <c r="F40" s="67"/>
      <c r="G40" s="237" t="s">
        <v>316</v>
      </c>
      <c r="H40" s="238">
        <f>696534.8+0.06</f>
        <v>696534.8600000001</v>
      </c>
      <c r="J40" s="220"/>
      <c r="N40" s="218"/>
    </row>
    <row r="41" spans="2:14" ht="15" customHeight="1" x14ac:dyDescent="0.25">
      <c r="B41" s="225"/>
      <c r="C41" s="225"/>
      <c r="D41" s="225"/>
      <c r="E41" s="225"/>
      <c r="F41" s="67"/>
      <c r="G41" s="237" t="s">
        <v>318</v>
      </c>
      <c r="H41" s="238">
        <f>898125.395</f>
        <v>898125.39500000002</v>
      </c>
      <c r="J41" s="220"/>
      <c r="N41" s="218"/>
    </row>
    <row r="42" spans="2:14" ht="15" customHeight="1" x14ac:dyDescent="0.25">
      <c r="B42" s="225"/>
      <c r="C42" s="225"/>
      <c r="D42" s="225"/>
      <c r="E42" s="225"/>
      <c r="F42" s="67"/>
      <c r="G42" s="237" t="s">
        <v>319</v>
      </c>
      <c r="H42" s="238">
        <v>226242.61899999998</v>
      </c>
      <c r="J42" s="220"/>
      <c r="N42" s="218"/>
    </row>
    <row r="43" spans="2:14" s="242" customFormat="1" ht="15" customHeight="1" x14ac:dyDescent="0.25">
      <c r="B43" s="239"/>
      <c r="C43" s="239"/>
      <c r="D43" s="239"/>
      <c r="E43" s="239"/>
      <c r="F43" s="240"/>
      <c r="G43" s="241" t="s">
        <v>320</v>
      </c>
      <c r="H43" s="236">
        <f>H44</f>
        <v>325</v>
      </c>
      <c r="J43" s="243"/>
      <c r="K43" s="244"/>
    </row>
    <row r="44" spans="2:14" ht="15" customHeight="1" x14ac:dyDescent="0.25">
      <c r="B44" s="225"/>
      <c r="C44" s="225"/>
      <c r="D44" s="225"/>
      <c r="E44" s="225"/>
      <c r="F44" s="67"/>
      <c r="G44" s="237" t="s">
        <v>321</v>
      </c>
      <c r="H44" s="238">
        <v>325</v>
      </c>
      <c r="J44" s="220"/>
    </row>
    <row r="45" spans="2:14" ht="13.5" customHeight="1" x14ac:dyDescent="0.25">
      <c r="B45" s="25" t="s">
        <v>117</v>
      </c>
      <c r="C45" s="25"/>
      <c r="D45" s="25"/>
      <c r="E45" s="25"/>
      <c r="F45" s="25"/>
      <c r="G45" s="136" t="s">
        <v>118</v>
      </c>
      <c r="H45" s="137">
        <f t="shared" ref="H45" si="6">H47</f>
        <v>0</v>
      </c>
    </row>
    <row r="46" spans="2:14" x14ac:dyDescent="0.25">
      <c r="B46" s="225"/>
      <c r="C46" s="225"/>
      <c r="D46" s="225"/>
      <c r="E46" s="225"/>
      <c r="F46" s="225"/>
      <c r="G46" s="127" t="s">
        <v>18</v>
      </c>
      <c r="H46" s="128"/>
    </row>
    <row r="47" spans="2:14" s="146" customFormat="1" x14ac:dyDescent="0.25">
      <c r="B47" s="25"/>
      <c r="C47" s="25" t="s">
        <v>19</v>
      </c>
      <c r="D47" s="25"/>
      <c r="E47" s="25"/>
      <c r="F47" s="25"/>
      <c r="G47" s="136" t="s">
        <v>119</v>
      </c>
      <c r="H47" s="145">
        <f t="shared" ref="H47" si="7">H49</f>
        <v>0</v>
      </c>
      <c r="J47" s="147"/>
      <c r="K47" s="148"/>
    </row>
    <row r="48" spans="2:14" x14ac:dyDescent="0.25">
      <c r="B48" s="225"/>
      <c r="C48" s="225"/>
      <c r="D48" s="225"/>
      <c r="E48" s="225"/>
      <c r="F48" s="225"/>
      <c r="G48" s="127" t="s">
        <v>18</v>
      </c>
      <c r="H48" s="128"/>
    </row>
    <row r="49" spans="2:11" s="146" customFormat="1" x14ac:dyDescent="0.25">
      <c r="B49" s="25"/>
      <c r="C49" s="25"/>
      <c r="D49" s="25" t="s">
        <v>19</v>
      </c>
      <c r="E49" s="25"/>
      <c r="F49" s="25"/>
      <c r="G49" s="136" t="s">
        <v>116</v>
      </c>
      <c r="H49" s="145">
        <f t="shared" ref="H49" si="8">H51</f>
        <v>0</v>
      </c>
      <c r="J49" s="147"/>
      <c r="K49" s="148"/>
    </row>
    <row r="50" spans="2:11" x14ac:dyDescent="0.25">
      <c r="B50" s="225"/>
      <c r="C50" s="225"/>
      <c r="D50" s="225"/>
      <c r="E50" s="225"/>
      <c r="F50" s="225"/>
      <c r="G50" s="127" t="s">
        <v>18</v>
      </c>
      <c r="H50" s="128"/>
    </row>
    <row r="51" spans="2:11" s="146" customFormat="1" x14ac:dyDescent="0.25">
      <c r="B51" s="25"/>
      <c r="C51" s="25"/>
      <c r="D51" s="25"/>
      <c r="E51" s="25"/>
      <c r="F51" s="26"/>
      <c r="G51" s="136" t="s">
        <v>104</v>
      </c>
      <c r="H51" s="137">
        <f t="shared" ref="H51" si="9">H53</f>
        <v>0</v>
      </c>
      <c r="J51" s="147"/>
      <c r="K51" s="148"/>
    </row>
    <row r="52" spans="2:11" x14ac:dyDescent="0.25">
      <c r="B52" s="225"/>
      <c r="C52" s="225"/>
      <c r="D52" s="225"/>
      <c r="E52" s="225"/>
      <c r="F52" s="225"/>
      <c r="G52" s="127" t="s">
        <v>18</v>
      </c>
      <c r="H52" s="128"/>
    </row>
    <row r="53" spans="2:11" s="146" customFormat="1" x14ac:dyDescent="0.25">
      <c r="B53" s="25"/>
      <c r="C53" s="25"/>
      <c r="D53" s="25"/>
      <c r="E53" s="25" t="s">
        <v>105</v>
      </c>
      <c r="F53" s="25"/>
      <c r="G53" s="136" t="s">
        <v>116</v>
      </c>
      <c r="H53" s="137">
        <f>H55+H64</f>
        <v>0</v>
      </c>
      <c r="J53" s="147"/>
      <c r="K53" s="148"/>
    </row>
    <row r="54" spans="2:11" x14ac:dyDescent="0.25">
      <c r="B54" s="225"/>
      <c r="C54" s="225"/>
      <c r="D54" s="225"/>
      <c r="E54" s="225"/>
      <c r="F54" s="225"/>
      <c r="G54" s="127" t="s">
        <v>18</v>
      </c>
      <c r="H54" s="128"/>
    </row>
    <row r="55" spans="2:11" s="146" customFormat="1" x14ac:dyDescent="0.25">
      <c r="B55" s="25"/>
      <c r="C55" s="25"/>
      <c r="D55" s="25"/>
      <c r="E55" s="143"/>
      <c r="F55" s="26" t="s">
        <v>77</v>
      </c>
      <c r="G55" s="136" t="s">
        <v>116</v>
      </c>
      <c r="H55" s="145">
        <f t="shared" ref="H55" si="10">H57</f>
        <v>1112561</v>
      </c>
      <c r="J55" s="147"/>
      <c r="K55" s="148"/>
    </row>
    <row r="56" spans="2:11" x14ac:dyDescent="0.25">
      <c r="B56" s="225"/>
      <c r="C56" s="225"/>
      <c r="D56" s="225"/>
      <c r="E56" s="225"/>
      <c r="F56" s="67"/>
      <c r="G56" s="127" t="s">
        <v>15</v>
      </c>
      <c r="H56" s="128"/>
    </row>
    <row r="57" spans="2:11" s="146" customFormat="1" x14ac:dyDescent="0.25">
      <c r="B57" s="25"/>
      <c r="C57" s="25"/>
      <c r="D57" s="25"/>
      <c r="E57" s="25"/>
      <c r="F57" s="26"/>
      <c r="G57" s="136" t="s">
        <v>104</v>
      </c>
      <c r="H57" s="145">
        <f t="shared" ref="H57" si="11">H59</f>
        <v>1112561</v>
      </c>
      <c r="J57" s="147"/>
      <c r="K57" s="148"/>
    </row>
    <row r="58" spans="2:11" x14ac:dyDescent="0.25">
      <c r="B58" s="225"/>
      <c r="C58" s="225"/>
      <c r="D58" s="225"/>
      <c r="E58" s="225"/>
      <c r="F58" s="67"/>
      <c r="G58" s="127" t="s">
        <v>14</v>
      </c>
      <c r="H58" s="128"/>
    </row>
    <row r="59" spans="2:11" s="146" customFormat="1" x14ac:dyDescent="0.25">
      <c r="B59" s="224"/>
      <c r="C59" s="224"/>
      <c r="D59" s="224"/>
      <c r="E59" s="224"/>
      <c r="F59" s="224"/>
      <c r="G59" s="136" t="s">
        <v>16</v>
      </c>
      <c r="H59" s="145">
        <f t="shared" ref="H59:H60" si="12">H60</f>
        <v>1112561</v>
      </c>
      <c r="J59" s="147"/>
      <c r="K59" s="148"/>
    </row>
    <row r="60" spans="2:11" x14ac:dyDescent="0.25">
      <c r="B60" s="124"/>
      <c r="C60" s="124"/>
      <c r="D60" s="124"/>
      <c r="E60" s="124"/>
      <c r="F60" s="124"/>
      <c r="G60" s="128" t="s">
        <v>80</v>
      </c>
      <c r="H60" s="138">
        <f t="shared" si="12"/>
        <v>1112561</v>
      </c>
    </row>
    <row r="61" spans="2:11" x14ac:dyDescent="0.25">
      <c r="B61" s="124"/>
      <c r="C61" s="124"/>
      <c r="D61" s="124"/>
      <c r="E61" s="124"/>
      <c r="F61" s="124"/>
      <c r="G61" s="128" t="s">
        <v>325</v>
      </c>
      <c r="H61" s="138">
        <f>H62</f>
        <v>1112561</v>
      </c>
    </row>
    <row r="62" spans="2:11" x14ac:dyDescent="0.25">
      <c r="B62" s="124"/>
      <c r="C62" s="124"/>
      <c r="D62" s="124"/>
      <c r="E62" s="124"/>
      <c r="F62" s="124"/>
      <c r="G62" s="127" t="s">
        <v>325</v>
      </c>
      <c r="H62" s="140">
        <f>H63</f>
        <v>1112561</v>
      </c>
    </row>
    <row r="63" spans="2:11" x14ac:dyDescent="0.25">
      <c r="B63" s="225"/>
      <c r="C63" s="225"/>
      <c r="D63" s="225"/>
      <c r="E63" s="225"/>
      <c r="F63" s="67"/>
      <c r="G63" s="34" t="s">
        <v>324</v>
      </c>
      <c r="H63" s="141">
        <f>-H72</f>
        <v>1112561</v>
      </c>
    </row>
    <row r="64" spans="2:11" s="146" customFormat="1" x14ac:dyDescent="0.25">
      <c r="B64" s="25"/>
      <c r="C64" s="25"/>
      <c r="D64" s="25"/>
      <c r="E64" s="143"/>
      <c r="F64" s="26" t="s">
        <v>77</v>
      </c>
      <c r="G64" s="136" t="s">
        <v>116</v>
      </c>
      <c r="H64" s="145">
        <f t="shared" ref="H64" si="13">H66</f>
        <v>-1112561</v>
      </c>
      <c r="J64" s="147"/>
      <c r="K64" s="148"/>
    </row>
    <row r="65" spans="2:11" x14ac:dyDescent="0.25">
      <c r="B65" s="225"/>
      <c r="C65" s="225"/>
      <c r="D65" s="225"/>
      <c r="E65" s="225"/>
      <c r="F65" s="67"/>
      <c r="G65" s="127" t="s">
        <v>15</v>
      </c>
      <c r="H65" s="128"/>
    </row>
    <row r="66" spans="2:11" s="146" customFormat="1" x14ac:dyDescent="0.25">
      <c r="B66" s="25"/>
      <c r="C66" s="25"/>
      <c r="D66" s="25"/>
      <c r="E66" s="25"/>
      <c r="F66" s="26"/>
      <c r="G66" s="136" t="s">
        <v>104</v>
      </c>
      <c r="H66" s="145">
        <f t="shared" ref="H66" si="14">H68</f>
        <v>-1112561</v>
      </c>
      <c r="J66" s="147"/>
      <c r="K66" s="148"/>
    </row>
    <row r="67" spans="2:11" x14ac:dyDescent="0.25">
      <c r="B67" s="225"/>
      <c r="C67" s="225"/>
      <c r="D67" s="225"/>
      <c r="E67" s="225"/>
      <c r="F67" s="67"/>
      <c r="G67" s="127" t="s">
        <v>14</v>
      </c>
      <c r="H67" s="128"/>
    </row>
    <row r="68" spans="2:11" s="146" customFormat="1" x14ac:dyDescent="0.25">
      <c r="B68" s="224"/>
      <c r="C68" s="224"/>
      <c r="D68" s="224"/>
      <c r="E68" s="224"/>
      <c r="F68" s="224"/>
      <c r="G68" s="136" t="s">
        <v>16</v>
      </c>
      <c r="H68" s="145">
        <f t="shared" ref="H68:H69" si="15">H69</f>
        <v>-1112561</v>
      </c>
      <c r="J68" s="147"/>
      <c r="K68" s="148"/>
    </row>
    <row r="69" spans="2:11" x14ac:dyDescent="0.25">
      <c r="B69" s="124"/>
      <c r="C69" s="124"/>
      <c r="D69" s="124"/>
      <c r="E69" s="124"/>
      <c r="F69" s="124"/>
      <c r="G69" s="128" t="s">
        <v>80</v>
      </c>
      <c r="H69" s="138">
        <f t="shared" si="15"/>
        <v>-1112561</v>
      </c>
    </row>
    <row r="70" spans="2:11" x14ac:dyDescent="0.25">
      <c r="B70" s="124"/>
      <c r="C70" s="124"/>
      <c r="D70" s="124"/>
      <c r="E70" s="124"/>
      <c r="F70" s="124"/>
      <c r="G70" s="128" t="s">
        <v>325</v>
      </c>
      <c r="H70" s="138">
        <f>H71</f>
        <v>-1112561</v>
      </c>
    </row>
    <row r="71" spans="2:11" x14ac:dyDescent="0.25">
      <c r="B71" s="124"/>
      <c r="C71" s="124"/>
      <c r="D71" s="124"/>
      <c r="E71" s="124"/>
      <c r="F71" s="124"/>
      <c r="G71" s="127" t="s">
        <v>325</v>
      </c>
      <c r="H71" s="140">
        <f>H72</f>
        <v>-1112561</v>
      </c>
    </row>
    <row r="72" spans="2:11" x14ac:dyDescent="0.25">
      <c r="B72" s="225"/>
      <c r="C72" s="225"/>
      <c r="D72" s="225"/>
      <c r="E72" s="225"/>
      <c r="F72" s="67"/>
      <c r="G72" s="34" t="s">
        <v>324</v>
      </c>
      <c r="H72" s="141">
        <v>-1112561</v>
      </c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71" fitToHeight="2" orientation="landscape" r:id="rId1"/>
  <rowBreaks count="1" manualBreakCount="1">
    <brk id="44" max="9" man="1"/>
  </rowBreaks>
  <ignoredErrors>
    <ignoredError sqref="B19:E19 B11:E17 F21 B45:F55 F64" numberStoredAsText="1"/>
    <ignoredError sqref="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47"/>
  <sheetViews>
    <sheetView tabSelected="1" view="pageBreakPreview" zoomScaleNormal="100" zoomScaleSheetLayoutView="100" workbookViewId="0">
      <pane ySplit="9" topLeftCell="A34" activePane="bottomLeft" state="frozen"/>
      <selection pane="bottomLeft" activeCell="G43" sqref="G43:H47"/>
    </sheetView>
  </sheetViews>
  <sheetFormatPr defaultColWidth="9.140625" defaultRowHeight="17.25" x14ac:dyDescent="0.25"/>
  <cols>
    <col min="1" max="1" width="0.85546875" style="14" customWidth="1"/>
    <col min="2" max="4" width="6.7109375" style="15" customWidth="1"/>
    <col min="5" max="6" width="11.28515625" style="15" customWidth="1"/>
    <col min="7" max="7" width="119.42578125" style="14" customWidth="1"/>
    <col min="8" max="8" width="30.7109375" style="14" customWidth="1"/>
    <col min="9" max="9" width="0.85546875" style="14" customWidth="1"/>
    <col min="10" max="10" width="8.140625" style="61" customWidth="1"/>
    <col min="11" max="11" width="5.85546875" style="63" customWidth="1"/>
    <col min="12" max="16384" width="9.140625" style="14"/>
  </cols>
  <sheetData>
    <row r="1" spans="2:11" s="81" customFormat="1" ht="20.100000000000001" customHeight="1" x14ac:dyDescent="0.25">
      <c r="B1" s="288" t="s">
        <v>75</v>
      </c>
      <c r="C1" s="288"/>
      <c r="D1" s="288"/>
      <c r="E1" s="288"/>
      <c r="F1" s="288"/>
      <c r="G1" s="288"/>
      <c r="H1" s="288"/>
      <c r="J1" s="60"/>
      <c r="K1" s="223"/>
    </row>
    <row r="2" spans="2:11" s="8" customFormat="1" ht="20.100000000000001" customHeight="1" x14ac:dyDescent="0.25">
      <c r="B2" s="289" t="s">
        <v>71</v>
      </c>
      <c r="C2" s="289"/>
      <c r="D2" s="289"/>
      <c r="E2" s="289"/>
      <c r="F2" s="289"/>
      <c r="G2" s="289"/>
      <c r="H2" s="289"/>
      <c r="J2" s="60"/>
      <c r="K2" s="223"/>
    </row>
    <row r="3" spans="2:11" s="8" customFormat="1" ht="20.100000000000001" customHeight="1" x14ac:dyDescent="0.25">
      <c r="B3" s="289" t="s">
        <v>72</v>
      </c>
      <c r="C3" s="289"/>
      <c r="D3" s="289"/>
      <c r="E3" s="289"/>
      <c r="F3" s="289"/>
      <c r="G3" s="289"/>
      <c r="H3" s="289"/>
      <c r="J3" s="60"/>
      <c r="K3" s="223"/>
    </row>
    <row r="4" spans="2:11" s="81" customFormat="1" ht="15" customHeight="1" x14ac:dyDescent="0.25">
      <c r="B4" s="9"/>
      <c r="C4" s="9"/>
      <c r="D4" s="9"/>
      <c r="E4" s="290"/>
      <c r="F4" s="290"/>
      <c r="G4" s="290"/>
      <c r="H4" s="290"/>
      <c r="J4" s="60"/>
      <c r="K4" s="223"/>
    </row>
    <row r="5" spans="2:11" s="81" customFormat="1" ht="20.100000000000001" customHeight="1" x14ac:dyDescent="0.25">
      <c r="B5" s="291" t="s">
        <v>328</v>
      </c>
      <c r="C5" s="291"/>
      <c r="D5" s="291"/>
      <c r="E5" s="291"/>
      <c r="F5" s="291"/>
      <c r="G5" s="291"/>
      <c r="H5" s="291"/>
      <c r="J5" s="60"/>
      <c r="K5" s="223"/>
    </row>
    <row r="6" spans="2:11" ht="20.100000000000001" customHeight="1" x14ac:dyDescent="0.25">
      <c r="B6" s="227"/>
      <c r="C6" s="227"/>
      <c r="D6" s="227"/>
      <c r="E6" s="227"/>
      <c r="F6" s="227"/>
      <c r="G6" s="228"/>
      <c r="H6" s="229" t="s">
        <v>47</v>
      </c>
    </row>
    <row r="7" spans="2:11" ht="60" customHeight="1" x14ac:dyDescent="0.25">
      <c r="B7" s="287" t="s">
        <v>23</v>
      </c>
      <c r="C7" s="287"/>
      <c r="D7" s="287"/>
      <c r="E7" s="287" t="s">
        <v>22</v>
      </c>
      <c r="F7" s="287"/>
      <c r="G7" s="287" t="s">
        <v>62</v>
      </c>
      <c r="H7" s="28" t="s">
        <v>82</v>
      </c>
    </row>
    <row r="8" spans="2:11" ht="25.5" customHeight="1" x14ac:dyDescent="0.25">
      <c r="B8" s="222" t="s">
        <v>53</v>
      </c>
      <c r="C8" s="222" t="s">
        <v>54</v>
      </c>
      <c r="D8" s="222" t="s">
        <v>55</v>
      </c>
      <c r="E8" s="222" t="s">
        <v>51</v>
      </c>
      <c r="F8" s="222" t="s">
        <v>52</v>
      </c>
      <c r="G8" s="287"/>
      <c r="H8" s="28" t="s">
        <v>50</v>
      </c>
    </row>
    <row r="9" spans="2:11" ht="15" customHeight="1" x14ac:dyDescent="0.25">
      <c r="B9" s="222"/>
      <c r="C9" s="222"/>
      <c r="D9" s="222"/>
      <c r="E9" s="222"/>
      <c r="F9" s="222"/>
      <c r="G9" s="68" t="s">
        <v>65</v>
      </c>
      <c r="H9" s="40">
        <f>H10+H29</f>
        <v>0</v>
      </c>
    </row>
    <row r="10" spans="2:11" ht="15" customHeight="1" x14ac:dyDescent="0.25">
      <c r="B10" s="25" t="s">
        <v>21</v>
      </c>
      <c r="C10" s="25"/>
      <c r="D10" s="25"/>
      <c r="E10" s="25"/>
      <c r="F10" s="25"/>
      <c r="G10" s="18" t="s">
        <v>20</v>
      </c>
      <c r="H10" s="40">
        <f t="shared" ref="H10" si="0">H12</f>
        <v>1112561</v>
      </c>
    </row>
    <row r="11" spans="2:11" ht="15" customHeight="1" x14ac:dyDescent="0.25">
      <c r="B11" s="222"/>
      <c r="C11" s="222"/>
      <c r="D11" s="222"/>
      <c r="E11" s="222"/>
      <c r="F11" s="222"/>
      <c r="G11" s="17" t="s">
        <v>18</v>
      </c>
      <c r="H11" s="39"/>
    </row>
    <row r="12" spans="2:11" ht="15" customHeight="1" x14ac:dyDescent="0.25">
      <c r="B12" s="25"/>
      <c r="C12" s="25" t="s">
        <v>19</v>
      </c>
      <c r="D12" s="25"/>
      <c r="E12" s="25"/>
      <c r="F12" s="25"/>
      <c r="G12" s="18" t="s">
        <v>1</v>
      </c>
      <c r="H12" s="40">
        <f t="shared" ref="H12" si="1">H14</f>
        <v>1112561</v>
      </c>
    </row>
    <row r="13" spans="2:11" ht="15" customHeight="1" x14ac:dyDescent="0.25">
      <c r="B13" s="222"/>
      <c r="C13" s="222"/>
      <c r="D13" s="222"/>
      <c r="E13" s="222"/>
      <c r="F13" s="222"/>
      <c r="G13" s="17" t="s">
        <v>18</v>
      </c>
      <c r="H13" s="39"/>
    </row>
    <row r="14" spans="2:11" ht="15" customHeight="1" x14ac:dyDescent="0.25">
      <c r="B14" s="25"/>
      <c r="C14" s="25"/>
      <c r="D14" s="25" t="s">
        <v>19</v>
      </c>
      <c r="E14" s="25"/>
      <c r="F14" s="25"/>
      <c r="G14" s="18" t="s">
        <v>1</v>
      </c>
      <c r="H14" s="40">
        <f t="shared" ref="H14" si="2">H16</f>
        <v>1112561</v>
      </c>
    </row>
    <row r="15" spans="2:11" ht="15" customHeight="1" x14ac:dyDescent="0.25">
      <c r="B15" s="222"/>
      <c r="C15" s="222"/>
      <c r="D15" s="222"/>
      <c r="E15" s="222"/>
      <c r="F15" s="222"/>
      <c r="G15" s="17" t="s">
        <v>18</v>
      </c>
      <c r="H15" s="39"/>
    </row>
    <row r="16" spans="2:11" ht="15" customHeight="1" x14ac:dyDescent="0.25">
      <c r="B16" s="222"/>
      <c r="C16" s="222"/>
      <c r="D16" s="222"/>
      <c r="E16" s="222"/>
      <c r="F16" s="67"/>
      <c r="G16" s="18" t="s">
        <v>57</v>
      </c>
      <c r="H16" s="41">
        <f t="shared" ref="H16" si="3">H18</f>
        <v>1112561</v>
      </c>
      <c r="J16" s="62"/>
      <c r="K16" s="64"/>
    </row>
    <row r="17" spans="2:11" ht="15" customHeight="1" x14ac:dyDescent="0.25">
      <c r="B17" s="222"/>
      <c r="C17" s="222"/>
      <c r="D17" s="222"/>
      <c r="E17" s="222"/>
      <c r="F17" s="67"/>
      <c r="G17" s="17" t="s">
        <v>18</v>
      </c>
      <c r="H17" s="41"/>
      <c r="J17" s="62"/>
      <c r="K17" s="64"/>
    </row>
    <row r="18" spans="2:11" ht="15" customHeight="1" x14ac:dyDescent="0.25">
      <c r="B18" s="222"/>
      <c r="C18" s="222"/>
      <c r="D18" s="222"/>
      <c r="E18" s="25" t="s">
        <v>17</v>
      </c>
      <c r="F18" s="25"/>
      <c r="G18" s="18" t="s">
        <v>30</v>
      </c>
      <c r="H18" s="40">
        <f>H20</f>
        <v>1112561</v>
      </c>
      <c r="J18" s="62"/>
      <c r="K18" s="64"/>
    </row>
    <row r="19" spans="2:11" ht="15" customHeight="1" x14ac:dyDescent="0.25">
      <c r="B19" s="222"/>
      <c r="C19" s="222"/>
      <c r="D19" s="222"/>
      <c r="E19" s="25"/>
      <c r="F19" s="25"/>
      <c r="G19" s="17" t="s">
        <v>18</v>
      </c>
      <c r="H19" s="40"/>
      <c r="J19" s="62"/>
      <c r="K19" s="64"/>
    </row>
    <row r="20" spans="2:11" ht="15" customHeight="1" x14ac:dyDescent="0.25">
      <c r="B20" s="25"/>
      <c r="C20" s="25"/>
      <c r="D20" s="25"/>
      <c r="E20" s="25"/>
      <c r="F20" s="25" t="s">
        <v>77</v>
      </c>
      <c r="G20" s="18" t="s">
        <v>78</v>
      </c>
      <c r="H20" s="40">
        <f>H22</f>
        <v>1112561</v>
      </c>
    </row>
    <row r="21" spans="2:11" ht="15" customHeight="1" x14ac:dyDescent="0.25">
      <c r="B21" s="222"/>
      <c r="C21" s="222"/>
      <c r="D21" s="222"/>
      <c r="E21" s="222"/>
      <c r="F21" s="222"/>
      <c r="G21" s="17" t="s">
        <v>15</v>
      </c>
      <c r="H21" s="39"/>
    </row>
    <row r="22" spans="2:11" ht="15" customHeight="1" x14ac:dyDescent="0.25">
      <c r="B22" s="222"/>
      <c r="C22" s="222"/>
      <c r="D22" s="222"/>
      <c r="E22" s="222"/>
      <c r="F22" s="222"/>
      <c r="G22" s="18" t="s">
        <v>79</v>
      </c>
      <c r="H22" s="40">
        <f>H24</f>
        <v>1112561</v>
      </c>
    </row>
    <row r="23" spans="2:11" ht="15" customHeight="1" x14ac:dyDescent="0.25">
      <c r="B23" s="222"/>
      <c r="C23" s="222"/>
      <c r="D23" s="222"/>
      <c r="E23" s="222"/>
      <c r="F23" s="222"/>
      <c r="G23" s="17" t="s">
        <v>14</v>
      </c>
      <c r="H23" s="39"/>
    </row>
    <row r="24" spans="2:11" ht="15" customHeight="1" x14ac:dyDescent="0.25">
      <c r="B24" s="222"/>
      <c r="C24" s="222"/>
      <c r="D24" s="222"/>
      <c r="E24" s="222"/>
      <c r="F24" s="222"/>
      <c r="G24" s="18" t="s">
        <v>16</v>
      </c>
      <c r="H24" s="40">
        <f t="shared" ref="H24" si="4">H25</f>
        <v>1112561</v>
      </c>
    </row>
    <row r="25" spans="2:11" ht="15" customHeight="1" x14ac:dyDescent="0.25">
      <c r="B25" s="222"/>
      <c r="C25" s="222"/>
      <c r="D25" s="222"/>
      <c r="E25" s="222"/>
      <c r="F25" s="222"/>
      <c r="G25" s="149" t="s">
        <v>80</v>
      </c>
      <c r="H25" s="150">
        <f>H26</f>
        <v>1112561</v>
      </c>
    </row>
    <row r="26" spans="2:11" ht="15" customHeight="1" x14ac:dyDescent="0.25">
      <c r="B26" s="222"/>
      <c r="C26" s="222"/>
      <c r="D26" s="222"/>
      <c r="E26" s="222"/>
      <c r="F26" s="19"/>
      <c r="G26" s="151" t="s">
        <v>81</v>
      </c>
      <c r="H26" s="152">
        <f>+H27</f>
        <v>1112561</v>
      </c>
    </row>
    <row r="27" spans="2:11" ht="15" customHeight="1" x14ac:dyDescent="0.25">
      <c r="B27" s="222"/>
      <c r="C27" s="222"/>
      <c r="D27" s="222"/>
      <c r="E27" s="222"/>
      <c r="F27" s="67"/>
      <c r="G27" s="153" t="s">
        <v>81</v>
      </c>
      <c r="H27" s="154">
        <f>SUM(H28:H28)</f>
        <v>1112561</v>
      </c>
    </row>
    <row r="28" spans="2:11" ht="15" customHeight="1" x14ac:dyDescent="0.25">
      <c r="B28" s="222"/>
      <c r="C28" s="222"/>
      <c r="D28" s="222"/>
      <c r="E28" s="222"/>
      <c r="F28" s="67"/>
      <c r="G28" s="27" t="s">
        <v>89</v>
      </c>
      <c r="H28" s="230">
        <f>-H47</f>
        <v>1112561</v>
      </c>
      <c r="J28" s="220"/>
    </row>
    <row r="29" spans="2:11" ht="13.5" customHeight="1" x14ac:dyDescent="0.25">
      <c r="B29" s="25" t="s">
        <v>117</v>
      </c>
      <c r="C29" s="25"/>
      <c r="D29" s="25"/>
      <c r="E29" s="25"/>
      <c r="F29" s="25"/>
      <c r="G29" s="136" t="s">
        <v>118</v>
      </c>
      <c r="H29" s="137">
        <f t="shared" ref="H29" si="5">H31</f>
        <v>-1112561</v>
      </c>
    </row>
    <row r="30" spans="2:11" x14ac:dyDescent="0.25">
      <c r="B30" s="222"/>
      <c r="C30" s="222"/>
      <c r="D30" s="222"/>
      <c r="E30" s="222"/>
      <c r="F30" s="222"/>
      <c r="G30" s="127" t="s">
        <v>18</v>
      </c>
      <c r="H30" s="128"/>
    </row>
    <row r="31" spans="2:11" s="146" customFormat="1" x14ac:dyDescent="0.25">
      <c r="B31" s="25"/>
      <c r="C31" s="25" t="s">
        <v>19</v>
      </c>
      <c r="D31" s="25"/>
      <c r="E31" s="25"/>
      <c r="F31" s="25"/>
      <c r="G31" s="136" t="s">
        <v>119</v>
      </c>
      <c r="H31" s="145">
        <f t="shared" ref="H31" si="6">H33</f>
        <v>-1112561</v>
      </c>
      <c r="J31" s="147"/>
      <c r="K31" s="148"/>
    </row>
    <row r="32" spans="2:11" x14ac:dyDescent="0.25">
      <c r="B32" s="222"/>
      <c r="C32" s="222"/>
      <c r="D32" s="222"/>
      <c r="E32" s="222"/>
      <c r="F32" s="222"/>
      <c r="G32" s="127" t="s">
        <v>18</v>
      </c>
      <c r="H32" s="128"/>
    </row>
    <row r="33" spans="2:11" s="146" customFormat="1" x14ac:dyDescent="0.25">
      <c r="B33" s="25"/>
      <c r="C33" s="25"/>
      <c r="D33" s="25" t="s">
        <v>19</v>
      </c>
      <c r="E33" s="25"/>
      <c r="F33" s="25"/>
      <c r="G33" s="136" t="s">
        <v>116</v>
      </c>
      <c r="H33" s="145">
        <f t="shared" ref="H33" si="7">H35</f>
        <v>-1112561</v>
      </c>
      <c r="J33" s="147"/>
      <c r="K33" s="148"/>
    </row>
    <row r="34" spans="2:11" x14ac:dyDescent="0.25">
      <c r="B34" s="222"/>
      <c r="C34" s="222"/>
      <c r="D34" s="222"/>
      <c r="E34" s="222"/>
      <c r="F34" s="222"/>
      <c r="G34" s="127" t="s">
        <v>18</v>
      </c>
      <c r="H34" s="128"/>
    </row>
    <row r="35" spans="2:11" s="146" customFormat="1" x14ac:dyDescent="0.25">
      <c r="B35" s="25"/>
      <c r="C35" s="25"/>
      <c r="D35" s="25"/>
      <c r="E35" s="25"/>
      <c r="F35" s="144"/>
      <c r="G35" s="136" t="s">
        <v>104</v>
      </c>
      <c r="H35" s="137">
        <f t="shared" ref="H35" si="8">H37</f>
        <v>-1112561</v>
      </c>
      <c r="J35" s="147"/>
      <c r="K35" s="148"/>
    </row>
    <row r="36" spans="2:11" x14ac:dyDescent="0.25">
      <c r="B36" s="222"/>
      <c r="C36" s="222"/>
      <c r="D36" s="222"/>
      <c r="E36" s="222"/>
      <c r="F36" s="222"/>
      <c r="G36" s="127" t="s">
        <v>18</v>
      </c>
      <c r="H36" s="128"/>
    </row>
    <row r="37" spans="2:11" s="146" customFormat="1" x14ac:dyDescent="0.25">
      <c r="B37" s="25"/>
      <c r="C37" s="25"/>
      <c r="D37" s="25"/>
      <c r="E37" s="25" t="s">
        <v>105</v>
      </c>
      <c r="F37" s="25"/>
      <c r="G37" s="136" t="s">
        <v>116</v>
      </c>
      <c r="H37" s="137">
        <f>H39</f>
        <v>-1112561</v>
      </c>
      <c r="J37" s="147"/>
      <c r="K37" s="148"/>
    </row>
    <row r="38" spans="2:11" x14ac:dyDescent="0.25">
      <c r="B38" s="222"/>
      <c r="C38" s="222"/>
      <c r="D38" s="222"/>
      <c r="E38" s="222"/>
      <c r="F38" s="222"/>
      <c r="G38" s="127" t="s">
        <v>18</v>
      </c>
      <c r="H38" s="128"/>
    </row>
    <row r="39" spans="2:11" s="146" customFormat="1" x14ac:dyDescent="0.25">
      <c r="B39" s="25"/>
      <c r="C39" s="25"/>
      <c r="D39" s="25"/>
      <c r="E39" s="143"/>
      <c r="F39" s="144" t="s">
        <v>77</v>
      </c>
      <c r="G39" s="136" t="s">
        <v>116</v>
      </c>
      <c r="H39" s="145">
        <f t="shared" ref="H39" si="9">H41</f>
        <v>-1112561</v>
      </c>
      <c r="J39" s="147"/>
      <c r="K39" s="148"/>
    </row>
    <row r="40" spans="2:11" x14ac:dyDescent="0.25">
      <c r="B40" s="222"/>
      <c r="C40" s="222"/>
      <c r="D40" s="222"/>
      <c r="E40" s="222"/>
      <c r="F40" s="139"/>
      <c r="G40" s="127" t="s">
        <v>15</v>
      </c>
      <c r="H40" s="128"/>
    </row>
    <row r="41" spans="2:11" s="146" customFormat="1" x14ac:dyDescent="0.25">
      <c r="B41" s="25"/>
      <c r="C41" s="25"/>
      <c r="D41" s="25"/>
      <c r="E41" s="25"/>
      <c r="F41" s="144"/>
      <c r="G41" s="136" t="s">
        <v>104</v>
      </c>
      <c r="H41" s="145">
        <f t="shared" ref="H41" si="10">H43</f>
        <v>-1112561</v>
      </c>
      <c r="J41" s="147"/>
      <c r="K41" s="148"/>
    </row>
    <row r="42" spans="2:11" x14ac:dyDescent="0.25">
      <c r="B42" s="222"/>
      <c r="C42" s="222"/>
      <c r="D42" s="222"/>
      <c r="E42" s="222"/>
      <c r="F42" s="139"/>
      <c r="G42" s="127" t="s">
        <v>14</v>
      </c>
      <c r="H42" s="128"/>
    </row>
    <row r="43" spans="2:11" s="146" customFormat="1" x14ac:dyDescent="0.25">
      <c r="B43" s="221"/>
      <c r="C43" s="221"/>
      <c r="D43" s="221"/>
      <c r="E43" s="221"/>
      <c r="F43" s="221"/>
      <c r="G43" s="136" t="s">
        <v>16</v>
      </c>
      <c r="H43" s="145">
        <v>-1112561</v>
      </c>
      <c r="J43" s="147"/>
      <c r="K43" s="148"/>
    </row>
    <row r="44" spans="2:11" x14ac:dyDescent="0.25">
      <c r="B44" s="124"/>
      <c r="C44" s="124"/>
      <c r="D44" s="124"/>
      <c r="E44" s="124"/>
      <c r="F44" s="124"/>
      <c r="G44" s="128" t="s">
        <v>80</v>
      </c>
      <c r="H44" s="138">
        <v>-1112561</v>
      </c>
    </row>
    <row r="45" spans="2:11" x14ac:dyDescent="0.25">
      <c r="B45" s="124"/>
      <c r="C45" s="124"/>
      <c r="D45" s="124"/>
      <c r="E45" s="124"/>
      <c r="F45" s="124"/>
      <c r="G45" s="128" t="s">
        <v>325</v>
      </c>
      <c r="H45" s="138">
        <v>-1112561</v>
      </c>
    </row>
    <row r="46" spans="2:11" x14ac:dyDescent="0.25">
      <c r="B46" s="124"/>
      <c r="C46" s="124"/>
      <c r="D46" s="124"/>
      <c r="E46" s="124"/>
      <c r="F46" s="124"/>
      <c r="G46" s="127" t="s">
        <v>325</v>
      </c>
      <c r="H46" s="140">
        <v>-1112561</v>
      </c>
    </row>
    <row r="47" spans="2:11" x14ac:dyDescent="0.25">
      <c r="B47" s="222"/>
      <c r="C47" s="222"/>
      <c r="D47" s="222"/>
      <c r="E47" s="222"/>
      <c r="F47" s="139"/>
      <c r="G47" s="34" t="s">
        <v>324</v>
      </c>
      <c r="H47" s="141">
        <v>-1112561</v>
      </c>
    </row>
  </sheetData>
  <mergeCells count="8">
    <mergeCell ref="B7:D7"/>
    <mergeCell ref="E7:F7"/>
    <mergeCell ref="G7:G8"/>
    <mergeCell ref="B1:H1"/>
    <mergeCell ref="B2:H2"/>
    <mergeCell ref="B3:H3"/>
    <mergeCell ref="E4:H4"/>
    <mergeCell ref="B5:H5"/>
  </mergeCells>
  <printOptions horizontalCentered="1"/>
  <pageMargins left="0.25" right="0.25" top="0.5" bottom="0.25" header="0.25" footer="0.25"/>
  <pageSetup paperSize="9" scale="59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17"/>
  <sheetViews>
    <sheetView view="pageBreakPreview" zoomScale="110" zoomScaleNormal="120" zoomScaleSheetLayoutView="110" workbookViewId="0">
      <selection activeCell="D12" sqref="D12"/>
    </sheetView>
  </sheetViews>
  <sheetFormatPr defaultColWidth="9.140625" defaultRowHeight="16.5" x14ac:dyDescent="0.25"/>
  <cols>
    <col min="1" max="1" width="0.85546875" style="42" customWidth="1"/>
    <col min="2" max="3" width="10" style="46" customWidth="1"/>
    <col min="4" max="4" width="78.42578125" style="42" customWidth="1"/>
    <col min="5" max="5" width="32.7109375" style="56" customWidth="1"/>
    <col min="6" max="6" width="0.85546875" style="42" customWidth="1"/>
    <col min="7" max="7" width="16.42578125" style="43" bestFit="1" customWidth="1"/>
    <col min="8" max="9" width="18.28515625" style="43" bestFit="1" customWidth="1"/>
    <col min="10" max="10" width="18.5703125" style="43" bestFit="1" customWidth="1"/>
    <col min="11" max="11" width="16.42578125" style="42" customWidth="1"/>
    <col min="12" max="16384" width="9.140625" style="42"/>
  </cols>
  <sheetData>
    <row r="1" spans="2:10" ht="17.25" customHeight="1" x14ac:dyDescent="0.25">
      <c r="B1" s="294" t="s">
        <v>74</v>
      </c>
      <c r="C1" s="294"/>
      <c r="D1" s="294"/>
      <c r="E1" s="294"/>
    </row>
    <row r="2" spans="2:10" x14ac:dyDescent="0.25">
      <c r="B2" s="295" t="str">
        <f>'Հ-3 և 4'!B2</f>
        <v>ՀՀ կառավարության 2024 թվականի</v>
      </c>
      <c r="C2" s="295"/>
      <c r="D2" s="295"/>
      <c r="E2" s="295"/>
    </row>
    <row r="3" spans="2:10" ht="17.25" customHeight="1" x14ac:dyDescent="0.25">
      <c r="B3" s="295" t="str">
        <f>'Հ-3 և 4'!B3</f>
        <v>______________ ի N ___ -Ն որոշման</v>
      </c>
      <c r="C3" s="295"/>
      <c r="D3" s="295"/>
      <c r="E3" s="295"/>
    </row>
    <row r="4" spans="2:10" x14ac:dyDescent="0.25">
      <c r="B4" s="294"/>
      <c r="C4" s="294"/>
      <c r="D4" s="294"/>
      <c r="E4" s="294"/>
    </row>
    <row r="5" spans="2:10" ht="20.100000000000001" customHeight="1" x14ac:dyDescent="0.25">
      <c r="B5" s="296" t="str">
        <f>'Հ-3 և 4'!B5:H5</f>
        <v>ՀԱՅԱՍՏԱՆԻ ՀԱՆՐԱՊԵՏՈՒԹՅԱՆ ԿԱՌԱՎԱՐՈՒԹՅԱՆ 2023 ԹՎԱԿԱՆԻ ԴԵԿՏԵՄԲԵՐԻ 28-Ի N 2323-Ն</v>
      </c>
      <c r="C5" s="296"/>
      <c r="D5" s="296"/>
      <c r="E5" s="296"/>
    </row>
    <row r="6" spans="2:10" ht="20.100000000000001" customHeight="1" x14ac:dyDescent="0.25">
      <c r="B6" s="296" t="s">
        <v>66</v>
      </c>
      <c r="C6" s="296"/>
      <c r="D6" s="296"/>
      <c r="E6" s="296"/>
    </row>
    <row r="7" spans="2:10" x14ac:dyDescent="0.25">
      <c r="B7" s="44"/>
      <c r="C7" s="44"/>
      <c r="D7" s="4"/>
      <c r="E7" s="45" t="s">
        <v>47</v>
      </c>
    </row>
    <row r="8" spans="2:10" s="46" customFormat="1" ht="62.45" customHeight="1" x14ac:dyDescent="0.25">
      <c r="B8" s="292" t="s">
        <v>42</v>
      </c>
      <c r="C8" s="292"/>
      <c r="D8" s="293" t="s">
        <v>43</v>
      </c>
      <c r="E8" s="28" t="s">
        <v>88</v>
      </c>
      <c r="G8" s="47"/>
      <c r="H8" s="47"/>
      <c r="I8" s="47"/>
      <c r="J8" s="47"/>
    </row>
    <row r="9" spans="2:10" s="46" customFormat="1" ht="35.1" customHeight="1" x14ac:dyDescent="0.25">
      <c r="B9" s="48" t="s">
        <v>51</v>
      </c>
      <c r="C9" s="48" t="s">
        <v>56</v>
      </c>
      <c r="D9" s="293"/>
      <c r="E9" s="28" t="s">
        <v>50</v>
      </c>
      <c r="G9" s="47"/>
      <c r="H9" s="47"/>
      <c r="I9" s="47"/>
      <c r="J9" s="47"/>
    </row>
    <row r="10" spans="2:10" s="46" customFormat="1" ht="20.100000000000001" customHeight="1" x14ac:dyDescent="0.25">
      <c r="B10" s="12"/>
      <c r="C10" s="12"/>
      <c r="D10" s="72" t="s">
        <v>44</v>
      </c>
      <c r="E10" s="71">
        <f>E12</f>
        <v>1821227.8740000001</v>
      </c>
      <c r="G10" s="47"/>
      <c r="H10" s="47"/>
      <c r="I10" s="47"/>
      <c r="J10" s="47"/>
    </row>
    <row r="11" spans="2:10" ht="20.100000000000001" customHeight="1" x14ac:dyDescent="0.25">
      <c r="B11" s="12"/>
      <c r="C11" s="12"/>
      <c r="D11" s="182" t="s">
        <v>45</v>
      </c>
      <c r="E11" s="50"/>
    </row>
    <row r="12" spans="2:10" s="46" customFormat="1" ht="20.100000000000001" customHeight="1" x14ac:dyDescent="0.25">
      <c r="B12" s="5"/>
      <c r="C12" s="13"/>
      <c r="D12" s="70" t="s">
        <v>57</v>
      </c>
      <c r="E12" s="71">
        <f t="shared" ref="E12" si="0">E14</f>
        <v>1821227.8740000001</v>
      </c>
      <c r="G12" s="47"/>
      <c r="H12" s="47"/>
      <c r="I12" s="47"/>
      <c r="J12" s="47"/>
    </row>
    <row r="13" spans="2:10" s="46" customFormat="1" ht="20.100000000000001" customHeight="1" x14ac:dyDescent="0.25">
      <c r="B13" s="5"/>
      <c r="C13" s="5"/>
      <c r="D13" s="6" t="s">
        <v>35</v>
      </c>
      <c r="E13" s="49"/>
      <c r="G13" s="47"/>
      <c r="H13" s="47"/>
      <c r="I13" s="47"/>
      <c r="J13" s="47"/>
    </row>
    <row r="14" spans="2:10" s="51" customFormat="1" ht="20.100000000000001" customHeight="1" x14ac:dyDescent="0.25">
      <c r="B14" s="5">
        <v>1169</v>
      </c>
      <c r="C14" s="5">
        <v>31001</v>
      </c>
      <c r="D14" s="6" t="s">
        <v>39</v>
      </c>
      <c r="E14" s="49">
        <f t="shared" ref="E14" si="1">E16</f>
        <v>1821227.8740000001</v>
      </c>
      <c r="G14" s="52"/>
      <c r="H14" s="52"/>
      <c r="I14" s="52"/>
      <c r="J14" s="52"/>
    </row>
    <row r="15" spans="2:10" s="51" customFormat="1" ht="20.100000000000001" customHeight="1" x14ac:dyDescent="0.25">
      <c r="B15" s="5"/>
      <c r="C15" s="5"/>
      <c r="D15" s="5" t="s">
        <v>46</v>
      </c>
      <c r="E15" s="49"/>
      <c r="G15" s="52"/>
      <c r="H15" s="52"/>
      <c r="I15" s="52"/>
      <c r="J15" s="52"/>
    </row>
    <row r="16" spans="2:10" s="54" customFormat="1" ht="20.100000000000001" customHeight="1" x14ac:dyDescent="0.25">
      <c r="B16" s="53"/>
      <c r="C16" s="53"/>
      <c r="D16" s="7" t="s">
        <v>0</v>
      </c>
      <c r="E16" s="186">
        <f>'Հ-3 և 4'!H32</f>
        <v>1821227.8740000001</v>
      </c>
      <c r="G16" s="55"/>
      <c r="H16" s="55"/>
      <c r="I16" s="55"/>
      <c r="J16" s="55"/>
    </row>
    <row r="17" ht="9.9499999999999993" customHeight="1" x14ac:dyDescent="0.25"/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59"/>
  <sheetViews>
    <sheetView view="pageBreakPreview" zoomScaleNormal="100" zoomScaleSheetLayoutView="100" workbookViewId="0">
      <selection activeCell="C17" sqref="C17"/>
    </sheetView>
  </sheetViews>
  <sheetFormatPr defaultColWidth="9.140625" defaultRowHeight="13.5" x14ac:dyDescent="0.25"/>
  <cols>
    <col min="1" max="1" width="0.85546875" style="11" customWidth="1"/>
    <col min="2" max="2" width="60.7109375" style="11" customWidth="1"/>
    <col min="3" max="3" width="90.7109375" style="11" customWidth="1"/>
    <col min="4" max="4" width="30.7109375" style="11" customWidth="1"/>
    <col min="5" max="5" width="0.85546875" style="11" customWidth="1"/>
    <col min="6" max="6" width="49.85546875" style="11" customWidth="1"/>
    <col min="7" max="16384" width="9.140625" style="11"/>
  </cols>
  <sheetData>
    <row r="1" spans="2:7" ht="20.100000000000001" customHeight="1" x14ac:dyDescent="0.25">
      <c r="B1" s="288" t="s">
        <v>91</v>
      </c>
      <c r="C1" s="288"/>
      <c r="D1" s="288"/>
    </row>
    <row r="2" spans="2:7" ht="20.100000000000001" customHeight="1" x14ac:dyDescent="0.25">
      <c r="B2" s="289" t="str">
        <f>'Հ-3 և 4'!B2</f>
        <v>ՀՀ կառավարության 2024 թվականի</v>
      </c>
      <c r="C2" s="289"/>
      <c r="D2" s="289"/>
    </row>
    <row r="3" spans="2:7" ht="20.100000000000001" customHeight="1" x14ac:dyDescent="0.25">
      <c r="B3" s="289" t="str">
        <f>'Հ-3 և 4'!B3</f>
        <v>______________ ի N ___ -Ն որոշման</v>
      </c>
      <c r="C3" s="289"/>
      <c r="D3" s="289"/>
    </row>
    <row r="4" spans="2:7" ht="9.9499999999999993" customHeight="1" x14ac:dyDescent="0.25">
      <c r="C4" s="301"/>
      <c r="D4" s="301"/>
    </row>
    <row r="5" spans="2:7" ht="20.100000000000001" customHeight="1" x14ac:dyDescent="0.25">
      <c r="B5" s="291" t="str">
        <f>+'Հ-3 և 4'!B5:H5</f>
        <v>ՀԱՅԱՍՏԱՆԻ ՀԱՆՐԱՊԵՏՈՒԹՅԱՆ ԿԱՌԱՎԱՐՈՒԹՅԱՆ 2023 ԹՎԱԿԱՆԻ ԴԵԿՏԵՄԲԵՐԻ 28-Ի N 2323-Ն</v>
      </c>
      <c r="C5" s="291"/>
      <c r="D5" s="291"/>
    </row>
    <row r="6" spans="2:7" ht="20.100000000000001" customHeight="1" x14ac:dyDescent="0.25">
      <c r="B6" s="291" t="s">
        <v>129</v>
      </c>
      <c r="C6" s="291"/>
      <c r="D6" s="291"/>
    </row>
    <row r="7" spans="2:7" ht="9.9499999999999993" customHeight="1" x14ac:dyDescent="0.25">
      <c r="B7" s="59"/>
      <c r="C7" s="59"/>
      <c r="D7" s="59"/>
    </row>
    <row r="8" spans="2:7" ht="20.100000000000001" customHeight="1" x14ac:dyDescent="0.25">
      <c r="B8" s="291" t="s">
        <v>5</v>
      </c>
      <c r="C8" s="291"/>
      <c r="D8" s="291"/>
    </row>
    <row r="9" spans="2:7" ht="9.9499999999999993" customHeight="1" x14ac:dyDescent="0.25">
      <c r="B9" s="183"/>
      <c r="C9" s="183"/>
      <c r="D9" s="183"/>
    </row>
    <row r="10" spans="2:7" s="66" customFormat="1" ht="20.100000000000001" customHeight="1" x14ac:dyDescent="0.25">
      <c r="B10" s="305" t="s">
        <v>48</v>
      </c>
      <c r="C10" s="305"/>
      <c r="D10" s="305"/>
      <c r="E10" s="65"/>
      <c r="F10" s="65"/>
      <c r="G10" s="65"/>
    </row>
    <row r="11" spans="2:7" ht="9.9499999999999993" customHeight="1" x14ac:dyDescent="0.25">
      <c r="B11" s="184"/>
      <c r="C11" s="184"/>
      <c r="D11" s="184"/>
    </row>
    <row r="12" spans="2:7" ht="20.100000000000001" customHeight="1" x14ac:dyDescent="0.25">
      <c r="B12" s="178" t="s">
        <v>13</v>
      </c>
      <c r="C12" s="178" t="s">
        <v>64</v>
      </c>
      <c r="D12" s="157"/>
    </row>
    <row r="13" spans="2:7" ht="20.100000000000001" customHeight="1" x14ac:dyDescent="0.25">
      <c r="B13" s="180" t="s">
        <v>10</v>
      </c>
      <c r="C13" s="181" t="s">
        <v>63</v>
      </c>
      <c r="D13" s="157"/>
    </row>
    <row r="14" spans="2:7" ht="9.9499999999999993" customHeight="1" x14ac:dyDescent="0.25">
      <c r="B14" s="185"/>
      <c r="C14" s="157"/>
      <c r="D14" s="157"/>
    </row>
    <row r="15" spans="2:7" ht="20.100000000000001" customHeight="1" x14ac:dyDescent="0.25">
      <c r="B15" s="304" t="s">
        <v>12</v>
      </c>
      <c r="C15" s="304"/>
      <c r="D15" s="8"/>
    </row>
    <row r="16" spans="2:7" s="76" customFormat="1" ht="11.25" customHeight="1" x14ac:dyDescent="0.25">
      <c r="B16" s="77"/>
      <c r="C16" s="77"/>
      <c r="D16" s="8"/>
    </row>
    <row r="17" spans="2:4" s="76" customFormat="1" ht="50.1" customHeight="1" x14ac:dyDescent="0.25">
      <c r="B17" s="29" t="s">
        <v>11</v>
      </c>
      <c r="C17" s="30">
        <v>1169</v>
      </c>
      <c r="D17" s="28" t="s">
        <v>87</v>
      </c>
    </row>
    <row r="18" spans="2:4" s="76" customFormat="1" ht="20.100000000000001" customHeight="1" x14ac:dyDescent="0.25">
      <c r="B18" s="29" t="s">
        <v>9</v>
      </c>
      <c r="C18" s="30">
        <v>11001</v>
      </c>
      <c r="D18" s="28" t="s">
        <v>50</v>
      </c>
    </row>
    <row r="19" spans="2:4" s="76" customFormat="1" ht="20.100000000000001" customHeight="1" x14ac:dyDescent="0.25">
      <c r="B19" s="29" t="s">
        <v>8</v>
      </c>
      <c r="C19" s="30" t="s">
        <v>84</v>
      </c>
      <c r="D19" s="34"/>
    </row>
    <row r="20" spans="2:4" s="76" customFormat="1" ht="20.100000000000001" customHeight="1" x14ac:dyDescent="0.25">
      <c r="B20" s="29" t="s">
        <v>7</v>
      </c>
      <c r="C20" s="32" t="s">
        <v>85</v>
      </c>
      <c r="D20" s="34"/>
    </row>
    <row r="21" spans="2:4" s="76" customFormat="1" ht="20.100000000000001" customHeight="1" x14ac:dyDescent="0.25">
      <c r="B21" s="29" t="s">
        <v>6</v>
      </c>
      <c r="C21" s="30" t="s">
        <v>86</v>
      </c>
      <c r="D21" s="34"/>
    </row>
    <row r="22" spans="2:4" s="76" customFormat="1" ht="20.100000000000001" customHeight="1" x14ac:dyDescent="0.25">
      <c r="B22" s="29" t="s">
        <v>90</v>
      </c>
      <c r="C22" s="17" t="s">
        <v>58</v>
      </c>
      <c r="D22" s="34"/>
    </row>
    <row r="23" spans="2:4" s="76" customFormat="1" ht="20.100000000000001" customHeight="1" x14ac:dyDescent="0.25">
      <c r="B23" s="299" t="s">
        <v>4</v>
      </c>
      <c r="C23" s="300"/>
      <c r="D23" s="34"/>
    </row>
    <row r="24" spans="2:4" s="76" customFormat="1" ht="20.100000000000001" customHeight="1" x14ac:dyDescent="0.25">
      <c r="B24" s="297" t="s">
        <v>69</v>
      </c>
      <c r="C24" s="298"/>
      <c r="D24" s="34"/>
    </row>
    <row r="25" spans="2:4" s="76" customFormat="1" ht="20.100000000000001" customHeight="1" x14ac:dyDescent="0.25">
      <c r="B25" s="302" t="s">
        <v>2</v>
      </c>
      <c r="C25" s="303"/>
      <c r="D25" s="69">
        <f>+'Հ-3 և 4'!H21</f>
        <v>-1821227.85</v>
      </c>
    </row>
    <row r="26" spans="2:4" ht="9.9499999999999993" customHeight="1" x14ac:dyDescent="0.25">
      <c r="B26" s="8"/>
      <c r="C26" s="8"/>
      <c r="D26" s="16"/>
    </row>
    <row r="27" spans="2:4" ht="50.1" customHeight="1" x14ac:dyDescent="0.25">
      <c r="B27" s="29" t="s">
        <v>11</v>
      </c>
      <c r="C27" s="30">
        <v>1169</v>
      </c>
      <c r="D27" s="28" t="s">
        <v>88</v>
      </c>
    </row>
    <row r="28" spans="2:4" ht="20.100000000000001" customHeight="1" x14ac:dyDescent="0.25">
      <c r="B28" s="29" t="s">
        <v>9</v>
      </c>
      <c r="C28" s="30">
        <v>31001</v>
      </c>
      <c r="D28" s="28" t="s">
        <v>50</v>
      </c>
    </row>
    <row r="29" spans="2:4" ht="20.100000000000001" customHeight="1" x14ac:dyDescent="0.25">
      <c r="B29" s="29" t="s">
        <v>8</v>
      </c>
      <c r="C29" s="30" t="s">
        <v>39</v>
      </c>
      <c r="D29" s="34"/>
    </row>
    <row r="30" spans="2:4" ht="39.950000000000003" customHeight="1" x14ac:dyDescent="0.25">
      <c r="B30" s="29" t="s">
        <v>7</v>
      </c>
      <c r="C30" s="32" t="s">
        <v>40</v>
      </c>
      <c r="D30" s="34"/>
    </row>
    <row r="31" spans="2:4" ht="20.100000000000001" customHeight="1" x14ac:dyDescent="0.25">
      <c r="B31" s="29" t="s">
        <v>6</v>
      </c>
      <c r="C31" s="30" t="s">
        <v>41</v>
      </c>
      <c r="D31" s="34"/>
    </row>
    <row r="32" spans="2:4" ht="20.100000000000001" customHeight="1" x14ac:dyDescent="0.25">
      <c r="B32" s="29" t="s">
        <v>73</v>
      </c>
      <c r="C32" s="17" t="s">
        <v>58</v>
      </c>
      <c r="D32" s="34"/>
    </row>
    <row r="33" spans="2:4" ht="20.100000000000001" customHeight="1" x14ac:dyDescent="0.25">
      <c r="B33" s="299" t="s">
        <v>4</v>
      </c>
      <c r="C33" s="300"/>
      <c r="D33" s="34"/>
    </row>
    <row r="34" spans="2:4" ht="20.100000000000001" customHeight="1" x14ac:dyDescent="0.25">
      <c r="B34" s="297" t="s">
        <v>69</v>
      </c>
      <c r="C34" s="298"/>
      <c r="D34" s="34"/>
    </row>
    <row r="35" spans="2:4" ht="20.100000000000001" customHeight="1" x14ac:dyDescent="0.25">
      <c r="B35" s="302" t="s">
        <v>2</v>
      </c>
      <c r="C35" s="303"/>
      <c r="D35" s="69">
        <f>'Հ-3 և 4'!H32</f>
        <v>1821227.8740000001</v>
      </c>
    </row>
    <row r="36" spans="2:4" ht="15" customHeight="1" x14ac:dyDescent="0.25"/>
    <row r="37" spans="2:4" s="160" customFormat="1" ht="17.25" customHeight="1" x14ac:dyDescent="0.3">
      <c r="B37" s="308" t="s">
        <v>120</v>
      </c>
      <c r="C37" s="308"/>
      <c r="D37" s="308"/>
    </row>
    <row r="38" spans="2:4" s="160" customFormat="1" ht="17.25" customHeight="1" x14ac:dyDescent="0.3">
      <c r="B38" s="309" t="s">
        <v>48</v>
      </c>
      <c r="C38" s="309"/>
      <c r="D38" s="309"/>
    </row>
    <row r="39" spans="2:4" s="160" customFormat="1" ht="17.25" customHeight="1" x14ac:dyDescent="0.25">
      <c r="B39" s="169"/>
      <c r="C39" s="169"/>
      <c r="D39" s="169"/>
    </row>
    <row r="40" spans="2:4" s="160" customFormat="1" ht="19.5" customHeight="1" x14ac:dyDescent="0.25">
      <c r="B40" s="170" t="s">
        <v>13</v>
      </c>
      <c r="C40" s="170" t="s">
        <v>121</v>
      </c>
      <c r="D40" s="171"/>
    </row>
    <row r="41" spans="2:4" s="160" customFormat="1" ht="18" customHeight="1" x14ac:dyDescent="0.25">
      <c r="B41" s="172">
        <v>1139</v>
      </c>
      <c r="C41" s="173" t="s">
        <v>122</v>
      </c>
      <c r="D41" s="171"/>
    </row>
    <row r="42" spans="2:4" s="160" customFormat="1" ht="17.25" customHeight="1" x14ac:dyDescent="0.25">
      <c r="D42" s="162"/>
    </row>
    <row r="43" spans="2:4" s="160" customFormat="1" ht="48" customHeight="1" x14ac:dyDescent="0.25">
      <c r="B43" s="163" t="s">
        <v>11</v>
      </c>
      <c r="C43" s="164">
        <v>1139</v>
      </c>
      <c r="D43" s="139" t="s">
        <v>123</v>
      </c>
    </row>
    <row r="44" spans="2:4" s="160" customFormat="1" x14ac:dyDescent="0.25">
      <c r="B44" s="163" t="s">
        <v>9</v>
      </c>
      <c r="C44" s="164">
        <v>11001</v>
      </c>
      <c r="D44" s="139" t="s">
        <v>50</v>
      </c>
    </row>
    <row r="45" spans="2:4" s="160" customFormat="1" x14ac:dyDescent="0.25">
      <c r="B45" s="163" t="s">
        <v>8</v>
      </c>
      <c r="C45" s="163" t="s">
        <v>125</v>
      </c>
      <c r="D45" s="165"/>
    </row>
    <row r="46" spans="2:4" s="160" customFormat="1" ht="40.5" x14ac:dyDescent="0.25">
      <c r="B46" s="163" t="s">
        <v>7</v>
      </c>
      <c r="C46" s="166" t="s">
        <v>126</v>
      </c>
      <c r="D46" s="165"/>
    </row>
    <row r="47" spans="2:4" s="160" customFormat="1" x14ac:dyDescent="0.25">
      <c r="B47" s="163" t="s">
        <v>6</v>
      </c>
      <c r="C47" s="167" t="s">
        <v>127</v>
      </c>
      <c r="D47" s="165"/>
    </row>
    <row r="48" spans="2:4" s="160" customFormat="1" ht="39" customHeight="1" x14ac:dyDescent="0.25">
      <c r="B48" s="163" t="s">
        <v>128</v>
      </c>
      <c r="C48" s="167" t="s">
        <v>120</v>
      </c>
      <c r="D48" s="165"/>
    </row>
    <row r="49" spans="2:4" s="160" customFormat="1" x14ac:dyDescent="0.25">
      <c r="B49" s="306" t="s">
        <v>4</v>
      </c>
      <c r="C49" s="307"/>
      <c r="D49" s="165"/>
    </row>
    <row r="50" spans="2:4" s="160" customFormat="1" x14ac:dyDescent="0.25">
      <c r="B50" s="168" t="s">
        <v>2</v>
      </c>
      <c r="C50" s="168"/>
      <c r="D50" s="161">
        <f>'Հ-3 և 4'!H63</f>
        <v>1112561</v>
      </c>
    </row>
    <row r="51" spans="2:4" x14ac:dyDescent="0.25">
      <c r="B51" s="122"/>
      <c r="C51" s="122"/>
      <c r="D51" s="122"/>
    </row>
    <row r="52" spans="2:4" s="160" customFormat="1" ht="48" customHeight="1" x14ac:dyDescent="0.25">
      <c r="B52" s="163" t="s">
        <v>11</v>
      </c>
      <c r="C52" s="164">
        <v>1139</v>
      </c>
      <c r="D52" s="139" t="s">
        <v>87</v>
      </c>
    </row>
    <row r="53" spans="2:4" s="160" customFormat="1" x14ac:dyDescent="0.25">
      <c r="B53" s="163" t="s">
        <v>9</v>
      </c>
      <c r="C53" s="164" t="s">
        <v>124</v>
      </c>
      <c r="D53" s="139" t="s">
        <v>50</v>
      </c>
    </row>
    <row r="54" spans="2:4" s="160" customFormat="1" x14ac:dyDescent="0.25">
      <c r="B54" s="163" t="s">
        <v>8</v>
      </c>
      <c r="C54" s="163" t="s">
        <v>125</v>
      </c>
      <c r="D54" s="165"/>
    </row>
    <row r="55" spans="2:4" s="160" customFormat="1" ht="40.5" x14ac:dyDescent="0.25">
      <c r="B55" s="163" t="s">
        <v>7</v>
      </c>
      <c r="C55" s="166" t="s">
        <v>126</v>
      </c>
      <c r="D55" s="165"/>
    </row>
    <row r="56" spans="2:4" s="160" customFormat="1" x14ac:dyDescent="0.25">
      <c r="B56" s="163" t="s">
        <v>6</v>
      </c>
      <c r="C56" s="167" t="s">
        <v>127</v>
      </c>
      <c r="D56" s="165"/>
    </row>
    <row r="57" spans="2:4" s="160" customFormat="1" ht="39" customHeight="1" x14ac:dyDescent="0.25">
      <c r="B57" s="163" t="s">
        <v>128</v>
      </c>
      <c r="C57" s="167" t="s">
        <v>120</v>
      </c>
      <c r="D57" s="165"/>
    </row>
    <row r="58" spans="2:4" s="160" customFormat="1" x14ac:dyDescent="0.25">
      <c r="B58" s="306" t="s">
        <v>4</v>
      </c>
      <c r="C58" s="307"/>
      <c r="D58" s="165"/>
    </row>
    <row r="59" spans="2:4" s="160" customFormat="1" x14ac:dyDescent="0.25">
      <c r="B59" s="168" t="s">
        <v>2</v>
      </c>
      <c r="C59" s="168"/>
      <c r="D59" s="161">
        <f>-D50</f>
        <v>-1112561</v>
      </c>
    </row>
  </sheetData>
  <mergeCells count="19">
    <mergeCell ref="B58:C58"/>
    <mergeCell ref="B37:D37"/>
    <mergeCell ref="B38:D38"/>
    <mergeCell ref="B49:C49"/>
    <mergeCell ref="B35:C35"/>
    <mergeCell ref="B34:C34"/>
    <mergeCell ref="B1:D1"/>
    <mergeCell ref="B2:D2"/>
    <mergeCell ref="B3:D3"/>
    <mergeCell ref="B33:C33"/>
    <mergeCell ref="C4:D4"/>
    <mergeCell ref="B23:C23"/>
    <mergeCell ref="B24:C24"/>
    <mergeCell ref="B25:C25"/>
    <mergeCell ref="B5:D5"/>
    <mergeCell ref="B8:D8"/>
    <mergeCell ref="B15:C15"/>
    <mergeCell ref="B10:D10"/>
    <mergeCell ref="B6:D6"/>
  </mergeCells>
  <printOptions horizontalCentered="1"/>
  <pageMargins left="0.25" right="0.25" top="0.5" bottom="0.25" header="0.25" footer="0.25"/>
  <pageSetup paperSize="9" scale="74" orientation="landscape" r:id="rId1"/>
  <rowBreaks count="1" manualBreakCount="1">
    <brk id="36" max="5" man="1"/>
  </rowBreaks>
  <ignoredErrors>
    <ignoredError sqref="B13 C5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60"/>
  <sheetViews>
    <sheetView view="pageBreakPreview" zoomScaleNormal="100" zoomScaleSheetLayoutView="100" workbookViewId="0">
      <pane ySplit="13" topLeftCell="A14" activePane="bottomLeft" state="frozen"/>
      <selection pane="bottomLeft" activeCell="B3" sqref="B3:D3"/>
    </sheetView>
  </sheetViews>
  <sheetFormatPr defaultColWidth="9.140625" defaultRowHeight="13.5" x14ac:dyDescent="0.25"/>
  <cols>
    <col min="1" max="1" width="0.85546875" style="20" customWidth="1"/>
    <col min="2" max="2" width="60.7109375" style="20" customWidth="1"/>
    <col min="3" max="3" width="90.7109375" style="20" customWidth="1"/>
    <col min="4" max="4" width="30.7109375" style="20" customWidth="1"/>
    <col min="5" max="5" width="0.85546875" style="20" customWidth="1"/>
    <col min="6" max="6" width="49.85546875" style="20" customWidth="1"/>
    <col min="7" max="16384" width="9.140625" style="20"/>
  </cols>
  <sheetData>
    <row r="1" spans="2:7" ht="20.100000000000001" customHeight="1" x14ac:dyDescent="0.25">
      <c r="B1" s="288" t="s">
        <v>322</v>
      </c>
      <c r="C1" s="288"/>
      <c r="D1" s="288"/>
    </row>
    <row r="2" spans="2:7" ht="20.100000000000001" customHeight="1" x14ac:dyDescent="0.3">
      <c r="B2" s="310" t="str">
        <f>'Հ-3 և 4'!B2:H2</f>
        <v>ՀՀ կառավարության 2024 թվականի</v>
      </c>
      <c r="C2" s="310"/>
      <c r="D2" s="310"/>
    </row>
    <row r="3" spans="2:7" ht="20.100000000000001" customHeight="1" x14ac:dyDescent="0.3">
      <c r="B3" s="310" t="str">
        <f>'Հ-3 և 4'!B3:H3</f>
        <v>______________ ի N ___ -Ն որոշման</v>
      </c>
      <c r="C3" s="310"/>
      <c r="D3" s="310"/>
    </row>
    <row r="4" spans="2:7" ht="9.9499999999999993" customHeight="1" x14ac:dyDescent="0.25">
      <c r="C4" s="311"/>
      <c r="D4" s="311"/>
    </row>
    <row r="5" spans="2:7" ht="20.100000000000001" customHeight="1" x14ac:dyDescent="0.25">
      <c r="B5" s="291" t="str">
        <f>'Հ-3 և 4'!B5:H5</f>
        <v>ՀԱՅԱՍՏԱՆԻ ՀԱՆՐԱՊԵՏՈՒԹՅԱՆ ԿԱՌԱՎԱՐՈՒԹՅԱՆ 2023 ԹՎԱԿԱՆԻ ԴԵԿՏԵՄԲԵՐԻ 28-Ի N 2323-Ն</v>
      </c>
      <c r="C5" s="291"/>
      <c r="D5" s="291"/>
    </row>
    <row r="6" spans="2:7" s="38" customFormat="1" ht="20.100000000000001" customHeight="1" x14ac:dyDescent="0.25">
      <c r="B6" s="291" t="s">
        <v>130</v>
      </c>
      <c r="C6" s="291"/>
      <c r="D6" s="291"/>
      <c r="F6" s="75"/>
    </row>
    <row r="7" spans="2:7" ht="9.9499999999999993" customHeight="1" x14ac:dyDescent="0.25">
      <c r="B7" s="21"/>
      <c r="C7" s="21"/>
      <c r="D7" s="21"/>
    </row>
    <row r="8" spans="2:7" ht="20.100000000000001" customHeight="1" x14ac:dyDescent="0.25">
      <c r="B8" s="291" t="s">
        <v>5</v>
      </c>
      <c r="C8" s="291"/>
      <c r="D8" s="291"/>
    </row>
    <row r="9" spans="2:7" ht="9.9499999999999993" customHeight="1" x14ac:dyDescent="0.25">
      <c r="B9" s="21"/>
      <c r="C9" s="21"/>
      <c r="D9" s="21"/>
    </row>
    <row r="10" spans="2:7" s="22" customFormat="1" ht="20.100000000000001" customHeight="1" x14ac:dyDescent="0.25">
      <c r="B10" s="305" t="s">
        <v>49</v>
      </c>
      <c r="C10" s="305"/>
      <c r="D10" s="305"/>
      <c r="E10" s="3"/>
      <c r="F10" s="3"/>
      <c r="G10" s="3"/>
    </row>
    <row r="11" spans="2:7" ht="9.9499999999999993" customHeight="1" x14ac:dyDescent="0.25">
      <c r="B11" s="177"/>
      <c r="C11" s="177"/>
      <c r="D11" s="177"/>
    </row>
    <row r="12" spans="2:7" ht="20.100000000000001" customHeight="1" x14ac:dyDescent="0.3">
      <c r="B12" s="178" t="s">
        <v>13</v>
      </c>
      <c r="C12" s="178" t="s">
        <v>64</v>
      </c>
      <c r="D12" s="179"/>
    </row>
    <row r="13" spans="2:7" ht="20.100000000000001" customHeight="1" x14ac:dyDescent="0.3">
      <c r="B13" s="180" t="s">
        <v>10</v>
      </c>
      <c r="C13" s="181" t="s">
        <v>63</v>
      </c>
      <c r="D13" s="179"/>
    </row>
    <row r="14" spans="2:7" ht="9.9499999999999993" customHeight="1" x14ac:dyDescent="0.3">
      <c r="B14" s="24"/>
      <c r="C14" s="23"/>
      <c r="D14" s="23"/>
    </row>
    <row r="15" spans="2:7" ht="20.100000000000001" customHeight="1" x14ac:dyDescent="0.3">
      <c r="B15" s="304" t="s">
        <v>12</v>
      </c>
      <c r="C15" s="304"/>
      <c r="D15" s="23"/>
    </row>
    <row r="16" spans="2:7" s="78" customFormat="1" ht="11.25" customHeight="1" x14ac:dyDescent="0.3">
      <c r="B16" s="77"/>
      <c r="C16" s="77"/>
      <c r="D16" s="23"/>
    </row>
    <row r="17" spans="2:4" s="78" customFormat="1" ht="50.1" customHeight="1" x14ac:dyDescent="0.25">
      <c r="B17" s="29" t="s">
        <v>11</v>
      </c>
      <c r="C17" s="30">
        <v>1169</v>
      </c>
      <c r="D17" s="28" t="s">
        <v>87</v>
      </c>
    </row>
    <row r="18" spans="2:4" s="78" customFormat="1" ht="20.100000000000001" customHeight="1" x14ac:dyDescent="0.25">
      <c r="B18" s="29" t="s">
        <v>9</v>
      </c>
      <c r="C18" s="30">
        <v>11001</v>
      </c>
      <c r="D18" s="28" t="s">
        <v>50</v>
      </c>
    </row>
    <row r="19" spans="2:4" s="78" customFormat="1" ht="20.100000000000001" customHeight="1" x14ac:dyDescent="0.25">
      <c r="B19" s="29" t="s">
        <v>8</v>
      </c>
      <c r="C19" s="30" t="s">
        <v>84</v>
      </c>
      <c r="D19" s="31"/>
    </row>
    <row r="20" spans="2:4" s="78" customFormat="1" ht="20.100000000000001" customHeight="1" x14ac:dyDescent="0.25">
      <c r="B20" s="29" t="s">
        <v>7</v>
      </c>
      <c r="C20" s="32" t="s">
        <v>85</v>
      </c>
      <c r="D20" s="31"/>
    </row>
    <row r="21" spans="2:4" s="78" customFormat="1" ht="20.100000000000001" customHeight="1" x14ac:dyDescent="0.25">
      <c r="B21" s="29" t="s">
        <v>6</v>
      </c>
      <c r="C21" s="30" t="s">
        <v>86</v>
      </c>
      <c r="D21" s="31"/>
    </row>
    <row r="22" spans="2:4" s="78" customFormat="1" ht="20.100000000000001" customHeight="1" x14ac:dyDescent="0.25">
      <c r="B22" s="29" t="s">
        <v>90</v>
      </c>
      <c r="C22" s="17" t="s">
        <v>58</v>
      </c>
      <c r="D22" s="31"/>
    </row>
    <row r="23" spans="2:4" s="78" customFormat="1" ht="20.100000000000001" customHeight="1" x14ac:dyDescent="0.25">
      <c r="B23" s="299" t="s">
        <v>4</v>
      </c>
      <c r="C23" s="300"/>
      <c r="D23" s="31"/>
    </row>
    <row r="24" spans="2:4" s="78" customFormat="1" ht="20.100000000000001" customHeight="1" x14ac:dyDescent="0.25">
      <c r="B24" s="312" t="s">
        <v>69</v>
      </c>
      <c r="C24" s="313"/>
      <c r="D24" s="33" t="s">
        <v>3</v>
      </c>
    </row>
    <row r="25" spans="2:4" s="78" customFormat="1" ht="20.100000000000001" customHeight="1" x14ac:dyDescent="0.25">
      <c r="B25" s="35" t="s">
        <v>2</v>
      </c>
      <c r="C25" s="35"/>
      <c r="D25" s="73">
        <f>+'Հ-3 և 4'!H21</f>
        <v>-1821227.85</v>
      </c>
    </row>
    <row r="26" spans="2:4" ht="9.9499999999999993" customHeight="1" x14ac:dyDescent="0.3">
      <c r="B26" s="23"/>
      <c r="C26" s="23"/>
      <c r="D26" s="23"/>
    </row>
    <row r="27" spans="2:4" ht="50.1" customHeight="1" x14ac:dyDescent="0.25">
      <c r="B27" s="29" t="s">
        <v>11</v>
      </c>
      <c r="C27" s="30">
        <v>1169</v>
      </c>
      <c r="D27" s="28" t="s">
        <v>88</v>
      </c>
    </row>
    <row r="28" spans="2:4" ht="20.100000000000001" customHeight="1" x14ac:dyDescent="0.25">
      <c r="B28" s="29" t="s">
        <v>9</v>
      </c>
      <c r="C28" s="30">
        <v>31001</v>
      </c>
      <c r="D28" s="28" t="s">
        <v>50</v>
      </c>
    </row>
    <row r="29" spans="2:4" ht="20.100000000000001" customHeight="1" x14ac:dyDescent="0.25">
      <c r="B29" s="29" t="s">
        <v>8</v>
      </c>
      <c r="C29" s="30" t="s">
        <v>39</v>
      </c>
      <c r="D29" s="31"/>
    </row>
    <row r="30" spans="2:4" ht="39.950000000000003" customHeight="1" x14ac:dyDescent="0.25">
      <c r="B30" s="29" t="s">
        <v>7</v>
      </c>
      <c r="C30" s="32" t="s">
        <v>40</v>
      </c>
      <c r="D30" s="31"/>
    </row>
    <row r="31" spans="2:4" ht="20.100000000000001" customHeight="1" x14ac:dyDescent="0.25">
      <c r="B31" s="29" t="s">
        <v>6</v>
      </c>
      <c r="C31" s="30" t="s">
        <v>41</v>
      </c>
      <c r="D31" s="31"/>
    </row>
    <row r="32" spans="2:4" ht="20.100000000000001" customHeight="1" x14ac:dyDescent="0.25">
      <c r="B32" s="29" t="s">
        <v>73</v>
      </c>
      <c r="C32" s="17" t="s">
        <v>58</v>
      </c>
      <c r="D32" s="31"/>
    </row>
    <row r="33" spans="2:4" ht="20.100000000000001" customHeight="1" x14ac:dyDescent="0.25">
      <c r="B33" s="299" t="s">
        <v>4</v>
      </c>
      <c r="C33" s="300"/>
      <c r="D33" s="31"/>
    </row>
    <row r="34" spans="2:4" ht="20.100000000000001" customHeight="1" x14ac:dyDescent="0.25">
      <c r="B34" s="312" t="s">
        <v>69</v>
      </c>
      <c r="C34" s="313"/>
      <c r="D34" s="33" t="s">
        <v>3</v>
      </c>
    </row>
    <row r="35" spans="2:4" ht="20.100000000000001" customHeight="1" x14ac:dyDescent="0.25">
      <c r="B35" s="35" t="s">
        <v>2</v>
      </c>
      <c r="C35" s="35"/>
      <c r="D35" s="73">
        <f>'Հ-3 և 4'!H32</f>
        <v>1821227.8740000001</v>
      </c>
    </row>
    <row r="36" spans="2:4" s="123" customFormat="1" ht="20.100000000000001" customHeight="1" x14ac:dyDescent="0.25">
      <c r="B36" s="174"/>
      <c r="C36" s="174"/>
      <c r="D36" s="175"/>
    </row>
    <row r="37" spans="2:4" s="160" customFormat="1" ht="17.25" customHeight="1" x14ac:dyDescent="0.3">
      <c r="B37" s="308" t="s">
        <v>120</v>
      </c>
      <c r="C37" s="308"/>
      <c r="D37" s="308"/>
    </row>
    <row r="38" spans="2:4" s="160" customFormat="1" ht="17.25" customHeight="1" x14ac:dyDescent="0.3">
      <c r="B38" s="309" t="s">
        <v>49</v>
      </c>
      <c r="C38" s="309"/>
      <c r="D38" s="309"/>
    </row>
    <row r="39" spans="2:4" s="160" customFormat="1" ht="17.25" customHeight="1" x14ac:dyDescent="0.25">
      <c r="B39" s="169"/>
      <c r="C39" s="169"/>
      <c r="D39" s="169"/>
    </row>
    <row r="40" spans="2:4" s="160" customFormat="1" ht="19.5" customHeight="1" x14ac:dyDescent="0.25">
      <c r="B40" s="170" t="s">
        <v>13</v>
      </c>
      <c r="C40" s="170" t="s">
        <v>121</v>
      </c>
      <c r="D40" s="171"/>
    </row>
    <row r="41" spans="2:4" s="160" customFormat="1" ht="18" customHeight="1" x14ac:dyDescent="0.25">
      <c r="B41" s="172">
        <v>1139</v>
      </c>
      <c r="C41" s="173" t="s">
        <v>122</v>
      </c>
      <c r="D41" s="171"/>
    </row>
    <row r="42" spans="2:4" s="160" customFormat="1" ht="17.25" customHeight="1" x14ac:dyDescent="0.25">
      <c r="D42" s="162"/>
    </row>
    <row r="43" spans="2:4" s="160" customFormat="1" ht="48" customHeight="1" x14ac:dyDescent="0.25">
      <c r="B43" s="163" t="s">
        <v>11</v>
      </c>
      <c r="C43" s="164">
        <v>1139</v>
      </c>
      <c r="D43" s="139" t="s">
        <v>123</v>
      </c>
    </row>
    <row r="44" spans="2:4" s="160" customFormat="1" x14ac:dyDescent="0.25">
      <c r="B44" s="163" t="s">
        <v>9</v>
      </c>
      <c r="C44" s="164">
        <v>11001</v>
      </c>
      <c r="D44" s="139" t="s">
        <v>50</v>
      </c>
    </row>
    <row r="45" spans="2:4" s="160" customFormat="1" x14ac:dyDescent="0.25">
      <c r="B45" s="163" t="s">
        <v>8</v>
      </c>
      <c r="C45" s="163" t="s">
        <v>125</v>
      </c>
      <c r="D45" s="165"/>
    </row>
    <row r="46" spans="2:4" s="160" customFormat="1" ht="40.5" x14ac:dyDescent="0.25">
      <c r="B46" s="163" t="s">
        <v>7</v>
      </c>
      <c r="C46" s="166" t="s">
        <v>126</v>
      </c>
      <c r="D46" s="165"/>
    </row>
    <row r="47" spans="2:4" s="160" customFormat="1" x14ac:dyDescent="0.25">
      <c r="B47" s="163" t="s">
        <v>6</v>
      </c>
      <c r="C47" s="167" t="s">
        <v>127</v>
      </c>
      <c r="D47" s="165"/>
    </row>
    <row r="48" spans="2:4" s="160" customFormat="1" ht="19.5" customHeight="1" x14ac:dyDescent="0.25">
      <c r="B48" s="163" t="s">
        <v>128</v>
      </c>
      <c r="C48" s="167" t="s">
        <v>120</v>
      </c>
      <c r="D48" s="165"/>
    </row>
    <row r="49" spans="2:4" s="160" customFormat="1" ht="17.25" customHeight="1" x14ac:dyDescent="0.25">
      <c r="B49" s="306" t="s">
        <v>4</v>
      </c>
      <c r="C49" s="307"/>
      <c r="D49" s="165"/>
    </row>
    <row r="50" spans="2:4" s="160" customFormat="1" ht="17.25" customHeight="1" x14ac:dyDescent="0.25">
      <c r="B50" s="176" t="s">
        <v>2</v>
      </c>
      <c r="C50" s="168"/>
      <c r="D50" s="161">
        <f>'Հ-3 և 4'!H62</f>
        <v>1112561</v>
      </c>
    </row>
    <row r="51" spans="2:4" s="122" customFormat="1" x14ac:dyDescent="0.25"/>
    <row r="52" spans="2:4" s="160" customFormat="1" ht="48" customHeight="1" x14ac:dyDescent="0.25">
      <c r="B52" s="163" t="s">
        <v>11</v>
      </c>
      <c r="C52" s="164">
        <v>1139</v>
      </c>
      <c r="D52" s="139" t="s">
        <v>87</v>
      </c>
    </row>
    <row r="53" spans="2:4" s="160" customFormat="1" x14ac:dyDescent="0.25">
      <c r="B53" s="163" t="s">
        <v>9</v>
      </c>
      <c r="C53" s="164">
        <v>11001</v>
      </c>
      <c r="D53" s="139" t="s">
        <v>50</v>
      </c>
    </row>
    <row r="54" spans="2:4" s="160" customFormat="1" x14ac:dyDescent="0.25">
      <c r="B54" s="163" t="s">
        <v>8</v>
      </c>
      <c r="C54" s="163" t="s">
        <v>125</v>
      </c>
      <c r="D54" s="165"/>
    </row>
    <row r="55" spans="2:4" s="160" customFormat="1" ht="40.5" x14ac:dyDescent="0.25">
      <c r="B55" s="163" t="s">
        <v>7</v>
      </c>
      <c r="C55" s="166" t="s">
        <v>126</v>
      </c>
      <c r="D55" s="165"/>
    </row>
    <row r="56" spans="2:4" s="160" customFormat="1" ht="18.75" customHeight="1" x14ac:dyDescent="0.25">
      <c r="B56" s="163" t="s">
        <v>6</v>
      </c>
      <c r="C56" s="167" t="s">
        <v>127</v>
      </c>
      <c r="D56" s="165"/>
    </row>
    <row r="57" spans="2:4" s="160" customFormat="1" ht="18.75" customHeight="1" x14ac:dyDescent="0.25">
      <c r="B57" s="163" t="s">
        <v>128</v>
      </c>
      <c r="C57" s="167" t="s">
        <v>120</v>
      </c>
      <c r="D57" s="165"/>
    </row>
    <row r="58" spans="2:4" s="160" customFormat="1" ht="15.75" customHeight="1" x14ac:dyDescent="0.25">
      <c r="B58" s="306" t="s">
        <v>4</v>
      </c>
      <c r="C58" s="307"/>
      <c r="D58" s="165"/>
    </row>
    <row r="59" spans="2:4" s="160" customFormat="1" ht="15.75" customHeight="1" x14ac:dyDescent="0.25">
      <c r="B59" s="168" t="s">
        <v>2</v>
      </c>
      <c r="C59" s="168"/>
      <c r="D59" s="161">
        <f>-D50</f>
        <v>-1112561</v>
      </c>
    </row>
    <row r="60" spans="2:4" s="122" customFormat="1" x14ac:dyDescent="0.25"/>
  </sheetData>
  <mergeCells count="17">
    <mergeCell ref="B58:C58"/>
    <mergeCell ref="B37:D37"/>
    <mergeCell ref="B38:D38"/>
    <mergeCell ref="B49:C49"/>
    <mergeCell ref="B34:C34"/>
    <mergeCell ref="B10:D10"/>
    <mergeCell ref="B33:C33"/>
    <mergeCell ref="B1:D1"/>
    <mergeCell ref="B2:D2"/>
    <mergeCell ref="B3:D3"/>
    <mergeCell ref="B8:D8"/>
    <mergeCell ref="B15:C15"/>
    <mergeCell ref="B5:D5"/>
    <mergeCell ref="C4:D4"/>
    <mergeCell ref="B6:D6"/>
    <mergeCell ref="B23:C23"/>
    <mergeCell ref="B24:C24"/>
  </mergeCells>
  <printOptions horizontalCentered="1"/>
  <pageMargins left="0.25" right="0.25" top="0.5" bottom="0.25" header="0.25" footer="0.25"/>
  <pageSetup paperSize="9" scale="75" orientation="landscape" r:id="rId1"/>
  <rowBreaks count="1" manualBreakCount="1">
    <brk id="36" max="5" man="1"/>
  </rowBreaks>
  <ignoredErrors>
    <ignoredError sqref="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N126"/>
  <sheetViews>
    <sheetView view="pageBreakPreview" zoomScaleNormal="100" zoomScaleSheetLayoutView="100" workbookViewId="0">
      <pane ySplit="12" topLeftCell="A13" activePane="bottomLeft" state="frozen"/>
      <selection pane="bottomLeft" activeCell="C18" sqref="C18:E18"/>
    </sheetView>
  </sheetViews>
  <sheetFormatPr defaultRowHeight="16.5" x14ac:dyDescent="0.25"/>
  <cols>
    <col min="1" max="1" width="0.85546875" style="187" customWidth="1"/>
    <col min="2" max="2" width="16.7109375" style="187" customWidth="1"/>
    <col min="3" max="5" width="24" style="187" customWidth="1"/>
    <col min="6" max="6" width="10.7109375" style="190" customWidth="1"/>
    <col min="7" max="7" width="13.140625" style="190" customWidth="1"/>
    <col min="8" max="8" width="18.7109375" style="187" customWidth="1"/>
    <col min="9" max="9" width="12.85546875" style="187" customWidth="1"/>
    <col min="10" max="10" width="21.85546875" style="210" customWidth="1"/>
    <col min="11" max="11" width="0.85546875" style="187" customWidth="1"/>
    <col min="12" max="12" width="14.28515625" style="189" customWidth="1"/>
    <col min="13" max="13" width="15.7109375" style="190" customWidth="1"/>
    <col min="14" max="14" width="9" style="187" customWidth="1"/>
    <col min="15" max="254" width="9.140625" style="187"/>
    <col min="255" max="255" width="0.85546875" style="187" customWidth="1"/>
    <col min="256" max="256" width="15.7109375" style="187" customWidth="1"/>
    <col min="257" max="257" width="17.28515625" style="187" customWidth="1"/>
    <col min="258" max="258" width="11.140625" style="187" customWidth="1"/>
    <col min="259" max="259" width="10.28515625" style="187" customWidth="1"/>
    <col min="260" max="261" width="10.7109375" style="187" customWidth="1"/>
    <col min="262" max="263" width="18.7109375" style="187" customWidth="1"/>
    <col min="264" max="264" width="19.85546875" style="187" customWidth="1"/>
    <col min="265" max="265" width="0.85546875" style="187" customWidth="1"/>
    <col min="266" max="266" width="19.42578125" style="187" customWidth="1"/>
    <col min="267" max="510" width="9.140625" style="187"/>
    <col min="511" max="511" width="0.85546875" style="187" customWidth="1"/>
    <col min="512" max="512" width="15.7109375" style="187" customWidth="1"/>
    <col min="513" max="513" width="17.28515625" style="187" customWidth="1"/>
    <col min="514" max="514" width="11.140625" style="187" customWidth="1"/>
    <col min="515" max="515" width="10.28515625" style="187" customWidth="1"/>
    <col min="516" max="517" width="10.7109375" style="187" customWidth="1"/>
    <col min="518" max="519" width="18.7109375" style="187" customWidth="1"/>
    <col min="520" max="520" width="19.85546875" style="187" customWidth="1"/>
    <col min="521" max="521" width="0.85546875" style="187" customWidth="1"/>
    <col min="522" max="522" width="19.42578125" style="187" customWidth="1"/>
    <col min="523" max="766" width="9.140625" style="187"/>
    <col min="767" max="767" width="0.85546875" style="187" customWidth="1"/>
    <col min="768" max="768" width="15.7109375" style="187" customWidth="1"/>
    <col min="769" max="769" width="17.28515625" style="187" customWidth="1"/>
    <col min="770" max="770" width="11.140625" style="187" customWidth="1"/>
    <col min="771" max="771" width="10.28515625" style="187" customWidth="1"/>
    <col min="772" max="773" width="10.7109375" style="187" customWidth="1"/>
    <col min="774" max="775" width="18.7109375" style="187" customWidth="1"/>
    <col min="776" max="776" width="19.85546875" style="187" customWidth="1"/>
    <col min="777" max="777" width="0.85546875" style="187" customWidth="1"/>
    <col min="778" max="778" width="19.42578125" style="187" customWidth="1"/>
    <col min="779" max="1022" width="9.140625" style="187"/>
    <col min="1023" max="1023" width="0.85546875" style="187" customWidth="1"/>
    <col min="1024" max="1024" width="15.7109375" style="187" customWidth="1"/>
    <col min="1025" max="1025" width="17.28515625" style="187" customWidth="1"/>
    <col min="1026" max="1026" width="11.140625" style="187" customWidth="1"/>
    <col min="1027" max="1027" width="10.28515625" style="187" customWidth="1"/>
    <col min="1028" max="1029" width="10.7109375" style="187" customWidth="1"/>
    <col min="1030" max="1031" width="18.7109375" style="187" customWidth="1"/>
    <col min="1032" max="1032" width="19.85546875" style="187" customWidth="1"/>
    <col min="1033" max="1033" width="0.85546875" style="187" customWidth="1"/>
    <col min="1034" max="1034" width="19.42578125" style="187" customWidth="1"/>
    <col min="1035" max="1278" width="9.140625" style="187"/>
    <col min="1279" max="1279" width="0.85546875" style="187" customWidth="1"/>
    <col min="1280" max="1280" width="15.7109375" style="187" customWidth="1"/>
    <col min="1281" max="1281" width="17.28515625" style="187" customWidth="1"/>
    <col min="1282" max="1282" width="11.140625" style="187" customWidth="1"/>
    <col min="1283" max="1283" width="10.28515625" style="187" customWidth="1"/>
    <col min="1284" max="1285" width="10.7109375" style="187" customWidth="1"/>
    <col min="1286" max="1287" width="18.7109375" style="187" customWidth="1"/>
    <col min="1288" max="1288" width="19.85546875" style="187" customWidth="1"/>
    <col min="1289" max="1289" width="0.85546875" style="187" customWidth="1"/>
    <col min="1290" max="1290" width="19.42578125" style="187" customWidth="1"/>
    <col min="1291" max="1534" width="9.140625" style="187"/>
    <col min="1535" max="1535" width="0.85546875" style="187" customWidth="1"/>
    <col min="1536" max="1536" width="15.7109375" style="187" customWidth="1"/>
    <col min="1537" max="1537" width="17.28515625" style="187" customWidth="1"/>
    <col min="1538" max="1538" width="11.140625" style="187" customWidth="1"/>
    <col min="1539" max="1539" width="10.28515625" style="187" customWidth="1"/>
    <col min="1540" max="1541" width="10.7109375" style="187" customWidth="1"/>
    <col min="1542" max="1543" width="18.7109375" style="187" customWidth="1"/>
    <col min="1544" max="1544" width="19.85546875" style="187" customWidth="1"/>
    <col min="1545" max="1545" width="0.85546875" style="187" customWidth="1"/>
    <col min="1546" max="1546" width="19.42578125" style="187" customWidth="1"/>
    <col min="1547" max="1790" width="9.140625" style="187"/>
    <col min="1791" max="1791" width="0.85546875" style="187" customWidth="1"/>
    <col min="1792" max="1792" width="15.7109375" style="187" customWidth="1"/>
    <col min="1793" max="1793" width="17.28515625" style="187" customWidth="1"/>
    <col min="1794" max="1794" width="11.140625" style="187" customWidth="1"/>
    <col min="1795" max="1795" width="10.28515625" style="187" customWidth="1"/>
    <col min="1796" max="1797" width="10.7109375" style="187" customWidth="1"/>
    <col min="1798" max="1799" width="18.7109375" style="187" customWidth="1"/>
    <col min="1800" max="1800" width="19.85546875" style="187" customWidth="1"/>
    <col min="1801" max="1801" width="0.85546875" style="187" customWidth="1"/>
    <col min="1802" max="1802" width="19.42578125" style="187" customWidth="1"/>
    <col min="1803" max="2046" width="9.140625" style="187"/>
    <col min="2047" max="2047" width="0.85546875" style="187" customWidth="1"/>
    <col min="2048" max="2048" width="15.7109375" style="187" customWidth="1"/>
    <col min="2049" max="2049" width="17.28515625" style="187" customWidth="1"/>
    <col min="2050" max="2050" width="11.140625" style="187" customWidth="1"/>
    <col min="2051" max="2051" width="10.28515625" style="187" customWidth="1"/>
    <col min="2052" max="2053" width="10.7109375" style="187" customWidth="1"/>
    <col min="2054" max="2055" width="18.7109375" style="187" customWidth="1"/>
    <col min="2056" max="2056" width="19.85546875" style="187" customWidth="1"/>
    <col min="2057" max="2057" width="0.85546875" style="187" customWidth="1"/>
    <col min="2058" max="2058" width="19.42578125" style="187" customWidth="1"/>
    <col min="2059" max="2302" width="9.140625" style="187"/>
    <col min="2303" max="2303" width="0.85546875" style="187" customWidth="1"/>
    <col min="2304" max="2304" width="15.7109375" style="187" customWidth="1"/>
    <col min="2305" max="2305" width="17.28515625" style="187" customWidth="1"/>
    <col min="2306" max="2306" width="11.140625" style="187" customWidth="1"/>
    <col min="2307" max="2307" width="10.28515625" style="187" customWidth="1"/>
    <col min="2308" max="2309" width="10.7109375" style="187" customWidth="1"/>
    <col min="2310" max="2311" width="18.7109375" style="187" customWidth="1"/>
    <col min="2312" max="2312" width="19.85546875" style="187" customWidth="1"/>
    <col min="2313" max="2313" width="0.85546875" style="187" customWidth="1"/>
    <col min="2314" max="2314" width="19.42578125" style="187" customWidth="1"/>
    <col min="2315" max="2558" width="9.140625" style="187"/>
    <col min="2559" max="2559" width="0.85546875" style="187" customWidth="1"/>
    <col min="2560" max="2560" width="15.7109375" style="187" customWidth="1"/>
    <col min="2561" max="2561" width="17.28515625" style="187" customWidth="1"/>
    <col min="2562" max="2562" width="11.140625" style="187" customWidth="1"/>
    <col min="2563" max="2563" width="10.28515625" style="187" customWidth="1"/>
    <col min="2564" max="2565" width="10.7109375" style="187" customWidth="1"/>
    <col min="2566" max="2567" width="18.7109375" style="187" customWidth="1"/>
    <col min="2568" max="2568" width="19.85546875" style="187" customWidth="1"/>
    <col min="2569" max="2569" width="0.85546875" style="187" customWidth="1"/>
    <col min="2570" max="2570" width="19.42578125" style="187" customWidth="1"/>
    <col min="2571" max="2814" width="9.140625" style="187"/>
    <col min="2815" max="2815" width="0.85546875" style="187" customWidth="1"/>
    <col min="2816" max="2816" width="15.7109375" style="187" customWidth="1"/>
    <col min="2817" max="2817" width="17.28515625" style="187" customWidth="1"/>
    <col min="2818" max="2818" width="11.140625" style="187" customWidth="1"/>
    <col min="2819" max="2819" width="10.28515625" style="187" customWidth="1"/>
    <col min="2820" max="2821" width="10.7109375" style="187" customWidth="1"/>
    <col min="2822" max="2823" width="18.7109375" style="187" customWidth="1"/>
    <col min="2824" max="2824" width="19.85546875" style="187" customWidth="1"/>
    <col min="2825" max="2825" width="0.85546875" style="187" customWidth="1"/>
    <col min="2826" max="2826" width="19.42578125" style="187" customWidth="1"/>
    <col min="2827" max="3070" width="9.140625" style="187"/>
    <col min="3071" max="3071" width="0.85546875" style="187" customWidth="1"/>
    <col min="3072" max="3072" width="15.7109375" style="187" customWidth="1"/>
    <col min="3073" max="3073" width="17.28515625" style="187" customWidth="1"/>
    <col min="3074" max="3074" width="11.140625" style="187" customWidth="1"/>
    <col min="3075" max="3075" width="10.28515625" style="187" customWidth="1"/>
    <col min="3076" max="3077" width="10.7109375" style="187" customWidth="1"/>
    <col min="3078" max="3079" width="18.7109375" style="187" customWidth="1"/>
    <col min="3080" max="3080" width="19.85546875" style="187" customWidth="1"/>
    <col min="3081" max="3081" width="0.85546875" style="187" customWidth="1"/>
    <col min="3082" max="3082" width="19.42578125" style="187" customWidth="1"/>
    <col min="3083" max="3326" width="9.140625" style="187"/>
    <col min="3327" max="3327" width="0.85546875" style="187" customWidth="1"/>
    <col min="3328" max="3328" width="15.7109375" style="187" customWidth="1"/>
    <col min="3329" max="3329" width="17.28515625" style="187" customWidth="1"/>
    <col min="3330" max="3330" width="11.140625" style="187" customWidth="1"/>
    <col min="3331" max="3331" width="10.28515625" style="187" customWidth="1"/>
    <col min="3332" max="3333" width="10.7109375" style="187" customWidth="1"/>
    <col min="3334" max="3335" width="18.7109375" style="187" customWidth="1"/>
    <col min="3336" max="3336" width="19.85546875" style="187" customWidth="1"/>
    <col min="3337" max="3337" width="0.85546875" style="187" customWidth="1"/>
    <col min="3338" max="3338" width="19.42578125" style="187" customWidth="1"/>
    <col min="3339" max="3582" width="9.140625" style="187"/>
    <col min="3583" max="3583" width="0.85546875" style="187" customWidth="1"/>
    <col min="3584" max="3584" width="15.7109375" style="187" customWidth="1"/>
    <col min="3585" max="3585" width="17.28515625" style="187" customWidth="1"/>
    <col min="3586" max="3586" width="11.140625" style="187" customWidth="1"/>
    <col min="3587" max="3587" width="10.28515625" style="187" customWidth="1"/>
    <col min="3588" max="3589" width="10.7109375" style="187" customWidth="1"/>
    <col min="3590" max="3591" width="18.7109375" style="187" customWidth="1"/>
    <col min="3592" max="3592" width="19.85546875" style="187" customWidth="1"/>
    <col min="3593" max="3593" width="0.85546875" style="187" customWidth="1"/>
    <col min="3594" max="3594" width="19.42578125" style="187" customWidth="1"/>
    <col min="3595" max="3838" width="9.140625" style="187"/>
    <col min="3839" max="3839" width="0.85546875" style="187" customWidth="1"/>
    <col min="3840" max="3840" width="15.7109375" style="187" customWidth="1"/>
    <col min="3841" max="3841" width="17.28515625" style="187" customWidth="1"/>
    <col min="3842" max="3842" width="11.140625" style="187" customWidth="1"/>
    <col min="3843" max="3843" width="10.28515625" style="187" customWidth="1"/>
    <col min="3844" max="3845" width="10.7109375" style="187" customWidth="1"/>
    <col min="3846" max="3847" width="18.7109375" style="187" customWidth="1"/>
    <col min="3848" max="3848" width="19.85546875" style="187" customWidth="1"/>
    <col min="3849" max="3849" width="0.85546875" style="187" customWidth="1"/>
    <col min="3850" max="3850" width="19.42578125" style="187" customWidth="1"/>
    <col min="3851" max="4094" width="9.140625" style="187"/>
    <col min="4095" max="4095" width="0.85546875" style="187" customWidth="1"/>
    <col min="4096" max="4096" width="15.7109375" style="187" customWidth="1"/>
    <col min="4097" max="4097" width="17.28515625" style="187" customWidth="1"/>
    <col min="4098" max="4098" width="11.140625" style="187" customWidth="1"/>
    <col min="4099" max="4099" width="10.28515625" style="187" customWidth="1"/>
    <col min="4100" max="4101" width="10.7109375" style="187" customWidth="1"/>
    <col min="4102" max="4103" width="18.7109375" style="187" customWidth="1"/>
    <col min="4104" max="4104" width="19.85546875" style="187" customWidth="1"/>
    <col min="4105" max="4105" width="0.85546875" style="187" customWidth="1"/>
    <col min="4106" max="4106" width="19.42578125" style="187" customWidth="1"/>
    <col min="4107" max="4350" width="9.140625" style="187"/>
    <col min="4351" max="4351" width="0.85546875" style="187" customWidth="1"/>
    <col min="4352" max="4352" width="15.7109375" style="187" customWidth="1"/>
    <col min="4353" max="4353" width="17.28515625" style="187" customWidth="1"/>
    <col min="4354" max="4354" width="11.140625" style="187" customWidth="1"/>
    <col min="4355" max="4355" width="10.28515625" style="187" customWidth="1"/>
    <col min="4356" max="4357" width="10.7109375" style="187" customWidth="1"/>
    <col min="4358" max="4359" width="18.7109375" style="187" customWidth="1"/>
    <col min="4360" max="4360" width="19.85546875" style="187" customWidth="1"/>
    <col min="4361" max="4361" width="0.85546875" style="187" customWidth="1"/>
    <col min="4362" max="4362" width="19.42578125" style="187" customWidth="1"/>
    <col min="4363" max="4606" width="9.140625" style="187"/>
    <col min="4607" max="4607" width="0.85546875" style="187" customWidth="1"/>
    <col min="4608" max="4608" width="15.7109375" style="187" customWidth="1"/>
    <col min="4609" max="4609" width="17.28515625" style="187" customWidth="1"/>
    <col min="4610" max="4610" width="11.140625" style="187" customWidth="1"/>
    <col min="4611" max="4611" width="10.28515625" style="187" customWidth="1"/>
    <col min="4612" max="4613" width="10.7109375" style="187" customWidth="1"/>
    <col min="4614" max="4615" width="18.7109375" style="187" customWidth="1"/>
    <col min="4616" max="4616" width="19.85546875" style="187" customWidth="1"/>
    <col min="4617" max="4617" width="0.85546875" style="187" customWidth="1"/>
    <col min="4618" max="4618" width="19.42578125" style="187" customWidth="1"/>
    <col min="4619" max="4862" width="9.140625" style="187"/>
    <col min="4863" max="4863" width="0.85546875" style="187" customWidth="1"/>
    <col min="4864" max="4864" width="15.7109375" style="187" customWidth="1"/>
    <col min="4865" max="4865" width="17.28515625" style="187" customWidth="1"/>
    <col min="4866" max="4866" width="11.140625" style="187" customWidth="1"/>
    <col min="4867" max="4867" width="10.28515625" style="187" customWidth="1"/>
    <col min="4868" max="4869" width="10.7109375" style="187" customWidth="1"/>
    <col min="4870" max="4871" width="18.7109375" style="187" customWidth="1"/>
    <col min="4872" max="4872" width="19.85546875" style="187" customWidth="1"/>
    <col min="4873" max="4873" width="0.85546875" style="187" customWidth="1"/>
    <col min="4874" max="4874" width="19.42578125" style="187" customWidth="1"/>
    <col min="4875" max="5118" width="9.140625" style="187"/>
    <col min="5119" max="5119" width="0.85546875" style="187" customWidth="1"/>
    <col min="5120" max="5120" width="15.7109375" style="187" customWidth="1"/>
    <col min="5121" max="5121" width="17.28515625" style="187" customWidth="1"/>
    <col min="5122" max="5122" width="11.140625" style="187" customWidth="1"/>
    <col min="5123" max="5123" width="10.28515625" style="187" customWidth="1"/>
    <col min="5124" max="5125" width="10.7109375" style="187" customWidth="1"/>
    <col min="5126" max="5127" width="18.7109375" style="187" customWidth="1"/>
    <col min="5128" max="5128" width="19.85546875" style="187" customWidth="1"/>
    <col min="5129" max="5129" width="0.85546875" style="187" customWidth="1"/>
    <col min="5130" max="5130" width="19.42578125" style="187" customWidth="1"/>
    <col min="5131" max="5374" width="9.140625" style="187"/>
    <col min="5375" max="5375" width="0.85546875" style="187" customWidth="1"/>
    <col min="5376" max="5376" width="15.7109375" style="187" customWidth="1"/>
    <col min="5377" max="5377" width="17.28515625" style="187" customWidth="1"/>
    <col min="5378" max="5378" width="11.140625" style="187" customWidth="1"/>
    <col min="5379" max="5379" width="10.28515625" style="187" customWidth="1"/>
    <col min="5380" max="5381" width="10.7109375" style="187" customWidth="1"/>
    <col min="5382" max="5383" width="18.7109375" style="187" customWidth="1"/>
    <col min="5384" max="5384" width="19.85546875" style="187" customWidth="1"/>
    <col min="5385" max="5385" width="0.85546875" style="187" customWidth="1"/>
    <col min="5386" max="5386" width="19.42578125" style="187" customWidth="1"/>
    <col min="5387" max="5630" width="9.140625" style="187"/>
    <col min="5631" max="5631" width="0.85546875" style="187" customWidth="1"/>
    <col min="5632" max="5632" width="15.7109375" style="187" customWidth="1"/>
    <col min="5633" max="5633" width="17.28515625" style="187" customWidth="1"/>
    <col min="5634" max="5634" width="11.140625" style="187" customWidth="1"/>
    <col min="5635" max="5635" width="10.28515625" style="187" customWidth="1"/>
    <col min="5636" max="5637" width="10.7109375" style="187" customWidth="1"/>
    <col min="5638" max="5639" width="18.7109375" style="187" customWidth="1"/>
    <col min="5640" max="5640" width="19.85546875" style="187" customWidth="1"/>
    <col min="5641" max="5641" width="0.85546875" style="187" customWidth="1"/>
    <col min="5642" max="5642" width="19.42578125" style="187" customWidth="1"/>
    <col min="5643" max="5886" width="9.140625" style="187"/>
    <col min="5887" max="5887" width="0.85546875" style="187" customWidth="1"/>
    <col min="5888" max="5888" width="15.7109375" style="187" customWidth="1"/>
    <col min="5889" max="5889" width="17.28515625" style="187" customWidth="1"/>
    <col min="5890" max="5890" width="11.140625" style="187" customWidth="1"/>
    <col min="5891" max="5891" width="10.28515625" style="187" customWidth="1"/>
    <col min="5892" max="5893" width="10.7109375" style="187" customWidth="1"/>
    <col min="5894" max="5895" width="18.7109375" style="187" customWidth="1"/>
    <col min="5896" max="5896" width="19.85546875" style="187" customWidth="1"/>
    <col min="5897" max="5897" width="0.85546875" style="187" customWidth="1"/>
    <col min="5898" max="5898" width="19.42578125" style="187" customWidth="1"/>
    <col min="5899" max="6142" width="9.140625" style="187"/>
    <col min="6143" max="6143" width="0.85546875" style="187" customWidth="1"/>
    <col min="6144" max="6144" width="15.7109375" style="187" customWidth="1"/>
    <col min="6145" max="6145" width="17.28515625" style="187" customWidth="1"/>
    <col min="6146" max="6146" width="11.140625" style="187" customWidth="1"/>
    <col min="6147" max="6147" width="10.28515625" style="187" customWidth="1"/>
    <col min="6148" max="6149" width="10.7109375" style="187" customWidth="1"/>
    <col min="6150" max="6151" width="18.7109375" style="187" customWidth="1"/>
    <col min="6152" max="6152" width="19.85546875" style="187" customWidth="1"/>
    <col min="6153" max="6153" width="0.85546875" style="187" customWidth="1"/>
    <col min="6154" max="6154" width="19.42578125" style="187" customWidth="1"/>
    <col min="6155" max="6398" width="9.140625" style="187"/>
    <col min="6399" max="6399" width="0.85546875" style="187" customWidth="1"/>
    <col min="6400" max="6400" width="15.7109375" style="187" customWidth="1"/>
    <col min="6401" max="6401" width="17.28515625" style="187" customWidth="1"/>
    <col min="6402" max="6402" width="11.140625" style="187" customWidth="1"/>
    <col min="6403" max="6403" width="10.28515625" style="187" customWidth="1"/>
    <col min="6404" max="6405" width="10.7109375" style="187" customWidth="1"/>
    <col min="6406" max="6407" width="18.7109375" style="187" customWidth="1"/>
    <col min="6408" max="6408" width="19.85546875" style="187" customWidth="1"/>
    <col min="6409" max="6409" width="0.85546875" style="187" customWidth="1"/>
    <col min="6410" max="6410" width="19.42578125" style="187" customWidth="1"/>
    <col min="6411" max="6654" width="9.140625" style="187"/>
    <col min="6655" max="6655" width="0.85546875" style="187" customWidth="1"/>
    <col min="6656" max="6656" width="15.7109375" style="187" customWidth="1"/>
    <col min="6657" max="6657" width="17.28515625" style="187" customWidth="1"/>
    <col min="6658" max="6658" width="11.140625" style="187" customWidth="1"/>
    <col min="6659" max="6659" width="10.28515625" style="187" customWidth="1"/>
    <col min="6660" max="6661" width="10.7109375" style="187" customWidth="1"/>
    <col min="6662" max="6663" width="18.7109375" style="187" customWidth="1"/>
    <col min="6664" max="6664" width="19.85546875" style="187" customWidth="1"/>
    <col min="6665" max="6665" width="0.85546875" style="187" customWidth="1"/>
    <col min="6666" max="6666" width="19.42578125" style="187" customWidth="1"/>
    <col min="6667" max="6910" width="9.140625" style="187"/>
    <col min="6911" max="6911" width="0.85546875" style="187" customWidth="1"/>
    <col min="6912" max="6912" width="15.7109375" style="187" customWidth="1"/>
    <col min="6913" max="6913" width="17.28515625" style="187" customWidth="1"/>
    <col min="6914" max="6914" width="11.140625" style="187" customWidth="1"/>
    <col min="6915" max="6915" width="10.28515625" style="187" customWidth="1"/>
    <col min="6916" max="6917" width="10.7109375" style="187" customWidth="1"/>
    <col min="6918" max="6919" width="18.7109375" style="187" customWidth="1"/>
    <col min="6920" max="6920" width="19.85546875" style="187" customWidth="1"/>
    <col min="6921" max="6921" width="0.85546875" style="187" customWidth="1"/>
    <col min="6922" max="6922" width="19.42578125" style="187" customWidth="1"/>
    <col min="6923" max="7166" width="9.140625" style="187"/>
    <col min="7167" max="7167" width="0.85546875" style="187" customWidth="1"/>
    <col min="7168" max="7168" width="15.7109375" style="187" customWidth="1"/>
    <col min="7169" max="7169" width="17.28515625" style="187" customWidth="1"/>
    <col min="7170" max="7170" width="11.140625" style="187" customWidth="1"/>
    <col min="7171" max="7171" width="10.28515625" style="187" customWidth="1"/>
    <col min="7172" max="7173" width="10.7109375" style="187" customWidth="1"/>
    <col min="7174" max="7175" width="18.7109375" style="187" customWidth="1"/>
    <col min="7176" max="7176" width="19.85546875" style="187" customWidth="1"/>
    <col min="7177" max="7177" width="0.85546875" style="187" customWidth="1"/>
    <col min="7178" max="7178" width="19.42578125" style="187" customWidth="1"/>
    <col min="7179" max="7422" width="9.140625" style="187"/>
    <col min="7423" max="7423" width="0.85546875" style="187" customWidth="1"/>
    <col min="7424" max="7424" width="15.7109375" style="187" customWidth="1"/>
    <col min="7425" max="7425" width="17.28515625" style="187" customWidth="1"/>
    <col min="7426" max="7426" width="11.140625" style="187" customWidth="1"/>
    <col min="7427" max="7427" width="10.28515625" style="187" customWidth="1"/>
    <col min="7428" max="7429" width="10.7109375" style="187" customWidth="1"/>
    <col min="7430" max="7431" width="18.7109375" style="187" customWidth="1"/>
    <col min="7432" max="7432" width="19.85546875" style="187" customWidth="1"/>
    <col min="7433" max="7433" width="0.85546875" style="187" customWidth="1"/>
    <col min="7434" max="7434" width="19.42578125" style="187" customWidth="1"/>
    <col min="7435" max="7678" width="9.140625" style="187"/>
    <col min="7679" max="7679" width="0.85546875" style="187" customWidth="1"/>
    <col min="7680" max="7680" width="15.7109375" style="187" customWidth="1"/>
    <col min="7681" max="7681" width="17.28515625" style="187" customWidth="1"/>
    <col min="7682" max="7682" width="11.140625" style="187" customWidth="1"/>
    <col min="7683" max="7683" width="10.28515625" style="187" customWidth="1"/>
    <col min="7684" max="7685" width="10.7109375" style="187" customWidth="1"/>
    <col min="7686" max="7687" width="18.7109375" style="187" customWidth="1"/>
    <col min="7688" max="7688" width="19.85546875" style="187" customWidth="1"/>
    <col min="7689" max="7689" width="0.85546875" style="187" customWidth="1"/>
    <col min="7690" max="7690" width="19.42578125" style="187" customWidth="1"/>
    <col min="7691" max="7934" width="9.140625" style="187"/>
    <col min="7935" max="7935" width="0.85546875" style="187" customWidth="1"/>
    <col min="7936" max="7936" width="15.7109375" style="187" customWidth="1"/>
    <col min="7937" max="7937" width="17.28515625" style="187" customWidth="1"/>
    <col min="7938" max="7938" width="11.140625" style="187" customWidth="1"/>
    <col min="7939" max="7939" width="10.28515625" style="187" customWidth="1"/>
    <col min="7940" max="7941" width="10.7109375" style="187" customWidth="1"/>
    <col min="7942" max="7943" width="18.7109375" style="187" customWidth="1"/>
    <col min="7944" max="7944" width="19.85546875" style="187" customWidth="1"/>
    <col min="7945" max="7945" width="0.85546875" style="187" customWidth="1"/>
    <col min="7946" max="7946" width="19.42578125" style="187" customWidth="1"/>
    <col min="7947" max="8190" width="9.140625" style="187"/>
    <col min="8191" max="8191" width="0.85546875" style="187" customWidth="1"/>
    <col min="8192" max="8192" width="15.7109375" style="187" customWidth="1"/>
    <col min="8193" max="8193" width="17.28515625" style="187" customWidth="1"/>
    <col min="8194" max="8194" width="11.140625" style="187" customWidth="1"/>
    <col min="8195" max="8195" width="10.28515625" style="187" customWidth="1"/>
    <col min="8196" max="8197" width="10.7109375" style="187" customWidth="1"/>
    <col min="8198" max="8199" width="18.7109375" style="187" customWidth="1"/>
    <col min="8200" max="8200" width="19.85546875" style="187" customWidth="1"/>
    <col min="8201" max="8201" width="0.85546875" style="187" customWidth="1"/>
    <col min="8202" max="8202" width="19.42578125" style="187" customWidth="1"/>
    <col min="8203" max="8446" width="9.140625" style="187"/>
    <col min="8447" max="8447" width="0.85546875" style="187" customWidth="1"/>
    <col min="8448" max="8448" width="15.7109375" style="187" customWidth="1"/>
    <col min="8449" max="8449" width="17.28515625" style="187" customWidth="1"/>
    <col min="8450" max="8450" width="11.140625" style="187" customWidth="1"/>
    <col min="8451" max="8451" width="10.28515625" style="187" customWidth="1"/>
    <col min="8452" max="8453" width="10.7109375" style="187" customWidth="1"/>
    <col min="8454" max="8455" width="18.7109375" style="187" customWidth="1"/>
    <col min="8456" max="8456" width="19.85546875" style="187" customWidth="1"/>
    <col min="8457" max="8457" width="0.85546875" style="187" customWidth="1"/>
    <col min="8458" max="8458" width="19.42578125" style="187" customWidth="1"/>
    <col min="8459" max="8702" width="9.140625" style="187"/>
    <col min="8703" max="8703" width="0.85546875" style="187" customWidth="1"/>
    <col min="8704" max="8704" width="15.7109375" style="187" customWidth="1"/>
    <col min="8705" max="8705" width="17.28515625" style="187" customWidth="1"/>
    <col min="8706" max="8706" width="11.140625" style="187" customWidth="1"/>
    <col min="8707" max="8707" width="10.28515625" style="187" customWidth="1"/>
    <col min="8708" max="8709" width="10.7109375" style="187" customWidth="1"/>
    <col min="8710" max="8711" width="18.7109375" style="187" customWidth="1"/>
    <col min="8712" max="8712" width="19.85546875" style="187" customWidth="1"/>
    <col min="8713" max="8713" width="0.85546875" style="187" customWidth="1"/>
    <col min="8714" max="8714" width="19.42578125" style="187" customWidth="1"/>
    <col min="8715" max="8958" width="9.140625" style="187"/>
    <col min="8959" max="8959" width="0.85546875" style="187" customWidth="1"/>
    <col min="8960" max="8960" width="15.7109375" style="187" customWidth="1"/>
    <col min="8961" max="8961" width="17.28515625" style="187" customWidth="1"/>
    <col min="8962" max="8962" width="11.140625" style="187" customWidth="1"/>
    <col min="8963" max="8963" width="10.28515625" style="187" customWidth="1"/>
    <col min="8964" max="8965" width="10.7109375" style="187" customWidth="1"/>
    <col min="8966" max="8967" width="18.7109375" style="187" customWidth="1"/>
    <col min="8968" max="8968" width="19.85546875" style="187" customWidth="1"/>
    <col min="8969" max="8969" width="0.85546875" style="187" customWidth="1"/>
    <col min="8970" max="8970" width="19.42578125" style="187" customWidth="1"/>
    <col min="8971" max="9214" width="9.140625" style="187"/>
    <col min="9215" max="9215" width="0.85546875" style="187" customWidth="1"/>
    <col min="9216" max="9216" width="15.7109375" style="187" customWidth="1"/>
    <col min="9217" max="9217" width="17.28515625" style="187" customWidth="1"/>
    <col min="9218" max="9218" width="11.140625" style="187" customWidth="1"/>
    <col min="9219" max="9219" width="10.28515625" style="187" customWidth="1"/>
    <col min="9220" max="9221" width="10.7109375" style="187" customWidth="1"/>
    <col min="9222" max="9223" width="18.7109375" style="187" customWidth="1"/>
    <col min="9224" max="9224" width="19.85546875" style="187" customWidth="1"/>
    <col min="9225" max="9225" width="0.85546875" style="187" customWidth="1"/>
    <col min="9226" max="9226" width="19.42578125" style="187" customWidth="1"/>
    <col min="9227" max="9470" width="9.140625" style="187"/>
    <col min="9471" max="9471" width="0.85546875" style="187" customWidth="1"/>
    <col min="9472" max="9472" width="15.7109375" style="187" customWidth="1"/>
    <col min="9473" max="9473" width="17.28515625" style="187" customWidth="1"/>
    <col min="9474" max="9474" width="11.140625" style="187" customWidth="1"/>
    <col min="9475" max="9475" width="10.28515625" style="187" customWidth="1"/>
    <col min="9476" max="9477" width="10.7109375" style="187" customWidth="1"/>
    <col min="9478" max="9479" width="18.7109375" style="187" customWidth="1"/>
    <col min="9480" max="9480" width="19.85546875" style="187" customWidth="1"/>
    <col min="9481" max="9481" width="0.85546875" style="187" customWidth="1"/>
    <col min="9482" max="9482" width="19.42578125" style="187" customWidth="1"/>
    <col min="9483" max="9726" width="9.140625" style="187"/>
    <col min="9727" max="9727" width="0.85546875" style="187" customWidth="1"/>
    <col min="9728" max="9728" width="15.7109375" style="187" customWidth="1"/>
    <col min="9729" max="9729" width="17.28515625" style="187" customWidth="1"/>
    <col min="9730" max="9730" width="11.140625" style="187" customWidth="1"/>
    <col min="9731" max="9731" width="10.28515625" style="187" customWidth="1"/>
    <col min="9732" max="9733" width="10.7109375" style="187" customWidth="1"/>
    <col min="9734" max="9735" width="18.7109375" style="187" customWidth="1"/>
    <col min="9736" max="9736" width="19.85546875" style="187" customWidth="1"/>
    <col min="9737" max="9737" width="0.85546875" style="187" customWidth="1"/>
    <col min="9738" max="9738" width="19.42578125" style="187" customWidth="1"/>
    <col min="9739" max="9982" width="9.140625" style="187"/>
    <col min="9983" max="9983" width="0.85546875" style="187" customWidth="1"/>
    <col min="9984" max="9984" width="15.7109375" style="187" customWidth="1"/>
    <col min="9985" max="9985" width="17.28515625" style="187" customWidth="1"/>
    <col min="9986" max="9986" width="11.140625" style="187" customWidth="1"/>
    <col min="9987" max="9987" width="10.28515625" style="187" customWidth="1"/>
    <col min="9988" max="9989" width="10.7109375" style="187" customWidth="1"/>
    <col min="9990" max="9991" width="18.7109375" style="187" customWidth="1"/>
    <col min="9992" max="9992" width="19.85546875" style="187" customWidth="1"/>
    <col min="9993" max="9993" width="0.85546875" style="187" customWidth="1"/>
    <col min="9994" max="9994" width="19.42578125" style="187" customWidth="1"/>
    <col min="9995" max="10238" width="9.140625" style="187"/>
    <col min="10239" max="10239" width="0.85546875" style="187" customWidth="1"/>
    <col min="10240" max="10240" width="15.7109375" style="187" customWidth="1"/>
    <col min="10241" max="10241" width="17.28515625" style="187" customWidth="1"/>
    <col min="10242" max="10242" width="11.140625" style="187" customWidth="1"/>
    <col min="10243" max="10243" width="10.28515625" style="187" customWidth="1"/>
    <col min="10244" max="10245" width="10.7109375" style="187" customWidth="1"/>
    <col min="10246" max="10247" width="18.7109375" style="187" customWidth="1"/>
    <col min="10248" max="10248" width="19.85546875" style="187" customWidth="1"/>
    <col min="10249" max="10249" width="0.85546875" style="187" customWidth="1"/>
    <col min="10250" max="10250" width="19.42578125" style="187" customWidth="1"/>
    <col min="10251" max="10494" width="9.140625" style="187"/>
    <col min="10495" max="10495" width="0.85546875" style="187" customWidth="1"/>
    <col min="10496" max="10496" width="15.7109375" style="187" customWidth="1"/>
    <col min="10497" max="10497" width="17.28515625" style="187" customWidth="1"/>
    <col min="10498" max="10498" width="11.140625" style="187" customWidth="1"/>
    <col min="10499" max="10499" width="10.28515625" style="187" customWidth="1"/>
    <col min="10500" max="10501" width="10.7109375" style="187" customWidth="1"/>
    <col min="10502" max="10503" width="18.7109375" style="187" customWidth="1"/>
    <col min="10504" max="10504" width="19.85546875" style="187" customWidth="1"/>
    <col min="10505" max="10505" width="0.85546875" style="187" customWidth="1"/>
    <col min="10506" max="10506" width="19.42578125" style="187" customWidth="1"/>
    <col min="10507" max="10750" width="9.140625" style="187"/>
    <col min="10751" max="10751" width="0.85546875" style="187" customWidth="1"/>
    <col min="10752" max="10752" width="15.7109375" style="187" customWidth="1"/>
    <col min="10753" max="10753" width="17.28515625" style="187" customWidth="1"/>
    <col min="10754" max="10754" width="11.140625" style="187" customWidth="1"/>
    <col min="10755" max="10755" width="10.28515625" style="187" customWidth="1"/>
    <col min="10756" max="10757" width="10.7109375" style="187" customWidth="1"/>
    <col min="10758" max="10759" width="18.7109375" style="187" customWidth="1"/>
    <col min="10760" max="10760" width="19.85546875" style="187" customWidth="1"/>
    <col min="10761" max="10761" width="0.85546875" style="187" customWidth="1"/>
    <col min="10762" max="10762" width="19.42578125" style="187" customWidth="1"/>
    <col min="10763" max="11006" width="9.140625" style="187"/>
    <col min="11007" max="11007" width="0.85546875" style="187" customWidth="1"/>
    <col min="11008" max="11008" width="15.7109375" style="187" customWidth="1"/>
    <col min="11009" max="11009" width="17.28515625" style="187" customWidth="1"/>
    <col min="11010" max="11010" width="11.140625" style="187" customWidth="1"/>
    <col min="11011" max="11011" width="10.28515625" style="187" customWidth="1"/>
    <col min="11012" max="11013" width="10.7109375" style="187" customWidth="1"/>
    <col min="11014" max="11015" width="18.7109375" style="187" customWidth="1"/>
    <col min="11016" max="11016" width="19.85546875" style="187" customWidth="1"/>
    <col min="11017" max="11017" width="0.85546875" style="187" customWidth="1"/>
    <col min="11018" max="11018" width="19.42578125" style="187" customWidth="1"/>
    <col min="11019" max="11262" width="9.140625" style="187"/>
    <col min="11263" max="11263" width="0.85546875" style="187" customWidth="1"/>
    <col min="11264" max="11264" width="15.7109375" style="187" customWidth="1"/>
    <col min="11265" max="11265" width="17.28515625" style="187" customWidth="1"/>
    <col min="11266" max="11266" width="11.140625" style="187" customWidth="1"/>
    <col min="11267" max="11267" width="10.28515625" style="187" customWidth="1"/>
    <col min="11268" max="11269" width="10.7109375" style="187" customWidth="1"/>
    <col min="11270" max="11271" width="18.7109375" style="187" customWidth="1"/>
    <col min="11272" max="11272" width="19.85546875" style="187" customWidth="1"/>
    <col min="11273" max="11273" width="0.85546875" style="187" customWidth="1"/>
    <col min="11274" max="11274" width="19.42578125" style="187" customWidth="1"/>
    <col min="11275" max="11518" width="9.140625" style="187"/>
    <col min="11519" max="11519" width="0.85546875" style="187" customWidth="1"/>
    <col min="11520" max="11520" width="15.7109375" style="187" customWidth="1"/>
    <col min="11521" max="11521" width="17.28515625" style="187" customWidth="1"/>
    <col min="11522" max="11522" width="11.140625" style="187" customWidth="1"/>
    <col min="11523" max="11523" width="10.28515625" style="187" customWidth="1"/>
    <col min="11524" max="11525" width="10.7109375" style="187" customWidth="1"/>
    <col min="11526" max="11527" width="18.7109375" style="187" customWidth="1"/>
    <col min="11528" max="11528" width="19.85546875" style="187" customWidth="1"/>
    <col min="11529" max="11529" width="0.85546875" style="187" customWidth="1"/>
    <col min="11530" max="11530" width="19.42578125" style="187" customWidth="1"/>
    <col min="11531" max="11774" width="9.140625" style="187"/>
    <col min="11775" max="11775" width="0.85546875" style="187" customWidth="1"/>
    <col min="11776" max="11776" width="15.7109375" style="187" customWidth="1"/>
    <col min="11777" max="11777" width="17.28515625" style="187" customWidth="1"/>
    <col min="11778" max="11778" width="11.140625" style="187" customWidth="1"/>
    <col min="11779" max="11779" width="10.28515625" style="187" customWidth="1"/>
    <col min="11780" max="11781" width="10.7109375" style="187" customWidth="1"/>
    <col min="11782" max="11783" width="18.7109375" style="187" customWidth="1"/>
    <col min="11784" max="11784" width="19.85546875" style="187" customWidth="1"/>
    <col min="11785" max="11785" width="0.85546875" style="187" customWidth="1"/>
    <col min="11786" max="11786" width="19.42578125" style="187" customWidth="1"/>
    <col min="11787" max="12030" width="9.140625" style="187"/>
    <col min="12031" max="12031" width="0.85546875" style="187" customWidth="1"/>
    <col min="12032" max="12032" width="15.7109375" style="187" customWidth="1"/>
    <col min="12033" max="12033" width="17.28515625" style="187" customWidth="1"/>
    <col min="12034" max="12034" width="11.140625" style="187" customWidth="1"/>
    <col min="12035" max="12035" width="10.28515625" style="187" customWidth="1"/>
    <col min="12036" max="12037" width="10.7109375" style="187" customWidth="1"/>
    <col min="12038" max="12039" width="18.7109375" style="187" customWidth="1"/>
    <col min="12040" max="12040" width="19.85546875" style="187" customWidth="1"/>
    <col min="12041" max="12041" width="0.85546875" style="187" customWidth="1"/>
    <col min="12042" max="12042" width="19.42578125" style="187" customWidth="1"/>
    <col min="12043" max="12286" width="9.140625" style="187"/>
    <col min="12287" max="12287" width="0.85546875" style="187" customWidth="1"/>
    <col min="12288" max="12288" width="15.7109375" style="187" customWidth="1"/>
    <col min="12289" max="12289" width="17.28515625" style="187" customWidth="1"/>
    <col min="12290" max="12290" width="11.140625" style="187" customWidth="1"/>
    <col min="12291" max="12291" width="10.28515625" style="187" customWidth="1"/>
    <col min="12292" max="12293" width="10.7109375" style="187" customWidth="1"/>
    <col min="12294" max="12295" width="18.7109375" style="187" customWidth="1"/>
    <col min="12296" max="12296" width="19.85546875" style="187" customWidth="1"/>
    <col min="12297" max="12297" width="0.85546875" style="187" customWidth="1"/>
    <col min="12298" max="12298" width="19.42578125" style="187" customWidth="1"/>
    <col min="12299" max="12542" width="9.140625" style="187"/>
    <col min="12543" max="12543" width="0.85546875" style="187" customWidth="1"/>
    <col min="12544" max="12544" width="15.7109375" style="187" customWidth="1"/>
    <col min="12545" max="12545" width="17.28515625" style="187" customWidth="1"/>
    <col min="12546" max="12546" width="11.140625" style="187" customWidth="1"/>
    <col min="12547" max="12547" width="10.28515625" style="187" customWidth="1"/>
    <col min="12548" max="12549" width="10.7109375" style="187" customWidth="1"/>
    <col min="12550" max="12551" width="18.7109375" style="187" customWidth="1"/>
    <col min="12552" max="12552" width="19.85546875" style="187" customWidth="1"/>
    <col min="12553" max="12553" width="0.85546875" style="187" customWidth="1"/>
    <col min="12554" max="12554" width="19.42578125" style="187" customWidth="1"/>
    <col min="12555" max="12798" width="9.140625" style="187"/>
    <col min="12799" max="12799" width="0.85546875" style="187" customWidth="1"/>
    <col min="12800" max="12800" width="15.7109375" style="187" customWidth="1"/>
    <col min="12801" max="12801" width="17.28515625" style="187" customWidth="1"/>
    <col min="12802" max="12802" width="11.140625" style="187" customWidth="1"/>
    <col min="12803" max="12803" width="10.28515625" style="187" customWidth="1"/>
    <col min="12804" max="12805" width="10.7109375" style="187" customWidth="1"/>
    <col min="12806" max="12807" width="18.7109375" style="187" customWidth="1"/>
    <col min="12808" max="12808" width="19.85546875" style="187" customWidth="1"/>
    <col min="12809" max="12809" width="0.85546875" style="187" customWidth="1"/>
    <col min="12810" max="12810" width="19.42578125" style="187" customWidth="1"/>
    <col min="12811" max="13054" width="9.140625" style="187"/>
    <col min="13055" max="13055" width="0.85546875" style="187" customWidth="1"/>
    <col min="13056" max="13056" width="15.7109375" style="187" customWidth="1"/>
    <col min="13057" max="13057" width="17.28515625" style="187" customWidth="1"/>
    <col min="13058" max="13058" width="11.140625" style="187" customWidth="1"/>
    <col min="13059" max="13059" width="10.28515625" style="187" customWidth="1"/>
    <col min="13060" max="13061" width="10.7109375" style="187" customWidth="1"/>
    <col min="13062" max="13063" width="18.7109375" style="187" customWidth="1"/>
    <col min="13064" max="13064" width="19.85546875" style="187" customWidth="1"/>
    <col min="13065" max="13065" width="0.85546875" style="187" customWidth="1"/>
    <col min="13066" max="13066" width="19.42578125" style="187" customWidth="1"/>
    <col min="13067" max="13310" width="9.140625" style="187"/>
    <col min="13311" max="13311" width="0.85546875" style="187" customWidth="1"/>
    <col min="13312" max="13312" width="15.7109375" style="187" customWidth="1"/>
    <col min="13313" max="13313" width="17.28515625" style="187" customWidth="1"/>
    <col min="13314" max="13314" width="11.140625" style="187" customWidth="1"/>
    <col min="13315" max="13315" width="10.28515625" style="187" customWidth="1"/>
    <col min="13316" max="13317" width="10.7109375" style="187" customWidth="1"/>
    <col min="13318" max="13319" width="18.7109375" style="187" customWidth="1"/>
    <col min="13320" max="13320" width="19.85546875" style="187" customWidth="1"/>
    <col min="13321" max="13321" width="0.85546875" style="187" customWidth="1"/>
    <col min="13322" max="13322" width="19.42578125" style="187" customWidth="1"/>
    <col min="13323" max="13566" width="9.140625" style="187"/>
    <col min="13567" max="13567" width="0.85546875" style="187" customWidth="1"/>
    <col min="13568" max="13568" width="15.7109375" style="187" customWidth="1"/>
    <col min="13569" max="13569" width="17.28515625" style="187" customWidth="1"/>
    <col min="13570" max="13570" width="11.140625" style="187" customWidth="1"/>
    <col min="13571" max="13571" width="10.28515625" style="187" customWidth="1"/>
    <col min="13572" max="13573" width="10.7109375" style="187" customWidth="1"/>
    <col min="13574" max="13575" width="18.7109375" style="187" customWidth="1"/>
    <col min="13576" max="13576" width="19.85546875" style="187" customWidth="1"/>
    <col min="13577" max="13577" width="0.85546875" style="187" customWidth="1"/>
    <col min="13578" max="13578" width="19.42578125" style="187" customWidth="1"/>
    <col min="13579" max="13822" width="9.140625" style="187"/>
    <col min="13823" max="13823" width="0.85546875" style="187" customWidth="1"/>
    <col min="13824" max="13824" width="15.7109375" style="187" customWidth="1"/>
    <col min="13825" max="13825" width="17.28515625" style="187" customWidth="1"/>
    <col min="13826" max="13826" width="11.140625" style="187" customWidth="1"/>
    <col min="13827" max="13827" width="10.28515625" style="187" customWidth="1"/>
    <col min="13828" max="13829" width="10.7109375" style="187" customWidth="1"/>
    <col min="13830" max="13831" width="18.7109375" style="187" customWidth="1"/>
    <col min="13832" max="13832" width="19.85546875" style="187" customWidth="1"/>
    <col min="13833" max="13833" width="0.85546875" style="187" customWidth="1"/>
    <col min="13834" max="13834" width="19.42578125" style="187" customWidth="1"/>
    <col min="13835" max="14078" width="9.140625" style="187"/>
    <col min="14079" max="14079" width="0.85546875" style="187" customWidth="1"/>
    <col min="14080" max="14080" width="15.7109375" style="187" customWidth="1"/>
    <col min="14081" max="14081" width="17.28515625" style="187" customWidth="1"/>
    <col min="14082" max="14082" width="11.140625" style="187" customWidth="1"/>
    <col min="14083" max="14083" width="10.28515625" style="187" customWidth="1"/>
    <col min="14084" max="14085" width="10.7109375" style="187" customWidth="1"/>
    <col min="14086" max="14087" width="18.7109375" style="187" customWidth="1"/>
    <col min="14088" max="14088" width="19.85546875" style="187" customWidth="1"/>
    <col min="14089" max="14089" width="0.85546875" style="187" customWidth="1"/>
    <col min="14090" max="14090" width="19.42578125" style="187" customWidth="1"/>
    <col min="14091" max="14334" width="9.140625" style="187"/>
    <col min="14335" max="14335" width="0.85546875" style="187" customWidth="1"/>
    <col min="14336" max="14336" width="15.7109375" style="187" customWidth="1"/>
    <col min="14337" max="14337" width="17.28515625" style="187" customWidth="1"/>
    <col min="14338" max="14338" width="11.140625" style="187" customWidth="1"/>
    <col min="14339" max="14339" width="10.28515625" style="187" customWidth="1"/>
    <col min="14340" max="14341" width="10.7109375" style="187" customWidth="1"/>
    <col min="14342" max="14343" width="18.7109375" style="187" customWidth="1"/>
    <col min="14344" max="14344" width="19.85546875" style="187" customWidth="1"/>
    <col min="14345" max="14345" width="0.85546875" style="187" customWidth="1"/>
    <col min="14346" max="14346" width="19.42578125" style="187" customWidth="1"/>
    <col min="14347" max="14590" width="9.140625" style="187"/>
    <col min="14591" max="14591" width="0.85546875" style="187" customWidth="1"/>
    <col min="14592" max="14592" width="15.7109375" style="187" customWidth="1"/>
    <col min="14593" max="14593" width="17.28515625" style="187" customWidth="1"/>
    <col min="14594" max="14594" width="11.140625" style="187" customWidth="1"/>
    <col min="14595" max="14595" width="10.28515625" style="187" customWidth="1"/>
    <col min="14596" max="14597" width="10.7109375" style="187" customWidth="1"/>
    <col min="14598" max="14599" width="18.7109375" style="187" customWidth="1"/>
    <col min="14600" max="14600" width="19.85546875" style="187" customWidth="1"/>
    <col min="14601" max="14601" width="0.85546875" style="187" customWidth="1"/>
    <col min="14602" max="14602" width="19.42578125" style="187" customWidth="1"/>
    <col min="14603" max="14846" width="9.140625" style="187"/>
    <col min="14847" max="14847" width="0.85546875" style="187" customWidth="1"/>
    <col min="14848" max="14848" width="15.7109375" style="187" customWidth="1"/>
    <col min="14849" max="14849" width="17.28515625" style="187" customWidth="1"/>
    <col min="14850" max="14850" width="11.140625" style="187" customWidth="1"/>
    <col min="14851" max="14851" width="10.28515625" style="187" customWidth="1"/>
    <col min="14852" max="14853" width="10.7109375" style="187" customWidth="1"/>
    <col min="14854" max="14855" width="18.7109375" style="187" customWidth="1"/>
    <col min="14856" max="14856" width="19.85546875" style="187" customWidth="1"/>
    <col min="14857" max="14857" width="0.85546875" style="187" customWidth="1"/>
    <col min="14858" max="14858" width="19.42578125" style="187" customWidth="1"/>
    <col min="14859" max="15102" width="9.140625" style="187"/>
    <col min="15103" max="15103" width="0.85546875" style="187" customWidth="1"/>
    <col min="15104" max="15104" width="15.7109375" style="187" customWidth="1"/>
    <col min="15105" max="15105" width="17.28515625" style="187" customWidth="1"/>
    <col min="15106" max="15106" width="11.140625" style="187" customWidth="1"/>
    <col min="15107" max="15107" width="10.28515625" style="187" customWidth="1"/>
    <col min="15108" max="15109" width="10.7109375" style="187" customWidth="1"/>
    <col min="15110" max="15111" width="18.7109375" style="187" customWidth="1"/>
    <col min="15112" max="15112" width="19.85546875" style="187" customWidth="1"/>
    <col min="15113" max="15113" width="0.85546875" style="187" customWidth="1"/>
    <col min="15114" max="15114" width="19.42578125" style="187" customWidth="1"/>
    <col min="15115" max="15358" width="9.140625" style="187"/>
    <col min="15359" max="15359" width="0.85546875" style="187" customWidth="1"/>
    <col min="15360" max="15360" width="15.7109375" style="187" customWidth="1"/>
    <col min="15361" max="15361" width="17.28515625" style="187" customWidth="1"/>
    <col min="15362" max="15362" width="11.140625" style="187" customWidth="1"/>
    <col min="15363" max="15363" width="10.28515625" style="187" customWidth="1"/>
    <col min="15364" max="15365" width="10.7109375" style="187" customWidth="1"/>
    <col min="15366" max="15367" width="18.7109375" style="187" customWidth="1"/>
    <col min="15368" max="15368" width="19.85546875" style="187" customWidth="1"/>
    <col min="15369" max="15369" width="0.85546875" style="187" customWidth="1"/>
    <col min="15370" max="15370" width="19.42578125" style="187" customWidth="1"/>
    <col min="15371" max="15614" width="9.140625" style="187"/>
    <col min="15615" max="15615" width="0.85546875" style="187" customWidth="1"/>
    <col min="15616" max="15616" width="15.7109375" style="187" customWidth="1"/>
    <col min="15617" max="15617" width="17.28515625" style="187" customWidth="1"/>
    <col min="15618" max="15618" width="11.140625" style="187" customWidth="1"/>
    <col min="15619" max="15619" width="10.28515625" style="187" customWidth="1"/>
    <col min="15620" max="15621" width="10.7109375" style="187" customWidth="1"/>
    <col min="15622" max="15623" width="18.7109375" style="187" customWidth="1"/>
    <col min="15624" max="15624" width="19.85546875" style="187" customWidth="1"/>
    <col min="15625" max="15625" width="0.85546875" style="187" customWidth="1"/>
    <col min="15626" max="15626" width="19.42578125" style="187" customWidth="1"/>
    <col min="15627" max="15870" width="9.140625" style="187"/>
    <col min="15871" max="15871" width="0.85546875" style="187" customWidth="1"/>
    <col min="15872" max="15872" width="15.7109375" style="187" customWidth="1"/>
    <col min="15873" max="15873" width="17.28515625" style="187" customWidth="1"/>
    <col min="15874" max="15874" width="11.140625" style="187" customWidth="1"/>
    <col min="15875" max="15875" width="10.28515625" style="187" customWidth="1"/>
    <col min="15876" max="15877" width="10.7109375" style="187" customWidth="1"/>
    <col min="15878" max="15879" width="18.7109375" style="187" customWidth="1"/>
    <col min="15880" max="15880" width="19.85546875" style="187" customWidth="1"/>
    <col min="15881" max="15881" width="0.85546875" style="187" customWidth="1"/>
    <col min="15882" max="15882" width="19.42578125" style="187" customWidth="1"/>
    <col min="15883" max="16126" width="9.140625" style="187"/>
    <col min="16127" max="16127" width="0.85546875" style="187" customWidth="1"/>
    <col min="16128" max="16128" width="15.7109375" style="187" customWidth="1"/>
    <col min="16129" max="16129" width="17.28515625" style="187" customWidth="1"/>
    <col min="16130" max="16130" width="11.140625" style="187" customWidth="1"/>
    <col min="16131" max="16131" width="10.28515625" style="187" customWidth="1"/>
    <col min="16132" max="16133" width="10.7109375" style="187" customWidth="1"/>
    <col min="16134" max="16135" width="18.7109375" style="187" customWidth="1"/>
    <col min="16136" max="16136" width="19.85546875" style="187" customWidth="1"/>
    <col min="16137" max="16137" width="0.85546875" style="187" customWidth="1"/>
    <col min="16138" max="16138" width="19.42578125" style="187" customWidth="1"/>
    <col min="16139" max="16384" width="9.140625" style="187"/>
  </cols>
  <sheetData>
    <row r="1" spans="2:14" ht="17.25" x14ac:dyDescent="0.25">
      <c r="B1" s="188"/>
      <c r="C1" s="188"/>
      <c r="D1" s="188"/>
      <c r="E1" s="188"/>
      <c r="F1" s="188"/>
      <c r="G1" s="187"/>
      <c r="H1" s="314" t="s">
        <v>329</v>
      </c>
      <c r="I1" s="314"/>
      <c r="J1" s="314"/>
    </row>
    <row r="2" spans="2:14" ht="17.25" x14ac:dyDescent="0.25">
      <c r="B2" s="188"/>
      <c r="C2" s="188"/>
      <c r="D2" s="188"/>
      <c r="E2" s="188"/>
      <c r="F2" s="188"/>
      <c r="G2" s="187"/>
      <c r="H2" s="315" t="s">
        <v>71</v>
      </c>
      <c r="I2" s="315"/>
      <c r="J2" s="315"/>
    </row>
    <row r="3" spans="2:14" ht="17.25" x14ac:dyDescent="0.25">
      <c r="B3" s="188"/>
      <c r="C3" s="188"/>
      <c r="D3" s="188"/>
      <c r="E3" s="188"/>
      <c r="F3" s="188"/>
      <c r="G3" s="187"/>
      <c r="H3" s="315" t="s">
        <v>72</v>
      </c>
      <c r="I3" s="315"/>
      <c r="J3" s="315"/>
    </row>
    <row r="4" spans="2:14" ht="17.25" x14ac:dyDescent="0.25">
      <c r="B4" s="188"/>
      <c r="C4" s="188"/>
      <c r="D4" s="188"/>
      <c r="E4" s="188"/>
      <c r="F4" s="188"/>
      <c r="G4" s="188"/>
      <c r="H4" s="188"/>
      <c r="J4" s="187"/>
    </row>
    <row r="5" spans="2:14" ht="41.25" customHeight="1" x14ac:dyDescent="0.25">
      <c r="B5" s="316" t="s">
        <v>323</v>
      </c>
      <c r="C5" s="316"/>
      <c r="D5" s="316"/>
      <c r="E5" s="316"/>
      <c r="F5" s="316"/>
      <c r="G5" s="316"/>
      <c r="H5" s="316"/>
      <c r="I5" s="316"/>
      <c r="J5" s="316"/>
    </row>
    <row r="6" spans="2:14" x14ac:dyDescent="0.25">
      <c r="J6" s="191"/>
    </row>
    <row r="7" spans="2:14" s="190" customFormat="1" ht="81" customHeight="1" x14ac:dyDescent="0.25">
      <c r="B7" s="317" t="s">
        <v>132</v>
      </c>
      <c r="C7" s="318" t="s">
        <v>133</v>
      </c>
      <c r="D7" s="319"/>
      <c r="E7" s="320"/>
      <c r="F7" s="317" t="s">
        <v>134</v>
      </c>
      <c r="G7" s="317" t="s">
        <v>135</v>
      </c>
      <c r="H7" s="324" t="s">
        <v>136</v>
      </c>
      <c r="I7" s="326" t="s">
        <v>82</v>
      </c>
      <c r="J7" s="327"/>
      <c r="L7" s="192"/>
    </row>
    <row r="8" spans="2:14" s="190" customFormat="1" ht="33" x14ac:dyDescent="0.25">
      <c r="B8" s="317"/>
      <c r="C8" s="321"/>
      <c r="D8" s="322"/>
      <c r="E8" s="323"/>
      <c r="F8" s="317"/>
      <c r="G8" s="317"/>
      <c r="H8" s="325"/>
      <c r="I8" s="193" t="s">
        <v>137</v>
      </c>
      <c r="J8" s="194" t="s">
        <v>138</v>
      </c>
      <c r="L8" s="192"/>
    </row>
    <row r="9" spans="2:14" s="190" customFormat="1" ht="17.25" x14ac:dyDescent="0.25">
      <c r="B9" s="195"/>
      <c r="C9" s="334" t="s">
        <v>0</v>
      </c>
      <c r="D9" s="335"/>
      <c r="E9" s="335"/>
      <c r="F9" s="335"/>
      <c r="G9" s="335"/>
      <c r="H9" s="335"/>
      <c r="I9" s="336"/>
      <c r="J9" s="212">
        <f>J10</f>
        <v>1124693.0140000002</v>
      </c>
      <c r="L9" s="192"/>
      <c r="N9" s="217"/>
    </row>
    <row r="10" spans="2:14" s="196" customFormat="1" ht="17.25" x14ac:dyDescent="0.25">
      <c r="B10" s="195" t="s">
        <v>139</v>
      </c>
      <c r="C10" s="197" t="s">
        <v>140</v>
      </c>
      <c r="D10" s="198" t="s">
        <v>141</v>
      </c>
      <c r="E10" s="337" t="s">
        <v>1</v>
      </c>
      <c r="F10" s="338"/>
      <c r="G10" s="338"/>
      <c r="H10" s="338"/>
      <c r="I10" s="199"/>
      <c r="J10" s="213">
        <f>J11</f>
        <v>1124693.0140000002</v>
      </c>
      <c r="L10" s="200"/>
    </row>
    <row r="11" spans="2:14" s="190" customFormat="1" ht="17.25" x14ac:dyDescent="0.25">
      <c r="B11" s="201" t="s">
        <v>143</v>
      </c>
      <c r="C11" s="331" t="s">
        <v>144</v>
      </c>
      <c r="D11" s="332"/>
      <c r="E11" s="332"/>
      <c r="F11" s="332"/>
      <c r="G11" s="332"/>
      <c r="H11" s="332"/>
      <c r="I11" s="333"/>
      <c r="J11" s="214">
        <f>J12</f>
        <v>1124693.0140000002</v>
      </c>
      <c r="L11" s="192"/>
    </row>
    <row r="12" spans="2:14" s="190" customFormat="1" ht="17.25" x14ac:dyDescent="0.25">
      <c r="B12" s="202"/>
      <c r="C12" s="339" t="s">
        <v>142</v>
      </c>
      <c r="D12" s="340"/>
      <c r="E12" s="340"/>
      <c r="F12" s="340"/>
      <c r="G12" s="340"/>
      <c r="H12" s="340"/>
      <c r="I12" s="341"/>
      <c r="J12" s="212">
        <f>SUM(J13:J125)</f>
        <v>1124693.0140000002</v>
      </c>
      <c r="L12" s="192"/>
      <c r="M12" s="206"/>
    </row>
    <row r="13" spans="2:14" s="190" customFormat="1" ht="17.25" x14ac:dyDescent="0.25">
      <c r="B13" s="203" t="s">
        <v>145</v>
      </c>
      <c r="C13" s="328" t="s">
        <v>146</v>
      </c>
      <c r="D13" s="329"/>
      <c r="E13" s="330"/>
      <c r="F13" s="204" t="s">
        <v>147</v>
      </c>
      <c r="G13" s="204" t="s">
        <v>148</v>
      </c>
      <c r="H13" s="205">
        <v>1410000</v>
      </c>
      <c r="I13" s="205">
        <v>10</v>
      </c>
      <c r="J13" s="215">
        <f>+H13*I13/1000</f>
        <v>14100</v>
      </c>
      <c r="L13" s="207"/>
      <c r="M13" s="342"/>
    </row>
    <row r="14" spans="2:14" s="190" customFormat="1" ht="17.25" x14ac:dyDescent="0.25">
      <c r="B14" s="203" t="s">
        <v>149</v>
      </c>
      <c r="C14" s="328" t="s">
        <v>150</v>
      </c>
      <c r="D14" s="329"/>
      <c r="E14" s="330"/>
      <c r="F14" s="204" t="s">
        <v>147</v>
      </c>
      <c r="G14" s="204" t="s">
        <v>148</v>
      </c>
      <c r="H14" s="205">
        <v>306000</v>
      </c>
      <c r="I14" s="205">
        <v>15</v>
      </c>
      <c r="J14" s="215">
        <f t="shared" ref="J14:J78" si="0">+H14*I14/1000</f>
        <v>4590</v>
      </c>
      <c r="L14" s="207"/>
      <c r="M14" s="342"/>
    </row>
    <row r="15" spans="2:14" s="190" customFormat="1" ht="17.25" x14ac:dyDescent="0.25">
      <c r="B15" s="203" t="s">
        <v>151</v>
      </c>
      <c r="C15" s="328" t="s">
        <v>150</v>
      </c>
      <c r="D15" s="329"/>
      <c r="E15" s="330"/>
      <c r="F15" s="204" t="s">
        <v>147</v>
      </c>
      <c r="G15" s="204" t="s">
        <v>148</v>
      </c>
      <c r="H15" s="205">
        <v>378000</v>
      </c>
      <c r="I15" s="205">
        <v>60</v>
      </c>
      <c r="J15" s="215">
        <f t="shared" si="0"/>
        <v>22680</v>
      </c>
      <c r="L15" s="207"/>
      <c r="M15" s="342"/>
    </row>
    <row r="16" spans="2:14" s="190" customFormat="1" ht="17.25" x14ac:dyDescent="0.25">
      <c r="B16" s="203" t="s">
        <v>152</v>
      </c>
      <c r="C16" s="328" t="s">
        <v>153</v>
      </c>
      <c r="D16" s="329"/>
      <c r="E16" s="330"/>
      <c r="F16" s="204" t="s">
        <v>147</v>
      </c>
      <c r="G16" s="204" t="s">
        <v>148</v>
      </c>
      <c r="H16" s="205">
        <v>306000</v>
      </c>
      <c r="I16" s="205">
        <v>25</v>
      </c>
      <c r="J16" s="215">
        <f t="shared" si="0"/>
        <v>7650</v>
      </c>
      <c r="L16" s="207"/>
      <c r="M16" s="342"/>
    </row>
    <row r="17" spans="2:13" s="190" customFormat="1" ht="17.25" x14ac:dyDescent="0.25">
      <c r="B17" s="203" t="s">
        <v>154</v>
      </c>
      <c r="C17" s="328" t="s">
        <v>153</v>
      </c>
      <c r="D17" s="329"/>
      <c r="E17" s="330"/>
      <c r="F17" s="204" t="s">
        <v>147</v>
      </c>
      <c r="G17" s="204" t="s">
        <v>148</v>
      </c>
      <c r="H17" s="205">
        <v>259800</v>
      </c>
      <c r="I17" s="205">
        <v>15</v>
      </c>
      <c r="J17" s="215">
        <f t="shared" si="0"/>
        <v>3897</v>
      </c>
      <c r="L17" s="207"/>
      <c r="M17" s="342"/>
    </row>
    <row r="18" spans="2:13" s="190" customFormat="1" ht="17.25" x14ac:dyDescent="0.25">
      <c r="B18" s="203" t="s">
        <v>155</v>
      </c>
      <c r="C18" s="328" t="s">
        <v>153</v>
      </c>
      <c r="D18" s="329"/>
      <c r="E18" s="330"/>
      <c r="F18" s="204" t="s">
        <v>147</v>
      </c>
      <c r="G18" s="204" t="s">
        <v>148</v>
      </c>
      <c r="H18" s="205">
        <v>1860000</v>
      </c>
      <c r="I18" s="205">
        <v>2</v>
      </c>
      <c r="J18" s="215">
        <f t="shared" si="0"/>
        <v>3720</v>
      </c>
      <c r="L18" s="207"/>
      <c r="M18" s="342"/>
    </row>
    <row r="19" spans="2:13" s="190" customFormat="1" ht="17.25" x14ac:dyDescent="0.25">
      <c r="B19" s="203" t="s">
        <v>156</v>
      </c>
      <c r="C19" s="328" t="s">
        <v>153</v>
      </c>
      <c r="D19" s="329"/>
      <c r="E19" s="330"/>
      <c r="F19" s="204" t="s">
        <v>147</v>
      </c>
      <c r="G19" s="204" t="s">
        <v>148</v>
      </c>
      <c r="H19" s="205">
        <v>399900</v>
      </c>
      <c r="I19" s="205">
        <v>20</v>
      </c>
      <c r="J19" s="215">
        <f t="shared" si="0"/>
        <v>7998</v>
      </c>
      <c r="L19" s="207"/>
      <c r="M19" s="342"/>
    </row>
    <row r="20" spans="2:13" s="190" customFormat="1" ht="17.25" x14ac:dyDescent="0.25">
      <c r="B20" s="203" t="s">
        <v>157</v>
      </c>
      <c r="C20" s="328" t="s">
        <v>153</v>
      </c>
      <c r="D20" s="329"/>
      <c r="E20" s="330"/>
      <c r="F20" s="204" t="s">
        <v>147</v>
      </c>
      <c r="G20" s="204" t="s">
        <v>148</v>
      </c>
      <c r="H20" s="205">
        <v>256500</v>
      </c>
      <c r="I20" s="205">
        <v>35</v>
      </c>
      <c r="J20" s="215">
        <f t="shared" si="0"/>
        <v>8977.5</v>
      </c>
      <c r="L20" s="207"/>
      <c r="M20" s="342"/>
    </row>
    <row r="21" spans="2:13" s="190" customFormat="1" ht="17.25" x14ac:dyDescent="0.25">
      <c r="B21" s="203" t="s">
        <v>326</v>
      </c>
      <c r="C21" s="328" t="s">
        <v>327</v>
      </c>
      <c r="D21" s="329"/>
      <c r="E21" s="330"/>
      <c r="F21" s="204" t="s">
        <v>147</v>
      </c>
      <c r="G21" s="204" t="s">
        <v>148</v>
      </c>
      <c r="H21" s="205">
        <v>28000</v>
      </c>
      <c r="I21" s="205">
        <v>40</v>
      </c>
      <c r="J21" s="215">
        <f t="shared" ref="J21" si="1">+H21*I21/1000</f>
        <v>1120</v>
      </c>
      <c r="L21" s="207"/>
      <c r="M21" s="342"/>
    </row>
    <row r="22" spans="2:13" s="190" customFormat="1" ht="17.25" x14ac:dyDescent="0.25">
      <c r="B22" s="203" t="s">
        <v>158</v>
      </c>
      <c r="C22" s="328" t="s">
        <v>159</v>
      </c>
      <c r="D22" s="329"/>
      <c r="E22" s="330"/>
      <c r="F22" s="204" t="s">
        <v>147</v>
      </c>
      <c r="G22" s="204" t="s">
        <v>148</v>
      </c>
      <c r="H22" s="205">
        <v>49500</v>
      </c>
      <c r="I22" s="205">
        <v>25</v>
      </c>
      <c r="J22" s="215">
        <f t="shared" si="0"/>
        <v>1237.5</v>
      </c>
      <c r="L22" s="207"/>
      <c r="M22" s="342"/>
    </row>
    <row r="23" spans="2:13" s="190" customFormat="1" ht="17.25" x14ac:dyDescent="0.25">
      <c r="B23" s="203" t="s">
        <v>160</v>
      </c>
      <c r="C23" s="328" t="s">
        <v>159</v>
      </c>
      <c r="D23" s="329"/>
      <c r="E23" s="330"/>
      <c r="F23" s="204" t="s">
        <v>147</v>
      </c>
      <c r="G23" s="204" t="s">
        <v>148</v>
      </c>
      <c r="H23" s="205">
        <v>138600</v>
      </c>
      <c r="I23" s="205">
        <v>5</v>
      </c>
      <c r="J23" s="215">
        <f t="shared" si="0"/>
        <v>693</v>
      </c>
      <c r="L23" s="207"/>
      <c r="M23" s="342"/>
    </row>
    <row r="24" spans="2:13" s="190" customFormat="1" ht="17.25" x14ac:dyDescent="0.25">
      <c r="B24" s="203" t="s">
        <v>161</v>
      </c>
      <c r="C24" s="328" t="s">
        <v>159</v>
      </c>
      <c r="D24" s="329"/>
      <c r="E24" s="330"/>
      <c r="F24" s="204" t="s">
        <v>147</v>
      </c>
      <c r="G24" s="204" t="s">
        <v>148</v>
      </c>
      <c r="H24" s="205">
        <v>122700</v>
      </c>
      <c r="I24" s="205">
        <v>200</v>
      </c>
      <c r="J24" s="215">
        <f t="shared" si="0"/>
        <v>24540</v>
      </c>
      <c r="L24" s="207"/>
      <c r="M24" s="342"/>
    </row>
    <row r="25" spans="2:13" s="190" customFormat="1" ht="17.25" x14ac:dyDescent="0.25">
      <c r="B25" s="203" t="s">
        <v>162</v>
      </c>
      <c r="C25" s="328" t="s">
        <v>163</v>
      </c>
      <c r="D25" s="329"/>
      <c r="E25" s="330"/>
      <c r="F25" s="204" t="s">
        <v>147</v>
      </c>
      <c r="G25" s="204" t="s">
        <v>148</v>
      </c>
      <c r="H25" s="205">
        <v>39900</v>
      </c>
      <c r="I25" s="205">
        <v>10</v>
      </c>
      <c r="J25" s="215">
        <f t="shared" si="0"/>
        <v>399</v>
      </c>
      <c r="L25" s="207"/>
      <c r="M25" s="342"/>
    </row>
    <row r="26" spans="2:13" s="190" customFormat="1" ht="17.25" x14ac:dyDescent="0.25">
      <c r="B26" s="203" t="s">
        <v>164</v>
      </c>
      <c r="C26" s="328" t="s">
        <v>165</v>
      </c>
      <c r="D26" s="329"/>
      <c r="E26" s="330"/>
      <c r="F26" s="204" t="s">
        <v>147</v>
      </c>
      <c r="G26" s="204" t="s">
        <v>148</v>
      </c>
      <c r="H26" s="205">
        <v>60000</v>
      </c>
      <c r="I26" s="205">
        <v>30</v>
      </c>
      <c r="J26" s="215">
        <f t="shared" si="0"/>
        <v>1800</v>
      </c>
      <c r="L26" s="207"/>
      <c r="M26" s="342"/>
    </row>
    <row r="27" spans="2:13" s="190" customFormat="1" ht="17.25" x14ac:dyDescent="0.25">
      <c r="B27" s="203" t="s">
        <v>166</v>
      </c>
      <c r="C27" s="328" t="s">
        <v>167</v>
      </c>
      <c r="D27" s="329"/>
      <c r="E27" s="330"/>
      <c r="F27" s="204" t="s">
        <v>147</v>
      </c>
      <c r="G27" s="204" t="s">
        <v>148</v>
      </c>
      <c r="H27" s="205">
        <v>40800</v>
      </c>
      <c r="I27" s="205">
        <v>60</v>
      </c>
      <c r="J27" s="215">
        <f t="shared" si="0"/>
        <v>2448</v>
      </c>
      <c r="L27" s="207"/>
      <c r="M27" s="342"/>
    </row>
    <row r="28" spans="2:13" s="190" customFormat="1" ht="17.25" x14ac:dyDescent="0.25">
      <c r="B28" s="203" t="s">
        <v>168</v>
      </c>
      <c r="C28" s="328" t="s">
        <v>169</v>
      </c>
      <c r="D28" s="329"/>
      <c r="E28" s="330"/>
      <c r="F28" s="204" t="s">
        <v>147</v>
      </c>
      <c r="G28" s="204" t="s">
        <v>148</v>
      </c>
      <c r="H28" s="205">
        <v>38700</v>
      </c>
      <c r="I28" s="205">
        <v>25</v>
      </c>
      <c r="J28" s="215">
        <f t="shared" si="0"/>
        <v>967.5</v>
      </c>
      <c r="L28" s="207"/>
      <c r="M28" s="342"/>
    </row>
    <row r="29" spans="2:13" s="190" customFormat="1" ht="17.25" x14ac:dyDescent="0.25">
      <c r="B29" s="203" t="s">
        <v>170</v>
      </c>
      <c r="C29" s="328" t="s">
        <v>169</v>
      </c>
      <c r="D29" s="329"/>
      <c r="E29" s="330"/>
      <c r="F29" s="204" t="s">
        <v>147</v>
      </c>
      <c r="G29" s="204" t="s">
        <v>148</v>
      </c>
      <c r="H29" s="205">
        <v>47400</v>
      </c>
      <c r="I29" s="205">
        <v>15</v>
      </c>
      <c r="J29" s="215">
        <f t="shared" si="0"/>
        <v>711</v>
      </c>
      <c r="L29" s="207"/>
      <c r="M29" s="342"/>
    </row>
    <row r="30" spans="2:13" s="190" customFormat="1" ht="17.25" x14ac:dyDescent="0.25">
      <c r="B30" s="203" t="s">
        <v>171</v>
      </c>
      <c r="C30" s="328" t="s">
        <v>169</v>
      </c>
      <c r="D30" s="329"/>
      <c r="E30" s="330"/>
      <c r="F30" s="204" t="s">
        <v>147</v>
      </c>
      <c r="G30" s="204" t="s">
        <v>148</v>
      </c>
      <c r="H30" s="205">
        <v>63000</v>
      </c>
      <c r="I30" s="205">
        <v>50</v>
      </c>
      <c r="J30" s="215">
        <f t="shared" si="0"/>
        <v>3150</v>
      </c>
      <c r="L30" s="207"/>
      <c r="M30" s="342"/>
    </row>
    <row r="31" spans="2:13" s="190" customFormat="1" ht="17.25" x14ac:dyDescent="0.25">
      <c r="B31" s="203" t="s">
        <v>172</v>
      </c>
      <c r="C31" s="328" t="s">
        <v>173</v>
      </c>
      <c r="D31" s="329"/>
      <c r="E31" s="330"/>
      <c r="F31" s="204" t="s">
        <v>147</v>
      </c>
      <c r="G31" s="204" t="s">
        <v>148</v>
      </c>
      <c r="H31" s="205">
        <v>69600</v>
      </c>
      <c r="I31" s="205">
        <v>100</v>
      </c>
      <c r="J31" s="215">
        <f t="shared" si="0"/>
        <v>6960</v>
      </c>
      <c r="L31" s="207"/>
      <c r="M31" s="342"/>
    </row>
    <row r="32" spans="2:13" s="190" customFormat="1" ht="17.25" x14ac:dyDescent="0.25">
      <c r="B32" s="203" t="s">
        <v>174</v>
      </c>
      <c r="C32" s="328" t="s">
        <v>173</v>
      </c>
      <c r="D32" s="329"/>
      <c r="E32" s="330"/>
      <c r="F32" s="204" t="s">
        <v>147</v>
      </c>
      <c r="G32" s="204" t="s">
        <v>148</v>
      </c>
      <c r="H32" s="205">
        <v>24000</v>
      </c>
      <c r="I32" s="205">
        <v>50</v>
      </c>
      <c r="J32" s="215">
        <f t="shared" si="0"/>
        <v>1200</v>
      </c>
      <c r="L32" s="207"/>
      <c r="M32" s="342"/>
    </row>
    <row r="33" spans="2:13" s="190" customFormat="1" ht="17.25" x14ac:dyDescent="0.25">
      <c r="B33" s="203" t="s">
        <v>175</v>
      </c>
      <c r="C33" s="328" t="s">
        <v>176</v>
      </c>
      <c r="D33" s="329"/>
      <c r="E33" s="330"/>
      <c r="F33" s="204" t="s">
        <v>147</v>
      </c>
      <c r="G33" s="204" t="s">
        <v>148</v>
      </c>
      <c r="H33" s="205">
        <v>12500</v>
      </c>
      <c r="I33" s="205">
        <v>50</v>
      </c>
      <c r="J33" s="215">
        <f t="shared" si="0"/>
        <v>625</v>
      </c>
      <c r="L33" s="207"/>
      <c r="M33" s="342"/>
    </row>
    <row r="34" spans="2:13" s="190" customFormat="1" ht="17.25" x14ac:dyDescent="0.25">
      <c r="B34" s="203" t="s">
        <v>177</v>
      </c>
      <c r="C34" s="328" t="s">
        <v>178</v>
      </c>
      <c r="D34" s="329"/>
      <c r="E34" s="330"/>
      <c r="F34" s="204" t="s">
        <v>147</v>
      </c>
      <c r="G34" s="204" t="s">
        <v>148</v>
      </c>
      <c r="H34" s="205">
        <v>217800</v>
      </c>
      <c r="I34" s="205">
        <v>5</v>
      </c>
      <c r="J34" s="215">
        <f t="shared" si="0"/>
        <v>1089</v>
      </c>
      <c r="L34" s="207"/>
      <c r="M34" s="342"/>
    </row>
    <row r="35" spans="2:13" s="190" customFormat="1" ht="17.25" x14ac:dyDescent="0.25">
      <c r="B35" s="203" t="s">
        <v>179</v>
      </c>
      <c r="C35" s="328" t="s">
        <v>178</v>
      </c>
      <c r="D35" s="329"/>
      <c r="E35" s="330"/>
      <c r="F35" s="204" t="s">
        <v>147</v>
      </c>
      <c r="G35" s="204" t="s">
        <v>148</v>
      </c>
      <c r="H35" s="205">
        <v>51975</v>
      </c>
      <c r="I35" s="205">
        <v>40</v>
      </c>
      <c r="J35" s="215">
        <f t="shared" si="0"/>
        <v>2079</v>
      </c>
      <c r="L35" s="207"/>
      <c r="M35" s="342"/>
    </row>
    <row r="36" spans="2:13" s="190" customFormat="1" ht="17.25" x14ac:dyDescent="0.25">
      <c r="B36" s="203" t="s">
        <v>180</v>
      </c>
      <c r="C36" s="328" t="s">
        <v>178</v>
      </c>
      <c r="D36" s="329"/>
      <c r="E36" s="330"/>
      <c r="F36" s="204" t="s">
        <v>147</v>
      </c>
      <c r="G36" s="204" t="s">
        <v>148</v>
      </c>
      <c r="H36" s="205">
        <v>37950</v>
      </c>
      <c r="I36" s="205">
        <v>20</v>
      </c>
      <c r="J36" s="215">
        <f t="shared" si="0"/>
        <v>759</v>
      </c>
      <c r="L36" s="207"/>
      <c r="M36" s="342"/>
    </row>
    <row r="37" spans="2:13" s="190" customFormat="1" ht="17.25" x14ac:dyDescent="0.25">
      <c r="B37" s="203" t="s">
        <v>181</v>
      </c>
      <c r="C37" s="328" t="s">
        <v>182</v>
      </c>
      <c r="D37" s="329"/>
      <c r="E37" s="330"/>
      <c r="F37" s="204" t="s">
        <v>147</v>
      </c>
      <c r="G37" s="204" t="s">
        <v>148</v>
      </c>
      <c r="H37" s="205">
        <v>30000</v>
      </c>
      <c r="I37" s="205">
        <v>5</v>
      </c>
      <c r="J37" s="215">
        <f t="shared" si="0"/>
        <v>150</v>
      </c>
      <c r="L37" s="207"/>
      <c r="M37" s="342"/>
    </row>
    <row r="38" spans="2:13" s="190" customFormat="1" ht="17.25" x14ac:dyDescent="0.25">
      <c r="B38" s="203" t="s">
        <v>183</v>
      </c>
      <c r="C38" s="328" t="s">
        <v>182</v>
      </c>
      <c r="D38" s="329"/>
      <c r="E38" s="330"/>
      <c r="F38" s="204" t="s">
        <v>147</v>
      </c>
      <c r="G38" s="204" t="s">
        <v>148</v>
      </c>
      <c r="H38" s="205">
        <v>32000</v>
      </c>
      <c r="I38" s="205">
        <v>6</v>
      </c>
      <c r="J38" s="215">
        <f t="shared" si="0"/>
        <v>192</v>
      </c>
      <c r="L38" s="207"/>
      <c r="M38" s="342"/>
    </row>
    <row r="39" spans="2:13" s="190" customFormat="1" ht="17.25" x14ac:dyDescent="0.25">
      <c r="B39" s="203" t="s">
        <v>184</v>
      </c>
      <c r="C39" s="328" t="s">
        <v>182</v>
      </c>
      <c r="D39" s="329"/>
      <c r="E39" s="330"/>
      <c r="F39" s="204" t="s">
        <v>147</v>
      </c>
      <c r="G39" s="204" t="s">
        <v>148</v>
      </c>
      <c r="H39" s="205">
        <v>34000</v>
      </c>
      <c r="I39" s="205">
        <v>55</v>
      </c>
      <c r="J39" s="215">
        <f t="shared" si="0"/>
        <v>1870</v>
      </c>
      <c r="L39" s="207"/>
      <c r="M39" s="342"/>
    </row>
    <row r="40" spans="2:13" s="190" customFormat="1" ht="17.25" x14ac:dyDescent="0.25">
      <c r="B40" s="203" t="s">
        <v>185</v>
      </c>
      <c r="C40" s="328" t="s">
        <v>186</v>
      </c>
      <c r="D40" s="329"/>
      <c r="E40" s="330"/>
      <c r="F40" s="204" t="s">
        <v>147</v>
      </c>
      <c r="G40" s="204" t="s">
        <v>148</v>
      </c>
      <c r="H40" s="205">
        <v>258000</v>
      </c>
      <c r="I40" s="205">
        <v>20</v>
      </c>
      <c r="J40" s="215">
        <f t="shared" si="0"/>
        <v>5160</v>
      </c>
      <c r="L40" s="207"/>
      <c r="M40" s="342"/>
    </row>
    <row r="41" spans="2:13" s="190" customFormat="1" ht="17.25" x14ac:dyDescent="0.25">
      <c r="B41" s="203" t="s">
        <v>187</v>
      </c>
      <c r="C41" s="328" t="s">
        <v>186</v>
      </c>
      <c r="D41" s="329"/>
      <c r="E41" s="330"/>
      <c r="F41" s="204" t="s">
        <v>147</v>
      </c>
      <c r="G41" s="204" t="s">
        <v>148</v>
      </c>
      <c r="H41" s="205">
        <v>273000</v>
      </c>
      <c r="I41" s="205">
        <v>20</v>
      </c>
      <c r="J41" s="215">
        <f t="shared" si="0"/>
        <v>5460</v>
      </c>
      <c r="L41" s="207"/>
      <c r="M41" s="342"/>
    </row>
    <row r="42" spans="2:13" s="190" customFormat="1" ht="17.25" x14ac:dyDescent="0.25">
      <c r="B42" s="203" t="s">
        <v>188</v>
      </c>
      <c r="C42" s="328" t="s">
        <v>189</v>
      </c>
      <c r="D42" s="329"/>
      <c r="E42" s="330"/>
      <c r="F42" s="204" t="s">
        <v>147</v>
      </c>
      <c r="G42" s="204" t="s">
        <v>148</v>
      </c>
      <c r="H42" s="205">
        <v>93960</v>
      </c>
      <c r="I42" s="205">
        <v>20</v>
      </c>
      <c r="J42" s="215">
        <f t="shared" si="0"/>
        <v>1879.2</v>
      </c>
      <c r="L42" s="207"/>
      <c r="M42" s="342"/>
    </row>
    <row r="43" spans="2:13" s="190" customFormat="1" ht="17.25" x14ac:dyDescent="0.25">
      <c r="B43" s="203" t="s">
        <v>190</v>
      </c>
      <c r="C43" s="328" t="s">
        <v>189</v>
      </c>
      <c r="D43" s="329"/>
      <c r="E43" s="330"/>
      <c r="F43" s="204" t="s">
        <v>147</v>
      </c>
      <c r="G43" s="204" t="s">
        <v>148</v>
      </c>
      <c r="H43" s="205">
        <v>438000</v>
      </c>
      <c r="I43" s="205">
        <v>10</v>
      </c>
      <c r="J43" s="215">
        <f t="shared" si="0"/>
        <v>4380</v>
      </c>
      <c r="L43" s="207"/>
      <c r="M43" s="342"/>
    </row>
    <row r="44" spans="2:13" s="190" customFormat="1" ht="17.25" x14ac:dyDescent="0.25">
      <c r="B44" s="203" t="s">
        <v>191</v>
      </c>
      <c r="C44" s="328" t="s">
        <v>189</v>
      </c>
      <c r="D44" s="329"/>
      <c r="E44" s="330"/>
      <c r="F44" s="204" t="s">
        <v>147</v>
      </c>
      <c r="G44" s="204" t="s">
        <v>148</v>
      </c>
      <c r="H44" s="205">
        <v>104400</v>
      </c>
      <c r="I44" s="205">
        <v>20</v>
      </c>
      <c r="J44" s="215">
        <f t="shared" si="0"/>
        <v>2088</v>
      </c>
      <c r="L44" s="207"/>
      <c r="M44" s="342"/>
    </row>
    <row r="45" spans="2:13" s="190" customFormat="1" ht="17.25" x14ac:dyDescent="0.25">
      <c r="B45" s="203" t="s">
        <v>192</v>
      </c>
      <c r="C45" s="328" t="s">
        <v>189</v>
      </c>
      <c r="D45" s="329"/>
      <c r="E45" s="330"/>
      <c r="F45" s="204" t="s">
        <v>147</v>
      </c>
      <c r="G45" s="204" t="s">
        <v>148</v>
      </c>
      <c r="H45" s="205">
        <v>31980</v>
      </c>
      <c r="I45" s="205">
        <v>100</v>
      </c>
      <c r="J45" s="215">
        <f t="shared" si="0"/>
        <v>3198</v>
      </c>
      <c r="L45" s="207"/>
      <c r="M45" s="342"/>
    </row>
    <row r="46" spans="2:13" s="190" customFormat="1" ht="17.25" x14ac:dyDescent="0.25">
      <c r="B46" s="203" t="s">
        <v>193</v>
      </c>
      <c r="C46" s="328" t="s">
        <v>189</v>
      </c>
      <c r="D46" s="329"/>
      <c r="E46" s="330"/>
      <c r="F46" s="204" t="s">
        <v>147</v>
      </c>
      <c r="G46" s="204" t="s">
        <v>148</v>
      </c>
      <c r="H46" s="205">
        <v>82320</v>
      </c>
      <c r="I46" s="205">
        <v>60</v>
      </c>
      <c r="J46" s="215">
        <f t="shared" si="0"/>
        <v>4939.2</v>
      </c>
      <c r="L46" s="207"/>
      <c r="M46" s="342"/>
    </row>
    <row r="47" spans="2:13" s="190" customFormat="1" ht="17.25" x14ac:dyDescent="0.25">
      <c r="B47" s="203" t="s">
        <v>194</v>
      </c>
      <c r="C47" s="328" t="s">
        <v>195</v>
      </c>
      <c r="D47" s="329"/>
      <c r="E47" s="330"/>
      <c r="F47" s="204" t="s">
        <v>147</v>
      </c>
      <c r="G47" s="204" t="s">
        <v>148</v>
      </c>
      <c r="H47" s="205">
        <v>82000</v>
      </c>
      <c r="I47" s="205">
        <v>50</v>
      </c>
      <c r="J47" s="215">
        <f t="shared" si="0"/>
        <v>4100</v>
      </c>
      <c r="L47" s="207"/>
      <c r="M47" s="342"/>
    </row>
    <row r="48" spans="2:13" s="190" customFormat="1" ht="17.25" x14ac:dyDescent="0.25">
      <c r="B48" s="203" t="s">
        <v>196</v>
      </c>
      <c r="C48" s="328" t="s">
        <v>195</v>
      </c>
      <c r="D48" s="329"/>
      <c r="E48" s="330"/>
      <c r="F48" s="204" t="s">
        <v>147</v>
      </c>
      <c r="G48" s="204" t="s">
        <v>148</v>
      </c>
      <c r="H48" s="205">
        <v>157999.9</v>
      </c>
      <c r="I48" s="205">
        <v>50</v>
      </c>
      <c r="J48" s="215">
        <f t="shared" si="0"/>
        <v>7899.9949999999999</v>
      </c>
      <c r="L48" s="207"/>
      <c r="M48" s="342"/>
    </row>
    <row r="49" spans="2:13" s="190" customFormat="1" ht="17.25" x14ac:dyDescent="0.25">
      <c r="B49" s="203" t="s">
        <v>197</v>
      </c>
      <c r="C49" s="328" t="s">
        <v>195</v>
      </c>
      <c r="D49" s="329"/>
      <c r="E49" s="330"/>
      <c r="F49" s="204" t="s">
        <v>147</v>
      </c>
      <c r="G49" s="204" t="s">
        <v>148</v>
      </c>
      <c r="H49" s="205">
        <v>390000</v>
      </c>
      <c r="I49" s="205">
        <v>25</v>
      </c>
      <c r="J49" s="215">
        <f t="shared" si="0"/>
        <v>9750</v>
      </c>
      <c r="L49" s="207"/>
      <c r="M49" s="342"/>
    </row>
    <row r="50" spans="2:13" s="190" customFormat="1" ht="17.25" x14ac:dyDescent="0.25">
      <c r="B50" s="203" t="s">
        <v>198</v>
      </c>
      <c r="C50" s="328" t="s">
        <v>199</v>
      </c>
      <c r="D50" s="329"/>
      <c r="E50" s="330"/>
      <c r="F50" s="204" t="s">
        <v>147</v>
      </c>
      <c r="G50" s="204" t="s">
        <v>148</v>
      </c>
      <c r="H50" s="205">
        <v>48000</v>
      </c>
      <c r="I50" s="205">
        <v>30</v>
      </c>
      <c r="J50" s="215">
        <f t="shared" si="0"/>
        <v>1440</v>
      </c>
      <c r="L50" s="207"/>
      <c r="M50" s="342"/>
    </row>
    <row r="51" spans="2:13" s="190" customFormat="1" ht="17.25" x14ac:dyDescent="0.25">
      <c r="B51" s="203" t="s">
        <v>200</v>
      </c>
      <c r="C51" s="328" t="s">
        <v>199</v>
      </c>
      <c r="D51" s="329"/>
      <c r="E51" s="330"/>
      <c r="F51" s="204" t="s">
        <v>147</v>
      </c>
      <c r="G51" s="204" t="s">
        <v>148</v>
      </c>
      <c r="H51" s="205">
        <v>48000</v>
      </c>
      <c r="I51" s="205">
        <v>30</v>
      </c>
      <c r="J51" s="215">
        <f t="shared" si="0"/>
        <v>1440</v>
      </c>
      <c r="L51" s="207"/>
      <c r="M51" s="342"/>
    </row>
    <row r="52" spans="2:13" s="190" customFormat="1" ht="17.25" x14ac:dyDescent="0.25">
      <c r="B52" s="203" t="s">
        <v>201</v>
      </c>
      <c r="C52" s="328" t="s">
        <v>202</v>
      </c>
      <c r="D52" s="329"/>
      <c r="E52" s="330"/>
      <c r="F52" s="204" t="s">
        <v>147</v>
      </c>
      <c r="G52" s="204" t="s">
        <v>148</v>
      </c>
      <c r="H52" s="205">
        <v>3300</v>
      </c>
      <c r="I52" s="205">
        <v>80</v>
      </c>
      <c r="J52" s="215">
        <f t="shared" si="0"/>
        <v>264</v>
      </c>
      <c r="L52" s="207"/>
      <c r="M52" s="342"/>
    </row>
    <row r="53" spans="2:13" s="190" customFormat="1" ht="17.25" x14ac:dyDescent="0.25">
      <c r="B53" s="203" t="s">
        <v>203</v>
      </c>
      <c r="C53" s="328" t="s">
        <v>202</v>
      </c>
      <c r="D53" s="329"/>
      <c r="E53" s="330"/>
      <c r="F53" s="204" t="s">
        <v>147</v>
      </c>
      <c r="G53" s="204" t="s">
        <v>148</v>
      </c>
      <c r="H53" s="205">
        <v>117900</v>
      </c>
      <c r="I53" s="205">
        <v>50</v>
      </c>
      <c r="J53" s="215">
        <f t="shared" si="0"/>
        <v>5895</v>
      </c>
      <c r="L53" s="207"/>
      <c r="M53" s="342"/>
    </row>
    <row r="54" spans="2:13" s="190" customFormat="1" ht="17.25" x14ac:dyDescent="0.25">
      <c r="B54" s="203" t="s">
        <v>204</v>
      </c>
      <c r="C54" s="328" t="s">
        <v>202</v>
      </c>
      <c r="D54" s="329"/>
      <c r="E54" s="330"/>
      <c r="F54" s="204" t="s">
        <v>147</v>
      </c>
      <c r="G54" s="204" t="s">
        <v>148</v>
      </c>
      <c r="H54" s="205">
        <v>41000</v>
      </c>
      <c r="I54" s="205">
        <v>75</v>
      </c>
      <c r="J54" s="215">
        <f t="shared" si="0"/>
        <v>3075</v>
      </c>
      <c r="L54" s="207"/>
      <c r="M54" s="342"/>
    </row>
    <row r="55" spans="2:13" s="190" customFormat="1" ht="17.25" x14ac:dyDescent="0.25">
      <c r="B55" s="203" t="s">
        <v>205</v>
      </c>
      <c r="C55" s="328" t="s">
        <v>202</v>
      </c>
      <c r="D55" s="329"/>
      <c r="E55" s="330"/>
      <c r="F55" s="204" t="s">
        <v>147</v>
      </c>
      <c r="G55" s="204" t="s">
        <v>148</v>
      </c>
      <c r="H55" s="205">
        <v>243500</v>
      </c>
      <c r="I55" s="205">
        <v>15</v>
      </c>
      <c r="J55" s="215">
        <f t="shared" si="0"/>
        <v>3652.5</v>
      </c>
      <c r="L55" s="207"/>
      <c r="M55" s="342"/>
    </row>
    <row r="56" spans="2:13" s="190" customFormat="1" ht="17.25" x14ac:dyDescent="0.25">
      <c r="B56" s="203" t="s">
        <v>206</v>
      </c>
      <c r="C56" s="328" t="s">
        <v>207</v>
      </c>
      <c r="D56" s="329"/>
      <c r="E56" s="330"/>
      <c r="F56" s="204" t="s">
        <v>147</v>
      </c>
      <c r="G56" s="204" t="s">
        <v>148</v>
      </c>
      <c r="H56" s="205">
        <v>15300</v>
      </c>
      <c r="I56" s="205">
        <v>200</v>
      </c>
      <c r="J56" s="215">
        <f t="shared" si="0"/>
        <v>3060</v>
      </c>
      <c r="L56" s="207"/>
      <c r="M56" s="342"/>
    </row>
    <row r="57" spans="2:13" s="190" customFormat="1" ht="17.25" x14ac:dyDescent="0.25">
      <c r="B57" s="203" t="s">
        <v>208</v>
      </c>
      <c r="C57" s="328" t="s">
        <v>209</v>
      </c>
      <c r="D57" s="329"/>
      <c r="E57" s="330"/>
      <c r="F57" s="204" t="s">
        <v>210</v>
      </c>
      <c r="G57" s="204" t="s">
        <v>148</v>
      </c>
      <c r="H57" s="205">
        <v>599910000</v>
      </c>
      <c r="I57" s="205">
        <v>1</v>
      </c>
      <c r="J57" s="215">
        <f t="shared" si="0"/>
        <v>599910</v>
      </c>
      <c r="L57" s="207"/>
      <c r="M57" s="342"/>
    </row>
    <row r="58" spans="2:13" s="190" customFormat="1" ht="17.25" x14ac:dyDescent="0.25">
      <c r="B58" s="203" t="s">
        <v>211</v>
      </c>
      <c r="C58" s="328" t="s">
        <v>212</v>
      </c>
      <c r="D58" s="329"/>
      <c r="E58" s="330"/>
      <c r="F58" s="204" t="s">
        <v>147</v>
      </c>
      <c r="G58" s="204" t="s">
        <v>148</v>
      </c>
      <c r="H58" s="205">
        <v>78000</v>
      </c>
      <c r="I58" s="205">
        <v>10</v>
      </c>
      <c r="J58" s="215">
        <f t="shared" si="0"/>
        <v>780</v>
      </c>
      <c r="L58" s="207"/>
      <c r="M58" s="342"/>
    </row>
    <row r="59" spans="2:13" s="190" customFormat="1" ht="17.25" x14ac:dyDescent="0.25">
      <c r="B59" s="203" t="s">
        <v>213</v>
      </c>
      <c r="C59" s="328" t="s">
        <v>212</v>
      </c>
      <c r="D59" s="329"/>
      <c r="E59" s="330"/>
      <c r="F59" s="204" t="s">
        <v>147</v>
      </c>
      <c r="G59" s="204" t="s">
        <v>148</v>
      </c>
      <c r="H59" s="205">
        <v>46000</v>
      </c>
      <c r="I59" s="205">
        <v>300</v>
      </c>
      <c r="J59" s="215">
        <f t="shared" si="0"/>
        <v>13800</v>
      </c>
      <c r="L59" s="207"/>
      <c r="M59" s="342"/>
    </row>
    <row r="60" spans="2:13" s="190" customFormat="1" ht="17.25" x14ac:dyDescent="0.25">
      <c r="B60" s="203" t="s">
        <v>214</v>
      </c>
      <c r="C60" s="328" t="s">
        <v>215</v>
      </c>
      <c r="D60" s="329"/>
      <c r="E60" s="330"/>
      <c r="F60" s="204" t="s">
        <v>147</v>
      </c>
      <c r="G60" s="204" t="s">
        <v>148</v>
      </c>
      <c r="H60" s="205">
        <v>34500</v>
      </c>
      <c r="I60" s="205">
        <v>240</v>
      </c>
      <c r="J60" s="215">
        <f t="shared" si="0"/>
        <v>8280</v>
      </c>
      <c r="L60" s="207"/>
      <c r="M60" s="342"/>
    </row>
    <row r="61" spans="2:13" s="190" customFormat="1" ht="17.25" x14ac:dyDescent="0.25">
      <c r="B61" s="203" t="s">
        <v>216</v>
      </c>
      <c r="C61" s="328" t="s">
        <v>215</v>
      </c>
      <c r="D61" s="329"/>
      <c r="E61" s="330"/>
      <c r="F61" s="204" t="s">
        <v>147</v>
      </c>
      <c r="G61" s="204" t="s">
        <v>148</v>
      </c>
      <c r="H61" s="205">
        <v>35400</v>
      </c>
      <c r="I61" s="205">
        <v>20</v>
      </c>
      <c r="J61" s="215">
        <f t="shared" si="0"/>
        <v>708</v>
      </c>
      <c r="L61" s="207"/>
      <c r="M61" s="342"/>
    </row>
    <row r="62" spans="2:13" s="190" customFormat="1" ht="17.25" x14ac:dyDescent="0.25">
      <c r="B62" s="203" t="s">
        <v>217</v>
      </c>
      <c r="C62" s="328" t="s">
        <v>215</v>
      </c>
      <c r="D62" s="329"/>
      <c r="E62" s="330"/>
      <c r="F62" s="204" t="s">
        <v>147</v>
      </c>
      <c r="G62" s="204" t="s">
        <v>148</v>
      </c>
      <c r="H62" s="205">
        <v>32000</v>
      </c>
      <c r="I62" s="205">
        <v>30</v>
      </c>
      <c r="J62" s="215">
        <f t="shared" si="0"/>
        <v>960</v>
      </c>
      <c r="L62" s="207"/>
      <c r="M62" s="342"/>
    </row>
    <row r="63" spans="2:13" s="190" customFormat="1" ht="17.25" x14ac:dyDescent="0.25">
      <c r="B63" s="203" t="s">
        <v>218</v>
      </c>
      <c r="C63" s="328" t="s">
        <v>219</v>
      </c>
      <c r="D63" s="329"/>
      <c r="E63" s="330"/>
      <c r="F63" s="204" t="s">
        <v>147</v>
      </c>
      <c r="G63" s="204" t="s">
        <v>148</v>
      </c>
      <c r="H63" s="205">
        <v>24000</v>
      </c>
      <c r="I63" s="205">
        <v>200</v>
      </c>
      <c r="J63" s="215">
        <f t="shared" si="0"/>
        <v>4800</v>
      </c>
      <c r="L63" s="207"/>
      <c r="M63" s="342"/>
    </row>
    <row r="64" spans="2:13" s="190" customFormat="1" ht="17.25" x14ac:dyDescent="0.25">
      <c r="B64" s="203" t="s">
        <v>220</v>
      </c>
      <c r="C64" s="328" t="s">
        <v>221</v>
      </c>
      <c r="D64" s="329"/>
      <c r="E64" s="330"/>
      <c r="F64" s="204" t="s">
        <v>147</v>
      </c>
      <c r="G64" s="204" t="s">
        <v>148</v>
      </c>
      <c r="H64" s="205">
        <v>11500</v>
      </c>
      <c r="I64" s="205">
        <v>10</v>
      </c>
      <c r="J64" s="215">
        <f t="shared" si="0"/>
        <v>115</v>
      </c>
      <c r="L64" s="207"/>
      <c r="M64" s="342"/>
    </row>
    <row r="65" spans="2:13" s="190" customFormat="1" ht="17.25" x14ac:dyDescent="0.25">
      <c r="B65" s="203" t="s">
        <v>222</v>
      </c>
      <c r="C65" s="328" t="s">
        <v>223</v>
      </c>
      <c r="D65" s="329"/>
      <c r="E65" s="330"/>
      <c r="F65" s="204" t="s">
        <v>147</v>
      </c>
      <c r="G65" s="204" t="s">
        <v>148</v>
      </c>
      <c r="H65" s="205">
        <v>124800</v>
      </c>
      <c r="I65" s="205">
        <v>10</v>
      </c>
      <c r="J65" s="215">
        <f t="shared" si="0"/>
        <v>1248</v>
      </c>
      <c r="L65" s="207"/>
      <c r="M65" s="342"/>
    </row>
    <row r="66" spans="2:13" s="190" customFormat="1" ht="17.25" x14ac:dyDescent="0.25">
      <c r="B66" s="203" t="s">
        <v>224</v>
      </c>
      <c r="C66" s="328" t="s">
        <v>225</v>
      </c>
      <c r="D66" s="329"/>
      <c r="E66" s="330"/>
      <c r="F66" s="204" t="s">
        <v>147</v>
      </c>
      <c r="G66" s="204" t="s">
        <v>148</v>
      </c>
      <c r="H66" s="205">
        <v>510000</v>
      </c>
      <c r="I66" s="205">
        <v>5</v>
      </c>
      <c r="J66" s="215">
        <f t="shared" si="0"/>
        <v>2550</v>
      </c>
      <c r="L66" s="207"/>
      <c r="M66" s="342"/>
    </row>
    <row r="67" spans="2:13" s="190" customFormat="1" ht="17.25" x14ac:dyDescent="0.25">
      <c r="B67" s="203" t="s">
        <v>226</v>
      </c>
      <c r="C67" s="328" t="s">
        <v>227</v>
      </c>
      <c r="D67" s="329"/>
      <c r="E67" s="330"/>
      <c r="F67" s="204" t="s">
        <v>147</v>
      </c>
      <c r="G67" s="204" t="s">
        <v>228</v>
      </c>
      <c r="H67" s="205">
        <v>96000</v>
      </c>
      <c r="I67" s="205">
        <v>20</v>
      </c>
      <c r="J67" s="215">
        <f t="shared" si="0"/>
        <v>1920</v>
      </c>
      <c r="L67" s="207"/>
      <c r="M67" s="342"/>
    </row>
    <row r="68" spans="2:13" s="190" customFormat="1" ht="17.25" x14ac:dyDescent="0.25">
      <c r="B68" s="203" t="s">
        <v>229</v>
      </c>
      <c r="C68" s="328" t="s">
        <v>230</v>
      </c>
      <c r="D68" s="329"/>
      <c r="E68" s="330"/>
      <c r="F68" s="204" t="s">
        <v>147</v>
      </c>
      <c r="G68" s="204" t="s">
        <v>148</v>
      </c>
      <c r="H68" s="205">
        <v>7770</v>
      </c>
      <c r="I68" s="205">
        <v>300</v>
      </c>
      <c r="J68" s="215">
        <f t="shared" si="0"/>
        <v>2331</v>
      </c>
      <c r="L68" s="207"/>
      <c r="M68" s="342"/>
    </row>
    <row r="69" spans="2:13" s="190" customFormat="1" ht="17.25" x14ac:dyDescent="0.25">
      <c r="B69" s="203" t="s">
        <v>231</v>
      </c>
      <c r="C69" s="328" t="s">
        <v>232</v>
      </c>
      <c r="D69" s="329"/>
      <c r="E69" s="330"/>
      <c r="F69" s="204" t="s">
        <v>210</v>
      </c>
      <c r="G69" s="204" t="s">
        <v>148</v>
      </c>
      <c r="H69" s="205">
        <v>16860000</v>
      </c>
      <c r="I69" s="205">
        <v>4</v>
      </c>
      <c r="J69" s="216">
        <f t="shared" si="0"/>
        <v>67440</v>
      </c>
      <c r="L69" s="207"/>
      <c r="M69" s="342"/>
    </row>
    <row r="70" spans="2:13" s="190" customFormat="1" ht="17.25" x14ac:dyDescent="0.25">
      <c r="B70" s="203" t="s">
        <v>233</v>
      </c>
      <c r="C70" s="328" t="s">
        <v>234</v>
      </c>
      <c r="D70" s="329"/>
      <c r="E70" s="330"/>
      <c r="F70" s="204" t="s">
        <v>147</v>
      </c>
      <c r="G70" s="204" t="s">
        <v>148</v>
      </c>
      <c r="H70" s="205">
        <v>7676.8</v>
      </c>
      <c r="I70" s="205">
        <v>-625</v>
      </c>
      <c r="J70" s="216">
        <f t="shared" si="0"/>
        <v>-4798</v>
      </c>
      <c r="L70" s="208"/>
      <c r="M70" s="342"/>
    </row>
    <row r="71" spans="2:13" s="190" customFormat="1" ht="17.25" x14ac:dyDescent="0.25">
      <c r="B71" s="203" t="s">
        <v>235</v>
      </c>
      <c r="C71" s="328" t="s">
        <v>153</v>
      </c>
      <c r="D71" s="329"/>
      <c r="E71" s="330"/>
      <c r="F71" s="204" t="s">
        <v>147</v>
      </c>
      <c r="G71" s="204" t="s">
        <v>148</v>
      </c>
      <c r="H71" s="205">
        <v>1200000</v>
      </c>
      <c r="I71" s="205">
        <v>1</v>
      </c>
      <c r="J71" s="215">
        <f t="shared" si="0"/>
        <v>1200</v>
      </c>
      <c r="L71" s="208"/>
      <c r="M71" s="342"/>
    </row>
    <row r="72" spans="2:13" s="190" customFormat="1" ht="17.25" x14ac:dyDescent="0.25">
      <c r="B72" s="203" t="s">
        <v>236</v>
      </c>
      <c r="C72" s="328" t="s">
        <v>237</v>
      </c>
      <c r="D72" s="329"/>
      <c r="E72" s="330"/>
      <c r="F72" s="204" t="s">
        <v>147</v>
      </c>
      <c r="G72" s="204" t="s">
        <v>148</v>
      </c>
      <c r="H72" s="205">
        <v>96000</v>
      </c>
      <c r="I72" s="205">
        <v>50</v>
      </c>
      <c r="J72" s="215">
        <f t="shared" si="0"/>
        <v>4800</v>
      </c>
      <c r="L72" s="208"/>
      <c r="M72" s="342"/>
    </row>
    <row r="73" spans="2:13" s="190" customFormat="1" ht="17.25" x14ac:dyDescent="0.25">
      <c r="B73" s="203" t="s">
        <v>238</v>
      </c>
      <c r="C73" s="328" t="s">
        <v>239</v>
      </c>
      <c r="D73" s="329"/>
      <c r="E73" s="330"/>
      <c r="F73" s="204" t="s">
        <v>147</v>
      </c>
      <c r="G73" s="204" t="s">
        <v>148</v>
      </c>
      <c r="H73" s="205">
        <v>1544400</v>
      </c>
      <c r="I73" s="205">
        <v>1</v>
      </c>
      <c r="J73" s="215">
        <f t="shared" si="0"/>
        <v>1544.4</v>
      </c>
      <c r="L73" s="208"/>
      <c r="M73" s="342"/>
    </row>
    <row r="74" spans="2:13" s="190" customFormat="1" ht="17.25" x14ac:dyDescent="0.25">
      <c r="B74" s="203" t="s">
        <v>240</v>
      </c>
      <c r="C74" s="328" t="s">
        <v>239</v>
      </c>
      <c r="D74" s="329"/>
      <c r="E74" s="330"/>
      <c r="F74" s="204" t="s">
        <v>147</v>
      </c>
      <c r="G74" s="204" t="s">
        <v>148</v>
      </c>
      <c r="H74" s="205">
        <v>94800</v>
      </c>
      <c r="I74" s="205">
        <v>2</v>
      </c>
      <c r="J74" s="215">
        <f t="shared" si="0"/>
        <v>189.6</v>
      </c>
      <c r="L74" s="208"/>
      <c r="M74" s="342"/>
    </row>
    <row r="75" spans="2:13" s="190" customFormat="1" ht="17.25" x14ac:dyDescent="0.25">
      <c r="B75" s="203" t="s">
        <v>241</v>
      </c>
      <c r="C75" s="328" t="s">
        <v>242</v>
      </c>
      <c r="D75" s="329"/>
      <c r="E75" s="330"/>
      <c r="F75" s="204" t="s">
        <v>147</v>
      </c>
      <c r="G75" s="204" t="s">
        <v>228</v>
      </c>
      <c r="H75" s="205">
        <v>7080000</v>
      </c>
      <c r="I75" s="205">
        <v>1</v>
      </c>
      <c r="J75" s="215">
        <f t="shared" si="0"/>
        <v>7080</v>
      </c>
      <c r="L75" s="208"/>
      <c r="M75" s="342"/>
    </row>
    <row r="76" spans="2:13" s="190" customFormat="1" ht="17.25" x14ac:dyDescent="0.25">
      <c r="B76" s="203" t="s">
        <v>243</v>
      </c>
      <c r="C76" s="328" t="s">
        <v>244</v>
      </c>
      <c r="D76" s="329"/>
      <c r="E76" s="330"/>
      <c r="F76" s="204" t="s">
        <v>147</v>
      </c>
      <c r="G76" s="204" t="s">
        <v>148</v>
      </c>
      <c r="H76" s="205">
        <v>311040</v>
      </c>
      <c r="I76" s="205">
        <v>1</v>
      </c>
      <c r="J76" s="215">
        <f t="shared" si="0"/>
        <v>311.04000000000002</v>
      </c>
      <c r="L76" s="208"/>
      <c r="M76" s="342"/>
    </row>
    <row r="77" spans="2:13" s="190" customFormat="1" ht="17.25" x14ac:dyDescent="0.25">
      <c r="B77" s="203" t="s">
        <v>245</v>
      </c>
      <c r="C77" s="328" t="s">
        <v>244</v>
      </c>
      <c r="D77" s="329"/>
      <c r="E77" s="330"/>
      <c r="F77" s="204" t="s">
        <v>147</v>
      </c>
      <c r="G77" s="204" t="s">
        <v>148</v>
      </c>
      <c r="H77" s="205">
        <v>136800</v>
      </c>
      <c r="I77" s="205">
        <v>1</v>
      </c>
      <c r="J77" s="215">
        <f t="shared" si="0"/>
        <v>136.80000000000001</v>
      </c>
      <c r="L77" s="208"/>
      <c r="M77" s="342"/>
    </row>
    <row r="78" spans="2:13" s="190" customFormat="1" ht="17.25" x14ac:dyDescent="0.25">
      <c r="B78" s="203" t="s">
        <v>246</v>
      </c>
      <c r="C78" s="328" t="s">
        <v>244</v>
      </c>
      <c r="D78" s="329"/>
      <c r="E78" s="330"/>
      <c r="F78" s="204" t="s">
        <v>147</v>
      </c>
      <c r="G78" s="204" t="s">
        <v>148</v>
      </c>
      <c r="H78" s="205">
        <v>162000</v>
      </c>
      <c r="I78" s="205">
        <v>1</v>
      </c>
      <c r="J78" s="215">
        <f t="shared" si="0"/>
        <v>162</v>
      </c>
      <c r="L78" s="208"/>
      <c r="M78" s="342"/>
    </row>
    <row r="79" spans="2:13" s="190" customFormat="1" ht="17.25" x14ac:dyDescent="0.25">
      <c r="B79" s="203" t="s">
        <v>247</v>
      </c>
      <c r="C79" s="328" t="s">
        <v>248</v>
      </c>
      <c r="D79" s="329"/>
      <c r="E79" s="330"/>
      <c r="F79" s="204" t="s">
        <v>147</v>
      </c>
      <c r="G79" s="204" t="s">
        <v>148</v>
      </c>
      <c r="H79" s="205">
        <v>60000</v>
      </c>
      <c r="I79" s="205">
        <v>1</v>
      </c>
      <c r="J79" s="215">
        <f t="shared" ref="J79:J125" si="2">+H79*I79/1000</f>
        <v>60</v>
      </c>
      <c r="L79" s="208"/>
      <c r="M79" s="342"/>
    </row>
    <row r="80" spans="2:13" s="190" customFormat="1" ht="17.25" x14ac:dyDescent="0.25">
      <c r="B80" s="203" t="s">
        <v>249</v>
      </c>
      <c r="C80" s="328" t="s">
        <v>250</v>
      </c>
      <c r="D80" s="329"/>
      <c r="E80" s="330"/>
      <c r="F80" s="204" t="s">
        <v>147</v>
      </c>
      <c r="G80" s="204" t="s">
        <v>148</v>
      </c>
      <c r="H80" s="205">
        <v>5250</v>
      </c>
      <c r="I80" s="205">
        <v>2</v>
      </c>
      <c r="J80" s="215">
        <f t="shared" si="2"/>
        <v>10.5</v>
      </c>
      <c r="L80" s="208"/>
      <c r="M80" s="342"/>
    </row>
    <row r="81" spans="2:13" s="190" customFormat="1" ht="17.25" x14ac:dyDescent="0.25">
      <c r="B81" s="203" t="s">
        <v>251</v>
      </c>
      <c r="C81" s="328" t="s">
        <v>252</v>
      </c>
      <c r="D81" s="329"/>
      <c r="E81" s="330"/>
      <c r="F81" s="204" t="s">
        <v>147</v>
      </c>
      <c r="G81" s="204" t="s">
        <v>148</v>
      </c>
      <c r="H81" s="205">
        <v>1152000</v>
      </c>
      <c r="I81" s="205">
        <v>1</v>
      </c>
      <c r="J81" s="215">
        <f t="shared" si="2"/>
        <v>1152</v>
      </c>
      <c r="L81" s="208"/>
      <c r="M81" s="342"/>
    </row>
    <row r="82" spans="2:13" s="190" customFormat="1" ht="17.25" x14ac:dyDescent="0.25">
      <c r="B82" s="203" t="s">
        <v>253</v>
      </c>
      <c r="C82" s="328" t="s">
        <v>252</v>
      </c>
      <c r="D82" s="329"/>
      <c r="E82" s="330"/>
      <c r="F82" s="204" t="s">
        <v>147</v>
      </c>
      <c r="G82" s="204" t="s">
        <v>148</v>
      </c>
      <c r="H82" s="205">
        <v>1142400</v>
      </c>
      <c r="I82" s="205">
        <v>1</v>
      </c>
      <c r="J82" s="215">
        <f t="shared" si="2"/>
        <v>1142.4000000000001</v>
      </c>
      <c r="L82" s="208"/>
      <c r="M82" s="342"/>
    </row>
    <row r="83" spans="2:13" s="190" customFormat="1" ht="17.25" x14ac:dyDescent="0.25">
      <c r="B83" s="203" t="s">
        <v>254</v>
      </c>
      <c r="C83" s="328" t="s">
        <v>252</v>
      </c>
      <c r="D83" s="329"/>
      <c r="E83" s="330"/>
      <c r="F83" s="204" t="s">
        <v>147</v>
      </c>
      <c r="G83" s="204" t="s">
        <v>148</v>
      </c>
      <c r="H83" s="205">
        <v>1228800</v>
      </c>
      <c r="I83" s="205">
        <v>1</v>
      </c>
      <c r="J83" s="215">
        <f t="shared" si="2"/>
        <v>1228.8</v>
      </c>
      <c r="L83" s="208"/>
      <c r="M83" s="342"/>
    </row>
    <row r="84" spans="2:13" s="190" customFormat="1" ht="17.25" x14ac:dyDescent="0.25">
      <c r="B84" s="203" t="s">
        <v>255</v>
      </c>
      <c r="C84" s="328" t="s">
        <v>252</v>
      </c>
      <c r="D84" s="329"/>
      <c r="E84" s="330"/>
      <c r="F84" s="204" t="s">
        <v>147</v>
      </c>
      <c r="G84" s="204" t="s">
        <v>148</v>
      </c>
      <c r="H84" s="205">
        <v>928800</v>
      </c>
      <c r="I84" s="205">
        <v>1</v>
      </c>
      <c r="J84" s="215">
        <f t="shared" si="2"/>
        <v>928.8</v>
      </c>
      <c r="L84" s="208"/>
      <c r="M84" s="342"/>
    </row>
    <row r="85" spans="2:13" s="190" customFormat="1" ht="17.25" x14ac:dyDescent="0.25">
      <c r="B85" s="203" t="s">
        <v>256</v>
      </c>
      <c r="C85" s="328" t="s">
        <v>252</v>
      </c>
      <c r="D85" s="329"/>
      <c r="E85" s="330"/>
      <c r="F85" s="204" t="s">
        <v>147</v>
      </c>
      <c r="G85" s="204" t="s">
        <v>148</v>
      </c>
      <c r="H85" s="205">
        <v>1200000</v>
      </c>
      <c r="I85" s="205">
        <v>1</v>
      </c>
      <c r="J85" s="215">
        <f t="shared" si="2"/>
        <v>1200</v>
      </c>
      <c r="L85" s="208"/>
      <c r="M85" s="342"/>
    </row>
    <row r="86" spans="2:13" s="190" customFormat="1" ht="17.25" x14ac:dyDescent="0.25">
      <c r="B86" s="203" t="s">
        <v>257</v>
      </c>
      <c r="C86" s="328" t="s">
        <v>252</v>
      </c>
      <c r="D86" s="329"/>
      <c r="E86" s="330"/>
      <c r="F86" s="204" t="s">
        <v>147</v>
      </c>
      <c r="G86" s="204" t="s">
        <v>148</v>
      </c>
      <c r="H86" s="205">
        <v>477600</v>
      </c>
      <c r="I86" s="205">
        <v>1</v>
      </c>
      <c r="J86" s="215">
        <f t="shared" si="2"/>
        <v>477.6</v>
      </c>
      <c r="L86" s="208"/>
      <c r="M86" s="342"/>
    </row>
    <row r="87" spans="2:13" s="190" customFormat="1" ht="17.25" x14ac:dyDescent="0.25">
      <c r="B87" s="203" t="s">
        <v>258</v>
      </c>
      <c r="C87" s="328" t="s">
        <v>252</v>
      </c>
      <c r="D87" s="329"/>
      <c r="E87" s="330"/>
      <c r="F87" s="204" t="s">
        <v>147</v>
      </c>
      <c r="G87" s="204" t="s">
        <v>148</v>
      </c>
      <c r="H87" s="205">
        <v>534000</v>
      </c>
      <c r="I87" s="205">
        <v>1</v>
      </c>
      <c r="J87" s="215">
        <f t="shared" si="2"/>
        <v>534</v>
      </c>
      <c r="L87" s="208"/>
      <c r="M87" s="342"/>
    </row>
    <row r="88" spans="2:13" s="190" customFormat="1" ht="17.25" x14ac:dyDescent="0.25">
      <c r="B88" s="203" t="s">
        <v>259</v>
      </c>
      <c r="C88" s="328" t="s">
        <v>252</v>
      </c>
      <c r="D88" s="329"/>
      <c r="E88" s="330"/>
      <c r="F88" s="204" t="s">
        <v>147</v>
      </c>
      <c r="G88" s="204" t="s">
        <v>148</v>
      </c>
      <c r="H88" s="205">
        <v>783000</v>
      </c>
      <c r="I88" s="205">
        <v>1</v>
      </c>
      <c r="J88" s="215">
        <f t="shared" si="2"/>
        <v>783</v>
      </c>
      <c r="L88" s="208"/>
      <c r="M88" s="342"/>
    </row>
    <row r="89" spans="2:13" s="190" customFormat="1" ht="17.25" x14ac:dyDescent="0.25">
      <c r="B89" s="203" t="s">
        <v>260</v>
      </c>
      <c r="C89" s="328" t="s">
        <v>252</v>
      </c>
      <c r="D89" s="329"/>
      <c r="E89" s="330"/>
      <c r="F89" s="204" t="s">
        <v>147</v>
      </c>
      <c r="G89" s="204" t="s">
        <v>148</v>
      </c>
      <c r="H89" s="205">
        <v>177600</v>
      </c>
      <c r="I89" s="205">
        <v>1</v>
      </c>
      <c r="J89" s="215">
        <f t="shared" si="2"/>
        <v>177.6</v>
      </c>
      <c r="L89" s="208"/>
      <c r="M89" s="342"/>
    </row>
    <row r="90" spans="2:13" s="190" customFormat="1" ht="17.25" x14ac:dyDescent="0.25">
      <c r="B90" s="203" t="s">
        <v>261</v>
      </c>
      <c r="C90" s="328" t="s">
        <v>252</v>
      </c>
      <c r="D90" s="329"/>
      <c r="E90" s="330"/>
      <c r="F90" s="204" t="s">
        <v>147</v>
      </c>
      <c r="G90" s="204" t="s">
        <v>148</v>
      </c>
      <c r="H90" s="205">
        <v>302400</v>
      </c>
      <c r="I90" s="205">
        <v>1</v>
      </c>
      <c r="J90" s="215">
        <f t="shared" si="2"/>
        <v>302.39999999999998</v>
      </c>
      <c r="L90" s="208"/>
      <c r="M90" s="342"/>
    </row>
    <row r="91" spans="2:13" s="190" customFormat="1" ht="17.25" x14ac:dyDescent="0.25">
      <c r="B91" s="203" t="s">
        <v>262</v>
      </c>
      <c r="C91" s="328" t="s">
        <v>252</v>
      </c>
      <c r="D91" s="329"/>
      <c r="E91" s="330"/>
      <c r="F91" s="204" t="s">
        <v>147</v>
      </c>
      <c r="G91" s="204" t="s">
        <v>148</v>
      </c>
      <c r="H91" s="205">
        <v>705000</v>
      </c>
      <c r="I91" s="205">
        <v>1</v>
      </c>
      <c r="J91" s="215">
        <f t="shared" si="2"/>
        <v>705</v>
      </c>
      <c r="L91" s="208"/>
      <c r="M91" s="342"/>
    </row>
    <row r="92" spans="2:13" s="190" customFormat="1" ht="17.25" x14ac:dyDescent="0.25">
      <c r="B92" s="203" t="s">
        <v>263</v>
      </c>
      <c r="C92" s="328" t="s">
        <v>252</v>
      </c>
      <c r="D92" s="329"/>
      <c r="E92" s="330"/>
      <c r="F92" s="204" t="s">
        <v>147</v>
      </c>
      <c r="G92" s="204" t="s">
        <v>148</v>
      </c>
      <c r="H92" s="205">
        <v>948300</v>
      </c>
      <c r="I92" s="205">
        <v>1</v>
      </c>
      <c r="J92" s="215">
        <f t="shared" si="2"/>
        <v>948.3</v>
      </c>
      <c r="L92" s="208"/>
      <c r="M92" s="342"/>
    </row>
    <row r="93" spans="2:13" s="190" customFormat="1" ht="17.25" x14ac:dyDescent="0.25">
      <c r="B93" s="203" t="s">
        <v>264</v>
      </c>
      <c r="C93" s="328" t="s">
        <v>252</v>
      </c>
      <c r="D93" s="329"/>
      <c r="E93" s="330"/>
      <c r="F93" s="204" t="s">
        <v>147</v>
      </c>
      <c r="G93" s="204" t="s">
        <v>148</v>
      </c>
      <c r="H93" s="205">
        <v>722100</v>
      </c>
      <c r="I93" s="205">
        <v>1</v>
      </c>
      <c r="J93" s="215">
        <f t="shared" si="2"/>
        <v>722.1</v>
      </c>
      <c r="L93" s="208"/>
      <c r="M93" s="342"/>
    </row>
    <row r="94" spans="2:13" s="190" customFormat="1" ht="17.25" x14ac:dyDescent="0.25">
      <c r="B94" s="203" t="s">
        <v>265</v>
      </c>
      <c r="C94" s="328" t="s">
        <v>252</v>
      </c>
      <c r="D94" s="329"/>
      <c r="E94" s="330"/>
      <c r="F94" s="204" t="s">
        <v>147</v>
      </c>
      <c r="G94" s="204" t="s">
        <v>148</v>
      </c>
      <c r="H94" s="205">
        <v>1500000</v>
      </c>
      <c r="I94" s="205">
        <v>1</v>
      </c>
      <c r="J94" s="215">
        <f t="shared" si="2"/>
        <v>1500</v>
      </c>
      <c r="L94" s="208"/>
      <c r="M94" s="342"/>
    </row>
    <row r="95" spans="2:13" s="190" customFormat="1" ht="17.25" x14ac:dyDescent="0.25">
      <c r="B95" s="203" t="s">
        <v>266</v>
      </c>
      <c r="C95" s="328" t="s">
        <v>252</v>
      </c>
      <c r="D95" s="329"/>
      <c r="E95" s="330"/>
      <c r="F95" s="204" t="s">
        <v>147</v>
      </c>
      <c r="G95" s="204" t="s">
        <v>148</v>
      </c>
      <c r="H95" s="205">
        <v>37900</v>
      </c>
      <c r="I95" s="205">
        <v>5</v>
      </c>
      <c r="J95" s="215">
        <f t="shared" si="2"/>
        <v>189.5</v>
      </c>
      <c r="L95" s="208"/>
      <c r="M95" s="342"/>
    </row>
    <row r="96" spans="2:13" s="190" customFormat="1" ht="17.25" x14ac:dyDescent="0.25">
      <c r="B96" s="203" t="s">
        <v>267</v>
      </c>
      <c r="C96" s="328" t="s">
        <v>252</v>
      </c>
      <c r="D96" s="329"/>
      <c r="E96" s="330"/>
      <c r="F96" s="204" t="s">
        <v>147</v>
      </c>
      <c r="G96" s="204" t="s">
        <v>148</v>
      </c>
      <c r="H96" s="205">
        <v>54000</v>
      </c>
      <c r="I96" s="205">
        <v>2</v>
      </c>
      <c r="J96" s="215">
        <f t="shared" si="2"/>
        <v>108</v>
      </c>
      <c r="L96" s="208"/>
      <c r="M96" s="342"/>
    </row>
    <row r="97" spans="2:13" s="190" customFormat="1" ht="17.25" x14ac:dyDescent="0.25">
      <c r="B97" s="203" t="s">
        <v>268</v>
      </c>
      <c r="C97" s="328" t="s">
        <v>252</v>
      </c>
      <c r="D97" s="329"/>
      <c r="E97" s="330"/>
      <c r="F97" s="204" t="s">
        <v>147</v>
      </c>
      <c r="G97" s="204" t="s">
        <v>148</v>
      </c>
      <c r="H97" s="205">
        <v>9000</v>
      </c>
      <c r="I97" s="205">
        <v>10</v>
      </c>
      <c r="J97" s="215">
        <f t="shared" si="2"/>
        <v>90</v>
      </c>
      <c r="L97" s="208"/>
      <c r="M97" s="342"/>
    </row>
    <row r="98" spans="2:13" s="190" customFormat="1" ht="17.25" x14ac:dyDescent="0.25">
      <c r="B98" s="203" t="s">
        <v>269</v>
      </c>
      <c r="C98" s="328" t="s">
        <v>270</v>
      </c>
      <c r="D98" s="329"/>
      <c r="E98" s="330"/>
      <c r="F98" s="204" t="s">
        <v>147</v>
      </c>
      <c r="G98" s="204" t="s">
        <v>148</v>
      </c>
      <c r="H98" s="205">
        <v>21600</v>
      </c>
      <c r="I98" s="205">
        <v>10</v>
      </c>
      <c r="J98" s="215">
        <f t="shared" si="2"/>
        <v>216</v>
      </c>
      <c r="L98" s="208"/>
      <c r="M98" s="342"/>
    </row>
    <row r="99" spans="2:13" s="190" customFormat="1" ht="17.25" x14ac:dyDescent="0.25">
      <c r="B99" s="203" t="s">
        <v>271</v>
      </c>
      <c r="C99" s="328" t="s">
        <v>272</v>
      </c>
      <c r="D99" s="329"/>
      <c r="E99" s="330"/>
      <c r="F99" s="204" t="s">
        <v>147</v>
      </c>
      <c r="G99" s="204" t="s">
        <v>148</v>
      </c>
      <c r="H99" s="205">
        <v>1041600</v>
      </c>
      <c r="I99" s="205">
        <v>1</v>
      </c>
      <c r="J99" s="215">
        <f t="shared" si="2"/>
        <v>1041.5999999999999</v>
      </c>
      <c r="L99" s="208"/>
      <c r="M99" s="342"/>
    </row>
    <row r="100" spans="2:13" s="190" customFormat="1" ht="17.25" x14ac:dyDescent="0.25">
      <c r="B100" s="203" t="s">
        <v>273</v>
      </c>
      <c r="C100" s="328" t="s">
        <v>274</v>
      </c>
      <c r="D100" s="329"/>
      <c r="E100" s="330"/>
      <c r="F100" s="204" t="s">
        <v>147</v>
      </c>
      <c r="G100" s="204" t="s">
        <v>148</v>
      </c>
      <c r="H100" s="205">
        <v>117120</v>
      </c>
      <c r="I100" s="205">
        <v>5</v>
      </c>
      <c r="J100" s="215">
        <f t="shared" si="2"/>
        <v>585.6</v>
      </c>
      <c r="L100" s="208"/>
      <c r="M100" s="342"/>
    </row>
    <row r="101" spans="2:13" s="190" customFormat="1" ht="17.25" x14ac:dyDescent="0.25">
      <c r="B101" s="203" t="s">
        <v>275</v>
      </c>
      <c r="C101" s="328" t="s">
        <v>274</v>
      </c>
      <c r="D101" s="329"/>
      <c r="E101" s="330"/>
      <c r="F101" s="204" t="s">
        <v>147</v>
      </c>
      <c r="G101" s="204" t="s">
        <v>148</v>
      </c>
      <c r="H101" s="205">
        <v>13200</v>
      </c>
      <c r="I101" s="205">
        <v>20</v>
      </c>
      <c r="J101" s="215">
        <f t="shared" si="2"/>
        <v>264</v>
      </c>
      <c r="L101" s="208"/>
      <c r="M101" s="342"/>
    </row>
    <row r="102" spans="2:13" s="190" customFormat="1" ht="17.25" x14ac:dyDescent="0.25">
      <c r="B102" s="203" t="s">
        <v>276</v>
      </c>
      <c r="C102" s="328" t="s">
        <v>277</v>
      </c>
      <c r="D102" s="329"/>
      <c r="E102" s="330"/>
      <c r="F102" s="204" t="s">
        <v>147</v>
      </c>
      <c r="G102" s="204" t="s">
        <v>148</v>
      </c>
      <c r="H102" s="205">
        <v>222000</v>
      </c>
      <c r="I102" s="205">
        <v>1</v>
      </c>
      <c r="J102" s="215">
        <f t="shared" si="2"/>
        <v>222</v>
      </c>
      <c r="L102" s="208"/>
      <c r="M102" s="342"/>
    </row>
    <row r="103" spans="2:13" s="190" customFormat="1" ht="17.25" x14ac:dyDescent="0.25">
      <c r="B103" s="203" t="s">
        <v>278</v>
      </c>
      <c r="C103" s="328" t="s">
        <v>279</v>
      </c>
      <c r="D103" s="329"/>
      <c r="E103" s="330"/>
      <c r="F103" s="204" t="s">
        <v>147</v>
      </c>
      <c r="G103" s="204" t="s">
        <v>148</v>
      </c>
      <c r="H103" s="205">
        <v>155400</v>
      </c>
      <c r="I103" s="205">
        <v>1</v>
      </c>
      <c r="J103" s="215">
        <f t="shared" si="2"/>
        <v>155.4</v>
      </c>
      <c r="L103" s="208"/>
      <c r="M103" s="342"/>
    </row>
    <row r="104" spans="2:13" s="190" customFormat="1" ht="17.25" x14ac:dyDescent="0.25">
      <c r="B104" s="203" t="s">
        <v>280</v>
      </c>
      <c r="C104" s="328" t="s">
        <v>279</v>
      </c>
      <c r="D104" s="329"/>
      <c r="E104" s="330"/>
      <c r="F104" s="204" t="s">
        <v>147</v>
      </c>
      <c r="G104" s="204" t="s">
        <v>148</v>
      </c>
      <c r="H104" s="205">
        <v>177600</v>
      </c>
      <c r="I104" s="205">
        <v>1</v>
      </c>
      <c r="J104" s="215">
        <f t="shared" si="2"/>
        <v>177.6</v>
      </c>
      <c r="L104" s="208"/>
      <c r="M104" s="342"/>
    </row>
    <row r="105" spans="2:13" s="190" customFormat="1" ht="17.25" x14ac:dyDescent="0.25">
      <c r="B105" s="203" t="s">
        <v>281</v>
      </c>
      <c r="C105" s="328" t="s">
        <v>282</v>
      </c>
      <c r="D105" s="329"/>
      <c r="E105" s="330"/>
      <c r="F105" s="204" t="s">
        <v>147</v>
      </c>
      <c r="G105" s="204" t="s">
        <v>148</v>
      </c>
      <c r="H105" s="205">
        <v>59931.4</v>
      </c>
      <c r="I105" s="205">
        <v>35</v>
      </c>
      <c r="J105" s="215">
        <f t="shared" si="2"/>
        <v>2097.5990000000002</v>
      </c>
      <c r="L105" s="208"/>
      <c r="M105" s="342"/>
    </row>
    <row r="106" spans="2:13" s="190" customFormat="1" ht="17.25" x14ac:dyDescent="0.25">
      <c r="B106" s="203" t="s">
        <v>283</v>
      </c>
      <c r="C106" s="328" t="s">
        <v>282</v>
      </c>
      <c r="D106" s="329"/>
      <c r="E106" s="330"/>
      <c r="F106" s="204" t="s">
        <v>147</v>
      </c>
      <c r="G106" s="204" t="s">
        <v>228</v>
      </c>
      <c r="H106" s="205">
        <v>1380000</v>
      </c>
      <c r="I106" s="205">
        <v>1</v>
      </c>
      <c r="J106" s="215">
        <f t="shared" si="2"/>
        <v>1380</v>
      </c>
      <c r="L106" s="208"/>
      <c r="M106" s="342"/>
    </row>
    <row r="107" spans="2:13" s="190" customFormat="1" ht="17.25" x14ac:dyDescent="0.25">
      <c r="B107" s="203" t="s">
        <v>284</v>
      </c>
      <c r="C107" s="328" t="s">
        <v>285</v>
      </c>
      <c r="D107" s="329"/>
      <c r="E107" s="330"/>
      <c r="F107" s="204" t="s">
        <v>147</v>
      </c>
      <c r="G107" s="204" t="s">
        <v>148</v>
      </c>
      <c r="H107" s="205">
        <v>768000</v>
      </c>
      <c r="I107" s="205">
        <v>1</v>
      </c>
      <c r="J107" s="215">
        <f t="shared" si="2"/>
        <v>768</v>
      </c>
      <c r="L107" s="208"/>
      <c r="M107" s="342"/>
    </row>
    <row r="108" spans="2:13" s="190" customFormat="1" ht="17.25" x14ac:dyDescent="0.25">
      <c r="B108" s="203" t="s">
        <v>286</v>
      </c>
      <c r="C108" s="328" t="s">
        <v>287</v>
      </c>
      <c r="D108" s="329"/>
      <c r="E108" s="330"/>
      <c r="F108" s="204" t="s">
        <v>147</v>
      </c>
      <c r="G108" s="204" t="s">
        <v>148</v>
      </c>
      <c r="H108" s="205">
        <v>708000</v>
      </c>
      <c r="I108" s="205">
        <v>1</v>
      </c>
      <c r="J108" s="215">
        <f t="shared" si="2"/>
        <v>708</v>
      </c>
      <c r="L108" s="208"/>
      <c r="M108" s="342"/>
    </row>
    <row r="109" spans="2:13" s="190" customFormat="1" ht="17.25" x14ac:dyDescent="0.25">
      <c r="B109" s="203" t="s">
        <v>288</v>
      </c>
      <c r="C109" s="328" t="s">
        <v>289</v>
      </c>
      <c r="D109" s="329"/>
      <c r="E109" s="330"/>
      <c r="F109" s="204" t="s">
        <v>147</v>
      </c>
      <c r="G109" s="204" t="s">
        <v>148</v>
      </c>
      <c r="H109" s="205">
        <v>4800</v>
      </c>
      <c r="I109" s="205">
        <v>3</v>
      </c>
      <c r="J109" s="215">
        <f t="shared" si="2"/>
        <v>14.4</v>
      </c>
      <c r="L109" s="208"/>
      <c r="M109" s="342"/>
    </row>
    <row r="110" spans="2:13" s="190" customFormat="1" ht="17.25" x14ac:dyDescent="0.25">
      <c r="B110" s="203" t="s">
        <v>290</v>
      </c>
      <c r="C110" s="328" t="s">
        <v>291</v>
      </c>
      <c r="D110" s="329"/>
      <c r="E110" s="330"/>
      <c r="F110" s="204" t="s">
        <v>147</v>
      </c>
      <c r="G110" s="204" t="s">
        <v>148</v>
      </c>
      <c r="H110" s="205">
        <v>29000</v>
      </c>
      <c r="I110" s="205">
        <v>6</v>
      </c>
      <c r="J110" s="215">
        <f t="shared" si="2"/>
        <v>174</v>
      </c>
      <c r="L110" s="208"/>
      <c r="M110" s="342"/>
    </row>
    <row r="111" spans="2:13" s="190" customFormat="1" ht="17.25" x14ac:dyDescent="0.25">
      <c r="B111" s="203" t="s">
        <v>292</v>
      </c>
      <c r="C111" s="328" t="s">
        <v>291</v>
      </c>
      <c r="D111" s="329"/>
      <c r="E111" s="330"/>
      <c r="F111" s="204" t="s">
        <v>147</v>
      </c>
      <c r="G111" s="204" t="s">
        <v>148</v>
      </c>
      <c r="H111" s="205">
        <v>46000</v>
      </c>
      <c r="I111" s="205">
        <v>6</v>
      </c>
      <c r="J111" s="215">
        <f t="shared" si="2"/>
        <v>276</v>
      </c>
      <c r="L111" s="208"/>
      <c r="M111" s="342"/>
    </row>
    <row r="112" spans="2:13" s="190" customFormat="1" ht="17.25" x14ac:dyDescent="0.25">
      <c r="B112" s="203" t="s">
        <v>293</v>
      </c>
      <c r="C112" s="328" t="s">
        <v>294</v>
      </c>
      <c r="D112" s="329"/>
      <c r="E112" s="330"/>
      <c r="F112" s="204" t="s">
        <v>147</v>
      </c>
      <c r="G112" s="204" t="s">
        <v>148</v>
      </c>
      <c r="H112" s="205">
        <v>110000</v>
      </c>
      <c r="I112" s="205">
        <v>5</v>
      </c>
      <c r="J112" s="215">
        <f t="shared" si="2"/>
        <v>550</v>
      </c>
      <c r="L112" s="208"/>
      <c r="M112" s="342"/>
    </row>
    <row r="113" spans="2:13" s="190" customFormat="1" ht="17.25" x14ac:dyDescent="0.25">
      <c r="B113" s="203" t="s">
        <v>295</v>
      </c>
      <c r="C113" s="328" t="s">
        <v>296</v>
      </c>
      <c r="D113" s="329"/>
      <c r="E113" s="330"/>
      <c r="F113" s="204" t="s">
        <v>147</v>
      </c>
      <c r="G113" s="204" t="s">
        <v>228</v>
      </c>
      <c r="H113" s="205">
        <v>1499280</v>
      </c>
      <c r="I113" s="205">
        <v>5</v>
      </c>
      <c r="J113" s="215">
        <f t="shared" si="2"/>
        <v>7496.4</v>
      </c>
      <c r="L113" s="208"/>
      <c r="M113" s="342"/>
    </row>
    <row r="114" spans="2:13" s="190" customFormat="1" ht="17.25" x14ac:dyDescent="0.25">
      <c r="B114" s="203" t="s">
        <v>297</v>
      </c>
      <c r="C114" s="328" t="s">
        <v>296</v>
      </c>
      <c r="D114" s="329"/>
      <c r="E114" s="330"/>
      <c r="F114" s="204" t="s">
        <v>147</v>
      </c>
      <c r="G114" s="204" t="s">
        <v>228</v>
      </c>
      <c r="H114" s="205">
        <v>837600</v>
      </c>
      <c r="I114" s="205">
        <v>5</v>
      </c>
      <c r="J114" s="215">
        <f t="shared" si="2"/>
        <v>4188</v>
      </c>
      <c r="L114" s="208"/>
      <c r="M114" s="342"/>
    </row>
    <row r="115" spans="2:13" s="190" customFormat="1" ht="17.25" x14ac:dyDescent="0.25">
      <c r="B115" s="203" t="s">
        <v>298</v>
      </c>
      <c r="C115" s="328" t="s">
        <v>296</v>
      </c>
      <c r="D115" s="329"/>
      <c r="E115" s="330"/>
      <c r="F115" s="204" t="s">
        <v>147</v>
      </c>
      <c r="G115" s="204" t="s">
        <v>228</v>
      </c>
      <c r="H115" s="205">
        <v>932160</v>
      </c>
      <c r="I115" s="205">
        <v>5</v>
      </c>
      <c r="J115" s="215">
        <f t="shared" si="2"/>
        <v>4660.8</v>
      </c>
      <c r="L115" s="208"/>
      <c r="M115" s="342"/>
    </row>
    <row r="116" spans="2:13" s="190" customFormat="1" ht="17.25" x14ac:dyDescent="0.25">
      <c r="B116" s="203" t="s">
        <v>299</v>
      </c>
      <c r="C116" s="328" t="s">
        <v>296</v>
      </c>
      <c r="D116" s="329"/>
      <c r="E116" s="330"/>
      <c r="F116" s="204" t="s">
        <v>147</v>
      </c>
      <c r="G116" s="204" t="s">
        <v>228</v>
      </c>
      <c r="H116" s="205">
        <v>669000</v>
      </c>
      <c r="I116" s="205">
        <v>2</v>
      </c>
      <c r="J116" s="215">
        <f t="shared" si="2"/>
        <v>1338</v>
      </c>
      <c r="L116" s="208"/>
      <c r="M116" s="342"/>
    </row>
    <row r="117" spans="2:13" s="190" customFormat="1" ht="17.25" x14ac:dyDescent="0.25">
      <c r="B117" s="203" t="s">
        <v>300</v>
      </c>
      <c r="C117" s="328" t="s">
        <v>296</v>
      </c>
      <c r="D117" s="329"/>
      <c r="E117" s="330"/>
      <c r="F117" s="204" t="s">
        <v>147</v>
      </c>
      <c r="G117" s="204" t="s">
        <v>228</v>
      </c>
      <c r="H117" s="205">
        <v>538560</v>
      </c>
      <c r="I117" s="205">
        <v>100</v>
      </c>
      <c r="J117" s="215">
        <f t="shared" si="2"/>
        <v>53856</v>
      </c>
      <c r="L117" s="208"/>
      <c r="M117" s="342"/>
    </row>
    <row r="118" spans="2:13" s="190" customFormat="1" ht="17.25" x14ac:dyDescent="0.25">
      <c r="B118" s="203" t="s">
        <v>301</v>
      </c>
      <c r="C118" s="328" t="s">
        <v>302</v>
      </c>
      <c r="D118" s="329"/>
      <c r="E118" s="330"/>
      <c r="F118" s="204" t="s">
        <v>147</v>
      </c>
      <c r="G118" s="204" t="s">
        <v>148</v>
      </c>
      <c r="H118" s="205">
        <v>24900</v>
      </c>
      <c r="I118" s="205">
        <v>20</v>
      </c>
      <c r="J118" s="215">
        <f t="shared" si="2"/>
        <v>498</v>
      </c>
      <c r="L118" s="208"/>
      <c r="M118" s="342"/>
    </row>
    <row r="119" spans="2:13" s="190" customFormat="1" ht="17.25" x14ac:dyDescent="0.25">
      <c r="B119" s="203" t="s">
        <v>303</v>
      </c>
      <c r="C119" s="328" t="s">
        <v>302</v>
      </c>
      <c r="D119" s="329"/>
      <c r="E119" s="330"/>
      <c r="F119" s="204" t="s">
        <v>147</v>
      </c>
      <c r="G119" s="204" t="s">
        <v>148</v>
      </c>
      <c r="H119" s="205">
        <v>15000</v>
      </c>
      <c r="I119" s="205">
        <v>10</v>
      </c>
      <c r="J119" s="215">
        <f t="shared" si="2"/>
        <v>150</v>
      </c>
      <c r="L119" s="208"/>
      <c r="M119" s="342"/>
    </row>
    <row r="120" spans="2:13" s="190" customFormat="1" ht="17.25" x14ac:dyDescent="0.25">
      <c r="B120" s="203" t="s">
        <v>304</v>
      </c>
      <c r="C120" s="328" t="s">
        <v>305</v>
      </c>
      <c r="D120" s="329"/>
      <c r="E120" s="330"/>
      <c r="F120" s="204" t="s">
        <v>147</v>
      </c>
      <c r="G120" s="204" t="s">
        <v>148</v>
      </c>
      <c r="H120" s="205">
        <v>58200</v>
      </c>
      <c r="I120" s="205">
        <v>2</v>
      </c>
      <c r="J120" s="215">
        <f t="shared" si="2"/>
        <v>116.4</v>
      </c>
      <c r="L120" s="208"/>
      <c r="M120" s="342"/>
    </row>
    <row r="121" spans="2:13" s="190" customFormat="1" ht="17.25" x14ac:dyDescent="0.25">
      <c r="B121" s="203" t="s">
        <v>306</v>
      </c>
      <c r="C121" s="328" t="s">
        <v>307</v>
      </c>
      <c r="D121" s="329"/>
      <c r="E121" s="330"/>
      <c r="F121" s="204" t="s">
        <v>210</v>
      </c>
      <c r="G121" s="204" t="s">
        <v>148</v>
      </c>
      <c r="H121" s="205">
        <v>11770860</v>
      </c>
      <c r="I121" s="205">
        <v>7</v>
      </c>
      <c r="J121" s="215">
        <f t="shared" si="2"/>
        <v>82396.02</v>
      </c>
      <c r="L121" s="208"/>
      <c r="M121" s="342"/>
    </row>
    <row r="122" spans="2:13" s="190" customFormat="1" ht="17.25" x14ac:dyDescent="0.25">
      <c r="B122" s="203" t="s">
        <v>308</v>
      </c>
      <c r="C122" s="328" t="s">
        <v>309</v>
      </c>
      <c r="D122" s="329"/>
      <c r="E122" s="330"/>
      <c r="F122" s="204" t="s">
        <v>147</v>
      </c>
      <c r="G122" s="204" t="s">
        <v>148</v>
      </c>
      <c r="H122" s="205">
        <v>900</v>
      </c>
      <c r="I122" s="205">
        <v>30</v>
      </c>
      <c r="J122" s="215">
        <f t="shared" si="2"/>
        <v>27</v>
      </c>
      <c r="L122" s="208"/>
      <c r="M122" s="342"/>
    </row>
    <row r="123" spans="2:13" s="190" customFormat="1" ht="17.25" x14ac:dyDescent="0.25">
      <c r="B123" s="203" t="s">
        <v>310</v>
      </c>
      <c r="C123" s="328" t="s">
        <v>311</v>
      </c>
      <c r="D123" s="329"/>
      <c r="E123" s="330"/>
      <c r="F123" s="204" t="s">
        <v>210</v>
      </c>
      <c r="G123" s="204" t="s">
        <v>148</v>
      </c>
      <c r="H123" s="205">
        <v>750000</v>
      </c>
      <c r="I123" s="205">
        <v>2</v>
      </c>
      <c r="J123" s="216">
        <f t="shared" si="2"/>
        <v>1500</v>
      </c>
      <c r="L123" s="208"/>
      <c r="M123" s="342"/>
    </row>
    <row r="124" spans="2:13" s="190" customFormat="1" ht="17.25" x14ac:dyDescent="0.25">
      <c r="B124" s="203" t="s">
        <v>312</v>
      </c>
      <c r="C124" s="328" t="s">
        <v>313</v>
      </c>
      <c r="D124" s="329"/>
      <c r="E124" s="330"/>
      <c r="F124" s="204" t="s">
        <v>210</v>
      </c>
      <c r="G124" s="204" t="s">
        <v>228</v>
      </c>
      <c r="H124" s="205">
        <v>38499960</v>
      </c>
      <c r="I124" s="205">
        <v>1</v>
      </c>
      <c r="J124" s="216">
        <f t="shared" si="2"/>
        <v>38499.96</v>
      </c>
      <c r="L124" s="208"/>
      <c r="M124" s="342"/>
    </row>
    <row r="125" spans="2:13" s="190" customFormat="1" ht="17.25" x14ac:dyDescent="0.25">
      <c r="B125" s="203" t="s">
        <v>314</v>
      </c>
      <c r="C125" s="328" t="s">
        <v>315</v>
      </c>
      <c r="D125" s="329"/>
      <c r="E125" s="330"/>
      <c r="F125" s="204" t="s">
        <v>147</v>
      </c>
      <c r="G125" s="204" t="s">
        <v>148</v>
      </c>
      <c r="H125" s="205">
        <v>325000</v>
      </c>
      <c r="I125" s="205">
        <v>1</v>
      </c>
      <c r="J125" s="215">
        <f t="shared" si="2"/>
        <v>325</v>
      </c>
      <c r="L125" s="207"/>
      <c r="M125" s="206"/>
    </row>
    <row r="126" spans="2:13" x14ac:dyDescent="0.25">
      <c r="J126" s="209"/>
    </row>
  </sheetData>
  <mergeCells count="129">
    <mergeCell ref="M13:M69"/>
    <mergeCell ref="M70:M124"/>
    <mergeCell ref="C121:E121"/>
    <mergeCell ref="C122:E122"/>
    <mergeCell ref="C123:E123"/>
    <mergeCell ref="C124:E124"/>
    <mergeCell ref="C125:E125"/>
    <mergeCell ref="C115:E115"/>
    <mergeCell ref="C116:E116"/>
    <mergeCell ref="C117:E117"/>
    <mergeCell ref="C118:E118"/>
    <mergeCell ref="C119:E119"/>
    <mergeCell ref="C120:E120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11:I11"/>
    <mergeCell ref="C9:I9"/>
    <mergeCell ref="E10:H10"/>
    <mergeCell ref="C18:E18"/>
    <mergeCell ref="C19:E19"/>
    <mergeCell ref="C20:E20"/>
    <mergeCell ref="C22:E22"/>
    <mergeCell ref="C23:E23"/>
    <mergeCell ref="C24:E24"/>
    <mergeCell ref="C12:I12"/>
    <mergeCell ref="C13:E13"/>
    <mergeCell ref="C14:E14"/>
    <mergeCell ref="C15:E15"/>
    <mergeCell ref="C16:E16"/>
    <mergeCell ref="C17:E17"/>
    <mergeCell ref="C21:E21"/>
    <mergeCell ref="H1:J1"/>
    <mergeCell ref="H2:J2"/>
    <mergeCell ref="H3:J3"/>
    <mergeCell ref="B5:J5"/>
    <mergeCell ref="B7:B8"/>
    <mergeCell ref="C7:E8"/>
    <mergeCell ref="F7:F8"/>
    <mergeCell ref="G7:G8"/>
    <mergeCell ref="H7:H8"/>
    <mergeCell ref="I7:J7"/>
  </mergeCells>
  <printOptions horizontalCentered="1"/>
  <pageMargins left="0.7" right="0.7" top="0.5" bottom="0.5" header="0.3" footer="0.3"/>
  <pageSetup paperSize="9" scale="62" orientation="landscape" verticalDpi="0" r:id="rId1"/>
  <colBreaks count="1" manualBreakCount="1">
    <brk id="1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ՕՀ-1 Ա-2 և Հ-5 Ա-1</vt:lpstr>
      <vt:lpstr>ՕՀ-1 Ա-3</vt:lpstr>
      <vt:lpstr>Հ-3 և 4</vt:lpstr>
      <vt:lpstr>x</vt:lpstr>
      <vt:lpstr>Հ-5 Ա-2</vt:lpstr>
      <vt:lpstr>Հ-9 Ա-9.14</vt:lpstr>
      <vt:lpstr>Հ-9.1 Ա-9.1.14</vt:lpstr>
      <vt:lpstr>Հ-10</vt:lpstr>
      <vt:lpstr>Sheet1</vt:lpstr>
      <vt:lpstr>x!Print_Area</vt:lpstr>
      <vt:lpstr>'Հ-10'!Print_Area</vt:lpstr>
      <vt:lpstr>'Հ-3 և 4'!Print_Area</vt:lpstr>
      <vt:lpstr>'Հ-5 Ա-2'!Print_Area</vt:lpstr>
      <vt:lpstr>'Հ-9 Ա-9.14'!Print_Area</vt:lpstr>
      <vt:lpstr>'Հ-9.1 Ա-9.1.14'!Print_Area</vt:lpstr>
      <vt:lpstr>'ՕՀ-1 Ա-2 և Հ-5 Ա-1'!Print_Area</vt:lpstr>
      <vt:lpstr>'ՕՀ-1 Ա-3'!Print_Area</vt:lpstr>
      <vt:lpstr>x!Print_Titles</vt:lpstr>
      <vt:lpstr>'Հ-3 և 4'!Print_Titles</vt:lpstr>
      <vt:lpstr>'Հ-5 Ա-2'!Print_Titles</vt:lpstr>
      <vt:lpstr>'ՕՀ-1 Ա-2 և Հ-5 Ա-1'!Print_Titles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2024-11-14T11:12:34Z</cp:lastPrinted>
  <dcterms:created xsi:type="dcterms:W3CDTF">2019-11-26T09:27:58Z</dcterms:created>
  <dcterms:modified xsi:type="dcterms:W3CDTF">2024-12-03T11:01:04Z</dcterms:modified>
</cp:coreProperties>
</file>